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705" yWindow="135" windowWidth="19440" windowHeight="12240" activeTab="1"/>
  </bookViews>
  <sheets>
    <sheet name="Imagem ODS" sheetId="9" r:id="rId1"/>
    <sheet name="ODS_Num" sheetId="12" r:id="rId2"/>
    <sheet name="ODS_Todos_2014_a_2020" sheetId="7" r:id="rId3"/>
    <sheet name="IndicadoresGlobais" sheetId="10" r:id="rId4"/>
  </sheets>
  <definedNames>
    <definedName name="_xlnm._FilterDatabase" localSheetId="1" hidden="1">ODS_Num!$A$1:$B$18</definedName>
    <definedName name="_xlnm._FilterDatabase" localSheetId="2" hidden="1">ODS_Todos_2014_a_2020!$A$3:$M$2996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95" i="7" l="1"/>
  <c r="R2795" i="7"/>
  <c r="Q2796" i="7"/>
  <c r="R2796" i="7"/>
  <c r="Q2797" i="7"/>
  <c r="R2797" i="7"/>
  <c r="Q2798" i="7"/>
  <c r="R2798" i="7"/>
  <c r="Q2799" i="7"/>
  <c r="R2799" i="7"/>
  <c r="Q2800" i="7"/>
  <c r="R2800" i="7"/>
  <c r="Q2801" i="7"/>
  <c r="R2801" i="7"/>
  <c r="Q2802" i="7"/>
  <c r="R2802" i="7"/>
  <c r="Q2803" i="7"/>
  <c r="R2803" i="7"/>
  <c r="Q2804" i="7"/>
  <c r="R2804" i="7"/>
  <c r="Q2805" i="7"/>
  <c r="R2805" i="7"/>
  <c r="Q2806" i="7"/>
  <c r="R2806" i="7"/>
  <c r="Q2807" i="7"/>
  <c r="R2807" i="7"/>
  <c r="Q2808" i="7"/>
  <c r="R2808" i="7"/>
  <c r="Q2809" i="7"/>
  <c r="R2809" i="7"/>
  <c r="Q2810" i="7"/>
  <c r="R2810" i="7"/>
  <c r="Q2811" i="7"/>
  <c r="R2811" i="7"/>
  <c r="Q2812" i="7"/>
  <c r="R2812" i="7"/>
  <c r="Q2813" i="7"/>
  <c r="R2813" i="7"/>
  <c r="Q2814" i="7"/>
  <c r="R2814" i="7"/>
  <c r="Q2815" i="7"/>
  <c r="R2815" i="7"/>
  <c r="Q2816" i="7"/>
  <c r="R2816" i="7"/>
  <c r="Q2817" i="7"/>
  <c r="R2817" i="7"/>
  <c r="Q2818" i="7"/>
  <c r="R2818" i="7"/>
  <c r="Q2819" i="7"/>
  <c r="R2819" i="7"/>
  <c r="Q2820" i="7"/>
  <c r="R2820" i="7"/>
  <c r="Q2821" i="7"/>
  <c r="R2821" i="7"/>
  <c r="R2794" i="7"/>
  <c r="Q2794" i="7"/>
  <c r="N2821" i="7"/>
  <c r="O2821" i="7" s="1"/>
  <c r="N2820" i="7"/>
  <c r="O2820" i="7" s="1"/>
  <c r="N2819" i="7"/>
  <c r="O2819" i="7" s="1"/>
  <c r="N2818" i="7"/>
  <c r="O2818" i="7" s="1"/>
  <c r="N2817" i="7"/>
  <c r="O2817" i="7" s="1"/>
  <c r="N2816" i="7"/>
  <c r="O2816" i="7" s="1"/>
  <c r="N2815" i="7"/>
  <c r="O2815" i="7" s="1"/>
  <c r="N2814" i="7"/>
  <c r="O2814" i="7" s="1"/>
  <c r="N2813" i="7"/>
  <c r="O2813" i="7" s="1"/>
  <c r="N2812" i="7"/>
  <c r="O2812" i="7" s="1"/>
  <c r="N2811" i="7"/>
  <c r="O2811" i="7" s="1"/>
  <c r="N2810" i="7"/>
  <c r="O2810" i="7" s="1"/>
  <c r="N2809" i="7"/>
  <c r="O2809" i="7" s="1"/>
  <c r="N2808" i="7"/>
  <c r="O2808" i="7" s="1"/>
  <c r="N2807" i="7"/>
  <c r="O2807" i="7" s="1"/>
  <c r="N2806" i="7"/>
  <c r="O2806" i="7" s="1"/>
  <c r="N2805" i="7"/>
  <c r="O2805" i="7" s="1"/>
  <c r="N2804" i="7"/>
  <c r="O2804" i="7" s="1"/>
  <c r="N2803" i="7"/>
  <c r="O2803" i="7" s="1"/>
  <c r="N2802" i="7"/>
  <c r="O2802" i="7" s="1"/>
  <c r="N2801" i="7"/>
  <c r="O2801" i="7" s="1"/>
  <c r="N2800" i="7"/>
  <c r="O2800" i="7" s="1"/>
  <c r="N2799" i="7"/>
  <c r="O2799" i="7" s="1"/>
  <c r="N2798" i="7"/>
  <c r="O2798" i="7" s="1"/>
  <c r="N2797" i="7"/>
  <c r="O2797" i="7" s="1"/>
  <c r="N2796" i="7"/>
  <c r="O2796" i="7" s="1"/>
  <c r="N2795" i="7"/>
  <c r="O2795" i="7" s="1"/>
  <c r="N2794" i="7"/>
  <c r="O2794" i="7" s="1"/>
  <c r="N1201" i="7"/>
  <c r="Q2495" i="7"/>
  <c r="R2495" i="7"/>
  <c r="Q2496" i="7"/>
  <c r="R2496" i="7"/>
  <c r="Q2497" i="7"/>
  <c r="R2497" i="7"/>
  <c r="Q2498" i="7"/>
  <c r="R2498" i="7"/>
  <c r="Q2499" i="7"/>
  <c r="R2499" i="7"/>
  <c r="Q2500" i="7"/>
  <c r="R2500" i="7"/>
  <c r="Q2501" i="7"/>
  <c r="R2501" i="7"/>
  <c r="Q2502" i="7"/>
  <c r="R2502" i="7"/>
  <c r="Q2503" i="7"/>
  <c r="R2503" i="7"/>
  <c r="Q2504" i="7"/>
  <c r="R2504" i="7"/>
  <c r="Q2505" i="7"/>
  <c r="R2505" i="7"/>
  <c r="Q2506" i="7"/>
  <c r="R2506" i="7"/>
  <c r="Q2507" i="7"/>
  <c r="R2507" i="7"/>
  <c r="Q2508" i="7"/>
  <c r="R2508" i="7"/>
  <c r="Q2509" i="7"/>
  <c r="R2509" i="7"/>
  <c r="Q2510" i="7"/>
  <c r="R2510" i="7"/>
  <c r="Q2511" i="7"/>
  <c r="R2511" i="7"/>
  <c r="Q2512" i="7"/>
  <c r="R2512" i="7"/>
  <c r="Q2513" i="7"/>
  <c r="R2513" i="7"/>
  <c r="Q2514" i="7"/>
  <c r="R2514" i="7"/>
  <c r="Q2515" i="7"/>
  <c r="R2515" i="7"/>
  <c r="Q2516" i="7"/>
  <c r="R2516" i="7"/>
  <c r="Q2517" i="7"/>
  <c r="R2517" i="7"/>
  <c r="Q2518" i="7"/>
  <c r="R2518" i="7"/>
  <c r="Q2519" i="7"/>
  <c r="R2519" i="7"/>
  <c r="Q2520" i="7"/>
  <c r="R2520" i="7"/>
  <c r="Q2521" i="7"/>
  <c r="R2521" i="7"/>
  <c r="R2494" i="7"/>
  <c r="Q2494" i="7"/>
  <c r="S2498" i="7"/>
  <c r="S2500" i="7"/>
  <c r="S2502" i="7"/>
  <c r="S2504" i="7"/>
  <c r="S2506" i="7"/>
  <c r="S2508" i="7"/>
  <c r="S2510" i="7"/>
  <c r="S2512" i="7"/>
  <c r="S2514" i="7"/>
  <c r="S2516" i="7"/>
  <c r="N2521" i="7"/>
  <c r="O2521" i="7" s="1"/>
  <c r="P2521" i="7" s="1"/>
  <c r="S2520" i="7"/>
  <c r="N2520" i="7"/>
  <c r="O2520" i="7" s="1"/>
  <c r="P2520" i="7" s="1"/>
  <c r="N2519" i="7"/>
  <c r="O2519" i="7" s="1"/>
  <c r="P2519" i="7" s="1"/>
  <c r="S2518" i="7"/>
  <c r="N2518" i="7"/>
  <c r="O2518" i="7" s="1"/>
  <c r="P2518" i="7" s="1"/>
  <c r="N2517" i="7"/>
  <c r="O2517" i="7" s="1"/>
  <c r="P2517" i="7" s="1"/>
  <c r="N2516" i="7"/>
  <c r="O2516" i="7" s="1"/>
  <c r="P2516" i="7" s="1"/>
  <c r="N2515" i="7"/>
  <c r="O2515" i="7" s="1"/>
  <c r="P2515" i="7" s="1"/>
  <c r="N2514" i="7"/>
  <c r="O2514" i="7" s="1"/>
  <c r="P2514" i="7" s="1"/>
  <c r="S2513" i="7"/>
  <c r="N2513" i="7"/>
  <c r="O2513" i="7" s="1"/>
  <c r="P2513" i="7" s="1"/>
  <c r="N2512" i="7"/>
  <c r="O2512" i="7" s="1"/>
  <c r="P2512" i="7" s="1"/>
  <c r="N2511" i="7"/>
  <c r="O2511" i="7" s="1"/>
  <c r="P2511" i="7" s="1"/>
  <c r="N2510" i="7"/>
  <c r="O2510" i="7" s="1"/>
  <c r="P2510" i="7" s="1"/>
  <c r="N2509" i="7"/>
  <c r="O2509" i="7" s="1"/>
  <c r="P2509" i="7" s="1"/>
  <c r="N2508" i="7"/>
  <c r="O2508" i="7" s="1"/>
  <c r="P2508" i="7" s="1"/>
  <c r="N2507" i="7"/>
  <c r="O2507" i="7" s="1"/>
  <c r="P2507" i="7" s="1"/>
  <c r="N2506" i="7"/>
  <c r="O2506" i="7" s="1"/>
  <c r="P2506" i="7" s="1"/>
  <c r="S2505" i="7"/>
  <c r="N2505" i="7"/>
  <c r="O2505" i="7" s="1"/>
  <c r="P2505" i="7" s="1"/>
  <c r="N2504" i="7"/>
  <c r="O2504" i="7" s="1"/>
  <c r="P2504" i="7" s="1"/>
  <c r="N2503" i="7"/>
  <c r="O2503" i="7" s="1"/>
  <c r="P2503" i="7" s="1"/>
  <c r="N2502" i="7"/>
  <c r="O2502" i="7" s="1"/>
  <c r="P2502" i="7" s="1"/>
  <c r="N2501" i="7"/>
  <c r="O2501" i="7" s="1"/>
  <c r="P2501" i="7" s="1"/>
  <c r="N2500" i="7"/>
  <c r="O2500" i="7" s="1"/>
  <c r="P2500" i="7" s="1"/>
  <c r="N2499" i="7"/>
  <c r="O2499" i="7" s="1"/>
  <c r="P2499" i="7" s="1"/>
  <c r="N2498" i="7"/>
  <c r="O2498" i="7" s="1"/>
  <c r="P2498" i="7" s="1"/>
  <c r="S2497" i="7"/>
  <c r="N2497" i="7"/>
  <c r="O2497" i="7" s="1"/>
  <c r="P2497" i="7" s="1"/>
  <c r="S2496" i="7"/>
  <c r="N2496" i="7"/>
  <c r="O2496" i="7" s="1"/>
  <c r="P2496" i="7" s="1"/>
  <c r="S2495" i="7"/>
  <c r="N2495" i="7"/>
  <c r="O2495" i="7" s="1"/>
  <c r="P2495" i="7" s="1"/>
  <c r="N2494" i="7"/>
  <c r="O2494" i="7" s="1"/>
  <c r="P2494" i="7" s="1"/>
  <c r="Q2047" i="7"/>
  <c r="R2047" i="7"/>
  <c r="Q2048" i="7"/>
  <c r="R2048" i="7"/>
  <c r="Q2049" i="7"/>
  <c r="R2049" i="7"/>
  <c r="Q2050" i="7"/>
  <c r="R2050" i="7"/>
  <c r="Q2051" i="7"/>
  <c r="R2051" i="7"/>
  <c r="Q2052" i="7"/>
  <c r="R2052" i="7"/>
  <c r="Q2053" i="7"/>
  <c r="R2053" i="7"/>
  <c r="Q2054" i="7"/>
  <c r="R2054" i="7"/>
  <c r="Q2055" i="7"/>
  <c r="R2055" i="7"/>
  <c r="Q2056" i="7"/>
  <c r="R2056" i="7"/>
  <c r="Q2057" i="7"/>
  <c r="R2057" i="7"/>
  <c r="Q2058" i="7"/>
  <c r="R2058" i="7"/>
  <c r="Q2059" i="7"/>
  <c r="R2059" i="7"/>
  <c r="Q2060" i="7"/>
  <c r="R2060" i="7"/>
  <c r="Q2061" i="7"/>
  <c r="R2061" i="7"/>
  <c r="Q2062" i="7"/>
  <c r="R2062" i="7"/>
  <c r="Q2063" i="7"/>
  <c r="R2063" i="7"/>
  <c r="Q2064" i="7"/>
  <c r="R2064" i="7"/>
  <c r="Q2065" i="7"/>
  <c r="R2065" i="7"/>
  <c r="Q2066" i="7"/>
  <c r="R2066" i="7"/>
  <c r="Q2067" i="7"/>
  <c r="R2067" i="7"/>
  <c r="Q2068" i="7"/>
  <c r="R2068" i="7"/>
  <c r="Q2069" i="7"/>
  <c r="R2069" i="7"/>
  <c r="Q2070" i="7"/>
  <c r="R2070" i="7"/>
  <c r="Q2071" i="7"/>
  <c r="R2071" i="7"/>
  <c r="Q2072" i="7"/>
  <c r="R2072" i="7"/>
  <c r="Q2073" i="7"/>
  <c r="R2073" i="7"/>
  <c r="R2046" i="7"/>
  <c r="Q2018" i="7"/>
  <c r="R2018" i="7"/>
  <c r="Q2019" i="7"/>
  <c r="R2019" i="7"/>
  <c r="Q2020" i="7"/>
  <c r="R2020" i="7"/>
  <c r="Q2021" i="7"/>
  <c r="R2021" i="7"/>
  <c r="Q2022" i="7"/>
  <c r="R2022" i="7"/>
  <c r="Q2023" i="7"/>
  <c r="R2023" i="7"/>
  <c r="Q2024" i="7"/>
  <c r="R2024" i="7"/>
  <c r="Q2025" i="7"/>
  <c r="R2025" i="7"/>
  <c r="Q2026" i="7"/>
  <c r="R2026" i="7"/>
  <c r="Q2027" i="7"/>
  <c r="R2027" i="7"/>
  <c r="Q2028" i="7"/>
  <c r="R2028" i="7"/>
  <c r="Q2029" i="7"/>
  <c r="R2029" i="7"/>
  <c r="Q2030" i="7"/>
  <c r="R2030" i="7"/>
  <c r="Q2031" i="7"/>
  <c r="R2031" i="7"/>
  <c r="Q2032" i="7"/>
  <c r="R2032" i="7"/>
  <c r="Q2033" i="7"/>
  <c r="R2033" i="7"/>
  <c r="Q2034" i="7"/>
  <c r="R2034" i="7"/>
  <c r="Q2035" i="7"/>
  <c r="R2035" i="7"/>
  <c r="Q2036" i="7"/>
  <c r="R2036" i="7"/>
  <c r="Q2037" i="7"/>
  <c r="R2037" i="7"/>
  <c r="Q2038" i="7"/>
  <c r="R2038" i="7"/>
  <c r="Q2039" i="7"/>
  <c r="R2039" i="7"/>
  <c r="Q2040" i="7"/>
  <c r="R2040" i="7"/>
  <c r="Q2041" i="7"/>
  <c r="R2041" i="7"/>
  <c r="Q2042" i="7"/>
  <c r="R2042" i="7"/>
  <c r="Q2043" i="7"/>
  <c r="R2043" i="7"/>
  <c r="Q2044" i="7"/>
  <c r="R2044" i="7"/>
  <c r="R2017" i="7"/>
  <c r="Q2017" i="7"/>
  <c r="Q1989" i="7"/>
  <c r="R1989" i="7"/>
  <c r="Q1990" i="7"/>
  <c r="R1990" i="7"/>
  <c r="Q1991" i="7"/>
  <c r="R1991" i="7"/>
  <c r="Q1992" i="7"/>
  <c r="R1992" i="7"/>
  <c r="Q1993" i="7"/>
  <c r="R1993" i="7"/>
  <c r="Q1994" i="7"/>
  <c r="R1994" i="7"/>
  <c r="Q1995" i="7"/>
  <c r="R1995" i="7"/>
  <c r="Q1996" i="7"/>
  <c r="R1996" i="7"/>
  <c r="Q1997" i="7"/>
  <c r="R1997" i="7"/>
  <c r="Q1998" i="7"/>
  <c r="R1998" i="7"/>
  <c r="Q1999" i="7"/>
  <c r="R1999" i="7"/>
  <c r="Q2000" i="7"/>
  <c r="R2000" i="7"/>
  <c r="Q2001" i="7"/>
  <c r="R2001" i="7"/>
  <c r="Q2002" i="7"/>
  <c r="R2002" i="7"/>
  <c r="Q2003" i="7"/>
  <c r="R2003" i="7"/>
  <c r="Q2004" i="7"/>
  <c r="R2004" i="7"/>
  <c r="Q2005" i="7"/>
  <c r="R2005" i="7"/>
  <c r="Q2006" i="7"/>
  <c r="R2006" i="7"/>
  <c r="Q2007" i="7"/>
  <c r="R2007" i="7"/>
  <c r="Q2008" i="7"/>
  <c r="R2008" i="7"/>
  <c r="Q2009" i="7"/>
  <c r="R2009" i="7"/>
  <c r="Q2010" i="7"/>
  <c r="R2010" i="7"/>
  <c r="Q2011" i="7"/>
  <c r="R2011" i="7"/>
  <c r="Q2012" i="7"/>
  <c r="R2012" i="7"/>
  <c r="Q2013" i="7"/>
  <c r="R2013" i="7"/>
  <c r="Q2014" i="7"/>
  <c r="R2014" i="7"/>
  <c r="Q2015" i="7"/>
  <c r="R2015" i="7"/>
  <c r="R1988" i="7"/>
  <c r="Q1988" i="7"/>
  <c r="Q1960" i="7"/>
  <c r="R1960" i="7"/>
  <c r="Q1961" i="7"/>
  <c r="R1961" i="7"/>
  <c r="Q1962" i="7"/>
  <c r="R1962" i="7"/>
  <c r="Q1963" i="7"/>
  <c r="R1963" i="7"/>
  <c r="Q1964" i="7"/>
  <c r="R1964" i="7"/>
  <c r="Q1965" i="7"/>
  <c r="R1965" i="7"/>
  <c r="Q1966" i="7"/>
  <c r="R1966" i="7"/>
  <c r="Q1967" i="7"/>
  <c r="R1967" i="7"/>
  <c r="Q1968" i="7"/>
  <c r="R1968" i="7"/>
  <c r="Q1969" i="7"/>
  <c r="R1969" i="7"/>
  <c r="Q1970" i="7"/>
  <c r="R1970" i="7"/>
  <c r="Q1971" i="7"/>
  <c r="R1971" i="7"/>
  <c r="Q1972" i="7"/>
  <c r="R1972" i="7"/>
  <c r="Q1973" i="7"/>
  <c r="R1973" i="7"/>
  <c r="Q1974" i="7"/>
  <c r="R1974" i="7"/>
  <c r="Q1975" i="7"/>
  <c r="R1975" i="7"/>
  <c r="Q1976" i="7"/>
  <c r="R1976" i="7"/>
  <c r="Q1977" i="7"/>
  <c r="R1977" i="7"/>
  <c r="Q1978" i="7"/>
  <c r="R1978" i="7"/>
  <c r="Q1979" i="7"/>
  <c r="R1979" i="7"/>
  <c r="Q1980" i="7"/>
  <c r="R1980" i="7"/>
  <c r="Q1981" i="7"/>
  <c r="R1981" i="7"/>
  <c r="Q1982" i="7"/>
  <c r="R1982" i="7"/>
  <c r="Q1983" i="7"/>
  <c r="R1983" i="7"/>
  <c r="Q1984" i="7"/>
  <c r="R1984" i="7"/>
  <c r="Q1985" i="7"/>
  <c r="R1985" i="7"/>
  <c r="Q1986" i="7"/>
  <c r="R1986" i="7"/>
  <c r="R1959" i="7"/>
  <c r="Q1959" i="7"/>
  <c r="S2044" i="7"/>
  <c r="N2044" i="7"/>
  <c r="O2044" i="7" s="1"/>
  <c r="P2044" i="7" s="1"/>
  <c r="S2043" i="7"/>
  <c r="N2043" i="7"/>
  <c r="O2043" i="7" s="1"/>
  <c r="P2043" i="7" s="1"/>
  <c r="S2042" i="7"/>
  <c r="N2042" i="7"/>
  <c r="O2042" i="7" s="1"/>
  <c r="P2042" i="7" s="1"/>
  <c r="S2041" i="7"/>
  <c r="N2041" i="7"/>
  <c r="O2041" i="7" s="1"/>
  <c r="P2041" i="7" s="1"/>
  <c r="S2040" i="7"/>
  <c r="N2040" i="7"/>
  <c r="O2040" i="7" s="1"/>
  <c r="P2040" i="7" s="1"/>
  <c r="S2039" i="7"/>
  <c r="N2039" i="7"/>
  <c r="O2039" i="7" s="1"/>
  <c r="P2039" i="7" s="1"/>
  <c r="S2038" i="7"/>
  <c r="N2038" i="7"/>
  <c r="O2038" i="7" s="1"/>
  <c r="P2038" i="7" s="1"/>
  <c r="S2037" i="7"/>
  <c r="N2037" i="7"/>
  <c r="O2037" i="7" s="1"/>
  <c r="P2037" i="7" s="1"/>
  <c r="S2036" i="7"/>
  <c r="N2036" i="7"/>
  <c r="O2036" i="7" s="1"/>
  <c r="P2036" i="7" s="1"/>
  <c r="S2035" i="7"/>
  <c r="N2035" i="7"/>
  <c r="O2035" i="7" s="1"/>
  <c r="P2035" i="7" s="1"/>
  <c r="S2034" i="7"/>
  <c r="N2034" i="7"/>
  <c r="O2034" i="7" s="1"/>
  <c r="P2034" i="7" s="1"/>
  <c r="S2033" i="7"/>
  <c r="N2033" i="7"/>
  <c r="O2033" i="7" s="1"/>
  <c r="P2033" i="7" s="1"/>
  <c r="S2032" i="7"/>
  <c r="N2032" i="7"/>
  <c r="O2032" i="7" s="1"/>
  <c r="P2032" i="7" s="1"/>
  <c r="S2031" i="7"/>
  <c r="N2031" i="7"/>
  <c r="O2031" i="7" s="1"/>
  <c r="P2031" i="7" s="1"/>
  <c r="S2030" i="7"/>
  <c r="N2030" i="7"/>
  <c r="O2030" i="7" s="1"/>
  <c r="P2030" i="7" s="1"/>
  <c r="S2029" i="7"/>
  <c r="N2029" i="7"/>
  <c r="O2029" i="7" s="1"/>
  <c r="P2029" i="7" s="1"/>
  <c r="S2028" i="7"/>
  <c r="N2028" i="7"/>
  <c r="O2028" i="7" s="1"/>
  <c r="P2028" i="7" s="1"/>
  <c r="S2027" i="7"/>
  <c r="N2027" i="7"/>
  <c r="O2027" i="7" s="1"/>
  <c r="P2027" i="7" s="1"/>
  <c r="S2026" i="7"/>
  <c r="N2026" i="7"/>
  <c r="O2026" i="7" s="1"/>
  <c r="P2026" i="7" s="1"/>
  <c r="S2025" i="7"/>
  <c r="N2025" i="7"/>
  <c r="O2025" i="7" s="1"/>
  <c r="P2025" i="7" s="1"/>
  <c r="S2024" i="7"/>
  <c r="N2024" i="7"/>
  <c r="O2024" i="7" s="1"/>
  <c r="P2024" i="7" s="1"/>
  <c r="S2023" i="7"/>
  <c r="N2023" i="7"/>
  <c r="O2023" i="7" s="1"/>
  <c r="P2023" i="7" s="1"/>
  <c r="S2022" i="7"/>
  <c r="N2022" i="7"/>
  <c r="O2022" i="7" s="1"/>
  <c r="P2022" i="7" s="1"/>
  <c r="S2021" i="7"/>
  <c r="N2021" i="7"/>
  <c r="O2021" i="7" s="1"/>
  <c r="P2021" i="7" s="1"/>
  <c r="S2020" i="7"/>
  <c r="N2020" i="7"/>
  <c r="O2020" i="7" s="1"/>
  <c r="P2020" i="7" s="1"/>
  <c r="S2019" i="7"/>
  <c r="N2019" i="7"/>
  <c r="O2019" i="7" s="1"/>
  <c r="P2019" i="7" s="1"/>
  <c r="S2018" i="7"/>
  <c r="N2018" i="7"/>
  <c r="O2018" i="7" s="1"/>
  <c r="P2018" i="7" s="1"/>
  <c r="S2017" i="7"/>
  <c r="N2017" i="7"/>
  <c r="O2017" i="7" s="1"/>
  <c r="P2017" i="7" s="1"/>
  <c r="N2015" i="7"/>
  <c r="O2015" i="7" s="1"/>
  <c r="N2014" i="7"/>
  <c r="O2014" i="7" s="1"/>
  <c r="N2013" i="7"/>
  <c r="O2013" i="7" s="1"/>
  <c r="N2012" i="7"/>
  <c r="O2012" i="7" s="1"/>
  <c r="N2011" i="7"/>
  <c r="O2011" i="7" s="1"/>
  <c r="N2010" i="7"/>
  <c r="O2010" i="7" s="1"/>
  <c r="N2009" i="7"/>
  <c r="O2009" i="7" s="1"/>
  <c r="N2008" i="7"/>
  <c r="O2008" i="7" s="1"/>
  <c r="N2007" i="7"/>
  <c r="O2007" i="7" s="1"/>
  <c r="N2006" i="7"/>
  <c r="O2006" i="7" s="1"/>
  <c r="N2005" i="7"/>
  <c r="O2005" i="7" s="1"/>
  <c r="N2004" i="7"/>
  <c r="O2004" i="7" s="1"/>
  <c r="N2003" i="7"/>
  <c r="O2003" i="7" s="1"/>
  <c r="N2002" i="7"/>
  <c r="O2002" i="7" s="1"/>
  <c r="N2001" i="7"/>
  <c r="O2001" i="7" s="1"/>
  <c r="N2000" i="7"/>
  <c r="O2000" i="7" s="1"/>
  <c r="N1999" i="7"/>
  <c r="O1999" i="7" s="1"/>
  <c r="N1998" i="7"/>
  <c r="O1998" i="7" s="1"/>
  <c r="N1997" i="7"/>
  <c r="O1997" i="7" s="1"/>
  <c r="N1996" i="7"/>
  <c r="O1996" i="7" s="1"/>
  <c r="N1995" i="7"/>
  <c r="O1995" i="7" s="1"/>
  <c r="N1994" i="7"/>
  <c r="O1994" i="7" s="1"/>
  <c r="N1993" i="7"/>
  <c r="O1993" i="7" s="1"/>
  <c r="N1992" i="7"/>
  <c r="O1992" i="7" s="1"/>
  <c r="N1991" i="7"/>
  <c r="O1991" i="7" s="1"/>
  <c r="N1990" i="7"/>
  <c r="O1990" i="7" s="1"/>
  <c r="N1989" i="7"/>
  <c r="O1989" i="7" s="1"/>
  <c r="N1988" i="7"/>
  <c r="O1988" i="7" s="1"/>
  <c r="N1986" i="7"/>
  <c r="O1986" i="7" s="1"/>
  <c r="N1985" i="7"/>
  <c r="O1985" i="7" s="1"/>
  <c r="N1984" i="7"/>
  <c r="O1984" i="7" s="1"/>
  <c r="N1983" i="7"/>
  <c r="O1983" i="7" s="1"/>
  <c r="N1982" i="7"/>
  <c r="O1982" i="7" s="1"/>
  <c r="N1981" i="7"/>
  <c r="O1981" i="7" s="1"/>
  <c r="N1980" i="7"/>
  <c r="O1980" i="7" s="1"/>
  <c r="N1979" i="7"/>
  <c r="O1979" i="7" s="1"/>
  <c r="N1978" i="7"/>
  <c r="O1978" i="7" s="1"/>
  <c r="N1977" i="7"/>
  <c r="O1977" i="7" s="1"/>
  <c r="N1976" i="7"/>
  <c r="O1976" i="7" s="1"/>
  <c r="N1975" i="7"/>
  <c r="O1975" i="7" s="1"/>
  <c r="N1974" i="7"/>
  <c r="O1974" i="7" s="1"/>
  <c r="N1973" i="7"/>
  <c r="O1973" i="7" s="1"/>
  <c r="N1972" i="7"/>
  <c r="O1972" i="7" s="1"/>
  <c r="N1971" i="7"/>
  <c r="O1971" i="7" s="1"/>
  <c r="N1970" i="7"/>
  <c r="O1970" i="7" s="1"/>
  <c r="N1969" i="7"/>
  <c r="O1969" i="7" s="1"/>
  <c r="N1968" i="7"/>
  <c r="O1968" i="7" s="1"/>
  <c r="N1967" i="7"/>
  <c r="O1967" i="7" s="1"/>
  <c r="N1966" i="7"/>
  <c r="O1966" i="7" s="1"/>
  <c r="N1965" i="7"/>
  <c r="O1965" i="7" s="1"/>
  <c r="N1964" i="7"/>
  <c r="O1964" i="7" s="1"/>
  <c r="N1963" i="7"/>
  <c r="O1963" i="7" s="1"/>
  <c r="N1962" i="7"/>
  <c r="O1962" i="7" s="1"/>
  <c r="N1961" i="7"/>
  <c r="O1961" i="7" s="1"/>
  <c r="N1960" i="7"/>
  <c r="O1960" i="7" s="1"/>
  <c r="N1959" i="7"/>
  <c r="O1959" i="7" s="1"/>
  <c r="Q1930" i="7"/>
  <c r="R1930" i="7"/>
  <c r="Q1931" i="7"/>
  <c r="R1931" i="7"/>
  <c r="Q1932" i="7"/>
  <c r="R1932" i="7"/>
  <c r="Q1933" i="7"/>
  <c r="R1933" i="7"/>
  <c r="Q1934" i="7"/>
  <c r="R1934" i="7"/>
  <c r="Q1935" i="7"/>
  <c r="R1935" i="7"/>
  <c r="Q1936" i="7"/>
  <c r="R1936" i="7"/>
  <c r="Q1937" i="7"/>
  <c r="R1937" i="7"/>
  <c r="Q1938" i="7"/>
  <c r="R1938" i="7"/>
  <c r="Q1939" i="7"/>
  <c r="R1939" i="7"/>
  <c r="Q1940" i="7"/>
  <c r="R1940" i="7"/>
  <c r="Q1941" i="7"/>
  <c r="R1941" i="7"/>
  <c r="Q1942" i="7"/>
  <c r="R1942" i="7"/>
  <c r="Q1943" i="7"/>
  <c r="R1943" i="7"/>
  <c r="Q1944" i="7"/>
  <c r="R1944" i="7"/>
  <c r="Q1945" i="7"/>
  <c r="R1945" i="7"/>
  <c r="Q1946" i="7"/>
  <c r="R1946" i="7"/>
  <c r="Q1947" i="7"/>
  <c r="R1947" i="7"/>
  <c r="Q1948" i="7"/>
  <c r="R1948" i="7"/>
  <c r="Q1949" i="7"/>
  <c r="R1949" i="7"/>
  <c r="Q1950" i="7"/>
  <c r="R1950" i="7"/>
  <c r="Q1951" i="7"/>
  <c r="R1951" i="7"/>
  <c r="Q1952" i="7"/>
  <c r="R1952" i="7"/>
  <c r="Q1953" i="7"/>
  <c r="R1953" i="7"/>
  <c r="Q1954" i="7"/>
  <c r="R1954" i="7"/>
  <c r="Q1955" i="7"/>
  <c r="R1955" i="7"/>
  <c r="Q1956" i="7"/>
  <c r="R1956" i="7"/>
  <c r="R1929" i="7"/>
  <c r="Q1929" i="7"/>
  <c r="Q1901" i="7"/>
  <c r="R1901" i="7"/>
  <c r="Q1902" i="7"/>
  <c r="R1902" i="7"/>
  <c r="Q1903" i="7"/>
  <c r="R1903" i="7"/>
  <c r="Q1904" i="7"/>
  <c r="R1904" i="7"/>
  <c r="Q1905" i="7"/>
  <c r="R1905" i="7"/>
  <c r="Q1906" i="7"/>
  <c r="R1906" i="7"/>
  <c r="Q1907" i="7"/>
  <c r="R1907" i="7"/>
  <c r="Q1908" i="7"/>
  <c r="R1908" i="7"/>
  <c r="Q1909" i="7"/>
  <c r="R1909" i="7"/>
  <c r="Q1910" i="7"/>
  <c r="R1910" i="7"/>
  <c r="Q1911" i="7"/>
  <c r="R1911" i="7"/>
  <c r="Q1912" i="7"/>
  <c r="R1912" i="7"/>
  <c r="Q1913" i="7"/>
  <c r="R1913" i="7"/>
  <c r="Q1914" i="7"/>
  <c r="R1914" i="7"/>
  <c r="Q1915" i="7"/>
  <c r="R1915" i="7"/>
  <c r="Q1916" i="7"/>
  <c r="R1916" i="7"/>
  <c r="Q1917" i="7"/>
  <c r="R1917" i="7"/>
  <c r="Q1918" i="7"/>
  <c r="R1918" i="7"/>
  <c r="Q1919" i="7"/>
  <c r="R1919" i="7"/>
  <c r="Q1920" i="7"/>
  <c r="R1920" i="7"/>
  <c r="Q1921" i="7"/>
  <c r="R1921" i="7"/>
  <c r="Q1922" i="7"/>
  <c r="R1922" i="7"/>
  <c r="Q1923" i="7"/>
  <c r="R1923" i="7"/>
  <c r="Q1924" i="7"/>
  <c r="R1924" i="7"/>
  <c r="Q1925" i="7"/>
  <c r="R1925" i="7"/>
  <c r="Q1926" i="7"/>
  <c r="R1926" i="7"/>
  <c r="Q1927" i="7"/>
  <c r="R1927" i="7"/>
  <c r="R1900" i="7"/>
  <c r="Q1900" i="7"/>
  <c r="Q1872" i="7"/>
  <c r="R1872" i="7"/>
  <c r="Q1873" i="7"/>
  <c r="R1873" i="7"/>
  <c r="Q1874" i="7"/>
  <c r="R1874" i="7"/>
  <c r="Q1875" i="7"/>
  <c r="R1875" i="7"/>
  <c r="Q1876" i="7"/>
  <c r="R1876" i="7"/>
  <c r="Q1877" i="7"/>
  <c r="R1877" i="7"/>
  <c r="Q1878" i="7"/>
  <c r="R1878" i="7"/>
  <c r="Q1879" i="7"/>
  <c r="R1879" i="7"/>
  <c r="Q1880" i="7"/>
  <c r="R1880" i="7"/>
  <c r="Q1881" i="7"/>
  <c r="R1881" i="7"/>
  <c r="Q1882" i="7"/>
  <c r="R1882" i="7"/>
  <c r="Q1883" i="7"/>
  <c r="R1883" i="7"/>
  <c r="Q1884" i="7"/>
  <c r="R1884" i="7"/>
  <c r="Q1885" i="7"/>
  <c r="R1885" i="7"/>
  <c r="Q1886" i="7"/>
  <c r="R1886" i="7"/>
  <c r="Q1887" i="7"/>
  <c r="R1887" i="7"/>
  <c r="Q1888" i="7"/>
  <c r="R1888" i="7"/>
  <c r="Q1889" i="7"/>
  <c r="R1889" i="7"/>
  <c r="Q1890" i="7"/>
  <c r="R1890" i="7"/>
  <c r="Q1891" i="7"/>
  <c r="R1891" i="7"/>
  <c r="Q1892" i="7"/>
  <c r="R1892" i="7"/>
  <c r="Q1893" i="7"/>
  <c r="R1893" i="7"/>
  <c r="Q1894" i="7"/>
  <c r="R1894" i="7"/>
  <c r="Q1895" i="7"/>
  <c r="R1895" i="7"/>
  <c r="Q1896" i="7"/>
  <c r="R1896" i="7"/>
  <c r="Q1897" i="7"/>
  <c r="R1897" i="7"/>
  <c r="Q1898" i="7"/>
  <c r="R1898" i="7"/>
  <c r="R1871" i="7"/>
  <c r="Q1871" i="7"/>
  <c r="Q1843" i="7"/>
  <c r="R1843" i="7"/>
  <c r="Q1844" i="7"/>
  <c r="R1844" i="7"/>
  <c r="Q1845" i="7"/>
  <c r="R1845" i="7"/>
  <c r="Q1846" i="7"/>
  <c r="R1846" i="7"/>
  <c r="Q1847" i="7"/>
  <c r="R1847" i="7"/>
  <c r="Q1848" i="7"/>
  <c r="R1848" i="7"/>
  <c r="Q1849" i="7"/>
  <c r="R1849" i="7"/>
  <c r="Q1850" i="7"/>
  <c r="R1850" i="7"/>
  <c r="Q1851" i="7"/>
  <c r="R1851" i="7"/>
  <c r="Q1852" i="7"/>
  <c r="R1852" i="7"/>
  <c r="Q1853" i="7"/>
  <c r="R1853" i="7"/>
  <c r="Q1854" i="7"/>
  <c r="R1854" i="7"/>
  <c r="Q1855" i="7"/>
  <c r="R1855" i="7"/>
  <c r="Q1856" i="7"/>
  <c r="R1856" i="7"/>
  <c r="Q1857" i="7"/>
  <c r="R1857" i="7"/>
  <c r="Q1858" i="7"/>
  <c r="R1858" i="7"/>
  <c r="Q1859" i="7"/>
  <c r="R1859" i="7"/>
  <c r="Q1860" i="7"/>
  <c r="R1860" i="7"/>
  <c r="Q1861" i="7"/>
  <c r="R1861" i="7"/>
  <c r="Q1862" i="7"/>
  <c r="R1862" i="7"/>
  <c r="Q1863" i="7"/>
  <c r="R1863" i="7"/>
  <c r="Q1864" i="7"/>
  <c r="R1864" i="7"/>
  <c r="Q1865" i="7"/>
  <c r="R1865" i="7"/>
  <c r="Q1866" i="7"/>
  <c r="R1866" i="7"/>
  <c r="Q1867" i="7"/>
  <c r="R1867" i="7"/>
  <c r="Q1868" i="7"/>
  <c r="R1868" i="7"/>
  <c r="Q1869" i="7"/>
  <c r="R1869" i="7"/>
  <c r="R1842" i="7"/>
  <c r="Q1842" i="7"/>
  <c r="Q1814" i="7"/>
  <c r="R1814" i="7"/>
  <c r="Q1815" i="7"/>
  <c r="R1815" i="7"/>
  <c r="Q1816" i="7"/>
  <c r="R1816" i="7"/>
  <c r="Q1817" i="7"/>
  <c r="R1817" i="7"/>
  <c r="Q1818" i="7"/>
  <c r="R1818" i="7"/>
  <c r="Q1819" i="7"/>
  <c r="R1819" i="7"/>
  <c r="Q1820" i="7"/>
  <c r="R1820" i="7"/>
  <c r="Q1821" i="7"/>
  <c r="R1821" i="7"/>
  <c r="Q1822" i="7"/>
  <c r="R1822" i="7"/>
  <c r="Q1823" i="7"/>
  <c r="R1823" i="7"/>
  <c r="Q1824" i="7"/>
  <c r="R1824" i="7"/>
  <c r="Q1825" i="7"/>
  <c r="R1825" i="7"/>
  <c r="Q1826" i="7"/>
  <c r="R1826" i="7"/>
  <c r="Q1827" i="7"/>
  <c r="R1827" i="7"/>
  <c r="Q1828" i="7"/>
  <c r="R1828" i="7"/>
  <c r="Q1829" i="7"/>
  <c r="R1829" i="7"/>
  <c r="Q1830" i="7"/>
  <c r="R1830" i="7"/>
  <c r="Q1831" i="7"/>
  <c r="R1831" i="7"/>
  <c r="Q1832" i="7"/>
  <c r="R1832" i="7"/>
  <c r="Q1833" i="7"/>
  <c r="R1833" i="7"/>
  <c r="Q1834" i="7"/>
  <c r="R1834" i="7"/>
  <c r="Q1835" i="7"/>
  <c r="R1835" i="7"/>
  <c r="Q1836" i="7"/>
  <c r="R1836" i="7"/>
  <c r="Q1837" i="7"/>
  <c r="R1837" i="7"/>
  <c r="Q1838" i="7"/>
  <c r="R1838" i="7"/>
  <c r="Q1839" i="7"/>
  <c r="R1839" i="7"/>
  <c r="Q1840" i="7"/>
  <c r="R1840" i="7"/>
  <c r="R1813" i="7"/>
  <c r="Q1813" i="7"/>
  <c r="S1927" i="7"/>
  <c r="N1927" i="7"/>
  <c r="O1927" i="7" s="1"/>
  <c r="P1927" i="7" s="1"/>
  <c r="N1926" i="7"/>
  <c r="O1926" i="7" s="1"/>
  <c r="P1926" i="7" s="1"/>
  <c r="N1925" i="7"/>
  <c r="O1925" i="7" s="1"/>
  <c r="P1925" i="7" s="1"/>
  <c r="N1924" i="7"/>
  <c r="O1924" i="7" s="1"/>
  <c r="P1924" i="7" s="1"/>
  <c r="N1923" i="7"/>
  <c r="O1923" i="7" s="1"/>
  <c r="P1923" i="7" s="1"/>
  <c r="N1922" i="7"/>
  <c r="O1922" i="7" s="1"/>
  <c r="P1922" i="7" s="1"/>
  <c r="N1921" i="7"/>
  <c r="O1921" i="7" s="1"/>
  <c r="P1921" i="7" s="1"/>
  <c r="N1920" i="7"/>
  <c r="O1920" i="7" s="1"/>
  <c r="P1920" i="7" s="1"/>
  <c r="S1919" i="7"/>
  <c r="N1919" i="7"/>
  <c r="O1919" i="7" s="1"/>
  <c r="P1919" i="7" s="1"/>
  <c r="N1918" i="7"/>
  <c r="O1918" i="7" s="1"/>
  <c r="P1918" i="7" s="1"/>
  <c r="N1917" i="7"/>
  <c r="O1917" i="7" s="1"/>
  <c r="P1917" i="7" s="1"/>
  <c r="N1916" i="7"/>
  <c r="O1916" i="7" s="1"/>
  <c r="P1916" i="7" s="1"/>
  <c r="N1915" i="7"/>
  <c r="O1915" i="7" s="1"/>
  <c r="P1915" i="7" s="1"/>
  <c r="N1914" i="7"/>
  <c r="O1914" i="7" s="1"/>
  <c r="P1914" i="7" s="1"/>
  <c r="N1913" i="7"/>
  <c r="O1913" i="7" s="1"/>
  <c r="P1913" i="7" s="1"/>
  <c r="N1912" i="7"/>
  <c r="O1912" i="7" s="1"/>
  <c r="P1912" i="7" s="1"/>
  <c r="S1911" i="7"/>
  <c r="N1911" i="7"/>
  <c r="O1911" i="7" s="1"/>
  <c r="P1911" i="7" s="1"/>
  <c r="N1910" i="7"/>
  <c r="O1910" i="7" s="1"/>
  <c r="P1910" i="7" s="1"/>
  <c r="N1909" i="7"/>
  <c r="O1909" i="7" s="1"/>
  <c r="P1909" i="7" s="1"/>
  <c r="N1908" i="7"/>
  <c r="O1908" i="7" s="1"/>
  <c r="P1908" i="7" s="1"/>
  <c r="N1907" i="7"/>
  <c r="O1907" i="7" s="1"/>
  <c r="P1907" i="7" s="1"/>
  <c r="N1906" i="7"/>
  <c r="O1906" i="7" s="1"/>
  <c r="P1906" i="7" s="1"/>
  <c r="N1905" i="7"/>
  <c r="O1905" i="7" s="1"/>
  <c r="P1905" i="7" s="1"/>
  <c r="N1904" i="7"/>
  <c r="O1904" i="7" s="1"/>
  <c r="P1904" i="7" s="1"/>
  <c r="S1903" i="7"/>
  <c r="N1903" i="7"/>
  <c r="O1903" i="7" s="1"/>
  <c r="P1903" i="7" s="1"/>
  <c r="N1902" i="7"/>
  <c r="O1902" i="7" s="1"/>
  <c r="P1902" i="7" s="1"/>
  <c r="N1901" i="7"/>
  <c r="O1901" i="7" s="1"/>
  <c r="P1901" i="7" s="1"/>
  <c r="N1900" i="7"/>
  <c r="O1900" i="7" s="1"/>
  <c r="P1900" i="7" s="1"/>
  <c r="N1869" i="7"/>
  <c r="O1869" i="7" s="1"/>
  <c r="P1869" i="7" s="1"/>
  <c r="N1868" i="7"/>
  <c r="O1868" i="7" s="1"/>
  <c r="P1868" i="7" s="1"/>
  <c r="N1867" i="7"/>
  <c r="O1867" i="7" s="1"/>
  <c r="P1867" i="7" s="1"/>
  <c r="N1866" i="7"/>
  <c r="O1866" i="7" s="1"/>
  <c r="P1866" i="7" s="1"/>
  <c r="N1865" i="7"/>
  <c r="O1865" i="7" s="1"/>
  <c r="P1865" i="7" s="1"/>
  <c r="S1864" i="7"/>
  <c r="N1864" i="7"/>
  <c r="O1864" i="7" s="1"/>
  <c r="P1864" i="7" s="1"/>
  <c r="N1863" i="7"/>
  <c r="O1863" i="7" s="1"/>
  <c r="P1863" i="7" s="1"/>
  <c r="S1862" i="7"/>
  <c r="N1862" i="7"/>
  <c r="O1862" i="7" s="1"/>
  <c r="P1862" i="7" s="1"/>
  <c r="N1861" i="7"/>
  <c r="O1861" i="7" s="1"/>
  <c r="P1861" i="7" s="1"/>
  <c r="N1860" i="7"/>
  <c r="O1860" i="7" s="1"/>
  <c r="P1860" i="7" s="1"/>
  <c r="N1859" i="7"/>
  <c r="O1859" i="7" s="1"/>
  <c r="P1859" i="7" s="1"/>
  <c r="N1858" i="7"/>
  <c r="O1858" i="7" s="1"/>
  <c r="P1858" i="7" s="1"/>
  <c r="N1857" i="7"/>
  <c r="O1857" i="7" s="1"/>
  <c r="P1857" i="7" s="1"/>
  <c r="S1856" i="7"/>
  <c r="N1856" i="7"/>
  <c r="O1856" i="7" s="1"/>
  <c r="P1856" i="7" s="1"/>
  <c r="N1855" i="7"/>
  <c r="O1855" i="7" s="1"/>
  <c r="P1855" i="7" s="1"/>
  <c r="S1854" i="7"/>
  <c r="N1854" i="7"/>
  <c r="O1854" i="7" s="1"/>
  <c r="P1854" i="7" s="1"/>
  <c r="N1853" i="7"/>
  <c r="O1853" i="7" s="1"/>
  <c r="P1853" i="7" s="1"/>
  <c r="S1852" i="7"/>
  <c r="N1852" i="7"/>
  <c r="O1852" i="7" s="1"/>
  <c r="P1852" i="7" s="1"/>
  <c r="N1851" i="7"/>
  <c r="O1851" i="7" s="1"/>
  <c r="P1851" i="7" s="1"/>
  <c r="S1850" i="7"/>
  <c r="N1850" i="7"/>
  <c r="O1850" i="7" s="1"/>
  <c r="P1850" i="7" s="1"/>
  <c r="N1849" i="7"/>
  <c r="O1849" i="7" s="1"/>
  <c r="P1849" i="7" s="1"/>
  <c r="S1848" i="7"/>
  <c r="N1848" i="7"/>
  <c r="O1848" i="7" s="1"/>
  <c r="P1848" i="7" s="1"/>
  <c r="N1847" i="7"/>
  <c r="O1847" i="7" s="1"/>
  <c r="P1847" i="7" s="1"/>
  <c r="S1846" i="7"/>
  <c r="N1846" i="7"/>
  <c r="O1846" i="7" s="1"/>
  <c r="P1846" i="7" s="1"/>
  <c r="N1845" i="7"/>
  <c r="O1845" i="7" s="1"/>
  <c r="P1845" i="7" s="1"/>
  <c r="S1844" i="7"/>
  <c r="N1844" i="7"/>
  <c r="O1844" i="7" s="1"/>
  <c r="P1844" i="7" s="1"/>
  <c r="N1843" i="7"/>
  <c r="O1843" i="7" s="1"/>
  <c r="P1843" i="7" s="1"/>
  <c r="N1842" i="7"/>
  <c r="O1842" i="7" s="1"/>
  <c r="P1842" i="7" s="1"/>
  <c r="N1840" i="7"/>
  <c r="O1840" i="7" s="1"/>
  <c r="P1840" i="7" s="1"/>
  <c r="S1839" i="7"/>
  <c r="N1839" i="7"/>
  <c r="O1839" i="7" s="1"/>
  <c r="P1839" i="7" s="1"/>
  <c r="N1838" i="7"/>
  <c r="O1838" i="7" s="1"/>
  <c r="P1838" i="7" s="1"/>
  <c r="S1837" i="7"/>
  <c r="N1837" i="7"/>
  <c r="O1837" i="7" s="1"/>
  <c r="P1837" i="7" s="1"/>
  <c r="N1836" i="7"/>
  <c r="O1836" i="7" s="1"/>
  <c r="P1836" i="7" s="1"/>
  <c r="N1835" i="7"/>
  <c r="O1835" i="7" s="1"/>
  <c r="P1835" i="7" s="1"/>
  <c r="N1834" i="7"/>
  <c r="O1834" i="7" s="1"/>
  <c r="P1834" i="7" s="1"/>
  <c r="N1833" i="7"/>
  <c r="O1833" i="7" s="1"/>
  <c r="P1833" i="7" s="1"/>
  <c r="N1832" i="7"/>
  <c r="O1832" i="7" s="1"/>
  <c r="P1832" i="7" s="1"/>
  <c r="S1831" i="7"/>
  <c r="N1831" i="7"/>
  <c r="O1831" i="7" s="1"/>
  <c r="P1831" i="7" s="1"/>
  <c r="N1830" i="7"/>
  <c r="O1830" i="7" s="1"/>
  <c r="P1830" i="7" s="1"/>
  <c r="S1829" i="7"/>
  <c r="N1829" i="7"/>
  <c r="O1829" i="7" s="1"/>
  <c r="P1829" i="7" s="1"/>
  <c r="N1828" i="7"/>
  <c r="O1828" i="7" s="1"/>
  <c r="P1828" i="7" s="1"/>
  <c r="N1827" i="7"/>
  <c r="O1827" i="7" s="1"/>
  <c r="P1827" i="7" s="1"/>
  <c r="N1826" i="7"/>
  <c r="O1826" i="7" s="1"/>
  <c r="P1826" i="7" s="1"/>
  <c r="N1825" i="7"/>
  <c r="O1825" i="7" s="1"/>
  <c r="P1825" i="7" s="1"/>
  <c r="N1824" i="7"/>
  <c r="O1824" i="7" s="1"/>
  <c r="P1824" i="7" s="1"/>
  <c r="S1823" i="7"/>
  <c r="N1823" i="7"/>
  <c r="O1823" i="7" s="1"/>
  <c r="P1823" i="7" s="1"/>
  <c r="N1822" i="7"/>
  <c r="O1822" i="7" s="1"/>
  <c r="P1822" i="7" s="1"/>
  <c r="S1821" i="7"/>
  <c r="N1821" i="7"/>
  <c r="O1821" i="7" s="1"/>
  <c r="P1821" i="7" s="1"/>
  <c r="N1820" i="7"/>
  <c r="O1820" i="7" s="1"/>
  <c r="P1820" i="7" s="1"/>
  <c r="S1819" i="7"/>
  <c r="N1819" i="7"/>
  <c r="O1819" i="7" s="1"/>
  <c r="P1819" i="7" s="1"/>
  <c r="N1818" i="7"/>
  <c r="O1818" i="7" s="1"/>
  <c r="P1818" i="7" s="1"/>
  <c r="S1817" i="7"/>
  <c r="N1817" i="7"/>
  <c r="O1817" i="7" s="1"/>
  <c r="P1817" i="7" s="1"/>
  <c r="N1816" i="7"/>
  <c r="O1816" i="7" s="1"/>
  <c r="P1816" i="7" s="1"/>
  <c r="S1815" i="7"/>
  <c r="N1815" i="7"/>
  <c r="O1815" i="7" s="1"/>
  <c r="P1815" i="7" s="1"/>
  <c r="N1814" i="7"/>
  <c r="O1814" i="7" s="1"/>
  <c r="P1814" i="7" s="1"/>
  <c r="S1813" i="7"/>
  <c r="N1813" i="7"/>
  <c r="O1813" i="7" s="1"/>
  <c r="P1813" i="7" s="1"/>
  <c r="N1956" i="7"/>
  <c r="O1956" i="7" s="1"/>
  <c r="N1955" i="7"/>
  <c r="O1955" i="7" s="1"/>
  <c r="N1954" i="7"/>
  <c r="O1954" i="7" s="1"/>
  <c r="N1953" i="7"/>
  <c r="O1953" i="7" s="1"/>
  <c r="N1952" i="7"/>
  <c r="O1952" i="7" s="1"/>
  <c r="N1951" i="7"/>
  <c r="O1951" i="7" s="1"/>
  <c r="N1950" i="7"/>
  <c r="O1950" i="7" s="1"/>
  <c r="N1949" i="7"/>
  <c r="O1949" i="7" s="1"/>
  <c r="N1948" i="7"/>
  <c r="O1948" i="7" s="1"/>
  <c r="N1947" i="7"/>
  <c r="O1947" i="7" s="1"/>
  <c r="N1946" i="7"/>
  <c r="O1946" i="7" s="1"/>
  <c r="N1945" i="7"/>
  <c r="O1945" i="7" s="1"/>
  <c r="N1944" i="7"/>
  <c r="O1944" i="7" s="1"/>
  <c r="N1943" i="7"/>
  <c r="O1943" i="7" s="1"/>
  <c r="N1942" i="7"/>
  <c r="O1942" i="7" s="1"/>
  <c r="N1941" i="7"/>
  <c r="O1941" i="7" s="1"/>
  <c r="N1940" i="7"/>
  <c r="O1940" i="7" s="1"/>
  <c r="N1939" i="7"/>
  <c r="O1939" i="7" s="1"/>
  <c r="N1938" i="7"/>
  <c r="O1938" i="7" s="1"/>
  <c r="N1937" i="7"/>
  <c r="O1937" i="7" s="1"/>
  <c r="N1936" i="7"/>
  <c r="O1936" i="7" s="1"/>
  <c r="N1935" i="7"/>
  <c r="O1935" i="7" s="1"/>
  <c r="N1934" i="7"/>
  <c r="O1934" i="7" s="1"/>
  <c r="N1933" i="7"/>
  <c r="O1933" i="7" s="1"/>
  <c r="N1932" i="7"/>
  <c r="O1932" i="7" s="1"/>
  <c r="N1931" i="7"/>
  <c r="O1931" i="7" s="1"/>
  <c r="N1930" i="7"/>
  <c r="O1930" i="7" s="1"/>
  <c r="N1929" i="7"/>
  <c r="O1929" i="7" s="1"/>
  <c r="N1898" i="7"/>
  <c r="O1898" i="7" s="1"/>
  <c r="N1897" i="7"/>
  <c r="O1897" i="7" s="1"/>
  <c r="N1896" i="7"/>
  <c r="O1896" i="7" s="1"/>
  <c r="N1895" i="7"/>
  <c r="O1895" i="7" s="1"/>
  <c r="N1894" i="7"/>
  <c r="O1894" i="7" s="1"/>
  <c r="N1893" i="7"/>
  <c r="O1893" i="7" s="1"/>
  <c r="N1892" i="7"/>
  <c r="O1892" i="7" s="1"/>
  <c r="N1891" i="7"/>
  <c r="O1891" i="7" s="1"/>
  <c r="N1890" i="7"/>
  <c r="O1890" i="7" s="1"/>
  <c r="N1889" i="7"/>
  <c r="O1889" i="7" s="1"/>
  <c r="N1888" i="7"/>
  <c r="O1888" i="7" s="1"/>
  <c r="N1887" i="7"/>
  <c r="O1887" i="7" s="1"/>
  <c r="N1886" i="7"/>
  <c r="O1886" i="7" s="1"/>
  <c r="N1885" i="7"/>
  <c r="O1885" i="7" s="1"/>
  <c r="N1884" i="7"/>
  <c r="O1884" i="7" s="1"/>
  <c r="N1883" i="7"/>
  <c r="O1883" i="7" s="1"/>
  <c r="N1882" i="7"/>
  <c r="O1882" i="7" s="1"/>
  <c r="N1881" i="7"/>
  <c r="O1881" i="7" s="1"/>
  <c r="N1880" i="7"/>
  <c r="O1880" i="7" s="1"/>
  <c r="N1879" i="7"/>
  <c r="O1879" i="7" s="1"/>
  <c r="N1878" i="7"/>
  <c r="O1878" i="7" s="1"/>
  <c r="N1877" i="7"/>
  <c r="O1877" i="7" s="1"/>
  <c r="N1876" i="7"/>
  <c r="O1876" i="7" s="1"/>
  <c r="N1875" i="7"/>
  <c r="O1875" i="7" s="1"/>
  <c r="N1874" i="7"/>
  <c r="O1874" i="7" s="1"/>
  <c r="N1873" i="7"/>
  <c r="O1873" i="7" s="1"/>
  <c r="N1872" i="7"/>
  <c r="O1872" i="7" s="1"/>
  <c r="N1871" i="7"/>
  <c r="O1871" i="7" s="1"/>
  <c r="Q1785" i="7"/>
  <c r="R1785" i="7"/>
  <c r="Q1786" i="7"/>
  <c r="R1786" i="7"/>
  <c r="Q1787" i="7"/>
  <c r="R1787" i="7"/>
  <c r="Q1788" i="7"/>
  <c r="R1788" i="7"/>
  <c r="Q1789" i="7"/>
  <c r="R1789" i="7"/>
  <c r="Q1790" i="7"/>
  <c r="R1790" i="7"/>
  <c r="Q1791" i="7"/>
  <c r="R1791" i="7"/>
  <c r="Q1792" i="7"/>
  <c r="R1792" i="7"/>
  <c r="Q1793" i="7"/>
  <c r="R1793" i="7"/>
  <c r="Q1794" i="7"/>
  <c r="R1794" i="7"/>
  <c r="Q1795" i="7"/>
  <c r="R1795" i="7"/>
  <c r="Q1796" i="7"/>
  <c r="R1796" i="7"/>
  <c r="Q1797" i="7"/>
  <c r="R1797" i="7"/>
  <c r="Q1798" i="7"/>
  <c r="R1798" i="7"/>
  <c r="Q1799" i="7"/>
  <c r="R1799" i="7"/>
  <c r="Q1800" i="7"/>
  <c r="R1800" i="7"/>
  <c r="Q1801" i="7"/>
  <c r="R1801" i="7"/>
  <c r="Q1802" i="7"/>
  <c r="R1802" i="7"/>
  <c r="Q1803" i="7"/>
  <c r="R1803" i="7"/>
  <c r="Q1804" i="7"/>
  <c r="R1804" i="7"/>
  <c r="Q1805" i="7"/>
  <c r="R1805" i="7"/>
  <c r="Q1806" i="7"/>
  <c r="R1806" i="7"/>
  <c r="Q1807" i="7"/>
  <c r="R1807" i="7"/>
  <c r="Q1808" i="7"/>
  <c r="R1808" i="7"/>
  <c r="Q1809" i="7"/>
  <c r="R1809" i="7"/>
  <c r="Q1810" i="7"/>
  <c r="R1810" i="7"/>
  <c r="Q1811" i="7"/>
  <c r="R1811" i="7"/>
  <c r="R1784" i="7"/>
  <c r="Q1784" i="7"/>
  <c r="N1811" i="7"/>
  <c r="O1811" i="7" s="1"/>
  <c r="N1810" i="7"/>
  <c r="O1810" i="7" s="1"/>
  <c r="N1809" i="7"/>
  <c r="O1809" i="7" s="1"/>
  <c r="N1808" i="7"/>
  <c r="O1808" i="7" s="1"/>
  <c r="N1807" i="7"/>
  <c r="O1807" i="7" s="1"/>
  <c r="N1806" i="7"/>
  <c r="O1806" i="7" s="1"/>
  <c r="N1805" i="7"/>
  <c r="O1805" i="7" s="1"/>
  <c r="N1804" i="7"/>
  <c r="O1804" i="7" s="1"/>
  <c r="N1803" i="7"/>
  <c r="O1803" i="7" s="1"/>
  <c r="N1802" i="7"/>
  <c r="O1802" i="7" s="1"/>
  <c r="N1801" i="7"/>
  <c r="O1801" i="7" s="1"/>
  <c r="N1800" i="7"/>
  <c r="O1800" i="7" s="1"/>
  <c r="N1799" i="7"/>
  <c r="O1799" i="7" s="1"/>
  <c r="N1798" i="7"/>
  <c r="O1798" i="7" s="1"/>
  <c r="N1797" i="7"/>
  <c r="O1797" i="7" s="1"/>
  <c r="N1796" i="7"/>
  <c r="O1796" i="7" s="1"/>
  <c r="N1795" i="7"/>
  <c r="O1795" i="7" s="1"/>
  <c r="N1794" i="7"/>
  <c r="O1794" i="7" s="1"/>
  <c r="N1793" i="7"/>
  <c r="O1793" i="7" s="1"/>
  <c r="N1792" i="7"/>
  <c r="O1792" i="7" s="1"/>
  <c r="N1791" i="7"/>
  <c r="O1791" i="7" s="1"/>
  <c r="N1790" i="7"/>
  <c r="O1790" i="7" s="1"/>
  <c r="N1789" i="7"/>
  <c r="O1789" i="7" s="1"/>
  <c r="N1788" i="7"/>
  <c r="O1788" i="7" s="1"/>
  <c r="N1787" i="7"/>
  <c r="O1787" i="7" s="1"/>
  <c r="N1786" i="7"/>
  <c r="O1786" i="7" s="1"/>
  <c r="N1785" i="7"/>
  <c r="O1785" i="7" s="1"/>
  <c r="N1784" i="7"/>
  <c r="O1784" i="7" s="1"/>
  <c r="Q2463" i="7"/>
  <c r="R2463" i="7"/>
  <c r="Q2464" i="7"/>
  <c r="R2464" i="7"/>
  <c r="Q2465" i="7"/>
  <c r="R2465" i="7"/>
  <c r="Q2466" i="7"/>
  <c r="R2466" i="7"/>
  <c r="Q2467" i="7"/>
  <c r="R2467" i="7"/>
  <c r="Q2468" i="7"/>
  <c r="R2468" i="7"/>
  <c r="Q2469" i="7"/>
  <c r="R2469" i="7"/>
  <c r="Q2470" i="7"/>
  <c r="R2470" i="7"/>
  <c r="Q2471" i="7"/>
  <c r="R2471" i="7"/>
  <c r="Q2472" i="7"/>
  <c r="R2472" i="7"/>
  <c r="Q2473" i="7"/>
  <c r="R2473" i="7"/>
  <c r="Q2474" i="7"/>
  <c r="R2474" i="7"/>
  <c r="Q2475" i="7"/>
  <c r="R2475" i="7"/>
  <c r="Q2476" i="7"/>
  <c r="R2476" i="7"/>
  <c r="Q2477" i="7"/>
  <c r="R2477" i="7"/>
  <c r="Q2478" i="7"/>
  <c r="R2478" i="7"/>
  <c r="Q2479" i="7"/>
  <c r="R2479" i="7"/>
  <c r="Q2480" i="7"/>
  <c r="R2480" i="7"/>
  <c r="Q2481" i="7"/>
  <c r="R2481" i="7"/>
  <c r="Q2482" i="7"/>
  <c r="R2482" i="7"/>
  <c r="Q2483" i="7"/>
  <c r="R2483" i="7"/>
  <c r="Q2484" i="7"/>
  <c r="R2484" i="7"/>
  <c r="Q2485" i="7"/>
  <c r="R2485" i="7"/>
  <c r="Q2486" i="7"/>
  <c r="R2486" i="7"/>
  <c r="Q2487" i="7"/>
  <c r="R2487" i="7"/>
  <c r="Q2488" i="7"/>
  <c r="R2488" i="7"/>
  <c r="Q2489" i="7"/>
  <c r="R2489" i="7"/>
  <c r="R2462" i="7"/>
  <c r="Q2462" i="7"/>
  <c r="N2489" i="7"/>
  <c r="O2489" i="7" s="1"/>
  <c r="P2489" i="7" s="1"/>
  <c r="N2488" i="7"/>
  <c r="O2488" i="7" s="1"/>
  <c r="P2488" i="7" s="1"/>
  <c r="N2487" i="7"/>
  <c r="O2487" i="7" s="1"/>
  <c r="P2487" i="7" s="1"/>
  <c r="N2486" i="7"/>
  <c r="O2486" i="7" s="1"/>
  <c r="P2486" i="7" s="1"/>
  <c r="N2485" i="7"/>
  <c r="O2485" i="7" s="1"/>
  <c r="P2485" i="7" s="1"/>
  <c r="N2484" i="7"/>
  <c r="O2484" i="7" s="1"/>
  <c r="P2484" i="7" s="1"/>
  <c r="N2483" i="7"/>
  <c r="O2483" i="7" s="1"/>
  <c r="P2483" i="7" s="1"/>
  <c r="N2482" i="7"/>
  <c r="O2482" i="7" s="1"/>
  <c r="P2482" i="7" s="1"/>
  <c r="N2481" i="7"/>
  <c r="O2481" i="7" s="1"/>
  <c r="P2481" i="7" s="1"/>
  <c r="N2480" i="7"/>
  <c r="O2480" i="7" s="1"/>
  <c r="P2480" i="7" s="1"/>
  <c r="N2479" i="7"/>
  <c r="O2479" i="7" s="1"/>
  <c r="P2479" i="7" s="1"/>
  <c r="N2478" i="7"/>
  <c r="O2478" i="7" s="1"/>
  <c r="P2478" i="7" s="1"/>
  <c r="N2477" i="7"/>
  <c r="O2477" i="7" s="1"/>
  <c r="P2477" i="7" s="1"/>
  <c r="N2476" i="7"/>
  <c r="O2476" i="7" s="1"/>
  <c r="P2476" i="7" s="1"/>
  <c r="N2475" i="7"/>
  <c r="O2475" i="7" s="1"/>
  <c r="P2475" i="7" s="1"/>
  <c r="N2474" i="7"/>
  <c r="O2474" i="7" s="1"/>
  <c r="P2474" i="7" s="1"/>
  <c r="N2473" i="7"/>
  <c r="O2473" i="7" s="1"/>
  <c r="P2473" i="7" s="1"/>
  <c r="N2472" i="7"/>
  <c r="O2472" i="7" s="1"/>
  <c r="P2472" i="7" s="1"/>
  <c r="N2471" i="7"/>
  <c r="O2471" i="7" s="1"/>
  <c r="P2471" i="7" s="1"/>
  <c r="N2470" i="7"/>
  <c r="O2470" i="7" s="1"/>
  <c r="P2470" i="7" s="1"/>
  <c r="N2469" i="7"/>
  <c r="O2469" i="7" s="1"/>
  <c r="P2469" i="7" s="1"/>
  <c r="N2468" i="7"/>
  <c r="O2468" i="7" s="1"/>
  <c r="P2468" i="7" s="1"/>
  <c r="N2467" i="7"/>
  <c r="O2467" i="7" s="1"/>
  <c r="P2467" i="7" s="1"/>
  <c r="N2466" i="7"/>
  <c r="O2466" i="7" s="1"/>
  <c r="P2466" i="7" s="1"/>
  <c r="N2465" i="7"/>
  <c r="O2465" i="7" s="1"/>
  <c r="P2465" i="7" s="1"/>
  <c r="N2464" i="7"/>
  <c r="O2464" i="7" s="1"/>
  <c r="P2464" i="7" s="1"/>
  <c r="N2463" i="7"/>
  <c r="O2463" i="7" s="1"/>
  <c r="P2463" i="7" s="1"/>
  <c r="N2462" i="7"/>
  <c r="O2462" i="7" s="1"/>
  <c r="P2462" i="7" s="1"/>
  <c r="Q2401" i="7"/>
  <c r="R2401" i="7"/>
  <c r="Q2402" i="7"/>
  <c r="R2402" i="7"/>
  <c r="Q2403" i="7"/>
  <c r="R2403" i="7"/>
  <c r="Q2404" i="7"/>
  <c r="R2404" i="7"/>
  <c r="Q2405" i="7"/>
  <c r="R2405" i="7"/>
  <c r="Q2406" i="7"/>
  <c r="R2406" i="7"/>
  <c r="Q2407" i="7"/>
  <c r="R2407" i="7"/>
  <c r="Q2408" i="7"/>
  <c r="R2408" i="7"/>
  <c r="Q2409" i="7"/>
  <c r="R2409" i="7"/>
  <c r="Q2410" i="7"/>
  <c r="R2410" i="7"/>
  <c r="Q2411" i="7"/>
  <c r="R2411" i="7"/>
  <c r="Q2412" i="7"/>
  <c r="R2412" i="7"/>
  <c r="Q2413" i="7"/>
  <c r="R2413" i="7"/>
  <c r="Q2414" i="7"/>
  <c r="R2414" i="7"/>
  <c r="Q2415" i="7"/>
  <c r="R2415" i="7"/>
  <c r="Q2416" i="7"/>
  <c r="R2416" i="7"/>
  <c r="Q2417" i="7"/>
  <c r="R2417" i="7"/>
  <c r="Q2418" i="7"/>
  <c r="R2418" i="7"/>
  <c r="Q2419" i="7"/>
  <c r="R2419" i="7"/>
  <c r="Q2420" i="7"/>
  <c r="R2420" i="7"/>
  <c r="Q2421" i="7"/>
  <c r="R2421" i="7"/>
  <c r="Q2422" i="7"/>
  <c r="R2422" i="7"/>
  <c r="Q2423" i="7"/>
  <c r="R2423" i="7"/>
  <c r="Q2424" i="7"/>
  <c r="R2424" i="7"/>
  <c r="Q2425" i="7"/>
  <c r="R2425" i="7"/>
  <c r="Q2426" i="7"/>
  <c r="R2426" i="7"/>
  <c r="Q2427" i="7"/>
  <c r="R2427" i="7"/>
  <c r="R2400" i="7"/>
  <c r="Q2400" i="7"/>
  <c r="N2427" i="7"/>
  <c r="O2427" i="7" s="1"/>
  <c r="N2426" i="7"/>
  <c r="O2426" i="7" s="1"/>
  <c r="N2425" i="7"/>
  <c r="O2425" i="7" s="1"/>
  <c r="N2424" i="7"/>
  <c r="O2424" i="7" s="1"/>
  <c r="N2423" i="7"/>
  <c r="O2423" i="7" s="1"/>
  <c r="N2422" i="7"/>
  <c r="O2422" i="7" s="1"/>
  <c r="N2421" i="7"/>
  <c r="O2421" i="7" s="1"/>
  <c r="N2420" i="7"/>
  <c r="O2420" i="7" s="1"/>
  <c r="N2419" i="7"/>
  <c r="O2419" i="7" s="1"/>
  <c r="N2418" i="7"/>
  <c r="O2418" i="7" s="1"/>
  <c r="N2417" i="7"/>
  <c r="O2417" i="7" s="1"/>
  <c r="N2416" i="7"/>
  <c r="O2416" i="7" s="1"/>
  <c r="N2415" i="7"/>
  <c r="O2415" i="7" s="1"/>
  <c r="N2414" i="7"/>
  <c r="O2414" i="7" s="1"/>
  <c r="N2413" i="7"/>
  <c r="O2413" i="7" s="1"/>
  <c r="N2412" i="7"/>
  <c r="O2412" i="7" s="1"/>
  <c r="N2411" i="7"/>
  <c r="O2411" i="7" s="1"/>
  <c r="N2410" i="7"/>
  <c r="O2410" i="7" s="1"/>
  <c r="N2409" i="7"/>
  <c r="O2409" i="7" s="1"/>
  <c r="N2408" i="7"/>
  <c r="O2408" i="7" s="1"/>
  <c r="N2407" i="7"/>
  <c r="O2407" i="7" s="1"/>
  <c r="N2406" i="7"/>
  <c r="O2406" i="7" s="1"/>
  <c r="N2405" i="7"/>
  <c r="O2405" i="7" s="1"/>
  <c r="N2404" i="7"/>
  <c r="O2404" i="7" s="1"/>
  <c r="N2403" i="7"/>
  <c r="O2403" i="7" s="1"/>
  <c r="N2402" i="7"/>
  <c r="O2402" i="7" s="1"/>
  <c r="N2401" i="7"/>
  <c r="O2401" i="7" s="1"/>
  <c r="N2400" i="7"/>
  <c r="O2400" i="7" s="1"/>
  <c r="Q2372" i="7"/>
  <c r="R2372" i="7"/>
  <c r="Q2373" i="7"/>
  <c r="R2373" i="7"/>
  <c r="Q2374" i="7"/>
  <c r="R2374" i="7"/>
  <c r="Q2375" i="7"/>
  <c r="R2375" i="7"/>
  <c r="Q2376" i="7"/>
  <c r="R2376" i="7"/>
  <c r="Q2377" i="7"/>
  <c r="R2377" i="7"/>
  <c r="Q2378" i="7"/>
  <c r="R2378" i="7"/>
  <c r="Q2379" i="7"/>
  <c r="R2379" i="7"/>
  <c r="Q2380" i="7"/>
  <c r="R2380" i="7"/>
  <c r="Q2381" i="7"/>
  <c r="R2381" i="7"/>
  <c r="Q2382" i="7"/>
  <c r="R2382" i="7"/>
  <c r="Q2383" i="7"/>
  <c r="R2383" i="7"/>
  <c r="Q2384" i="7"/>
  <c r="R2384" i="7"/>
  <c r="Q2385" i="7"/>
  <c r="R2385" i="7"/>
  <c r="Q2386" i="7"/>
  <c r="R2386" i="7"/>
  <c r="Q2387" i="7"/>
  <c r="R2387" i="7"/>
  <c r="Q2388" i="7"/>
  <c r="R2388" i="7"/>
  <c r="Q2389" i="7"/>
  <c r="R2389" i="7"/>
  <c r="Q2390" i="7"/>
  <c r="R2390" i="7"/>
  <c r="Q2391" i="7"/>
  <c r="R2391" i="7"/>
  <c r="Q2392" i="7"/>
  <c r="R2392" i="7"/>
  <c r="Q2393" i="7"/>
  <c r="R2393" i="7"/>
  <c r="Q2394" i="7"/>
  <c r="R2394" i="7"/>
  <c r="Q2395" i="7"/>
  <c r="R2395" i="7"/>
  <c r="Q2396" i="7"/>
  <c r="R2396" i="7"/>
  <c r="Q2397" i="7"/>
  <c r="R2397" i="7"/>
  <c r="Q2398" i="7"/>
  <c r="R2398" i="7"/>
  <c r="R2371" i="7"/>
  <c r="Q2371" i="7"/>
  <c r="N2398" i="7"/>
  <c r="O2398" i="7" s="1"/>
  <c r="N2397" i="7"/>
  <c r="O2397" i="7" s="1"/>
  <c r="N2396" i="7"/>
  <c r="O2396" i="7" s="1"/>
  <c r="N2395" i="7"/>
  <c r="O2395" i="7" s="1"/>
  <c r="N2394" i="7"/>
  <c r="O2394" i="7" s="1"/>
  <c r="N2393" i="7"/>
  <c r="O2393" i="7" s="1"/>
  <c r="N2392" i="7"/>
  <c r="O2392" i="7" s="1"/>
  <c r="N2391" i="7"/>
  <c r="O2391" i="7" s="1"/>
  <c r="N2390" i="7"/>
  <c r="O2390" i="7" s="1"/>
  <c r="N2389" i="7"/>
  <c r="O2389" i="7" s="1"/>
  <c r="N2388" i="7"/>
  <c r="O2388" i="7" s="1"/>
  <c r="N2387" i="7"/>
  <c r="O2387" i="7" s="1"/>
  <c r="N2386" i="7"/>
  <c r="O2386" i="7" s="1"/>
  <c r="N2385" i="7"/>
  <c r="O2385" i="7" s="1"/>
  <c r="N2384" i="7"/>
  <c r="O2384" i="7" s="1"/>
  <c r="N2383" i="7"/>
  <c r="O2383" i="7" s="1"/>
  <c r="N2382" i="7"/>
  <c r="O2382" i="7" s="1"/>
  <c r="N2381" i="7"/>
  <c r="O2381" i="7" s="1"/>
  <c r="N2380" i="7"/>
  <c r="O2380" i="7" s="1"/>
  <c r="N2379" i="7"/>
  <c r="O2379" i="7" s="1"/>
  <c r="N2378" i="7"/>
  <c r="O2378" i="7" s="1"/>
  <c r="N2377" i="7"/>
  <c r="O2377" i="7" s="1"/>
  <c r="N2376" i="7"/>
  <c r="O2376" i="7" s="1"/>
  <c r="N2375" i="7"/>
  <c r="O2375" i="7" s="1"/>
  <c r="N2374" i="7"/>
  <c r="O2374" i="7" s="1"/>
  <c r="N2373" i="7"/>
  <c r="O2373" i="7" s="1"/>
  <c r="N2372" i="7"/>
  <c r="O2372" i="7" s="1"/>
  <c r="N2371" i="7"/>
  <c r="O2371" i="7" s="1"/>
  <c r="Q2311" i="7"/>
  <c r="R2311" i="7"/>
  <c r="Q2312" i="7"/>
  <c r="R2312" i="7"/>
  <c r="Q2313" i="7"/>
  <c r="R2313" i="7"/>
  <c r="Q2314" i="7"/>
  <c r="R2314" i="7"/>
  <c r="Q2315" i="7"/>
  <c r="R2315" i="7"/>
  <c r="Q2316" i="7"/>
  <c r="R2316" i="7"/>
  <c r="Q2317" i="7"/>
  <c r="R2317" i="7"/>
  <c r="Q2318" i="7"/>
  <c r="R2318" i="7"/>
  <c r="Q2319" i="7"/>
  <c r="R2319" i="7"/>
  <c r="Q2320" i="7"/>
  <c r="R2320" i="7"/>
  <c r="Q2321" i="7"/>
  <c r="R2321" i="7"/>
  <c r="Q2322" i="7"/>
  <c r="R2322" i="7"/>
  <c r="Q2323" i="7"/>
  <c r="R2323" i="7"/>
  <c r="Q2324" i="7"/>
  <c r="R2324" i="7"/>
  <c r="Q2325" i="7"/>
  <c r="R2325" i="7"/>
  <c r="Q2326" i="7"/>
  <c r="R2326" i="7"/>
  <c r="Q2327" i="7"/>
  <c r="R2327" i="7"/>
  <c r="Q2328" i="7"/>
  <c r="R2328" i="7"/>
  <c r="Q2329" i="7"/>
  <c r="R2329" i="7"/>
  <c r="Q2330" i="7"/>
  <c r="R2330" i="7"/>
  <c r="Q2331" i="7"/>
  <c r="R2331" i="7"/>
  <c r="Q2332" i="7"/>
  <c r="R2332" i="7"/>
  <c r="Q2333" i="7"/>
  <c r="R2333" i="7"/>
  <c r="Q2334" i="7"/>
  <c r="R2334" i="7"/>
  <c r="Q2335" i="7"/>
  <c r="R2335" i="7"/>
  <c r="Q2336" i="7"/>
  <c r="R2336" i="7"/>
  <c r="Q2337" i="7"/>
  <c r="R2337" i="7"/>
  <c r="R2310" i="7"/>
  <c r="Q2310" i="7"/>
  <c r="N2311" i="7"/>
  <c r="O2311" i="7" s="1"/>
  <c r="P2311" i="7" s="1"/>
  <c r="N2312" i="7"/>
  <c r="O2312" i="7" s="1"/>
  <c r="P2312" i="7" s="1"/>
  <c r="N2313" i="7"/>
  <c r="O2313" i="7" s="1"/>
  <c r="P2313" i="7" s="1"/>
  <c r="N2314" i="7"/>
  <c r="O2314" i="7" s="1"/>
  <c r="P2314" i="7" s="1"/>
  <c r="N2315" i="7"/>
  <c r="O2315" i="7" s="1"/>
  <c r="P2315" i="7" s="1"/>
  <c r="N2316" i="7"/>
  <c r="O2316" i="7" s="1"/>
  <c r="P2316" i="7" s="1"/>
  <c r="N2317" i="7"/>
  <c r="O2317" i="7" s="1"/>
  <c r="P2317" i="7" s="1"/>
  <c r="N2318" i="7"/>
  <c r="O2318" i="7" s="1"/>
  <c r="P2318" i="7" s="1"/>
  <c r="N2319" i="7"/>
  <c r="O2319" i="7" s="1"/>
  <c r="P2319" i="7" s="1"/>
  <c r="N2320" i="7"/>
  <c r="O2320" i="7" s="1"/>
  <c r="P2320" i="7" s="1"/>
  <c r="N2321" i="7"/>
  <c r="O2321" i="7" s="1"/>
  <c r="P2321" i="7" s="1"/>
  <c r="N2322" i="7"/>
  <c r="O2322" i="7" s="1"/>
  <c r="P2322" i="7" s="1"/>
  <c r="N2323" i="7"/>
  <c r="O2323" i="7" s="1"/>
  <c r="P2323" i="7" s="1"/>
  <c r="N2324" i="7"/>
  <c r="N2325" i="7"/>
  <c r="O2325" i="7" s="1"/>
  <c r="P2325" i="7" s="1"/>
  <c r="N2326" i="7"/>
  <c r="O2326" i="7" s="1"/>
  <c r="P2326" i="7" s="1"/>
  <c r="N2327" i="7"/>
  <c r="O2327" i="7" s="1"/>
  <c r="P2327" i="7" s="1"/>
  <c r="N2328" i="7"/>
  <c r="O2328" i="7" s="1"/>
  <c r="P2328" i="7" s="1"/>
  <c r="N2329" i="7"/>
  <c r="O2329" i="7" s="1"/>
  <c r="P2329" i="7" s="1"/>
  <c r="N2330" i="7"/>
  <c r="O2330" i="7" s="1"/>
  <c r="P2330" i="7" s="1"/>
  <c r="N2331" i="7"/>
  <c r="O2331" i="7" s="1"/>
  <c r="P2331" i="7" s="1"/>
  <c r="N2332" i="7"/>
  <c r="O2332" i="7" s="1"/>
  <c r="P2332" i="7" s="1"/>
  <c r="N2333" i="7"/>
  <c r="O2333" i="7" s="1"/>
  <c r="P2333" i="7" s="1"/>
  <c r="N2334" i="7"/>
  <c r="O2334" i="7" s="1"/>
  <c r="P2334" i="7" s="1"/>
  <c r="N2335" i="7"/>
  <c r="O2335" i="7" s="1"/>
  <c r="P2335" i="7" s="1"/>
  <c r="N2336" i="7"/>
  <c r="O2336" i="7" s="1"/>
  <c r="P2336" i="7" s="1"/>
  <c r="N2337" i="7"/>
  <c r="O2337" i="7" s="1"/>
  <c r="P2337" i="7" s="1"/>
  <c r="N2310" i="7"/>
  <c r="O2310" i="7" s="1"/>
  <c r="P2310" i="7" s="1"/>
  <c r="O2324" i="7"/>
  <c r="P2324" i="7" s="1"/>
  <c r="S2314" i="7"/>
  <c r="Q2253" i="7"/>
  <c r="R2253" i="7"/>
  <c r="Q2254" i="7"/>
  <c r="R2254" i="7"/>
  <c r="Q2255" i="7"/>
  <c r="R2255" i="7"/>
  <c r="Q2256" i="7"/>
  <c r="R2256" i="7"/>
  <c r="Q2257" i="7"/>
  <c r="R2257" i="7"/>
  <c r="Q2258" i="7"/>
  <c r="R2258" i="7"/>
  <c r="Q2259" i="7"/>
  <c r="R2259" i="7"/>
  <c r="Q2260" i="7"/>
  <c r="R2260" i="7"/>
  <c r="Q2261" i="7"/>
  <c r="R2261" i="7"/>
  <c r="Q2262" i="7"/>
  <c r="R2262" i="7"/>
  <c r="Q2263" i="7"/>
  <c r="R2263" i="7"/>
  <c r="Q2264" i="7"/>
  <c r="R2264" i="7"/>
  <c r="Q2265" i="7"/>
  <c r="R2265" i="7"/>
  <c r="Q2266" i="7"/>
  <c r="R2266" i="7"/>
  <c r="Q2267" i="7"/>
  <c r="R2267" i="7"/>
  <c r="Q2268" i="7"/>
  <c r="R2268" i="7"/>
  <c r="Q2269" i="7"/>
  <c r="R2269" i="7"/>
  <c r="Q2270" i="7"/>
  <c r="R2270" i="7"/>
  <c r="Q2271" i="7"/>
  <c r="R2271" i="7"/>
  <c r="Q2272" i="7"/>
  <c r="R2272" i="7"/>
  <c r="Q2273" i="7"/>
  <c r="R2273" i="7"/>
  <c r="Q2274" i="7"/>
  <c r="R2274" i="7"/>
  <c r="Q2275" i="7"/>
  <c r="R2275" i="7"/>
  <c r="Q2276" i="7"/>
  <c r="R2276" i="7"/>
  <c r="Q2277" i="7"/>
  <c r="R2277" i="7"/>
  <c r="Q2278" i="7"/>
  <c r="R2278" i="7"/>
  <c r="Q2279" i="7"/>
  <c r="R2279" i="7"/>
  <c r="R2252" i="7"/>
  <c r="Q2252" i="7"/>
  <c r="N2279" i="7"/>
  <c r="O2279" i="7" s="1"/>
  <c r="P2279" i="7" s="1"/>
  <c r="N2278" i="7"/>
  <c r="O2278" i="7" s="1"/>
  <c r="P2278" i="7" s="1"/>
  <c r="N2277" i="7"/>
  <c r="O2277" i="7" s="1"/>
  <c r="P2277" i="7" s="1"/>
  <c r="N2276" i="7"/>
  <c r="O2276" i="7" s="1"/>
  <c r="P2276" i="7" s="1"/>
  <c r="N2275" i="7"/>
  <c r="O2275" i="7" s="1"/>
  <c r="P2275" i="7" s="1"/>
  <c r="N2274" i="7"/>
  <c r="O2274" i="7" s="1"/>
  <c r="P2274" i="7" s="1"/>
  <c r="N2273" i="7"/>
  <c r="O2273" i="7" s="1"/>
  <c r="P2273" i="7" s="1"/>
  <c r="N2272" i="7"/>
  <c r="O2272" i="7" s="1"/>
  <c r="P2272" i="7" s="1"/>
  <c r="N2271" i="7"/>
  <c r="O2271" i="7" s="1"/>
  <c r="P2271" i="7" s="1"/>
  <c r="N2270" i="7"/>
  <c r="O2270" i="7" s="1"/>
  <c r="P2270" i="7" s="1"/>
  <c r="N2269" i="7"/>
  <c r="O2269" i="7" s="1"/>
  <c r="P2269" i="7" s="1"/>
  <c r="N2268" i="7"/>
  <c r="O2268" i="7" s="1"/>
  <c r="P2268" i="7" s="1"/>
  <c r="N2267" i="7"/>
  <c r="O2267" i="7" s="1"/>
  <c r="P2267" i="7" s="1"/>
  <c r="N2266" i="7"/>
  <c r="O2266" i="7" s="1"/>
  <c r="P2266" i="7" s="1"/>
  <c r="N2265" i="7"/>
  <c r="O2265" i="7" s="1"/>
  <c r="P2265" i="7" s="1"/>
  <c r="N2264" i="7"/>
  <c r="O2264" i="7" s="1"/>
  <c r="P2264" i="7" s="1"/>
  <c r="N2263" i="7"/>
  <c r="O2263" i="7" s="1"/>
  <c r="P2263" i="7" s="1"/>
  <c r="N2262" i="7"/>
  <c r="O2262" i="7" s="1"/>
  <c r="P2262" i="7" s="1"/>
  <c r="N2261" i="7"/>
  <c r="O2261" i="7" s="1"/>
  <c r="P2261" i="7" s="1"/>
  <c r="N2260" i="7"/>
  <c r="O2260" i="7" s="1"/>
  <c r="P2260" i="7" s="1"/>
  <c r="N2259" i="7"/>
  <c r="O2259" i="7" s="1"/>
  <c r="P2259" i="7" s="1"/>
  <c r="N2258" i="7"/>
  <c r="O2258" i="7" s="1"/>
  <c r="P2258" i="7" s="1"/>
  <c r="N2257" i="7"/>
  <c r="O2257" i="7" s="1"/>
  <c r="P2257" i="7" s="1"/>
  <c r="N2256" i="7"/>
  <c r="O2256" i="7" s="1"/>
  <c r="P2256" i="7" s="1"/>
  <c r="N2255" i="7"/>
  <c r="O2255" i="7" s="1"/>
  <c r="P2255" i="7" s="1"/>
  <c r="N2254" i="7"/>
  <c r="O2254" i="7" s="1"/>
  <c r="P2254" i="7" s="1"/>
  <c r="N2253" i="7"/>
  <c r="O2253" i="7" s="1"/>
  <c r="P2253" i="7" s="1"/>
  <c r="N2252" i="7"/>
  <c r="O2252" i="7" s="1"/>
  <c r="P2252" i="7" s="1"/>
  <c r="Q2224" i="7"/>
  <c r="R2224" i="7"/>
  <c r="Q2225" i="7"/>
  <c r="R2225" i="7"/>
  <c r="Q2226" i="7"/>
  <c r="R2226" i="7"/>
  <c r="Q2227" i="7"/>
  <c r="R2227" i="7"/>
  <c r="Q2228" i="7"/>
  <c r="R2228" i="7"/>
  <c r="Q2229" i="7"/>
  <c r="R2229" i="7"/>
  <c r="Q2230" i="7"/>
  <c r="R2230" i="7"/>
  <c r="Q2231" i="7"/>
  <c r="R2231" i="7"/>
  <c r="Q2232" i="7"/>
  <c r="R2232" i="7"/>
  <c r="Q2233" i="7"/>
  <c r="R2233" i="7"/>
  <c r="Q2234" i="7"/>
  <c r="R2234" i="7"/>
  <c r="Q2235" i="7"/>
  <c r="R2235" i="7"/>
  <c r="Q2236" i="7"/>
  <c r="R2236" i="7"/>
  <c r="Q2237" i="7"/>
  <c r="R2237" i="7"/>
  <c r="Q2238" i="7"/>
  <c r="R2238" i="7"/>
  <c r="Q2239" i="7"/>
  <c r="R2239" i="7"/>
  <c r="Q2240" i="7"/>
  <c r="R2240" i="7"/>
  <c r="Q2241" i="7"/>
  <c r="R2241" i="7"/>
  <c r="Q2242" i="7"/>
  <c r="R2242" i="7"/>
  <c r="Q2243" i="7"/>
  <c r="R2243" i="7"/>
  <c r="Q2244" i="7"/>
  <c r="R2244" i="7"/>
  <c r="Q2245" i="7"/>
  <c r="R2245" i="7"/>
  <c r="Q2246" i="7"/>
  <c r="R2246" i="7"/>
  <c r="Q2247" i="7"/>
  <c r="R2247" i="7"/>
  <c r="Q2248" i="7"/>
  <c r="R2248" i="7"/>
  <c r="Q2249" i="7"/>
  <c r="R2249" i="7"/>
  <c r="Q2250" i="7"/>
  <c r="R2250" i="7"/>
  <c r="R2223" i="7"/>
  <c r="Q2223" i="7"/>
  <c r="N2250" i="7"/>
  <c r="O2250" i="7" s="1"/>
  <c r="P2250" i="7" s="1"/>
  <c r="N2249" i="7"/>
  <c r="O2249" i="7" s="1"/>
  <c r="P2249" i="7" s="1"/>
  <c r="N2248" i="7"/>
  <c r="O2248" i="7" s="1"/>
  <c r="P2248" i="7" s="1"/>
  <c r="N2247" i="7"/>
  <c r="O2247" i="7" s="1"/>
  <c r="P2247" i="7" s="1"/>
  <c r="N2246" i="7"/>
  <c r="O2246" i="7" s="1"/>
  <c r="P2246" i="7" s="1"/>
  <c r="N2245" i="7"/>
  <c r="O2245" i="7" s="1"/>
  <c r="P2245" i="7" s="1"/>
  <c r="N2244" i="7"/>
  <c r="O2244" i="7" s="1"/>
  <c r="P2244" i="7" s="1"/>
  <c r="N2243" i="7"/>
  <c r="O2243" i="7" s="1"/>
  <c r="P2243" i="7" s="1"/>
  <c r="N2242" i="7"/>
  <c r="O2242" i="7" s="1"/>
  <c r="P2242" i="7" s="1"/>
  <c r="N2241" i="7"/>
  <c r="O2241" i="7" s="1"/>
  <c r="P2241" i="7" s="1"/>
  <c r="N2240" i="7"/>
  <c r="O2240" i="7" s="1"/>
  <c r="P2240" i="7" s="1"/>
  <c r="N2239" i="7"/>
  <c r="O2239" i="7" s="1"/>
  <c r="P2239" i="7" s="1"/>
  <c r="N2238" i="7"/>
  <c r="O2238" i="7" s="1"/>
  <c r="P2238" i="7" s="1"/>
  <c r="N2237" i="7"/>
  <c r="O2237" i="7" s="1"/>
  <c r="P2237" i="7" s="1"/>
  <c r="N2236" i="7"/>
  <c r="O2236" i="7" s="1"/>
  <c r="P2236" i="7" s="1"/>
  <c r="N2235" i="7"/>
  <c r="O2235" i="7" s="1"/>
  <c r="P2235" i="7" s="1"/>
  <c r="N2234" i="7"/>
  <c r="O2234" i="7" s="1"/>
  <c r="P2234" i="7" s="1"/>
  <c r="N2233" i="7"/>
  <c r="O2233" i="7" s="1"/>
  <c r="P2233" i="7" s="1"/>
  <c r="N2232" i="7"/>
  <c r="O2232" i="7" s="1"/>
  <c r="P2232" i="7" s="1"/>
  <c r="N2231" i="7"/>
  <c r="O2231" i="7" s="1"/>
  <c r="P2231" i="7" s="1"/>
  <c r="N2230" i="7"/>
  <c r="O2230" i="7" s="1"/>
  <c r="P2230" i="7" s="1"/>
  <c r="N2229" i="7"/>
  <c r="O2229" i="7" s="1"/>
  <c r="P2229" i="7" s="1"/>
  <c r="N2228" i="7"/>
  <c r="O2228" i="7" s="1"/>
  <c r="P2228" i="7" s="1"/>
  <c r="N2227" i="7"/>
  <c r="O2227" i="7" s="1"/>
  <c r="P2227" i="7" s="1"/>
  <c r="N2226" i="7"/>
  <c r="O2226" i="7" s="1"/>
  <c r="P2226" i="7" s="1"/>
  <c r="N2225" i="7"/>
  <c r="O2225" i="7" s="1"/>
  <c r="P2225" i="7" s="1"/>
  <c r="N2224" i="7"/>
  <c r="O2224" i="7" s="1"/>
  <c r="P2224" i="7" s="1"/>
  <c r="N2223" i="7"/>
  <c r="O2223" i="7" s="1"/>
  <c r="P2223" i="7" s="1"/>
  <c r="Q2137" i="7"/>
  <c r="R2137" i="7"/>
  <c r="Q2138" i="7"/>
  <c r="R2138" i="7"/>
  <c r="Q2139" i="7"/>
  <c r="R2139" i="7"/>
  <c r="Q2140" i="7"/>
  <c r="R2140" i="7"/>
  <c r="Q2141" i="7"/>
  <c r="R2141" i="7"/>
  <c r="Q2142" i="7"/>
  <c r="R2142" i="7"/>
  <c r="Q2143" i="7"/>
  <c r="R2143" i="7"/>
  <c r="Q2144" i="7"/>
  <c r="R2144" i="7"/>
  <c r="Q2145" i="7"/>
  <c r="R2145" i="7"/>
  <c r="Q2146" i="7"/>
  <c r="R2146" i="7"/>
  <c r="Q2147" i="7"/>
  <c r="R2147" i="7"/>
  <c r="Q2148" i="7"/>
  <c r="R2148" i="7"/>
  <c r="Q2149" i="7"/>
  <c r="R2149" i="7"/>
  <c r="Q2150" i="7"/>
  <c r="R2150" i="7"/>
  <c r="Q2151" i="7"/>
  <c r="R2151" i="7"/>
  <c r="Q2152" i="7"/>
  <c r="R2152" i="7"/>
  <c r="Q2153" i="7"/>
  <c r="R2153" i="7"/>
  <c r="Q2154" i="7"/>
  <c r="R2154" i="7"/>
  <c r="Q2155" i="7"/>
  <c r="R2155" i="7"/>
  <c r="Q2156" i="7"/>
  <c r="R2156" i="7"/>
  <c r="Q2157" i="7"/>
  <c r="R2157" i="7"/>
  <c r="Q2158" i="7"/>
  <c r="R2158" i="7"/>
  <c r="Q2159" i="7"/>
  <c r="R2159" i="7"/>
  <c r="Q2160" i="7"/>
  <c r="R2160" i="7"/>
  <c r="Q2161" i="7"/>
  <c r="R2161" i="7"/>
  <c r="Q2162" i="7"/>
  <c r="R2162" i="7"/>
  <c r="Q2163" i="7"/>
  <c r="R2163" i="7"/>
  <c r="R2136" i="7"/>
  <c r="Q2136" i="7"/>
  <c r="Q2166" i="7"/>
  <c r="R2166" i="7"/>
  <c r="Q2167" i="7"/>
  <c r="R2167" i="7"/>
  <c r="Q2168" i="7"/>
  <c r="R2168" i="7"/>
  <c r="Q2169" i="7"/>
  <c r="R2169" i="7"/>
  <c r="Q2170" i="7"/>
  <c r="R2170" i="7"/>
  <c r="Q2171" i="7"/>
  <c r="R2171" i="7"/>
  <c r="Q2172" i="7"/>
  <c r="R2172" i="7"/>
  <c r="Q2173" i="7"/>
  <c r="R2173" i="7"/>
  <c r="Q2174" i="7"/>
  <c r="R2174" i="7"/>
  <c r="Q2175" i="7"/>
  <c r="R2175" i="7"/>
  <c r="Q2176" i="7"/>
  <c r="R2176" i="7"/>
  <c r="Q2177" i="7"/>
  <c r="R2177" i="7"/>
  <c r="Q2178" i="7"/>
  <c r="R2178" i="7"/>
  <c r="Q2179" i="7"/>
  <c r="R2179" i="7"/>
  <c r="Q2180" i="7"/>
  <c r="R2180" i="7"/>
  <c r="Q2181" i="7"/>
  <c r="R2181" i="7"/>
  <c r="Q2182" i="7"/>
  <c r="R2182" i="7"/>
  <c r="Q2183" i="7"/>
  <c r="R2183" i="7"/>
  <c r="Q2184" i="7"/>
  <c r="R2184" i="7"/>
  <c r="Q2185" i="7"/>
  <c r="R2185" i="7"/>
  <c r="Q2186" i="7"/>
  <c r="R2186" i="7"/>
  <c r="Q2187" i="7"/>
  <c r="R2187" i="7"/>
  <c r="Q2188" i="7"/>
  <c r="R2188" i="7"/>
  <c r="Q2189" i="7"/>
  <c r="R2189" i="7"/>
  <c r="Q2190" i="7"/>
  <c r="R2190" i="7"/>
  <c r="Q2191" i="7"/>
  <c r="R2191" i="7"/>
  <c r="Q2192" i="7"/>
  <c r="R2192" i="7"/>
  <c r="R2165" i="7"/>
  <c r="Q2165" i="7"/>
  <c r="N2166" i="7"/>
  <c r="O2166" i="7" s="1"/>
  <c r="N2167" i="7"/>
  <c r="O2167" i="7" s="1"/>
  <c r="N2168" i="7"/>
  <c r="O2168" i="7" s="1"/>
  <c r="N2169" i="7"/>
  <c r="O2169" i="7" s="1"/>
  <c r="N2170" i="7"/>
  <c r="O2170" i="7" s="1"/>
  <c r="N2171" i="7"/>
  <c r="O2171" i="7" s="1"/>
  <c r="N2172" i="7"/>
  <c r="O2172" i="7" s="1"/>
  <c r="N2173" i="7"/>
  <c r="O2173" i="7" s="1"/>
  <c r="N2174" i="7"/>
  <c r="O2174" i="7" s="1"/>
  <c r="N2175" i="7"/>
  <c r="O2175" i="7" s="1"/>
  <c r="N2176" i="7"/>
  <c r="O2176" i="7" s="1"/>
  <c r="N2177" i="7"/>
  <c r="O2177" i="7" s="1"/>
  <c r="N2178" i="7"/>
  <c r="O2178" i="7" s="1"/>
  <c r="N2179" i="7"/>
  <c r="O2179" i="7" s="1"/>
  <c r="N2180" i="7"/>
  <c r="O2180" i="7" s="1"/>
  <c r="N2181" i="7"/>
  <c r="O2181" i="7" s="1"/>
  <c r="N2182" i="7"/>
  <c r="O2182" i="7" s="1"/>
  <c r="N2183" i="7"/>
  <c r="O2183" i="7" s="1"/>
  <c r="N2184" i="7"/>
  <c r="O2184" i="7" s="1"/>
  <c r="N2185" i="7"/>
  <c r="O2185" i="7" s="1"/>
  <c r="N2186" i="7"/>
  <c r="O2186" i="7" s="1"/>
  <c r="N2187" i="7"/>
  <c r="O2187" i="7" s="1"/>
  <c r="N2188" i="7"/>
  <c r="O2188" i="7" s="1"/>
  <c r="N2189" i="7"/>
  <c r="O2189" i="7" s="1"/>
  <c r="N2190" i="7"/>
  <c r="O2190" i="7" s="1"/>
  <c r="N2191" i="7"/>
  <c r="O2191" i="7" s="1"/>
  <c r="N2192" i="7"/>
  <c r="O2192" i="7" s="1"/>
  <c r="N2165" i="7"/>
  <c r="O2165" i="7" s="1"/>
  <c r="N2163" i="7"/>
  <c r="O2163" i="7" s="1"/>
  <c r="N2162" i="7"/>
  <c r="O2162" i="7" s="1"/>
  <c r="N2161" i="7"/>
  <c r="O2161" i="7" s="1"/>
  <c r="N2160" i="7"/>
  <c r="O2160" i="7" s="1"/>
  <c r="N2159" i="7"/>
  <c r="O2159" i="7" s="1"/>
  <c r="N2158" i="7"/>
  <c r="O2158" i="7" s="1"/>
  <c r="N2157" i="7"/>
  <c r="O2157" i="7" s="1"/>
  <c r="N2156" i="7"/>
  <c r="O2156" i="7" s="1"/>
  <c r="N2155" i="7"/>
  <c r="O2155" i="7" s="1"/>
  <c r="N2154" i="7"/>
  <c r="O2154" i="7" s="1"/>
  <c r="N2153" i="7"/>
  <c r="O2153" i="7" s="1"/>
  <c r="N2152" i="7"/>
  <c r="O2152" i="7" s="1"/>
  <c r="N2151" i="7"/>
  <c r="O2151" i="7" s="1"/>
  <c r="N2150" i="7"/>
  <c r="O2150" i="7" s="1"/>
  <c r="N2149" i="7"/>
  <c r="O2149" i="7" s="1"/>
  <c r="N2148" i="7"/>
  <c r="O2148" i="7" s="1"/>
  <c r="N2147" i="7"/>
  <c r="O2147" i="7" s="1"/>
  <c r="N2146" i="7"/>
  <c r="O2146" i="7" s="1"/>
  <c r="N2145" i="7"/>
  <c r="O2145" i="7" s="1"/>
  <c r="N2144" i="7"/>
  <c r="O2144" i="7" s="1"/>
  <c r="N2143" i="7"/>
  <c r="O2143" i="7" s="1"/>
  <c r="N2142" i="7"/>
  <c r="O2142" i="7" s="1"/>
  <c r="N2141" i="7"/>
  <c r="O2141" i="7" s="1"/>
  <c r="N2140" i="7"/>
  <c r="O2140" i="7" s="1"/>
  <c r="N2139" i="7"/>
  <c r="O2139" i="7" s="1"/>
  <c r="N2138" i="7"/>
  <c r="O2138" i="7" s="1"/>
  <c r="N2137" i="7"/>
  <c r="O2137" i="7" s="1"/>
  <c r="N2136" i="7"/>
  <c r="O2136" i="7" s="1"/>
  <c r="S2318" i="7" l="1"/>
  <c r="S2521" i="7"/>
  <c r="S2519" i="7"/>
  <c r="S2517" i="7"/>
  <c r="S2515" i="7"/>
  <c r="S2511" i="7"/>
  <c r="S2509" i="7"/>
  <c r="S2507" i="7"/>
  <c r="S2503" i="7"/>
  <c r="S2501" i="7"/>
  <c r="S2499" i="7"/>
  <c r="S1835" i="7"/>
  <c r="S1833" i="7"/>
  <c r="S1827" i="7"/>
  <c r="S1825" i="7"/>
  <c r="S1842" i="7"/>
  <c r="S1868" i="7"/>
  <c r="S1866" i="7"/>
  <c r="S1860" i="7"/>
  <c r="S1858" i="7"/>
  <c r="S2322" i="7"/>
  <c r="P2794" i="7"/>
  <c r="S2794" i="7"/>
  <c r="P2798" i="7"/>
  <c r="S2798" i="7"/>
  <c r="P2802" i="7"/>
  <c r="S2802" i="7"/>
  <c r="P2806" i="7"/>
  <c r="S2806" i="7"/>
  <c r="P2810" i="7"/>
  <c r="S2810" i="7"/>
  <c r="P2814" i="7"/>
  <c r="S2814" i="7"/>
  <c r="P2818" i="7"/>
  <c r="S2818" i="7"/>
  <c r="S2797" i="7"/>
  <c r="P2797" i="7"/>
  <c r="S2801" i="7"/>
  <c r="P2801" i="7"/>
  <c r="S2805" i="7"/>
  <c r="P2805" i="7"/>
  <c r="S2809" i="7"/>
  <c r="P2809" i="7"/>
  <c r="S2813" i="7"/>
  <c r="P2813" i="7"/>
  <c r="S2817" i="7"/>
  <c r="P2817" i="7"/>
  <c r="S2821" i="7"/>
  <c r="P2821" i="7"/>
  <c r="P2796" i="7"/>
  <c r="S2796" i="7"/>
  <c r="P2800" i="7"/>
  <c r="S2800" i="7"/>
  <c r="P2804" i="7"/>
  <c r="S2804" i="7"/>
  <c r="P2808" i="7"/>
  <c r="S2808" i="7"/>
  <c r="P2812" i="7"/>
  <c r="S2812" i="7"/>
  <c r="P2816" i="7"/>
  <c r="S2816" i="7"/>
  <c r="P2820" i="7"/>
  <c r="S2820" i="7"/>
  <c r="S2795" i="7"/>
  <c r="P2795" i="7"/>
  <c r="S2799" i="7"/>
  <c r="P2799" i="7"/>
  <c r="S2803" i="7"/>
  <c r="P2803" i="7"/>
  <c r="S2807" i="7"/>
  <c r="P2807" i="7"/>
  <c r="S2811" i="7"/>
  <c r="P2811" i="7"/>
  <c r="S2815" i="7"/>
  <c r="P2815" i="7"/>
  <c r="S2819" i="7"/>
  <c r="P2819" i="7"/>
  <c r="S2494" i="7"/>
  <c r="S1840" i="7"/>
  <c r="S1838" i="7"/>
  <c r="S1836" i="7"/>
  <c r="S1834" i="7"/>
  <c r="S1832" i="7"/>
  <c r="S1830" i="7"/>
  <c r="S1828" i="7"/>
  <c r="S1826" i="7"/>
  <c r="S1824" i="7"/>
  <c r="S1822" i="7"/>
  <c r="S1820" i="7"/>
  <c r="S1818" i="7"/>
  <c r="S1816" i="7"/>
  <c r="S1814" i="7"/>
  <c r="S1869" i="7"/>
  <c r="S1867" i="7"/>
  <c r="S1865" i="7"/>
  <c r="S1863" i="7"/>
  <c r="S1861" i="7"/>
  <c r="S1859" i="7"/>
  <c r="S1857" i="7"/>
  <c r="S1855" i="7"/>
  <c r="S1853" i="7"/>
  <c r="S1851" i="7"/>
  <c r="S1849" i="7"/>
  <c r="S1847" i="7"/>
  <c r="S1845" i="7"/>
  <c r="S1843" i="7"/>
  <c r="S2464" i="7"/>
  <c r="S1925" i="7"/>
  <c r="S1923" i="7"/>
  <c r="S1921" i="7"/>
  <c r="S1917" i="7"/>
  <c r="S1915" i="7"/>
  <c r="S1913" i="7"/>
  <c r="S1909" i="7"/>
  <c r="S1907" i="7"/>
  <c r="S1905" i="7"/>
  <c r="S1901" i="7"/>
  <c r="S2337" i="7"/>
  <c r="S2275" i="7"/>
  <c r="S2273" i="7"/>
  <c r="S2271" i="7"/>
  <c r="S2269" i="7"/>
  <c r="S2267" i="7"/>
  <c r="S2265" i="7"/>
  <c r="S2263" i="7"/>
  <c r="S2261" i="7"/>
  <c r="S2259" i="7"/>
  <c r="S2257" i="7"/>
  <c r="S2255" i="7"/>
  <c r="S2253" i="7"/>
  <c r="S2335" i="7"/>
  <c r="S2333" i="7"/>
  <c r="S2331" i="7"/>
  <c r="S2329" i="7"/>
  <c r="S2327" i="7"/>
  <c r="S2325" i="7"/>
  <c r="S2323" i="7"/>
  <c r="S2321" i="7"/>
  <c r="S2319" i="7"/>
  <c r="S2317" i="7"/>
  <c r="S2315" i="7"/>
  <c r="S2313" i="7"/>
  <c r="S2311" i="7"/>
  <c r="S2489" i="7"/>
  <c r="S2487" i="7"/>
  <c r="S2485" i="7"/>
  <c r="S2483" i="7"/>
  <c r="S2481" i="7"/>
  <c r="S2479" i="7"/>
  <c r="S2477" i="7"/>
  <c r="S2475" i="7"/>
  <c r="S2473" i="7"/>
  <c r="S2471" i="7"/>
  <c r="S2469" i="7"/>
  <c r="S2467" i="7"/>
  <c r="S2465" i="7"/>
  <c r="S2463" i="7"/>
  <c r="S1926" i="7"/>
  <c r="S1924" i="7"/>
  <c r="S1922" i="7"/>
  <c r="S1920" i="7"/>
  <c r="S1918" i="7"/>
  <c r="S1916" i="7"/>
  <c r="S1914" i="7"/>
  <c r="S1912" i="7"/>
  <c r="S1910" i="7"/>
  <c r="S1908" i="7"/>
  <c r="S1906" i="7"/>
  <c r="S1904" i="7"/>
  <c r="S1902" i="7"/>
  <c r="S2274" i="7"/>
  <c r="S2272" i="7"/>
  <c r="S2270" i="7"/>
  <c r="S2268" i="7"/>
  <c r="S2266" i="7"/>
  <c r="S2264" i="7"/>
  <c r="S2262" i="7"/>
  <c r="S2260" i="7"/>
  <c r="S2258" i="7"/>
  <c r="S2256" i="7"/>
  <c r="S2254" i="7"/>
  <c r="S2336" i="7"/>
  <c r="S2334" i="7"/>
  <c r="S2332" i="7"/>
  <c r="S2330" i="7"/>
  <c r="S2328" i="7"/>
  <c r="S2326" i="7"/>
  <c r="S2324" i="7"/>
  <c r="S2320" i="7"/>
  <c r="S2316" i="7"/>
  <c r="S2312" i="7"/>
  <c r="S2488" i="7"/>
  <c r="S2486" i="7"/>
  <c r="S2484" i="7"/>
  <c r="S2482" i="7"/>
  <c r="S2480" i="7"/>
  <c r="S2478" i="7"/>
  <c r="S2476" i="7"/>
  <c r="S2474" i="7"/>
  <c r="S2472" i="7"/>
  <c r="S2470" i="7"/>
  <c r="S2468" i="7"/>
  <c r="S2466" i="7"/>
  <c r="S2192" i="7"/>
  <c r="S2188" i="7"/>
  <c r="S2184" i="7"/>
  <c r="S2180" i="7"/>
  <c r="S2176" i="7"/>
  <c r="S2190" i="7"/>
  <c r="S2186" i="7"/>
  <c r="S2182" i="7"/>
  <c r="S2178" i="7"/>
  <c r="S2174" i="7"/>
  <c r="S2249" i="7"/>
  <c r="S2247" i="7"/>
  <c r="S2245" i="7"/>
  <c r="S2243" i="7"/>
  <c r="S2241" i="7"/>
  <c r="S2239" i="7"/>
  <c r="S2237" i="7"/>
  <c r="S2235" i="7"/>
  <c r="S2233" i="7"/>
  <c r="S2231" i="7"/>
  <c r="S2229" i="7"/>
  <c r="S2227" i="7"/>
  <c r="S2225" i="7"/>
  <c r="S2250" i="7"/>
  <c r="S2248" i="7"/>
  <c r="S2246" i="7"/>
  <c r="S2244" i="7"/>
  <c r="S2242" i="7"/>
  <c r="S2240" i="7"/>
  <c r="S2238" i="7"/>
  <c r="S2236" i="7"/>
  <c r="S2234" i="7"/>
  <c r="S2232" i="7"/>
  <c r="S2230" i="7"/>
  <c r="S2228" i="7"/>
  <c r="S2226" i="7"/>
  <c r="S2224" i="7"/>
  <c r="S2278" i="7"/>
  <c r="S2276" i="7"/>
  <c r="S2223" i="7"/>
  <c r="S2279" i="7"/>
  <c r="S2277" i="7"/>
  <c r="P1988" i="7"/>
  <c r="S1988" i="7"/>
  <c r="P1992" i="7"/>
  <c r="S1992" i="7"/>
  <c r="P1996" i="7"/>
  <c r="S1996" i="7"/>
  <c r="P2000" i="7"/>
  <c r="S2000" i="7"/>
  <c r="P2004" i="7"/>
  <c r="S2004" i="7"/>
  <c r="P2008" i="7"/>
  <c r="S2008" i="7"/>
  <c r="P2012" i="7"/>
  <c r="S2012" i="7"/>
  <c r="S1991" i="7"/>
  <c r="P1991" i="7"/>
  <c r="S1995" i="7"/>
  <c r="P1995" i="7"/>
  <c r="S1999" i="7"/>
  <c r="P1999" i="7"/>
  <c r="S2003" i="7"/>
  <c r="P2003" i="7"/>
  <c r="S2007" i="7"/>
  <c r="P2007" i="7"/>
  <c r="S2011" i="7"/>
  <c r="P2011" i="7"/>
  <c r="S2015" i="7"/>
  <c r="P2015" i="7"/>
  <c r="P1990" i="7"/>
  <c r="S1990" i="7"/>
  <c r="P1994" i="7"/>
  <c r="S1994" i="7"/>
  <c r="P1998" i="7"/>
  <c r="S1998" i="7"/>
  <c r="P2002" i="7"/>
  <c r="S2002" i="7"/>
  <c r="P2006" i="7"/>
  <c r="S2006" i="7"/>
  <c r="P2010" i="7"/>
  <c r="S2010" i="7"/>
  <c r="P2014" i="7"/>
  <c r="S2014" i="7"/>
  <c r="S1989" i="7"/>
  <c r="P1989" i="7"/>
  <c r="S1993" i="7"/>
  <c r="P1993" i="7"/>
  <c r="S1997" i="7"/>
  <c r="P1997" i="7"/>
  <c r="S2001" i="7"/>
  <c r="P2001" i="7"/>
  <c r="S2005" i="7"/>
  <c r="P2005" i="7"/>
  <c r="S2009" i="7"/>
  <c r="P2009" i="7"/>
  <c r="S2013" i="7"/>
  <c r="P2013" i="7"/>
  <c r="P1959" i="7"/>
  <c r="S1959" i="7"/>
  <c r="P1963" i="7"/>
  <c r="S1963" i="7"/>
  <c r="P1967" i="7"/>
  <c r="S1967" i="7"/>
  <c r="P1971" i="7"/>
  <c r="S1971" i="7"/>
  <c r="P1975" i="7"/>
  <c r="S1975" i="7"/>
  <c r="P1979" i="7"/>
  <c r="S1979" i="7"/>
  <c r="P1983" i="7"/>
  <c r="S1983" i="7"/>
  <c r="S1962" i="7"/>
  <c r="P1962" i="7"/>
  <c r="S1966" i="7"/>
  <c r="P1966" i="7"/>
  <c r="S1970" i="7"/>
  <c r="P1970" i="7"/>
  <c r="S1974" i="7"/>
  <c r="P1974" i="7"/>
  <c r="S1978" i="7"/>
  <c r="P1978" i="7"/>
  <c r="S1982" i="7"/>
  <c r="P1982" i="7"/>
  <c r="S1986" i="7"/>
  <c r="P1986" i="7"/>
  <c r="P1961" i="7"/>
  <c r="S1961" i="7"/>
  <c r="P1965" i="7"/>
  <c r="S1965" i="7"/>
  <c r="P1969" i="7"/>
  <c r="S1969" i="7"/>
  <c r="P1973" i="7"/>
  <c r="S1973" i="7"/>
  <c r="P1977" i="7"/>
  <c r="S1977" i="7"/>
  <c r="P1981" i="7"/>
  <c r="S1981" i="7"/>
  <c r="P1985" i="7"/>
  <c r="S1985" i="7"/>
  <c r="S1960" i="7"/>
  <c r="P1960" i="7"/>
  <c r="S1964" i="7"/>
  <c r="P1964" i="7"/>
  <c r="S1968" i="7"/>
  <c r="P1968" i="7"/>
  <c r="S1972" i="7"/>
  <c r="P1972" i="7"/>
  <c r="S1976" i="7"/>
  <c r="P1976" i="7"/>
  <c r="S1980" i="7"/>
  <c r="P1980" i="7"/>
  <c r="S1984" i="7"/>
  <c r="P1984" i="7"/>
  <c r="S1900" i="7"/>
  <c r="P1929" i="7"/>
  <c r="S1929" i="7"/>
  <c r="P1933" i="7"/>
  <c r="S1933" i="7"/>
  <c r="P1937" i="7"/>
  <c r="S1937" i="7"/>
  <c r="P1941" i="7"/>
  <c r="S1941" i="7"/>
  <c r="P1945" i="7"/>
  <c r="S1945" i="7"/>
  <c r="P1949" i="7"/>
  <c r="S1949" i="7"/>
  <c r="P1953" i="7"/>
  <c r="S1953" i="7"/>
  <c r="S1932" i="7"/>
  <c r="P1932" i="7"/>
  <c r="S1936" i="7"/>
  <c r="P1936" i="7"/>
  <c r="S1940" i="7"/>
  <c r="P1940" i="7"/>
  <c r="S1944" i="7"/>
  <c r="P1944" i="7"/>
  <c r="S1948" i="7"/>
  <c r="P1948" i="7"/>
  <c r="S1952" i="7"/>
  <c r="P1952" i="7"/>
  <c r="S1956" i="7"/>
  <c r="P1956" i="7"/>
  <c r="P1931" i="7"/>
  <c r="S1931" i="7"/>
  <c r="P1935" i="7"/>
  <c r="S1935" i="7"/>
  <c r="P1939" i="7"/>
  <c r="S1939" i="7"/>
  <c r="P1943" i="7"/>
  <c r="S1943" i="7"/>
  <c r="P1947" i="7"/>
  <c r="S1947" i="7"/>
  <c r="P1951" i="7"/>
  <c r="S1951" i="7"/>
  <c r="P1955" i="7"/>
  <c r="S1955" i="7"/>
  <c r="S1930" i="7"/>
  <c r="P1930" i="7"/>
  <c r="S1934" i="7"/>
  <c r="P1934" i="7"/>
  <c r="S1938" i="7"/>
  <c r="P1938" i="7"/>
  <c r="S1942" i="7"/>
  <c r="P1942" i="7"/>
  <c r="S1946" i="7"/>
  <c r="P1946" i="7"/>
  <c r="S1950" i="7"/>
  <c r="P1950" i="7"/>
  <c r="S1954" i="7"/>
  <c r="P1954" i="7"/>
  <c r="P1871" i="7"/>
  <c r="S1871" i="7"/>
  <c r="P1875" i="7"/>
  <c r="S1875" i="7"/>
  <c r="P1879" i="7"/>
  <c r="S1879" i="7"/>
  <c r="P1883" i="7"/>
  <c r="S1883" i="7"/>
  <c r="P1887" i="7"/>
  <c r="S1887" i="7"/>
  <c r="P1891" i="7"/>
  <c r="S1891" i="7"/>
  <c r="P1895" i="7"/>
  <c r="S1895" i="7"/>
  <c r="S1874" i="7"/>
  <c r="P1874" i="7"/>
  <c r="S1878" i="7"/>
  <c r="P1878" i="7"/>
  <c r="S1882" i="7"/>
  <c r="P1882" i="7"/>
  <c r="S1886" i="7"/>
  <c r="P1886" i="7"/>
  <c r="S1890" i="7"/>
  <c r="P1890" i="7"/>
  <c r="S1894" i="7"/>
  <c r="P1894" i="7"/>
  <c r="S1898" i="7"/>
  <c r="P1898" i="7"/>
  <c r="P1873" i="7"/>
  <c r="S1873" i="7"/>
  <c r="P1877" i="7"/>
  <c r="S1877" i="7"/>
  <c r="P1881" i="7"/>
  <c r="S1881" i="7"/>
  <c r="P1885" i="7"/>
  <c r="S1885" i="7"/>
  <c r="P1889" i="7"/>
  <c r="S1889" i="7"/>
  <c r="P1893" i="7"/>
  <c r="S1893" i="7"/>
  <c r="P1897" i="7"/>
  <c r="S1897" i="7"/>
  <c r="S1872" i="7"/>
  <c r="P1872" i="7"/>
  <c r="S1876" i="7"/>
  <c r="P1876" i="7"/>
  <c r="S1880" i="7"/>
  <c r="P1880" i="7"/>
  <c r="S1884" i="7"/>
  <c r="P1884" i="7"/>
  <c r="S1888" i="7"/>
  <c r="P1888" i="7"/>
  <c r="S1892" i="7"/>
  <c r="P1892" i="7"/>
  <c r="S1896" i="7"/>
  <c r="P1896" i="7"/>
  <c r="P1784" i="7"/>
  <c r="AM3" i="10" s="1"/>
  <c r="S1784" i="7"/>
  <c r="AL3" i="10" s="1"/>
  <c r="P1788" i="7"/>
  <c r="AM7" i="10" s="1"/>
  <c r="S1788" i="7"/>
  <c r="AL7" i="10" s="1"/>
  <c r="P1792" i="7"/>
  <c r="AM11" i="10" s="1"/>
  <c r="S1792" i="7"/>
  <c r="AL11" i="10" s="1"/>
  <c r="P1796" i="7"/>
  <c r="AM15" i="10" s="1"/>
  <c r="S1796" i="7"/>
  <c r="AL15" i="10" s="1"/>
  <c r="P1800" i="7"/>
  <c r="AM19" i="10" s="1"/>
  <c r="S1800" i="7"/>
  <c r="AL19" i="10" s="1"/>
  <c r="P1804" i="7"/>
  <c r="AM23" i="10" s="1"/>
  <c r="S1804" i="7"/>
  <c r="AL23" i="10" s="1"/>
  <c r="P1808" i="7"/>
  <c r="AM27" i="10" s="1"/>
  <c r="S1808" i="7"/>
  <c r="AL27" i="10" s="1"/>
  <c r="S1787" i="7"/>
  <c r="AL6" i="10" s="1"/>
  <c r="P1787" i="7"/>
  <c r="AM6" i="10" s="1"/>
  <c r="S1791" i="7"/>
  <c r="AL10" i="10" s="1"/>
  <c r="P1791" i="7"/>
  <c r="AM10" i="10" s="1"/>
  <c r="S1795" i="7"/>
  <c r="AL14" i="10" s="1"/>
  <c r="P1795" i="7"/>
  <c r="AM14" i="10" s="1"/>
  <c r="S1799" i="7"/>
  <c r="P1799" i="7"/>
  <c r="AM18" i="10" s="1"/>
  <c r="S1803" i="7"/>
  <c r="AL22" i="10" s="1"/>
  <c r="P1803" i="7"/>
  <c r="AM22" i="10" s="1"/>
  <c r="S1807" i="7"/>
  <c r="AL26" i="10" s="1"/>
  <c r="P1807" i="7"/>
  <c r="AM26" i="10" s="1"/>
  <c r="S1811" i="7"/>
  <c r="P1811" i="7"/>
  <c r="P1786" i="7"/>
  <c r="AM5" i="10" s="1"/>
  <c r="S1786" i="7"/>
  <c r="AL5" i="10" s="1"/>
  <c r="P1790" i="7"/>
  <c r="AM9" i="10" s="1"/>
  <c r="S1790" i="7"/>
  <c r="P1794" i="7"/>
  <c r="AM13" i="10" s="1"/>
  <c r="S1794" i="7"/>
  <c r="AL13" i="10" s="1"/>
  <c r="P1798" i="7"/>
  <c r="AM17" i="10" s="1"/>
  <c r="S1798" i="7"/>
  <c r="P1802" i="7"/>
  <c r="AM21" i="10" s="1"/>
  <c r="S1802" i="7"/>
  <c r="AL21" i="10" s="1"/>
  <c r="P1806" i="7"/>
  <c r="AM25" i="10" s="1"/>
  <c r="S1806" i="7"/>
  <c r="P1810" i="7"/>
  <c r="AM29" i="10" s="1"/>
  <c r="S1810" i="7"/>
  <c r="AL29" i="10" s="1"/>
  <c r="S1785" i="7"/>
  <c r="P1785" i="7"/>
  <c r="AM4" i="10" s="1"/>
  <c r="S1789" i="7"/>
  <c r="P1789" i="7"/>
  <c r="AM8" i="10" s="1"/>
  <c r="S1793" i="7"/>
  <c r="P1793" i="7"/>
  <c r="AM12" i="10" s="1"/>
  <c r="S1797" i="7"/>
  <c r="P1797" i="7"/>
  <c r="AM16" i="10" s="1"/>
  <c r="S1801" i="7"/>
  <c r="P1801" i="7"/>
  <c r="AM20" i="10" s="1"/>
  <c r="S1805" i="7"/>
  <c r="P1805" i="7"/>
  <c r="AM24" i="10" s="1"/>
  <c r="S1809" i="7"/>
  <c r="P1809" i="7"/>
  <c r="AM28" i="10" s="1"/>
  <c r="S2462" i="7"/>
  <c r="P2400" i="7"/>
  <c r="S2400" i="7"/>
  <c r="P2404" i="7"/>
  <c r="S2404" i="7"/>
  <c r="P2408" i="7"/>
  <c r="S2408" i="7"/>
  <c r="P2412" i="7"/>
  <c r="S2412" i="7"/>
  <c r="P2416" i="7"/>
  <c r="S2416" i="7"/>
  <c r="P2420" i="7"/>
  <c r="S2420" i="7"/>
  <c r="P2424" i="7"/>
  <c r="S2424" i="7"/>
  <c r="S2403" i="7"/>
  <c r="P2403" i="7"/>
  <c r="S2407" i="7"/>
  <c r="P2407" i="7"/>
  <c r="S2411" i="7"/>
  <c r="P2411" i="7"/>
  <c r="S2415" i="7"/>
  <c r="P2415" i="7"/>
  <c r="S2419" i="7"/>
  <c r="P2419" i="7"/>
  <c r="S2423" i="7"/>
  <c r="P2423" i="7"/>
  <c r="S2427" i="7"/>
  <c r="P2427" i="7"/>
  <c r="P2402" i="7"/>
  <c r="S2402" i="7"/>
  <c r="P2406" i="7"/>
  <c r="S2406" i="7"/>
  <c r="P2410" i="7"/>
  <c r="S2410" i="7"/>
  <c r="P2414" i="7"/>
  <c r="S2414" i="7"/>
  <c r="P2418" i="7"/>
  <c r="S2418" i="7"/>
  <c r="P2422" i="7"/>
  <c r="S2422" i="7"/>
  <c r="P2426" i="7"/>
  <c r="S2426" i="7"/>
  <c r="S2401" i="7"/>
  <c r="P2401" i="7"/>
  <c r="S2405" i="7"/>
  <c r="P2405" i="7"/>
  <c r="S2409" i="7"/>
  <c r="P2409" i="7"/>
  <c r="S2413" i="7"/>
  <c r="P2413" i="7"/>
  <c r="S2417" i="7"/>
  <c r="P2417" i="7"/>
  <c r="S2421" i="7"/>
  <c r="P2421" i="7"/>
  <c r="S2425" i="7"/>
  <c r="P2425" i="7"/>
  <c r="P2371" i="7"/>
  <c r="S2371" i="7"/>
  <c r="P2375" i="7"/>
  <c r="S2375" i="7"/>
  <c r="P2379" i="7"/>
  <c r="S2379" i="7"/>
  <c r="P2383" i="7"/>
  <c r="S2383" i="7"/>
  <c r="P2387" i="7"/>
  <c r="S2387" i="7"/>
  <c r="P2391" i="7"/>
  <c r="S2391" i="7"/>
  <c r="P2395" i="7"/>
  <c r="S2395" i="7"/>
  <c r="S2374" i="7"/>
  <c r="P2374" i="7"/>
  <c r="S2378" i="7"/>
  <c r="P2378" i="7"/>
  <c r="S2382" i="7"/>
  <c r="P2382" i="7"/>
  <c r="S2386" i="7"/>
  <c r="P2386" i="7"/>
  <c r="S2390" i="7"/>
  <c r="P2390" i="7"/>
  <c r="S2394" i="7"/>
  <c r="P2394" i="7"/>
  <c r="S2398" i="7"/>
  <c r="P2398" i="7"/>
  <c r="P2373" i="7"/>
  <c r="S2373" i="7"/>
  <c r="P2377" i="7"/>
  <c r="S2377" i="7"/>
  <c r="P2381" i="7"/>
  <c r="S2381" i="7"/>
  <c r="P2385" i="7"/>
  <c r="S2385" i="7"/>
  <c r="P2389" i="7"/>
  <c r="S2389" i="7"/>
  <c r="P2393" i="7"/>
  <c r="S2393" i="7"/>
  <c r="P2397" i="7"/>
  <c r="S2397" i="7"/>
  <c r="S2372" i="7"/>
  <c r="P2372" i="7"/>
  <c r="S2376" i="7"/>
  <c r="P2376" i="7"/>
  <c r="S2380" i="7"/>
  <c r="P2380" i="7"/>
  <c r="S2384" i="7"/>
  <c r="P2384" i="7"/>
  <c r="S2388" i="7"/>
  <c r="P2388" i="7"/>
  <c r="S2392" i="7"/>
  <c r="P2392" i="7"/>
  <c r="S2396" i="7"/>
  <c r="P2396" i="7"/>
  <c r="S2310" i="7"/>
  <c r="S2252" i="7"/>
  <c r="P2174" i="7"/>
  <c r="P2176" i="7"/>
  <c r="P2178" i="7"/>
  <c r="P2180" i="7"/>
  <c r="P2182" i="7"/>
  <c r="P2184" i="7"/>
  <c r="P2186" i="7"/>
  <c r="P2188" i="7"/>
  <c r="P2190" i="7"/>
  <c r="P2192" i="7"/>
  <c r="P2165" i="7"/>
  <c r="S2165" i="7"/>
  <c r="P2169" i="7"/>
  <c r="S2169" i="7"/>
  <c r="P2173" i="7"/>
  <c r="S2173" i="7"/>
  <c r="P2175" i="7"/>
  <c r="S2175" i="7"/>
  <c r="P2177" i="7"/>
  <c r="S2177" i="7"/>
  <c r="P2179" i="7"/>
  <c r="S2179" i="7"/>
  <c r="P2181" i="7"/>
  <c r="S2181" i="7"/>
  <c r="P2183" i="7"/>
  <c r="S2183" i="7"/>
  <c r="P2185" i="7"/>
  <c r="S2185" i="7"/>
  <c r="P2187" i="7"/>
  <c r="S2187" i="7"/>
  <c r="P2189" i="7"/>
  <c r="S2189" i="7"/>
  <c r="P2191" i="7"/>
  <c r="S2191" i="7"/>
  <c r="S2168" i="7"/>
  <c r="P2168" i="7"/>
  <c r="S2172" i="7"/>
  <c r="P2172" i="7"/>
  <c r="P2167" i="7"/>
  <c r="S2167" i="7"/>
  <c r="P2171" i="7"/>
  <c r="S2171" i="7"/>
  <c r="S2166" i="7"/>
  <c r="P2166" i="7"/>
  <c r="S2170" i="7"/>
  <c r="P2170" i="7"/>
  <c r="S2137" i="7"/>
  <c r="P2137" i="7"/>
  <c r="S2145" i="7"/>
  <c r="P2145" i="7"/>
  <c r="S2153" i="7"/>
  <c r="P2153" i="7"/>
  <c r="S2157" i="7"/>
  <c r="P2157" i="7"/>
  <c r="P2136" i="7"/>
  <c r="S2136" i="7"/>
  <c r="P2140" i="7"/>
  <c r="S2140" i="7"/>
  <c r="P2144" i="7"/>
  <c r="S2144" i="7"/>
  <c r="P2148" i="7"/>
  <c r="S2148" i="7"/>
  <c r="P2152" i="7"/>
  <c r="S2152" i="7"/>
  <c r="P2156" i="7"/>
  <c r="S2156" i="7"/>
  <c r="P2160" i="7"/>
  <c r="S2160" i="7"/>
  <c r="S2141" i="7"/>
  <c r="P2141" i="7"/>
  <c r="S2149" i="7"/>
  <c r="P2149" i="7"/>
  <c r="S2161" i="7"/>
  <c r="P2161" i="7"/>
  <c r="S2139" i="7"/>
  <c r="P2139" i="7"/>
  <c r="S2143" i="7"/>
  <c r="P2143" i="7"/>
  <c r="S2147" i="7"/>
  <c r="P2147" i="7"/>
  <c r="S2151" i="7"/>
  <c r="P2151" i="7"/>
  <c r="S2155" i="7"/>
  <c r="P2155" i="7"/>
  <c r="S2159" i="7"/>
  <c r="P2159" i="7"/>
  <c r="S2163" i="7"/>
  <c r="P2163" i="7"/>
  <c r="P2138" i="7"/>
  <c r="S2138" i="7"/>
  <c r="P2142" i="7"/>
  <c r="S2142" i="7"/>
  <c r="P2146" i="7"/>
  <c r="S2146" i="7"/>
  <c r="P2150" i="7"/>
  <c r="S2150" i="7"/>
  <c r="P2154" i="7"/>
  <c r="S2154" i="7"/>
  <c r="P2158" i="7"/>
  <c r="S2158" i="7"/>
  <c r="P2162" i="7"/>
  <c r="S2162" i="7"/>
  <c r="AL24" i="10" l="1"/>
  <c r="AL16" i="10"/>
  <c r="AL8" i="10"/>
  <c r="AL18" i="10"/>
  <c r="AL25" i="10"/>
  <c r="AL17" i="10"/>
  <c r="AL9" i="10"/>
  <c r="AL28" i="10"/>
  <c r="AL20" i="10"/>
  <c r="AL12" i="10"/>
  <c r="AL4" i="10"/>
  <c r="Q1755" i="7" l="1"/>
  <c r="S1755" i="7" s="1"/>
  <c r="R1755" i="7"/>
  <c r="Q1756" i="7"/>
  <c r="R1756" i="7"/>
  <c r="S1756" i="7" s="1"/>
  <c r="Q1757" i="7"/>
  <c r="S1757" i="7" s="1"/>
  <c r="R1757" i="7"/>
  <c r="Q1758" i="7"/>
  <c r="R1758" i="7"/>
  <c r="S1758" i="7" s="1"/>
  <c r="Q1759" i="7"/>
  <c r="S1759" i="7" s="1"/>
  <c r="R1759" i="7"/>
  <c r="Q1760" i="7"/>
  <c r="R1760" i="7"/>
  <c r="Q1761" i="7"/>
  <c r="S1761" i="7" s="1"/>
  <c r="R1761" i="7"/>
  <c r="Q1762" i="7"/>
  <c r="R1762" i="7"/>
  <c r="Q1763" i="7"/>
  <c r="S1763" i="7" s="1"/>
  <c r="R1763" i="7"/>
  <c r="Q1764" i="7"/>
  <c r="R1764" i="7"/>
  <c r="S1764" i="7" s="1"/>
  <c r="Q1765" i="7"/>
  <c r="S1765" i="7" s="1"/>
  <c r="R1765" i="7"/>
  <c r="Q1766" i="7"/>
  <c r="R1766" i="7"/>
  <c r="S1766" i="7" s="1"/>
  <c r="Q1767" i="7"/>
  <c r="S1767" i="7" s="1"/>
  <c r="R1767" i="7"/>
  <c r="Q1768" i="7"/>
  <c r="R1768" i="7"/>
  <c r="Q1769" i="7"/>
  <c r="S1769" i="7" s="1"/>
  <c r="R1769" i="7"/>
  <c r="Q1770" i="7"/>
  <c r="R1770" i="7"/>
  <c r="Q1771" i="7"/>
  <c r="S1771" i="7" s="1"/>
  <c r="R1771" i="7"/>
  <c r="Q1772" i="7"/>
  <c r="R1772" i="7"/>
  <c r="S1772" i="7" s="1"/>
  <c r="Q1773" i="7"/>
  <c r="S1773" i="7" s="1"/>
  <c r="R1773" i="7"/>
  <c r="Q1774" i="7"/>
  <c r="R1774" i="7"/>
  <c r="S1774" i="7" s="1"/>
  <c r="Q1775" i="7"/>
  <c r="S1775" i="7" s="1"/>
  <c r="R1775" i="7"/>
  <c r="Q1776" i="7"/>
  <c r="R1776" i="7"/>
  <c r="Q1777" i="7"/>
  <c r="S1777" i="7" s="1"/>
  <c r="R1777" i="7"/>
  <c r="Q1778" i="7"/>
  <c r="R1778" i="7"/>
  <c r="Q1779" i="7"/>
  <c r="S1779" i="7" s="1"/>
  <c r="R1779" i="7"/>
  <c r="Q1780" i="7"/>
  <c r="R1780" i="7"/>
  <c r="S1780" i="7" s="1"/>
  <c r="Q1781" i="7"/>
  <c r="R1781" i="7"/>
  <c r="R1754" i="7"/>
  <c r="Q1754" i="7"/>
  <c r="N1781" i="7"/>
  <c r="O1781" i="7" s="1"/>
  <c r="P1781" i="7" s="1"/>
  <c r="N1780" i="7"/>
  <c r="O1780" i="7" s="1"/>
  <c r="P1780" i="7" s="1"/>
  <c r="N1779" i="7"/>
  <c r="O1779" i="7" s="1"/>
  <c r="P1779" i="7" s="1"/>
  <c r="S1778" i="7"/>
  <c r="N1778" i="7"/>
  <c r="O1778" i="7" s="1"/>
  <c r="P1778" i="7" s="1"/>
  <c r="N1777" i="7"/>
  <c r="O1777" i="7" s="1"/>
  <c r="P1777" i="7" s="1"/>
  <c r="S1776" i="7"/>
  <c r="N1776" i="7"/>
  <c r="O1776" i="7" s="1"/>
  <c r="P1776" i="7" s="1"/>
  <c r="N1775" i="7"/>
  <c r="O1775" i="7" s="1"/>
  <c r="P1775" i="7" s="1"/>
  <c r="N1774" i="7"/>
  <c r="O1774" i="7" s="1"/>
  <c r="P1774" i="7" s="1"/>
  <c r="N1773" i="7"/>
  <c r="O1773" i="7" s="1"/>
  <c r="P1773" i="7" s="1"/>
  <c r="N1772" i="7"/>
  <c r="O1772" i="7" s="1"/>
  <c r="P1772" i="7" s="1"/>
  <c r="N1771" i="7"/>
  <c r="O1771" i="7" s="1"/>
  <c r="P1771" i="7" s="1"/>
  <c r="S1770" i="7"/>
  <c r="N1770" i="7"/>
  <c r="O1770" i="7" s="1"/>
  <c r="P1770" i="7" s="1"/>
  <c r="N1769" i="7"/>
  <c r="O1769" i="7" s="1"/>
  <c r="P1769" i="7" s="1"/>
  <c r="S1768" i="7"/>
  <c r="N1768" i="7"/>
  <c r="O1768" i="7" s="1"/>
  <c r="P1768" i="7" s="1"/>
  <c r="N1767" i="7"/>
  <c r="O1767" i="7" s="1"/>
  <c r="P1767" i="7" s="1"/>
  <c r="N1766" i="7"/>
  <c r="O1766" i="7" s="1"/>
  <c r="P1766" i="7" s="1"/>
  <c r="N1765" i="7"/>
  <c r="O1765" i="7" s="1"/>
  <c r="P1765" i="7" s="1"/>
  <c r="N1764" i="7"/>
  <c r="O1764" i="7" s="1"/>
  <c r="P1764" i="7" s="1"/>
  <c r="N1763" i="7"/>
  <c r="O1763" i="7" s="1"/>
  <c r="P1763" i="7" s="1"/>
  <c r="S1762" i="7"/>
  <c r="N1762" i="7"/>
  <c r="O1762" i="7" s="1"/>
  <c r="P1762" i="7" s="1"/>
  <c r="N1761" i="7"/>
  <c r="O1761" i="7" s="1"/>
  <c r="P1761" i="7" s="1"/>
  <c r="S1760" i="7"/>
  <c r="N1760" i="7"/>
  <c r="O1760" i="7" s="1"/>
  <c r="P1760" i="7" s="1"/>
  <c r="N1759" i="7"/>
  <c r="O1759" i="7" s="1"/>
  <c r="P1759" i="7" s="1"/>
  <c r="N1758" i="7"/>
  <c r="O1758" i="7" s="1"/>
  <c r="P1758" i="7" s="1"/>
  <c r="N1757" i="7"/>
  <c r="O1757" i="7" s="1"/>
  <c r="P1757" i="7" s="1"/>
  <c r="N1756" i="7"/>
  <c r="O1756" i="7" s="1"/>
  <c r="P1756" i="7" s="1"/>
  <c r="N1755" i="7"/>
  <c r="O1755" i="7" s="1"/>
  <c r="P1755" i="7" s="1"/>
  <c r="N1754" i="7"/>
  <c r="O1754" i="7" s="1"/>
  <c r="P1754" i="7" s="1"/>
  <c r="Q1726" i="7"/>
  <c r="R1726" i="7"/>
  <c r="Q1727" i="7"/>
  <c r="R1727" i="7"/>
  <c r="Q1728" i="7"/>
  <c r="R1728" i="7"/>
  <c r="Q1729" i="7"/>
  <c r="R1729" i="7"/>
  <c r="Q1730" i="7"/>
  <c r="R1730" i="7"/>
  <c r="Q1731" i="7"/>
  <c r="R1731" i="7"/>
  <c r="Q1732" i="7"/>
  <c r="R1732" i="7"/>
  <c r="Q1733" i="7"/>
  <c r="R1733" i="7"/>
  <c r="Q1734" i="7"/>
  <c r="R1734" i="7"/>
  <c r="Q1735" i="7"/>
  <c r="R1735" i="7"/>
  <c r="Q1736" i="7"/>
  <c r="R1736" i="7"/>
  <c r="Q1737" i="7"/>
  <c r="R1737" i="7"/>
  <c r="Q1738" i="7"/>
  <c r="R1738" i="7"/>
  <c r="Q1739" i="7"/>
  <c r="R1739" i="7"/>
  <c r="Q1740" i="7"/>
  <c r="R1740" i="7"/>
  <c r="Q1741" i="7"/>
  <c r="R1741" i="7"/>
  <c r="Q1742" i="7"/>
  <c r="R1742" i="7"/>
  <c r="Q1743" i="7"/>
  <c r="R1743" i="7"/>
  <c r="Q1744" i="7"/>
  <c r="R1744" i="7"/>
  <c r="Q1745" i="7"/>
  <c r="R1745" i="7"/>
  <c r="Q1746" i="7"/>
  <c r="R1746" i="7"/>
  <c r="Q1747" i="7"/>
  <c r="R1747" i="7"/>
  <c r="Q1748" i="7"/>
  <c r="R1748" i="7"/>
  <c r="Q1749" i="7"/>
  <c r="R1749" i="7"/>
  <c r="Q1750" i="7"/>
  <c r="R1750" i="7"/>
  <c r="Q1751" i="7"/>
  <c r="R1751" i="7"/>
  <c r="Q1752" i="7"/>
  <c r="R1752" i="7"/>
  <c r="R1725" i="7"/>
  <c r="Q1725" i="7"/>
  <c r="N1752" i="7"/>
  <c r="O1752" i="7" s="1"/>
  <c r="P1752" i="7" s="1"/>
  <c r="N1751" i="7"/>
  <c r="O1751" i="7" s="1"/>
  <c r="P1751" i="7" s="1"/>
  <c r="N1750" i="7"/>
  <c r="O1750" i="7" s="1"/>
  <c r="P1750" i="7" s="1"/>
  <c r="N1749" i="7"/>
  <c r="O1749" i="7" s="1"/>
  <c r="P1749" i="7" s="1"/>
  <c r="N1748" i="7"/>
  <c r="O1748" i="7" s="1"/>
  <c r="P1748" i="7" s="1"/>
  <c r="N1747" i="7"/>
  <c r="O1747" i="7" s="1"/>
  <c r="P1747" i="7" s="1"/>
  <c r="S1746" i="7"/>
  <c r="N1746" i="7"/>
  <c r="O1746" i="7" s="1"/>
  <c r="P1746" i="7" s="1"/>
  <c r="N1745" i="7"/>
  <c r="O1745" i="7" s="1"/>
  <c r="P1745" i="7" s="1"/>
  <c r="S1744" i="7"/>
  <c r="N1744" i="7"/>
  <c r="O1744" i="7" s="1"/>
  <c r="P1744" i="7" s="1"/>
  <c r="N1743" i="7"/>
  <c r="O1743" i="7" s="1"/>
  <c r="P1743" i="7" s="1"/>
  <c r="S1742" i="7"/>
  <c r="N1742" i="7"/>
  <c r="O1742" i="7" s="1"/>
  <c r="P1742" i="7" s="1"/>
  <c r="N1741" i="7"/>
  <c r="O1741" i="7" s="1"/>
  <c r="P1741" i="7" s="1"/>
  <c r="S1740" i="7"/>
  <c r="N1740" i="7"/>
  <c r="O1740" i="7" s="1"/>
  <c r="P1740" i="7" s="1"/>
  <c r="N1739" i="7"/>
  <c r="O1739" i="7" s="1"/>
  <c r="P1739" i="7" s="1"/>
  <c r="S1738" i="7"/>
  <c r="N1738" i="7"/>
  <c r="O1738" i="7" s="1"/>
  <c r="P1738" i="7" s="1"/>
  <c r="N1737" i="7"/>
  <c r="O1737" i="7" s="1"/>
  <c r="P1737" i="7" s="1"/>
  <c r="S1736" i="7"/>
  <c r="N1736" i="7"/>
  <c r="O1736" i="7" s="1"/>
  <c r="P1736" i="7" s="1"/>
  <c r="N1735" i="7"/>
  <c r="O1735" i="7" s="1"/>
  <c r="P1735" i="7" s="1"/>
  <c r="S1734" i="7"/>
  <c r="N1734" i="7"/>
  <c r="O1734" i="7" s="1"/>
  <c r="P1734" i="7" s="1"/>
  <c r="N1733" i="7"/>
  <c r="O1733" i="7" s="1"/>
  <c r="P1733" i="7" s="1"/>
  <c r="S1732" i="7"/>
  <c r="N1732" i="7"/>
  <c r="O1732" i="7" s="1"/>
  <c r="P1732" i="7" s="1"/>
  <c r="N1731" i="7"/>
  <c r="O1731" i="7" s="1"/>
  <c r="P1731" i="7" s="1"/>
  <c r="S1730" i="7"/>
  <c r="N1730" i="7"/>
  <c r="O1730" i="7" s="1"/>
  <c r="P1730" i="7" s="1"/>
  <c r="N1729" i="7"/>
  <c r="O1729" i="7" s="1"/>
  <c r="P1729" i="7" s="1"/>
  <c r="S1728" i="7"/>
  <c r="N1728" i="7"/>
  <c r="O1728" i="7" s="1"/>
  <c r="P1728" i="7" s="1"/>
  <c r="N1727" i="7"/>
  <c r="O1727" i="7" s="1"/>
  <c r="P1727" i="7" s="1"/>
  <c r="S1726" i="7"/>
  <c r="N1726" i="7"/>
  <c r="O1726" i="7" s="1"/>
  <c r="P1726" i="7" s="1"/>
  <c r="N1725" i="7"/>
  <c r="O1725" i="7" s="1"/>
  <c r="P1725" i="7" s="1"/>
  <c r="Q1697" i="7"/>
  <c r="R1697" i="7"/>
  <c r="Q1698" i="7"/>
  <c r="R1698" i="7"/>
  <c r="S1698" i="7" s="1"/>
  <c r="Q1699" i="7"/>
  <c r="R1699" i="7"/>
  <c r="Q1700" i="7"/>
  <c r="R1700" i="7"/>
  <c r="S1700" i="7" s="1"/>
  <c r="Q1701" i="7"/>
  <c r="R1701" i="7"/>
  <c r="Q1702" i="7"/>
  <c r="R1702" i="7"/>
  <c r="S1702" i="7" s="1"/>
  <c r="Q1703" i="7"/>
  <c r="R1703" i="7"/>
  <c r="Q1704" i="7"/>
  <c r="R1704" i="7"/>
  <c r="S1704" i="7" s="1"/>
  <c r="Q1705" i="7"/>
  <c r="R1705" i="7"/>
  <c r="Q1706" i="7"/>
  <c r="R1706" i="7"/>
  <c r="S1706" i="7" s="1"/>
  <c r="Q1707" i="7"/>
  <c r="R1707" i="7"/>
  <c r="Q1708" i="7"/>
  <c r="R1708" i="7"/>
  <c r="S1708" i="7" s="1"/>
  <c r="Q1709" i="7"/>
  <c r="R1709" i="7"/>
  <c r="Q1710" i="7"/>
  <c r="R1710" i="7"/>
  <c r="S1710" i="7" s="1"/>
  <c r="Q1711" i="7"/>
  <c r="R1711" i="7"/>
  <c r="Q1712" i="7"/>
  <c r="R1712" i="7"/>
  <c r="S1712" i="7" s="1"/>
  <c r="Q1713" i="7"/>
  <c r="R1713" i="7"/>
  <c r="Q1714" i="7"/>
  <c r="R1714" i="7"/>
  <c r="S1714" i="7" s="1"/>
  <c r="Q1715" i="7"/>
  <c r="R1715" i="7"/>
  <c r="Q1716" i="7"/>
  <c r="R1716" i="7"/>
  <c r="S1716" i="7" s="1"/>
  <c r="Q1717" i="7"/>
  <c r="R1717" i="7"/>
  <c r="Q1718" i="7"/>
  <c r="R1718" i="7"/>
  <c r="S1718" i="7" s="1"/>
  <c r="Q1719" i="7"/>
  <c r="R1719" i="7"/>
  <c r="Q1720" i="7"/>
  <c r="R1720" i="7"/>
  <c r="Q1721" i="7"/>
  <c r="R1721" i="7"/>
  <c r="Q1722" i="7"/>
  <c r="R1722" i="7"/>
  <c r="Q1723" i="7"/>
  <c r="R1723" i="7"/>
  <c r="R1696" i="7"/>
  <c r="Q1696" i="7"/>
  <c r="N1723" i="7"/>
  <c r="O1723" i="7" s="1"/>
  <c r="P1723" i="7" s="1"/>
  <c r="N1722" i="7"/>
  <c r="O1722" i="7" s="1"/>
  <c r="P1722" i="7" s="1"/>
  <c r="N1721" i="7"/>
  <c r="O1721" i="7" s="1"/>
  <c r="P1721" i="7" s="1"/>
  <c r="S1720" i="7"/>
  <c r="N1720" i="7"/>
  <c r="O1720" i="7" s="1"/>
  <c r="P1720" i="7" s="1"/>
  <c r="N1719" i="7"/>
  <c r="O1719" i="7" s="1"/>
  <c r="P1719" i="7" s="1"/>
  <c r="N1718" i="7"/>
  <c r="O1718" i="7" s="1"/>
  <c r="P1718" i="7" s="1"/>
  <c r="N1717" i="7"/>
  <c r="O1717" i="7" s="1"/>
  <c r="P1717" i="7" s="1"/>
  <c r="N1716" i="7"/>
  <c r="O1716" i="7" s="1"/>
  <c r="P1716" i="7" s="1"/>
  <c r="N1715" i="7"/>
  <c r="O1715" i="7" s="1"/>
  <c r="P1715" i="7" s="1"/>
  <c r="N1714" i="7"/>
  <c r="O1714" i="7" s="1"/>
  <c r="P1714" i="7" s="1"/>
  <c r="N1713" i="7"/>
  <c r="O1713" i="7" s="1"/>
  <c r="P1713" i="7" s="1"/>
  <c r="N1712" i="7"/>
  <c r="O1712" i="7" s="1"/>
  <c r="P1712" i="7" s="1"/>
  <c r="N1711" i="7"/>
  <c r="O1711" i="7" s="1"/>
  <c r="P1711" i="7" s="1"/>
  <c r="N1710" i="7"/>
  <c r="O1710" i="7" s="1"/>
  <c r="P1710" i="7" s="1"/>
  <c r="N1709" i="7"/>
  <c r="O1709" i="7" s="1"/>
  <c r="P1709" i="7" s="1"/>
  <c r="N1708" i="7"/>
  <c r="O1708" i="7" s="1"/>
  <c r="P1708" i="7" s="1"/>
  <c r="N1707" i="7"/>
  <c r="O1707" i="7" s="1"/>
  <c r="P1707" i="7" s="1"/>
  <c r="N1706" i="7"/>
  <c r="O1706" i="7" s="1"/>
  <c r="P1706" i="7" s="1"/>
  <c r="N1705" i="7"/>
  <c r="O1705" i="7" s="1"/>
  <c r="P1705" i="7" s="1"/>
  <c r="N1704" i="7"/>
  <c r="O1704" i="7" s="1"/>
  <c r="P1704" i="7" s="1"/>
  <c r="N1703" i="7"/>
  <c r="O1703" i="7" s="1"/>
  <c r="P1703" i="7" s="1"/>
  <c r="N1702" i="7"/>
  <c r="O1702" i="7" s="1"/>
  <c r="P1702" i="7" s="1"/>
  <c r="N1701" i="7"/>
  <c r="O1701" i="7" s="1"/>
  <c r="P1701" i="7" s="1"/>
  <c r="N1700" i="7"/>
  <c r="O1700" i="7" s="1"/>
  <c r="P1700" i="7" s="1"/>
  <c r="N1699" i="7"/>
  <c r="O1699" i="7" s="1"/>
  <c r="P1699" i="7" s="1"/>
  <c r="N1698" i="7"/>
  <c r="O1698" i="7" s="1"/>
  <c r="P1698" i="7" s="1"/>
  <c r="N1697" i="7"/>
  <c r="O1697" i="7" s="1"/>
  <c r="P1697" i="7" s="1"/>
  <c r="N1696" i="7"/>
  <c r="O1696" i="7" s="1"/>
  <c r="P1696" i="7" s="1"/>
  <c r="Q1668" i="7"/>
  <c r="R1668" i="7"/>
  <c r="Q1669" i="7"/>
  <c r="R1669" i="7"/>
  <c r="Q1670" i="7"/>
  <c r="R1670" i="7"/>
  <c r="Q1671" i="7"/>
  <c r="R1671" i="7"/>
  <c r="Q1672" i="7"/>
  <c r="R1672" i="7"/>
  <c r="Q1673" i="7"/>
  <c r="R1673" i="7"/>
  <c r="Q1674" i="7"/>
  <c r="R1674" i="7"/>
  <c r="Q1675" i="7"/>
  <c r="R1675" i="7"/>
  <c r="Q1676" i="7"/>
  <c r="S1676" i="7" s="1"/>
  <c r="R1676" i="7"/>
  <c r="Q1677" i="7"/>
  <c r="R1677" i="7"/>
  <c r="Q1678" i="7"/>
  <c r="R1678" i="7"/>
  <c r="Q1679" i="7"/>
  <c r="R1679" i="7"/>
  <c r="Q1680" i="7"/>
  <c r="R1680" i="7"/>
  <c r="Q1681" i="7"/>
  <c r="R1681" i="7"/>
  <c r="Q1682" i="7"/>
  <c r="R1682" i="7"/>
  <c r="Q1683" i="7"/>
  <c r="R1683" i="7"/>
  <c r="Q1684" i="7"/>
  <c r="R1684" i="7"/>
  <c r="Q1685" i="7"/>
  <c r="R1685" i="7"/>
  <c r="Q1686" i="7"/>
  <c r="R1686" i="7"/>
  <c r="Q1687" i="7"/>
  <c r="R1687" i="7"/>
  <c r="Q1688" i="7"/>
  <c r="R1688" i="7"/>
  <c r="Q1689" i="7"/>
  <c r="R1689" i="7"/>
  <c r="Q1690" i="7"/>
  <c r="R1690" i="7"/>
  <c r="Q1691" i="7"/>
  <c r="R1691" i="7"/>
  <c r="Q1692" i="7"/>
  <c r="R1692" i="7"/>
  <c r="Q1693" i="7"/>
  <c r="R1693" i="7"/>
  <c r="Q1694" i="7"/>
  <c r="R1694" i="7"/>
  <c r="R1667" i="7"/>
  <c r="Q1667" i="7"/>
  <c r="N1694" i="7"/>
  <c r="O1694" i="7" s="1"/>
  <c r="P1694" i="7" s="1"/>
  <c r="N1693" i="7"/>
  <c r="O1693" i="7" s="1"/>
  <c r="P1693" i="7" s="1"/>
  <c r="N1692" i="7"/>
  <c r="O1692" i="7" s="1"/>
  <c r="P1692" i="7" s="1"/>
  <c r="N1691" i="7"/>
  <c r="O1691" i="7" s="1"/>
  <c r="P1691" i="7" s="1"/>
  <c r="N1690" i="7"/>
  <c r="O1690" i="7" s="1"/>
  <c r="P1690" i="7" s="1"/>
  <c r="N1689" i="7"/>
  <c r="O1689" i="7" s="1"/>
  <c r="P1689" i="7" s="1"/>
  <c r="N1688" i="7"/>
  <c r="O1688" i="7" s="1"/>
  <c r="P1688" i="7" s="1"/>
  <c r="N1687" i="7"/>
  <c r="O1687" i="7" s="1"/>
  <c r="P1687" i="7" s="1"/>
  <c r="N1686" i="7"/>
  <c r="O1686" i="7" s="1"/>
  <c r="P1686" i="7" s="1"/>
  <c r="N1685" i="7"/>
  <c r="O1685" i="7" s="1"/>
  <c r="P1685" i="7" s="1"/>
  <c r="N1684" i="7"/>
  <c r="O1684" i="7" s="1"/>
  <c r="P1684" i="7" s="1"/>
  <c r="N1683" i="7"/>
  <c r="O1683" i="7" s="1"/>
  <c r="P1683" i="7" s="1"/>
  <c r="N1682" i="7"/>
  <c r="O1682" i="7" s="1"/>
  <c r="P1682" i="7" s="1"/>
  <c r="N1681" i="7"/>
  <c r="O1681" i="7" s="1"/>
  <c r="P1681" i="7" s="1"/>
  <c r="N1680" i="7"/>
  <c r="O1680" i="7" s="1"/>
  <c r="P1680" i="7" s="1"/>
  <c r="N1679" i="7"/>
  <c r="O1679" i="7" s="1"/>
  <c r="P1679" i="7" s="1"/>
  <c r="S1678" i="7"/>
  <c r="N1678" i="7"/>
  <c r="O1678" i="7" s="1"/>
  <c r="P1678" i="7" s="1"/>
  <c r="N1677" i="7"/>
  <c r="O1677" i="7" s="1"/>
  <c r="P1677" i="7" s="1"/>
  <c r="N1676" i="7"/>
  <c r="O1676" i="7" s="1"/>
  <c r="P1676" i="7" s="1"/>
  <c r="N1675" i="7"/>
  <c r="O1675" i="7" s="1"/>
  <c r="P1675" i="7" s="1"/>
  <c r="N1674" i="7"/>
  <c r="O1674" i="7" s="1"/>
  <c r="P1674" i="7" s="1"/>
  <c r="N1673" i="7"/>
  <c r="O1673" i="7" s="1"/>
  <c r="P1673" i="7" s="1"/>
  <c r="N1672" i="7"/>
  <c r="O1672" i="7" s="1"/>
  <c r="P1672" i="7" s="1"/>
  <c r="N1671" i="7"/>
  <c r="O1671" i="7" s="1"/>
  <c r="P1671" i="7" s="1"/>
  <c r="S1670" i="7"/>
  <c r="N1670" i="7"/>
  <c r="O1670" i="7" s="1"/>
  <c r="P1670" i="7" s="1"/>
  <c r="N1669" i="7"/>
  <c r="O1669" i="7" s="1"/>
  <c r="P1669" i="7" s="1"/>
  <c r="N1668" i="7"/>
  <c r="O1668" i="7" s="1"/>
  <c r="P1668" i="7" s="1"/>
  <c r="N1667" i="7"/>
  <c r="O1667" i="7" s="1"/>
  <c r="P1667" i="7" s="1"/>
  <c r="Q1639" i="7"/>
  <c r="R1639" i="7"/>
  <c r="Q1640" i="7"/>
  <c r="R1640" i="7"/>
  <c r="Q1641" i="7"/>
  <c r="R1641" i="7"/>
  <c r="Q1642" i="7"/>
  <c r="R1642" i="7"/>
  <c r="Q1643" i="7"/>
  <c r="R1643" i="7"/>
  <c r="Q1644" i="7"/>
  <c r="R1644" i="7"/>
  <c r="Q1645" i="7"/>
  <c r="R1645" i="7"/>
  <c r="Q1646" i="7"/>
  <c r="R1646" i="7"/>
  <c r="Q1647" i="7"/>
  <c r="R1647" i="7"/>
  <c r="Q1648" i="7"/>
  <c r="R1648" i="7"/>
  <c r="Q1649" i="7"/>
  <c r="R1649" i="7"/>
  <c r="Q1650" i="7"/>
  <c r="R1650" i="7"/>
  <c r="Q1651" i="7"/>
  <c r="R1651" i="7"/>
  <c r="Q1652" i="7"/>
  <c r="R1652" i="7"/>
  <c r="Q1653" i="7"/>
  <c r="R1653" i="7"/>
  <c r="Q1654" i="7"/>
  <c r="R1654" i="7"/>
  <c r="Q1655" i="7"/>
  <c r="R1655" i="7"/>
  <c r="Q1656" i="7"/>
  <c r="R1656" i="7"/>
  <c r="Q1657" i="7"/>
  <c r="R1657" i="7"/>
  <c r="Q1658" i="7"/>
  <c r="R1658" i="7"/>
  <c r="Q1659" i="7"/>
  <c r="R1659" i="7"/>
  <c r="Q1660" i="7"/>
  <c r="R1660" i="7"/>
  <c r="Q1661" i="7"/>
  <c r="R1661" i="7"/>
  <c r="Q1662" i="7"/>
  <c r="R1662" i="7"/>
  <c r="Q1663" i="7"/>
  <c r="R1663" i="7"/>
  <c r="Q1664" i="7"/>
  <c r="R1664" i="7"/>
  <c r="Q1665" i="7"/>
  <c r="R1665" i="7"/>
  <c r="R1638" i="7"/>
  <c r="Q1638" i="7"/>
  <c r="N1665" i="7"/>
  <c r="O1665" i="7" s="1"/>
  <c r="P1665" i="7" s="1"/>
  <c r="N1664" i="7"/>
  <c r="O1664" i="7" s="1"/>
  <c r="P1664" i="7" s="1"/>
  <c r="N1663" i="7"/>
  <c r="O1663" i="7" s="1"/>
  <c r="P1663" i="7" s="1"/>
  <c r="N1662" i="7"/>
  <c r="O1662" i="7" s="1"/>
  <c r="P1662" i="7" s="1"/>
  <c r="N1661" i="7"/>
  <c r="O1661" i="7" s="1"/>
  <c r="P1661" i="7" s="1"/>
  <c r="N1660" i="7"/>
  <c r="O1660" i="7" s="1"/>
  <c r="P1660" i="7" s="1"/>
  <c r="N1659" i="7"/>
  <c r="O1659" i="7" s="1"/>
  <c r="P1659" i="7" s="1"/>
  <c r="N1658" i="7"/>
  <c r="O1658" i="7" s="1"/>
  <c r="P1658" i="7" s="1"/>
  <c r="N1657" i="7"/>
  <c r="O1657" i="7" s="1"/>
  <c r="P1657" i="7" s="1"/>
  <c r="N1656" i="7"/>
  <c r="O1656" i="7" s="1"/>
  <c r="P1656" i="7" s="1"/>
  <c r="N1655" i="7"/>
  <c r="O1655" i="7" s="1"/>
  <c r="P1655" i="7" s="1"/>
  <c r="N1654" i="7"/>
  <c r="O1654" i="7" s="1"/>
  <c r="P1654" i="7" s="1"/>
  <c r="N1653" i="7"/>
  <c r="O1653" i="7" s="1"/>
  <c r="P1653" i="7" s="1"/>
  <c r="N1652" i="7"/>
  <c r="O1652" i="7" s="1"/>
  <c r="P1652" i="7" s="1"/>
  <c r="N1651" i="7"/>
  <c r="O1651" i="7" s="1"/>
  <c r="P1651" i="7" s="1"/>
  <c r="N1650" i="7"/>
  <c r="O1650" i="7" s="1"/>
  <c r="P1650" i="7" s="1"/>
  <c r="N1649" i="7"/>
  <c r="O1649" i="7" s="1"/>
  <c r="P1649" i="7" s="1"/>
  <c r="N1648" i="7"/>
  <c r="O1648" i="7" s="1"/>
  <c r="P1648" i="7" s="1"/>
  <c r="N1647" i="7"/>
  <c r="O1647" i="7" s="1"/>
  <c r="P1647" i="7" s="1"/>
  <c r="N1646" i="7"/>
  <c r="O1646" i="7" s="1"/>
  <c r="P1646" i="7" s="1"/>
  <c r="N1645" i="7"/>
  <c r="O1645" i="7" s="1"/>
  <c r="P1645" i="7" s="1"/>
  <c r="N1644" i="7"/>
  <c r="O1644" i="7" s="1"/>
  <c r="P1644" i="7" s="1"/>
  <c r="N1643" i="7"/>
  <c r="O1643" i="7" s="1"/>
  <c r="P1643" i="7" s="1"/>
  <c r="N1642" i="7"/>
  <c r="O1642" i="7" s="1"/>
  <c r="P1642" i="7" s="1"/>
  <c r="N1641" i="7"/>
  <c r="O1641" i="7" s="1"/>
  <c r="P1641" i="7" s="1"/>
  <c r="N1640" i="7"/>
  <c r="O1640" i="7" s="1"/>
  <c r="P1640" i="7" s="1"/>
  <c r="N1639" i="7"/>
  <c r="O1639" i="7" s="1"/>
  <c r="P1639" i="7" s="1"/>
  <c r="N1638" i="7"/>
  <c r="O1638" i="7" s="1"/>
  <c r="P1638" i="7" s="1"/>
  <c r="Q1610" i="7"/>
  <c r="R1610" i="7"/>
  <c r="Q1611" i="7"/>
  <c r="R1611" i="7"/>
  <c r="Q1612" i="7"/>
  <c r="R1612" i="7"/>
  <c r="Q1613" i="7"/>
  <c r="R1613" i="7"/>
  <c r="Q1614" i="7"/>
  <c r="R1614" i="7"/>
  <c r="Q1615" i="7"/>
  <c r="R1615" i="7"/>
  <c r="Q1616" i="7"/>
  <c r="R1616" i="7"/>
  <c r="Q1617" i="7"/>
  <c r="R1617" i="7"/>
  <c r="Q1618" i="7"/>
  <c r="R1618" i="7"/>
  <c r="Q1619" i="7"/>
  <c r="R1619" i="7"/>
  <c r="Q1620" i="7"/>
  <c r="R1620" i="7"/>
  <c r="Q1621" i="7"/>
  <c r="R1621" i="7"/>
  <c r="Q1622" i="7"/>
  <c r="R1622" i="7"/>
  <c r="Q1623" i="7"/>
  <c r="R1623" i="7"/>
  <c r="Q1624" i="7"/>
  <c r="R1624" i="7"/>
  <c r="Q1625" i="7"/>
  <c r="R1625" i="7"/>
  <c r="Q1626" i="7"/>
  <c r="R1626" i="7"/>
  <c r="Q1627" i="7"/>
  <c r="R1627" i="7"/>
  <c r="Q1628" i="7"/>
  <c r="R1628" i="7"/>
  <c r="Q1629" i="7"/>
  <c r="R1629" i="7"/>
  <c r="Q1630" i="7"/>
  <c r="R1630" i="7"/>
  <c r="Q1631" i="7"/>
  <c r="R1631" i="7"/>
  <c r="Q1632" i="7"/>
  <c r="R1632" i="7"/>
  <c r="Q1633" i="7"/>
  <c r="R1633" i="7"/>
  <c r="Q1634" i="7"/>
  <c r="R1634" i="7"/>
  <c r="Q1635" i="7"/>
  <c r="R1635" i="7"/>
  <c r="Q1636" i="7"/>
  <c r="R1636" i="7"/>
  <c r="R1609" i="7"/>
  <c r="Q1609" i="7"/>
  <c r="N1636" i="7"/>
  <c r="O1636" i="7" s="1"/>
  <c r="P1636" i="7" s="1"/>
  <c r="N1635" i="7"/>
  <c r="O1635" i="7" s="1"/>
  <c r="P1635" i="7" s="1"/>
  <c r="N1634" i="7"/>
  <c r="O1634" i="7" s="1"/>
  <c r="P1634" i="7" s="1"/>
  <c r="AI28" i="10" s="1"/>
  <c r="N1633" i="7"/>
  <c r="O1633" i="7" s="1"/>
  <c r="P1633" i="7" s="1"/>
  <c r="N1632" i="7"/>
  <c r="O1632" i="7" s="1"/>
  <c r="P1632" i="7" s="1"/>
  <c r="N1631" i="7"/>
  <c r="O1631" i="7" s="1"/>
  <c r="P1631" i="7" s="1"/>
  <c r="N1630" i="7"/>
  <c r="O1630" i="7" s="1"/>
  <c r="P1630" i="7" s="1"/>
  <c r="AI24" i="10" s="1"/>
  <c r="N1629" i="7"/>
  <c r="O1629" i="7" s="1"/>
  <c r="P1629" i="7" s="1"/>
  <c r="N1628" i="7"/>
  <c r="O1628" i="7" s="1"/>
  <c r="P1628" i="7" s="1"/>
  <c r="N1627" i="7"/>
  <c r="O1627" i="7" s="1"/>
  <c r="P1627" i="7" s="1"/>
  <c r="N1626" i="7"/>
  <c r="O1626" i="7" s="1"/>
  <c r="P1626" i="7" s="1"/>
  <c r="AI20" i="10" s="1"/>
  <c r="N1625" i="7"/>
  <c r="O1625" i="7" s="1"/>
  <c r="P1625" i="7" s="1"/>
  <c r="N1624" i="7"/>
  <c r="O1624" i="7" s="1"/>
  <c r="P1624" i="7" s="1"/>
  <c r="N1623" i="7"/>
  <c r="O1623" i="7" s="1"/>
  <c r="P1623" i="7" s="1"/>
  <c r="N1622" i="7"/>
  <c r="O1622" i="7" s="1"/>
  <c r="P1622" i="7" s="1"/>
  <c r="AI16" i="10" s="1"/>
  <c r="N1621" i="7"/>
  <c r="O1621" i="7" s="1"/>
  <c r="P1621" i="7" s="1"/>
  <c r="N1620" i="7"/>
  <c r="O1620" i="7" s="1"/>
  <c r="P1620" i="7" s="1"/>
  <c r="N1619" i="7"/>
  <c r="O1619" i="7" s="1"/>
  <c r="P1619" i="7" s="1"/>
  <c r="N1618" i="7"/>
  <c r="O1618" i="7" s="1"/>
  <c r="P1618" i="7" s="1"/>
  <c r="AI12" i="10" s="1"/>
  <c r="N1617" i="7"/>
  <c r="O1617" i="7" s="1"/>
  <c r="P1617" i="7" s="1"/>
  <c r="N1616" i="7"/>
  <c r="O1616" i="7" s="1"/>
  <c r="P1616" i="7" s="1"/>
  <c r="N1615" i="7"/>
  <c r="O1615" i="7" s="1"/>
  <c r="P1615" i="7" s="1"/>
  <c r="S1614" i="7"/>
  <c r="N1614" i="7"/>
  <c r="O1614" i="7" s="1"/>
  <c r="P1614" i="7" s="1"/>
  <c r="N1613" i="7"/>
  <c r="O1613" i="7" s="1"/>
  <c r="P1613" i="7" s="1"/>
  <c r="N1612" i="7"/>
  <c r="O1612" i="7" s="1"/>
  <c r="P1612" i="7" s="1"/>
  <c r="N1611" i="7"/>
  <c r="O1611" i="7" s="1"/>
  <c r="P1611" i="7" s="1"/>
  <c r="AI5" i="10" s="1"/>
  <c r="N1610" i="7"/>
  <c r="O1610" i="7" s="1"/>
  <c r="P1610" i="7" s="1"/>
  <c r="N1609" i="7"/>
  <c r="O1609" i="7" s="1"/>
  <c r="P1609" i="7" s="1"/>
  <c r="Q1580" i="7"/>
  <c r="R1580" i="7"/>
  <c r="Q1581" i="7"/>
  <c r="R1581" i="7"/>
  <c r="Q1582" i="7"/>
  <c r="R1582" i="7"/>
  <c r="Q1583" i="7"/>
  <c r="R1583" i="7"/>
  <c r="Q1584" i="7"/>
  <c r="R1584" i="7"/>
  <c r="Q1585" i="7"/>
  <c r="R1585" i="7"/>
  <c r="Q1586" i="7"/>
  <c r="R1586" i="7"/>
  <c r="Q1587" i="7"/>
  <c r="R1587" i="7"/>
  <c r="Q1588" i="7"/>
  <c r="R1588" i="7"/>
  <c r="Q1589" i="7"/>
  <c r="R1589" i="7"/>
  <c r="Q1590" i="7"/>
  <c r="R1590" i="7"/>
  <c r="Q1591" i="7"/>
  <c r="R1591" i="7"/>
  <c r="Q1592" i="7"/>
  <c r="R1592" i="7"/>
  <c r="Q1593" i="7"/>
  <c r="R1593" i="7"/>
  <c r="Q1594" i="7"/>
  <c r="R1594" i="7"/>
  <c r="Q1595" i="7"/>
  <c r="R1595" i="7"/>
  <c r="Q1596" i="7"/>
  <c r="R1596" i="7"/>
  <c r="Q1597" i="7"/>
  <c r="R1597" i="7"/>
  <c r="Q1598" i="7"/>
  <c r="R1598" i="7"/>
  <c r="Q1599" i="7"/>
  <c r="R1599" i="7"/>
  <c r="Q1600" i="7"/>
  <c r="R1600" i="7"/>
  <c r="Q1601" i="7"/>
  <c r="R1601" i="7"/>
  <c r="Q1602" i="7"/>
  <c r="R1602" i="7"/>
  <c r="Q1603" i="7"/>
  <c r="R1603" i="7"/>
  <c r="Q1604" i="7"/>
  <c r="R1604" i="7"/>
  <c r="Q1605" i="7"/>
  <c r="R1605" i="7"/>
  <c r="Q1606" i="7"/>
  <c r="R1606" i="7"/>
  <c r="R1579" i="7"/>
  <c r="Q1579" i="7"/>
  <c r="N1606" i="7"/>
  <c r="O1606" i="7" s="1"/>
  <c r="N1605" i="7"/>
  <c r="O1605" i="7" s="1"/>
  <c r="N1604" i="7"/>
  <c r="O1604" i="7" s="1"/>
  <c r="N1603" i="7"/>
  <c r="O1603" i="7" s="1"/>
  <c r="N1602" i="7"/>
  <c r="O1602" i="7" s="1"/>
  <c r="N1601" i="7"/>
  <c r="O1601" i="7" s="1"/>
  <c r="N1600" i="7"/>
  <c r="O1600" i="7" s="1"/>
  <c r="N1599" i="7"/>
  <c r="O1599" i="7" s="1"/>
  <c r="N1598" i="7"/>
  <c r="O1598" i="7" s="1"/>
  <c r="N1597" i="7"/>
  <c r="O1597" i="7" s="1"/>
  <c r="N1596" i="7"/>
  <c r="O1596" i="7" s="1"/>
  <c r="N1595" i="7"/>
  <c r="O1595" i="7" s="1"/>
  <c r="N1594" i="7"/>
  <c r="O1594" i="7" s="1"/>
  <c r="N1593" i="7"/>
  <c r="O1593" i="7" s="1"/>
  <c r="N1592" i="7"/>
  <c r="O1592" i="7" s="1"/>
  <c r="N1591" i="7"/>
  <c r="O1591" i="7" s="1"/>
  <c r="N1590" i="7"/>
  <c r="O1590" i="7" s="1"/>
  <c r="N1589" i="7"/>
  <c r="O1589" i="7" s="1"/>
  <c r="N1588" i="7"/>
  <c r="O1588" i="7" s="1"/>
  <c r="N1587" i="7"/>
  <c r="O1587" i="7" s="1"/>
  <c r="N1586" i="7"/>
  <c r="O1586" i="7" s="1"/>
  <c r="N1585" i="7"/>
  <c r="O1585" i="7" s="1"/>
  <c r="N1584" i="7"/>
  <c r="O1584" i="7" s="1"/>
  <c r="N1583" i="7"/>
  <c r="O1583" i="7" s="1"/>
  <c r="N1582" i="7"/>
  <c r="O1582" i="7" s="1"/>
  <c r="N1581" i="7"/>
  <c r="O1581" i="7" s="1"/>
  <c r="N1580" i="7"/>
  <c r="O1580" i="7" s="1"/>
  <c r="N1579" i="7"/>
  <c r="O1579" i="7" s="1"/>
  <c r="Q1551" i="7"/>
  <c r="R1551" i="7"/>
  <c r="Q1552" i="7"/>
  <c r="R1552" i="7"/>
  <c r="Q1553" i="7"/>
  <c r="R1553" i="7"/>
  <c r="Q1554" i="7"/>
  <c r="R1554" i="7"/>
  <c r="Q1555" i="7"/>
  <c r="R1555" i="7"/>
  <c r="Q1556" i="7"/>
  <c r="R1556" i="7"/>
  <c r="Q1557" i="7"/>
  <c r="R1557" i="7"/>
  <c r="Q1558" i="7"/>
  <c r="R1558" i="7"/>
  <c r="Q1559" i="7"/>
  <c r="R1559" i="7"/>
  <c r="Q1560" i="7"/>
  <c r="R1560" i="7"/>
  <c r="Q1561" i="7"/>
  <c r="R1561" i="7"/>
  <c r="Q1562" i="7"/>
  <c r="R1562" i="7"/>
  <c r="Q1563" i="7"/>
  <c r="R1563" i="7"/>
  <c r="Q1564" i="7"/>
  <c r="R1564" i="7"/>
  <c r="Q1565" i="7"/>
  <c r="R1565" i="7"/>
  <c r="Q1566" i="7"/>
  <c r="R1566" i="7"/>
  <c r="Q1567" i="7"/>
  <c r="R1567" i="7"/>
  <c r="Q1568" i="7"/>
  <c r="R1568" i="7"/>
  <c r="Q1569" i="7"/>
  <c r="R1569" i="7"/>
  <c r="Q1570" i="7"/>
  <c r="R1570" i="7"/>
  <c r="Q1571" i="7"/>
  <c r="R1571" i="7"/>
  <c r="Q1572" i="7"/>
  <c r="R1572" i="7"/>
  <c r="Q1573" i="7"/>
  <c r="R1573" i="7"/>
  <c r="Q1574" i="7"/>
  <c r="R1574" i="7"/>
  <c r="Q1575" i="7"/>
  <c r="R1575" i="7"/>
  <c r="Q1576" i="7"/>
  <c r="R1576" i="7"/>
  <c r="Q1577" i="7"/>
  <c r="R1577" i="7"/>
  <c r="R1550" i="7"/>
  <c r="Q1550" i="7"/>
  <c r="N1577" i="7"/>
  <c r="O1577" i="7" s="1"/>
  <c r="P1577" i="7" s="1"/>
  <c r="N1576" i="7"/>
  <c r="O1576" i="7" s="1"/>
  <c r="P1576" i="7" s="1"/>
  <c r="N1575" i="7"/>
  <c r="O1575" i="7" s="1"/>
  <c r="P1575" i="7" s="1"/>
  <c r="N1574" i="7"/>
  <c r="O1574" i="7" s="1"/>
  <c r="P1574" i="7" s="1"/>
  <c r="N1573" i="7"/>
  <c r="O1573" i="7" s="1"/>
  <c r="P1573" i="7" s="1"/>
  <c r="N1572" i="7"/>
  <c r="O1572" i="7" s="1"/>
  <c r="P1572" i="7" s="1"/>
  <c r="N1571" i="7"/>
  <c r="O1571" i="7" s="1"/>
  <c r="P1571" i="7" s="1"/>
  <c r="N1570" i="7"/>
  <c r="O1570" i="7" s="1"/>
  <c r="P1570" i="7" s="1"/>
  <c r="N1569" i="7"/>
  <c r="O1569" i="7" s="1"/>
  <c r="P1569" i="7" s="1"/>
  <c r="N1568" i="7"/>
  <c r="O1568" i="7" s="1"/>
  <c r="P1568" i="7" s="1"/>
  <c r="N1567" i="7"/>
  <c r="O1567" i="7" s="1"/>
  <c r="P1567" i="7" s="1"/>
  <c r="N1566" i="7"/>
  <c r="O1566" i="7" s="1"/>
  <c r="P1566" i="7" s="1"/>
  <c r="N1565" i="7"/>
  <c r="O1565" i="7" s="1"/>
  <c r="P1565" i="7" s="1"/>
  <c r="N1564" i="7"/>
  <c r="O1564" i="7" s="1"/>
  <c r="P1564" i="7" s="1"/>
  <c r="N1563" i="7"/>
  <c r="O1563" i="7" s="1"/>
  <c r="P1563" i="7" s="1"/>
  <c r="N1562" i="7"/>
  <c r="O1562" i="7" s="1"/>
  <c r="P1562" i="7" s="1"/>
  <c r="N1561" i="7"/>
  <c r="O1561" i="7" s="1"/>
  <c r="P1561" i="7" s="1"/>
  <c r="N1560" i="7"/>
  <c r="O1560" i="7" s="1"/>
  <c r="P1560" i="7" s="1"/>
  <c r="N1559" i="7"/>
  <c r="O1559" i="7" s="1"/>
  <c r="P1559" i="7" s="1"/>
  <c r="N1558" i="7"/>
  <c r="O1558" i="7" s="1"/>
  <c r="P1558" i="7" s="1"/>
  <c r="N1557" i="7"/>
  <c r="O1557" i="7" s="1"/>
  <c r="P1557" i="7" s="1"/>
  <c r="N1556" i="7"/>
  <c r="O1556" i="7" s="1"/>
  <c r="P1556" i="7" s="1"/>
  <c r="N1555" i="7"/>
  <c r="O1555" i="7" s="1"/>
  <c r="P1555" i="7" s="1"/>
  <c r="N1554" i="7"/>
  <c r="O1554" i="7" s="1"/>
  <c r="P1554" i="7" s="1"/>
  <c r="N1553" i="7"/>
  <c r="O1553" i="7" s="1"/>
  <c r="P1553" i="7" s="1"/>
  <c r="N1552" i="7"/>
  <c r="O1552" i="7" s="1"/>
  <c r="P1552" i="7" s="1"/>
  <c r="S1551" i="7"/>
  <c r="N1551" i="7"/>
  <c r="O1551" i="7" s="1"/>
  <c r="P1551" i="7" s="1"/>
  <c r="N1550" i="7"/>
  <c r="O1550" i="7" s="1"/>
  <c r="P1550" i="7" s="1"/>
  <c r="Q1522" i="7"/>
  <c r="R1522" i="7"/>
  <c r="Q1523" i="7"/>
  <c r="R1523" i="7"/>
  <c r="Q1524" i="7"/>
  <c r="R1524" i="7"/>
  <c r="Q1525" i="7"/>
  <c r="R1525" i="7"/>
  <c r="Q1526" i="7"/>
  <c r="R1526" i="7"/>
  <c r="Q1527" i="7"/>
  <c r="R1527" i="7"/>
  <c r="Q1528" i="7"/>
  <c r="R1528" i="7"/>
  <c r="Q1529" i="7"/>
  <c r="R1529" i="7"/>
  <c r="Q1530" i="7"/>
  <c r="R1530" i="7"/>
  <c r="Q1531" i="7"/>
  <c r="R1531" i="7"/>
  <c r="Q1532" i="7"/>
  <c r="R1532" i="7"/>
  <c r="Q1533" i="7"/>
  <c r="R1533" i="7"/>
  <c r="Q1534" i="7"/>
  <c r="R1534" i="7"/>
  <c r="Q1535" i="7"/>
  <c r="R1535" i="7"/>
  <c r="Q1536" i="7"/>
  <c r="R1536" i="7"/>
  <c r="Q1537" i="7"/>
  <c r="R1537" i="7"/>
  <c r="Q1538" i="7"/>
  <c r="R1538" i="7"/>
  <c r="Q1539" i="7"/>
  <c r="R1539" i="7"/>
  <c r="Q1540" i="7"/>
  <c r="R1540" i="7"/>
  <c r="Q1541" i="7"/>
  <c r="R1541" i="7"/>
  <c r="Q1542" i="7"/>
  <c r="R1542" i="7"/>
  <c r="Q1543" i="7"/>
  <c r="R1543" i="7"/>
  <c r="Q1544" i="7"/>
  <c r="R1544" i="7"/>
  <c r="Q1545" i="7"/>
  <c r="R1545" i="7"/>
  <c r="Q1546" i="7"/>
  <c r="R1546" i="7"/>
  <c r="Q1547" i="7"/>
  <c r="R1547" i="7"/>
  <c r="Q1548" i="7"/>
  <c r="R1548" i="7"/>
  <c r="R1521" i="7"/>
  <c r="Q1521" i="7"/>
  <c r="N1548" i="7"/>
  <c r="O1548" i="7" s="1"/>
  <c r="N1547" i="7"/>
  <c r="O1547" i="7" s="1"/>
  <c r="N1546" i="7"/>
  <c r="O1546" i="7" s="1"/>
  <c r="N1545" i="7"/>
  <c r="O1545" i="7" s="1"/>
  <c r="N1544" i="7"/>
  <c r="O1544" i="7" s="1"/>
  <c r="N1543" i="7"/>
  <c r="O1543" i="7" s="1"/>
  <c r="N1542" i="7"/>
  <c r="O1542" i="7" s="1"/>
  <c r="N1541" i="7"/>
  <c r="O1541" i="7" s="1"/>
  <c r="N1540" i="7"/>
  <c r="O1540" i="7" s="1"/>
  <c r="N1539" i="7"/>
  <c r="O1539" i="7" s="1"/>
  <c r="N1538" i="7"/>
  <c r="O1538" i="7" s="1"/>
  <c r="N1537" i="7"/>
  <c r="O1537" i="7" s="1"/>
  <c r="N1536" i="7"/>
  <c r="O1536" i="7" s="1"/>
  <c r="N1535" i="7"/>
  <c r="O1535" i="7" s="1"/>
  <c r="N1534" i="7"/>
  <c r="O1534" i="7" s="1"/>
  <c r="N1533" i="7"/>
  <c r="O1533" i="7" s="1"/>
  <c r="N1532" i="7"/>
  <c r="O1532" i="7" s="1"/>
  <c r="N1531" i="7"/>
  <c r="O1531" i="7" s="1"/>
  <c r="N1530" i="7"/>
  <c r="O1530" i="7" s="1"/>
  <c r="N1529" i="7"/>
  <c r="O1529" i="7" s="1"/>
  <c r="N1528" i="7"/>
  <c r="O1528" i="7" s="1"/>
  <c r="N1527" i="7"/>
  <c r="O1527" i="7" s="1"/>
  <c r="N1526" i="7"/>
  <c r="O1526" i="7" s="1"/>
  <c r="N1525" i="7"/>
  <c r="O1525" i="7" s="1"/>
  <c r="N1524" i="7"/>
  <c r="O1524" i="7" s="1"/>
  <c r="N1523" i="7"/>
  <c r="O1523" i="7" s="1"/>
  <c r="N1522" i="7"/>
  <c r="O1522" i="7" s="1"/>
  <c r="N1521" i="7"/>
  <c r="O1521" i="7" s="1"/>
  <c r="Q1493" i="7"/>
  <c r="R1493" i="7"/>
  <c r="Q1494" i="7"/>
  <c r="R1494" i="7"/>
  <c r="Q1495" i="7"/>
  <c r="R1495" i="7"/>
  <c r="Q1496" i="7"/>
  <c r="R1496" i="7"/>
  <c r="Q1497" i="7"/>
  <c r="R1497" i="7"/>
  <c r="Q1498" i="7"/>
  <c r="R1498" i="7"/>
  <c r="Q1499" i="7"/>
  <c r="R1499" i="7"/>
  <c r="Q1500" i="7"/>
  <c r="R1500" i="7"/>
  <c r="Q1501" i="7"/>
  <c r="R1501" i="7"/>
  <c r="Q1502" i="7"/>
  <c r="R1502" i="7"/>
  <c r="Q1503" i="7"/>
  <c r="R1503" i="7"/>
  <c r="Q1504" i="7"/>
  <c r="R1504" i="7"/>
  <c r="Q1505" i="7"/>
  <c r="R1505" i="7"/>
  <c r="Q1506" i="7"/>
  <c r="R1506" i="7"/>
  <c r="Q1507" i="7"/>
  <c r="R1507" i="7"/>
  <c r="Q1508" i="7"/>
  <c r="R1508" i="7"/>
  <c r="Q1509" i="7"/>
  <c r="R1509" i="7"/>
  <c r="Q1510" i="7"/>
  <c r="R1510" i="7"/>
  <c r="Q1511" i="7"/>
  <c r="R1511" i="7"/>
  <c r="Q1512" i="7"/>
  <c r="R1512" i="7"/>
  <c r="Q1513" i="7"/>
  <c r="R1513" i="7"/>
  <c r="Q1514" i="7"/>
  <c r="R1514" i="7"/>
  <c r="Q1515" i="7"/>
  <c r="R1515" i="7"/>
  <c r="Q1516" i="7"/>
  <c r="R1516" i="7"/>
  <c r="Q1517" i="7"/>
  <c r="R1517" i="7"/>
  <c r="Q1518" i="7"/>
  <c r="R1518" i="7"/>
  <c r="Q1519" i="7"/>
  <c r="R1519" i="7"/>
  <c r="R1492" i="7"/>
  <c r="Q1492" i="7"/>
  <c r="N1519" i="7"/>
  <c r="O1519" i="7" s="1"/>
  <c r="P1519" i="7" s="1"/>
  <c r="N1518" i="7"/>
  <c r="O1518" i="7" s="1"/>
  <c r="P1518" i="7" s="1"/>
  <c r="N1517" i="7"/>
  <c r="O1517" i="7" s="1"/>
  <c r="P1517" i="7" s="1"/>
  <c r="N1516" i="7"/>
  <c r="O1516" i="7" s="1"/>
  <c r="P1516" i="7" s="1"/>
  <c r="N1515" i="7"/>
  <c r="O1515" i="7" s="1"/>
  <c r="P1515" i="7" s="1"/>
  <c r="N1514" i="7"/>
  <c r="O1514" i="7" s="1"/>
  <c r="P1514" i="7" s="1"/>
  <c r="N1513" i="7"/>
  <c r="O1513" i="7" s="1"/>
  <c r="P1513" i="7" s="1"/>
  <c r="N1512" i="7"/>
  <c r="O1512" i="7" s="1"/>
  <c r="P1512" i="7" s="1"/>
  <c r="S1511" i="7"/>
  <c r="N1511" i="7"/>
  <c r="O1511" i="7" s="1"/>
  <c r="P1511" i="7" s="1"/>
  <c r="N1510" i="7"/>
  <c r="O1510" i="7" s="1"/>
  <c r="P1510" i="7" s="1"/>
  <c r="N1509" i="7"/>
  <c r="O1509" i="7" s="1"/>
  <c r="P1509" i="7" s="1"/>
  <c r="N1508" i="7"/>
  <c r="O1508" i="7" s="1"/>
  <c r="P1508" i="7" s="1"/>
  <c r="N1507" i="7"/>
  <c r="O1507" i="7" s="1"/>
  <c r="P1507" i="7" s="1"/>
  <c r="N1506" i="7"/>
  <c r="O1506" i="7" s="1"/>
  <c r="P1506" i="7" s="1"/>
  <c r="N1505" i="7"/>
  <c r="O1505" i="7" s="1"/>
  <c r="P1505" i="7" s="1"/>
  <c r="N1504" i="7"/>
  <c r="O1504" i="7" s="1"/>
  <c r="P1504" i="7" s="1"/>
  <c r="S1503" i="7"/>
  <c r="N1503" i="7"/>
  <c r="O1503" i="7" s="1"/>
  <c r="P1503" i="7" s="1"/>
  <c r="N1502" i="7"/>
  <c r="O1502" i="7" s="1"/>
  <c r="P1502" i="7" s="1"/>
  <c r="N1501" i="7"/>
  <c r="O1501" i="7" s="1"/>
  <c r="P1501" i="7" s="1"/>
  <c r="N1500" i="7"/>
  <c r="O1500" i="7" s="1"/>
  <c r="P1500" i="7" s="1"/>
  <c r="N1499" i="7"/>
  <c r="O1499" i="7" s="1"/>
  <c r="P1499" i="7" s="1"/>
  <c r="N1498" i="7"/>
  <c r="O1498" i="7" s="1"/>
  <c r="P1498" i="7" s="1"/>
  <c r="N1497" i="7"/>
  <c r="O1497" i="7" s="1"/>
  <c r="P1497" i="7" s="1"/>
  <c r="N1496" i="7"/>
  <c r="O1496" i="7" s="1"/>
  <c r="P1496" i="7" s="1"/>
  <c r="S1495" i="7"/>
  <c r="N1495" i="7"/>
  <c r="O1495" i="7" s="1"/>
  <c r="P1495" i="7" s="1"/>
  <c r="N1494" i="7"/>
  <c r="O1494" i="7" s="1"/>
  <c r="P1494" i="7" s="1"/>
  <c r="N1493" i="7"/>
  <c r="O1493" i="7" s="1"/>
  <c r="P1493" i="7" s="1"/>
  <c r="N1492" i="7"/>
  <c r="O1492" i="7" s="1"/>
  <c r="P1492" i="7" s="1"/>
  <c r="Q1464" i="7"/>
  <c r="R1464" i="7"/>
  <c r="Q1465" i="7"/>
  <c r="R1465" i="7"/>
  <c r="Q1466" i="7"/>
  <c r="R1466" i="7"/>
  <c r="Q1467" i="7"/>
  <c r="R1467" i="7"/>
  <c r="Q1468" i="7"/>
  <c r="R1468" i="7"/>
  <c r="Q1469" i="7"/>
  <c r="R1469" i="7"/>
  <c r="Q1470" i="7"/>
  <c r="R1470" i="7"/>
  <c r="Q1471" i="7"/>
  <c r="R1471" i="7"/>
  <c r="Q1472" i="7"/>
  <c r="R1472" i="7"/>
  <c r="Q1473" i="7"/>
  <c r="R1473" i="7"/>
  <c r="Q1474" i="7"/>
  <c r="R1474" i="7"/>
  <c r="Q1475" i="7"/>
  <c r="R1475" i="7"/>
  <c r="Q1476" i="7"/>
  <c r="R1476" i="7"/>
  <c r="Q1477" i="7"/>
  <c r="R1477" i="7"/>
  <c r="Q1478" i="7"/>
  <c r="R1478" i="7"/>
  <c r="Q1479" i="7"/>
  <c r="R1479" i="7"/>
  <c r="Q1480" i="7"/>
  <c r="R1480" i="7"/>
  <c r="Q1481" i="7"/>
  <c r="R1481" i="7"/>
  <c r="Q1482" i="7"/>
  <c r="R1482" i="7"/>
  <c r="Q1483" i="7"/>
  <c r="R1483" i="7"/>
  <c r="Q1484" i="7"/>
  <c r="R1484" i="7"/>
  <c r="Q1485" i="7"/>
  <c r="R1485" i="7"/>
  <c r="Q1486" i="7"/>
  <c r="R1486" i="7"/>
  <c r="Q1487" i="7"/>
  <c r="R1487" i="7"/>
  <c r="Q1488" i="7"/>
  <c r="R1488" i="7"/>
  <c r="Q1489" i="7"/>
  <c r="R1489" i="7"/>
  <c r="Q1490" i="7"/>
  <c r="R1490" i="7"/>
  <c r="R1463" i="7"/>
  <c r="Q1463" i="7"/>
  <c r="N1490" i="7"/>
  <c r="O1490" i="7" s="1"/>
  <c r="P1490" i="7" s="1"/>
  <c r="N1489" i="7"/>
  <c r="O1489" i="7" s="1"/>
  <c r="P1489" i="7" s="1"/>
  <c r="N1488" i="7"/>
  <c r="O1488" i="7" s="1"/>
  <c r="P1488" i="7" s="1"/>
  <c r="N1487" i="7"/>
  <c r="O1487" i="7" s="1"/>
  <c r="P1487" i="7" s="1"/>
  <c r="N1486" i="7"/>
  <c r="O1486" i="7" s="1"/>
  <c r="P1486" i="7" s="1"/>
  <c r="N1485" i="7"/>
  <c r="O1485" i="7" s="1"/>
  <c r="P1485" i="7" s="1"/>
  <c r="N1484" i="7"/>
  <c r="O1484" i="7" s="1"/>
  <c r="P1484" i="7" s="1"/>
  <c r="N1483" i="7"/>
  <c r="O1483" i="7" s="1"/>
  <c r="P1483" i="7" s="1"/>
  <c r="N1482" i="7"/>
  <c r="O1482" i="7" s="1"/>
  <c r="P1482" i="7" s="1"/>
  <c r="N1481" i="7"/>
  <c r="O1481" i="7" s="1"/>
  <c r="P1481" i="7" s="1"/>
  <c r="N1480" i="7"/>
  <c r="O1480" i="7" s="1"/>
  <c r="P1480" i="7" s="1"/>
  <c r="N1479" i="7"/>
  <c r="O1479" i="7" s="1"/>
  <c r="P1479" i="7" s="1"/>
  <c r="N1478" i="7"/>
  <c r="O1478" i="7" s="1"/>
  <c r="P1478" i="7" s="1"/>
  <c r="N1477" i="7"/>
  <c r="O1477" i="7" s="1"/>
  <c r="P1477" i="7" s="1"/>
  <c r="N1476" i="7"/>
  <c r="O1476" i="7" s="1"/>
  <c r="P1476" i="7" s="1"/>
  <c r="N1475" i="7"/>
  <c r="O1475" i="7" s="1"/>
  <c r="P1475" i="7" s="1"/>
  <c r="N1474" i="7"/>
  <c r="O1474" i="7" s="1"/>
  <c r="P1474" i="7" s="1"/>
  <c r="S1473" i="7"/>
  <c r="N1473" i="7"/>
  <c r="O1473" i="7" s="1"/>
  <c r="P1473" i="7" s="1"/>
  <c r="N1472" i="7"/>
  <c r="O1472" i="7" s="1"/>
  <c r="P1472" i="7" s="1"/>
  <c r="N1471" i="7"/>
  <c r="O1471" i="7" s="1"/>
  <c r="P1471" i="7" s="1"/>
  <c r="N1470" i="7"/>
  <c r="O1470" i="7" s="1"/>
  <c r="P1470" i="7" s="1"/>
  <c r="N1469" i="7"/>
  <c r="O1469" i="7" s="1"/>
  <c r="P1469" i="7" s="1"/>
  <c r="N1468" i="7"/>
  <c r="O1468" i="7" s="1"/>
  <c r="P1468" i="7" s="1"/>
  <c r="S1467" i="7"/>
  <c r="N1467" i="7"/>
  <c r="O1467" i="7" s="1"/>
  <c r="P1467" i="7" s="1"/>
  <c r="N1466" i="7"/>
  <c r="O1466" i="7" s="1"/>
  <c r="P1466" i="7" s="1"/>
  <c r="N1465" i="7"/>
  <c r="O1465" i="7" s="1"/>
  <c r="P1465" i="7" s="1"/>
  <c r="N1464" i="7"/>
  <c r="O1464" i="7" s="1"/>
  <c r="P1464" i="7" s="1"/>
  <c r="N1463" i="7"/>
  <c r="O1463" i="7" s="1"/>
  <c r="P1463" i="7" s="1"/>
  <c r="Q1435" i="7"/>
  <c r="R1435" i="7"/>
  <c r="Q1436" i="7"/>
  <c r="R1436" i="7"/>
  <c r="Q1437" i="7"/>
  <c r="R1437" i="7"/>
  <c r="Q1438" i="7"/>
  <c r="R1438" i="7"/>
  <c r="Q1439" i="7"/>
  <c r="R1439" i="7"/>
  <c r="Q1440" i="7"/>
  <c r="R1440" i="7"/>
  <c r="Q1441" i="7"/>
  <c r="R1441" i="7"/>
  <c r="Q1442" i="7"/>
  <c r="R1442" i="7"/>
  <c r="Q1443" i="7"/>
  <c r="R1443" i="7"/>
  <c r="Q1444" i="7"/>
  <c r="R1444" i="7"/>
  <c r="Q1445" i="7"/>
  <c r="R1445" i="7"/>
  <c r="Q1446" i="7"/>
  <c r="R1446" i="7"/>
  <c r="Q1447" i="7"/>
  <c r="R1447" i="7"/>
  <c r="Q1448" i="7"/>
  <c r="R1448" i="7"/>
  <c r="Q1449" i="7"/>
  <c r="R1449" i="7"/>
  <c r="Q1450" i="7"/>
  <c r="R1450" i="7"/>
  <c r="Q1451" i="7"/>
  <c r="R1451" i="7"/>
  <c r="Q1452" i="7"/>
  <c r="R1452" i="7"/>
  <c r="Q1453" i="7"/>
  <c r="R1453" i="7"/>
  <c r="Q1454" i="7"/>
  <c r="R1454" i="7"/>
  <c r="Q1455" i="7"/>
  <c r="R1455" i="7"/>
  <c r="Q1456" i="7"/>
  <c r="R1456" i="7"/>
  <c r="Q1457" i="7"/>
  <c r="R1457" i="7"/>
  <c r="Q1458" i="7"/>
  <c r="R1458" i="7"/>
  <c r="Q1459" i="7"/>
  <c r="R1459" i="7"/>
  <c r="Q1460" i="7"/>
  <c r="R1460" i="7"/>
  <c r="Q1461" i="7"/>
  <c r="R1461" i="7"/>
  <c r="R1434" i="7"/>
  <c r="Q1434" i="7"/>
  <c r="N1461" i="7"/>
  <c r="O1461" i="7" s="1"/>
  <c r="N1460" i="7"/>
  <c r="O1460" i="7" s="1"/>
  <c r="N1459" i="7"/>
  <c r="O1459" i="7" s="1"/>
  <c r="N1458" i="7"/>
  <c r="O1458" i="7" s="1"/>
  <c r="N1457" i="7"/>
  <c r="O1457" i="7" s="1"/>
  <c r="N1456" i="7"/>
  <c r="O1456" i="7" s="1"/>
  <c r="N1455" i="7"/>
  <c r="O1455" i="7" s="1"/>
  <c r="N1454" i="7"/>
  <c r="O1454" i="7" s="1"/>
  <c r="N1453" i="7"/>
  <c r="O1453" i="7" s="1"/>
  <c r="N1452" i="7"/>
  <c r="O1452" i="7" s="1"/>
  <c r="N1451" i="7"/>
  <c r="O1451" i="7" s="1"/>
  <c r="N1450" i="7"/>
  <c r="O1450" i="7" s="1"/>
  <c r="N1449" i="7"/>
  <c r="O1449" i="7" s="1"/>
  <c r="N1448" i="7"/>
  <c r="O1448" i="7" s="1"/>
  <c r="N1447" i="7"/>
  <c r="O1447" i="7" s="1"/>
  <c r="N1446" i="7"/>
  <c r="O1446" i="7" s="1"/>
  <c r="N1445" i="7"/>
  <c r="O1445" i="7" s="1"/>
  <c r="N1444" i="7"/>
  <c r="O1444" i="7" s="1"/>
  <c r="N1443" i="7"/>
  <c r="O1443" i="7" s="1"/>
  <c r="N1442" i="7"/>
  <c r="O1442" i="7" s="1"/>
  <c r="N1441" i="7"/>
  <c r="O1441" i="7" s="1"/>
  <c r="N1440" i="7"/>
  <c r="O1440" i="7" s="1"/>
  <c r="N1439" i="7"/>
  <c r="O1439" i="7" s="1"/>
  <c r="N1438" i="7"/>
  <c r="O1438" i="7" s="1"/>
  <c r="N1437" i="7"/>
  <c r="O1437" i="7" s="1"/>
  <c r="N1436" i="7"/>
  <c r="O1436" i="7" s="1"/>
  <c r="N1435" i="7"/>
  <c r="O1435" i="7" s="1"/>
  <c r="N1434" i="7"/>
  <c r="O1434" i="7" s="1"/>
  <c r="Q1405" i="7"/>
  <c r="R1405" i="7"/>
  <c r="Q1406" i="7"/>
  <c r="R1406" i="7"/>
  <c r="Q1407" i="7"/>
  <c r="R1407" i="7"/>
  <c r="Q1408" i="7"/>
  <c r="R1408" i="7"/>
  <c r="Q1409" i="7"/>
  <c r="R1409" i="7"/>
  <c r="Q1410" i="7"/>
  <c r="R1410" i="7"/>
  <c r="Q1411" i="7"/>
  <c r="R1411" i="7"/>
  <c r="Q1412" i="7"/>
  <c r="R1412" i="7"/>
  <c r="Q1413" i="7"/>
  <c r="R1413" i="7"/>
  <c r="Q1414" i="7"/>
  <c r="R1414" i="7"/>
  <c r="Q1415" i="7"/>
  <c r="R1415" i="7"/>
  <c r="Q1416" i="7"/>
  <c r="R1416" i="7"/>
  <c r="Q1417" i="7"/>
  <c r="R1417" i="7"/>
  <c r="Q1418" i="7"/>
  <c r="R1418" i="7"/>
  <c r="Q1419" i="7"/>
  <c r="R1419" i="7"/>
  <c r="Q1420" i="7"/>
  <c r="R1420" i="7"/>
  <c r="Q1421" i="7"/>
  <c r="R1421" i="7"/>
  <c r="Q1422" i="7"/>
  <c r="R1422" i="7"/>
  <c r="Q1423" i="7"/>
  <c r="R1423" i="7"/>
  <c r="Q1424" i="7"/>
  <c r="R1424" i="7"/>
  <c r="Q1425" i="7"/>
  <c r="R1425" i="7"/>
  <c r="Q1426" i="7"/>
  <c r="R1426" i="7"/>
  <c r="Q1427" i="7"/>
  <c r="R1427" i="7"/>
  <c r="Q1428" i="7"/>
  <c r="R1428" i="7"/>
  <c r="Q1429" i="7"/>
  <c r="R1429" i="7"/>
  <c r="Q1430" i="7"/>
  <c r="R1430" i="7"/>
  <c r="Q1431" i="7"/>
  <c r="R1431" i="7"/>
  <c r="R1404" i="7"/>
  <c r="Q1404" i="7"/>
  <c r="N1431" i="7"/>
  <c r="O1431" i="7" s="1"/>
  <c r="P1431" i="7" s="1"/>
  <c r="N1430" i="7"/>
  <c r="O1430" i="7" s="1"/>
  <c r="P1430" i="7" s="1"/>
  <c r="AU29" i="10" s="1"/>
  <c r="N1429" i="7"/>
  <c r="O1429" i="7" s="1"/>
  <c r="P1429" i="7" s="1"/>
  <c r="AU28" i="10" s="1"/>
  <c r="N1428" i="7"/>
  <c r="O1428" i="7" s="1"/>
  <c r="P1428" i="7" s="1"/>
  <c r="AU27" i="10" s="1"/>
  <c r="N1427" i="7"/>
  <c r="O1427" i="7" s="1"/>
  <c r="P1427" i="7" s="1"/>
  <c r="AU26" i="10" s="1"/>
  <c r="N1426" i="7"/>
  <c r="O1426" i="7" s="1"/>
  <c r="P1426" i="7" s="1"/>
  <c r="AU25" i="10" s="1"/>
  <c r="N1425" i="7"/>
  <c r="O1425" i="7" s="1"/>
  <c r="P1425" i="7" s="1"/>
  <c r="AU24" i="10" s="1"/>
  <c r="N1424" i="7"/>
  <c r="O1424" i="7" s="1"/>
  <c r="P1424" i="7" s="1"/>
  <c r="AU23" i="10" s="1"/>
  <c r="N1423" i="7"/>
  <c r="O1423" i="7" s="1"/>
  <c r="P1423" i="7" s="1"/>
  <c r="AU22" i="10" s="1"/>
  <c r="N1422" i="7"/>
  <c r="O1422" i="7" s="1"/>
  <c r="P1422" i="7" s="1"/>
  <c r="AU21" i="10" s="1"/>
  <c r="N1421" i="7"/>
  <c r="O1421" i="7" s="1"/>
  <c r="P1421" i="7" s="1"/>
  <c r="AU20" i="10" s="1"/>
  <c r="N1420" i="7"/>
  <c r="O1420" i="7" s="1"/>
  <c r="P1420" i="7" s="1"/>
  <c r="AU19" i="10" s="1"/>
  <c r="N1419" i="7"/>
  <c r="O1419" i="7" s="1"/>
  <c r="P1419" i="7" s="1"/>
  <c r="AU18" i="10" s="1"/>
  <c r="N1418" i="7"/>
  <c r="O1418" i="7" s="1"/>
  <c r="P1418" i="7" s="1"/>
  <c r="AU17" i="10" s="1"/>
  <c r="N1417" i="7"/>
  <c r="O1417" i="7" s="1"/>
  <c r="P1417" i="7" s="1"/>
  <c r="AU16" i="10" s="1"/>
  <c r="N1416" i="7"/>
  <c r="O1416" i="7" s="1"/>
  <c r="P1416" i="7" s="1"/>
  <c r="AU15" i="10" s="1"/>
  <c r="N1415" i="7"/>
  <c r="O1415" i="7" s="1"/>
  <c r="P1415" i="7" s="1"/>
  <c r="AU14" i="10" s="1"/>
  <c r="N1414" i="7"/>
  <c r="O1414" i="7" s="1"/>
  <c r="P1414" i="7" s="1"/>
  <c r="AU13" i="10" s="1"/>
  <c r="N1413" i="7"/>
  <c r="O1413" i="7" s="1"/>
  <c r="P1413" i="7" s="1"/>
  <c r="AU12" i="10" s="1"/>
  <c r="N1412" i="7"/>
  <c r="O1412" i="7" s="1"/>
  <c r="P1412" i="7" s="1"/>
  <c r="AU11" i="10" s="1"/>
  <c r="N1411" i="7"/>
  <c r="O1411" i="7" s="1"/>
  <c r="P1411" i="7" s="1"/>
  <c r="AU10" i="10" s="1"/>
  <c r="N1410" i="7"/>
  <c r="O1410" i="7" s="1"/>
  <c r="P1410" i="7" s="1"/>
  <c r="AU9" i="10" s="1"/>
  <c r="N1409" i="7"/>
  <c r="O1409" i="7" s="1"/>
  <c r="P1409" i="7" s="1"/>
  <c r="AU8" i="10" s="1"/>
  <c r="N1408" i="7"/>
  <c r="O1408" i="7" s="1"/>
  <c r="P1408" i="7" s="1"/>
  <c r="AU7" i="10" s="1"/>
  <c r="N1407" i="7"/>
  <c r="O1407" i="7" s="1"/>
  <c r="P1407" i="7" s="1"/>
  <c r="AU6" i="10" s="1"/>
  <c r="N1406" i="7"/>
  <c r="O1406" i="7" s="1"/>
  <c r="P1406" i="7" s="1"/>
  <c r="AU5" i="10" s="1"/>
  <c r="N1405" i="7"/>
  <c r="O1405" i="7" s="1"/>
  <c r="P1405" i="7" s="1"/>
  <c r="AU4" i="10" s="1"/>
  <c r="N1404" i="7"/>
  <c r="O1404" i="7" s="1"/>
  <c r="P1404" i="7" s="1"/>
  <c r="AU3" i="10" s="1"/>
  <c r="Q1318" i="7"/>
  <c r="R1318" i="7"/>
  <c r="Q1319" i="7"/>
  <c r="R1319" i="7"/>
  <c r="Q1320" i="7"/>
  <c r="R1320" i="7"/>
  <c r="Q1321" i="7"/>
  <c r="R1321" i="7"/>
  <c r="Q1322" i="7"/>
  <c r="R1322" i="7"/>
  <c r="Q1323" i="7"/>
  <c r="R1323" i="7"/>
  <c r="Q1324" i="7"/>
  <c r="R1324" i="7"/>
  <c r="Q1325" i="7"/>
  <c r="R1325" i="7"/>
  <c r="Q1326" i="7"/>
  <c r="R1326" i="7"/>
  <c r="Q1327" i="7"/>
  <c r="R1327" i="7"/>
  <c r="Q1328" i="7"/>
  <c r="R1328" i="7"/>
  <c r="Q1329" i="7"/>
  <c r="R1329" i="7"/>
  <c r="Q1330" i="7"/>
  <c r="R1330" i="7"/>
  <c r="Q1331" i="7"/>
  <c r="R1331" i="7"/>
  <c r="Q1332" i="7"/>
  <c r="R1332" i="7"/>
  <c r="Q1333" i="7"/>
  <c r="R1333" i="7"/>
  <c r="Q1334" i="7"/>
  <c r="R1334" i="7"/>
  <c r="Q1335" i="7"/>
  <c r="R1335" i="7"/>
  <c r="Q1336" i="7"/>
  <c r="R1336" i="7"/>
  <c r="Q1337" i="7"/>
  <c r="R1337" i="7"/>
  <c r="Q1338" i="7"/>
  <c r="R1338" i="7"/>
  <c r="Q1339" i="7"/>
  <c r="R1339" i="7"/>
  <c r="Q1340" i="7"/>
  <c r="R1340" i="7"/>
  <c r="Q1341" i="7"/>
  <c r="R1341" i="7"/>
  <c r="Q1342" i="7"/>
  <c r="R1342" i="7"/>
  <c r="Q1343" i="7"/>
  <c r="R1343" i="7"/>
  <c r="Q1344" i="7"/>
  <c r="R1344" i="7"/>
  <c r="R1317" i="7"/>
  <c r="Q1317" i="7"/>
  <c r="N1344" i="7"/>
  <c r="O1344" i="7" s="1"/>
  <c r="P1344" i="7" s="1"/>
  <c r="N1343" i="7"/>
  <c r="O1343" i="7" s="1"/>
  <c r="P1343" i="7" s="1"/>
  <c r="N1342" i="7"/>
  <c r="O1342" i="7" s="1"/>
  <c r="P1342" i="7" s="1"/>
  <c r="N1341" i="7"/>
  <c r="O1341" i="7" s="1"/>
  <c r="P1341" i="7" s="1"/>
  <c r="N1340" i="7"/>
  <c r="O1340" i="7" s="1"/>
  <c r="P1340" i="7" s="1"/>
  <c r="N1339" i="7"/>
  <c r="O1339" i="7" s="1"/>
  <c r="P1339" i="7" s="1"/>
  <c r="N1338" i="7"/>
  <c r="O1338" i="7" s="1"/>
  <c r="P1338" i="7" s="1"/>
  <c r="N1337" i="7"/>
  <c r="O1337" i="7" s="1"/>
  <c r="P1337" i="7" s="1"/>
  <c r="N1336" i="7"/>
  <c r="O1336" i="7" s="1"/>
  <c r="P1336" i="7" s="1"/>
  <c r="N1335" i="7"/>
  <c r="O1335" i="7" s="1"/>
  <c r="P1335" i="7" s="1"/>
  <c r="N1334" i="7"/>
  <c r="O1334" i="7" s="1"/>
  <c r="P1334" i="7" s="1"/>
  <c r="N1333" i="7"/>
  <c r="O1333" i="7" s="1"/>
  <c r="P1333" i="7" s="1"/>
  <c r="N1332" i="7"/>
  <c r="O1332" i="7" s="1"/>
  <c r="P1332" i="7" s="1"/>
  <c r="N1331" i="7"/>
  <c r="O1331" i="7" s="1"/>
  <c r="P1331" i="7" s="1"/>
  <c r="N1330" i="7"/>
  <c r="O1330" i="7" s="1"/>
  <c r="P1330" i="7" s="1"/>
  <c r="N1329" i="7"/>
  <c r="O1329" i="7" s="1"/>
  <c r="P1329" i="7" s="1"/>
  <c r="N1328" i="7"/>
  <c r="O1328" i="7" s="1"/>
  <c r="P1328" i="7" s="1"/>
  <c r="N1327" i="7"/>
  <c r="O1327" i="7" s="1"/>
  <c r="P1327" i="7" s="1"/>
  <c r="N1326" i="7"/>
  <c r="O1326" i="7" s="1"/>
  <c r="P1326" i="7" s="1"/>
  <c r="N1325" i="7"/>
  <c r="O1325" i="7" s="1"/>
  <c r="P1325" i="7" s="1"/>
  <c r="N1324" i="7"/>
  <c r="O1324" i="7" s="1"/>
  <c r="P1324" i="7" s="1"/>
  <c r="N1323" i="7"/>
  <c r="O1323" i="7" s="1"/>
  <c r="P1323" i="7" s="1"/>
  <c r="N1322" i="7"/>
  <c r="O1322" i="7" s="1"/>
  <c r="P1322" i="7" s="1"/>
  <c r="N1321" i="7"/>
  <c r="O1321" i="7" s="1"/>
  <c r="P1321" i="7" s="1"/>
  <c r="N1320" i="7"/>
  <c r="O1320" i="7" s="1"/>
  <c r="P1320" i="7" s="1"/>
  <c r="N1319" i="7"/>
  <c r="O1319" i="7" s="1"/>
  <c r="P1319" i="7" s="1"/>
  <c r="N1318" i="7"/>
  <c r="O1318" i="7" s="1"/>
  <c r="P1318" i="7" s="1"/>
  <c r="N1317" i="7"/>
  <c r="O1317" i="7" s="1"/>
  <c r="P1317" i="7" s="1"/>
  <c r="Q1289" i="7"/>
  <c r="R1289" i="7"/>
  <c r="Q1290" i="7"/>
  <c r="R1290" i="7"/>
  <c r="Q1291" i="7"/>
  <c r="R1291" i="7"/>
  <c r="Q1292" i="7"/>
  <c r="R1292" i="7"/>
  <c r="Q1293" i="7"/>
  <c r="R1293" i="7"/>
  <c r="Q1294" i="7"/>
  <c r="R1294" i="7"/>
  <c r="Q1295" i="7"/>
  <c r="R1295" i="7"/>
  <c r="Q1296" i="7"/>
  <c r="R1296" i="7"/>
  <c r="Q1297" i="7"/>
  <c r="R1297" i="7"/>
  <c r="Q1298" i="7"/>
  <c r="R1298" i="7"/>
  <c r="Q1299" i="7"/>
  <c r="R1299" i="7"/>
  <c r="Q1300" i="7"/>
  <c r="R1300" i="7"/>
  <c r="Q1301" i="7"/>
  <c r="R1301" i="7"/>
  <c r="Q1302" i="7"/>
  <c r="R1302" i="7"/>
  <c r="Q1303" i="7"/>
  <c r="R1303" i="7"/>
  <c r="Q1304" i="7"/>
  <c r="R1304" i="7"/>
  <c r="Q1305" i="7"/>
  <c r="R1305" i="7"/>
  <c r="Q1306" i="7"/>
  <c r="R1306" i="7"/>
  <c r="Q1307" i="7"/>
  <c r="R1307" i="7"/>
  <c r="Q1308" i="7"/>
  <c r="R1308" i="7"/>
  <c r="Q1309" i="7"/>
  <c r="R1309" i="7"/>
  <c r="Q1310" i="7"/>
  <c r="R1310" i="7"/>
  <c r="Q1311" i="7"/>
  <c r="R1311" i="7"/>
  <c r="Q1312" i="7"/>
  <c r="R1312" i="7"/>
  <c r="Q1313" i="7"/>
  <c r="R1313" i="7"/>
  <c r="Q1314" i="7"/>
  <c r="R1314" i="7"/>
  <c r="Q1315" i="7"/>
  <c r="R1315" i="7"/>
  <c r="R1288" i="7"/>
  <c r="Q1288" i="7"/>
  <c r="N1315" i="7"/>
  <c r="O1315" i="7" s="1"/>
  <c r="P1315" i="7" s="1"/>
  <c r="N1314" i="7"/>
  <c r="O1314" i="7" s="1"/>
  <c r="P1314" i="7" s="1"/>
  <c r="N1313" i="7"/>
  <c r="O1313" i="7" s="1"/>
  <c r="P1313" i="7" s="1"/>
  <c r="N1312" i="7"/>
  <c r="O1312" i="7" s="1"/>
  <c r="P1312" i="7" s="1"/>
  <c r="N1311" i="7"/>
  <c r="O1311" i="7" s="1"/>
  <c r="P1311" i="7" s="1"/>
  <c r="N1310" i="7"/>
  <c r="O1310" i="7" s="1"/>
  <c r="P1310" i="7" s="1"/>
  <c r="N1309" i="7"/>
  <c r="O1309" i="7" s="1"/>
  <c r="P1309" i="7" s="1"/>
  <c r="N1308" i="7"/>
  <c r="O1308" i="7" s="1"/>
  <c r="P1308" i="7" s="1"/>
  <c r="N1307" i="7"/>
  <c r="O1307" i="7" s="1"/>
  <c r="P1307" i="7" s="1"/>
  <c r="N1306" i="7"/>
  <c r="O1306" i="7" s="1"/>
  <c r="P1306" i="7" s="1"/>
  <c r="N1305" i="7"/>
  <c r="O1305" i="7" s="1"/>
  <c r="P1305" i="7" s="1"/>
  <c r="N1304" i="7"/>
  <c r="O1304" i="7" s="1"/>
  <c r="P1304" i="7" s="1"/>
  <c r="N1303" i="7"/>
  <c r="O1303" i="7" s="1"/>
  <c r="P1303" i="7" s="1"/>
  <c r="N1302" i="7"/>
  <c r="O1302" i="7" s="1"/>
  <c r="P1302" i="7" s="1"/>
  <c r="N1301" i="7"/>
  <c r="O1301" i="7" s="1"/>
  <c r="P1301" i="7" s="1"/>
  <c r="N1300" i="7"/>
  <c r="O1300" i="7" s="1"/>
  <c r="P1300" i="7" s="1"/>
  <c r="N1299" i="7"/>
  <c r="O1299" i="7" s="1"/>
  <c r="P1299" i="7" s="1"/>
  <c r="N1298" i="7"/>
  <c r="O1298" i="7" s="1"/>
  <c r="P1298" i="7" s="1"/>
  <c r="N1297" i="7"/>
  <c r="O1297" i="7" s="1"/>
  <c r="P1297" i="7" s="1"/>
  <c r="N1296" i="7"/>
  <c r="O1296" i="7" s="1"/>
  <c r="P1296" i="7" s="1"/>
  <c r="N1295" i="7"/>
  <c r="O1295" i="7" s="1"/>
  <c r="P1295" i="7" s="1"/>
  <c r="N1294" i="7"/>
  <c r="O1294" i="7" s="1"/>
  <c r="P1294" i="7" s="1"/>
  <c r="N1293" i="7"/>
  <c r="O1293" i="7" s="1"/>
  <c r="P1293" i="7" s="1"/>
  <c r="N1292" i="7"/>
  <c r="O1292" i="7" s="1"/>
  <c r="P1292" i="7" s="1"/>
  <c r="N1291" i="7"/>
  <c r="O1291" i="7" s="1"/>
  <c r="P1291" i="7" s="1"/>
  <c r="N1290" i="7"/>
  <c r="O1290" i="7" s="1"/>
  <c r="P1290" i="7" s="1"/>
  <c r="N1289" i="7"/>
  <c r="O1289" i="7" s="1"/>
  <c r="P1289" i="7" s="1"/>
  <c r="N1288" i="7"/>
  <c r="O1288" i="7" s="1"/>
  <c r="P1288" i="7" s="1"/>
  <c r="Q1260" i="7"/>
  <c r="R1260" i="7"/>
  <c r="Q1261" i="7"/>
  <c r="R1261" i="7"/>
  <c r="Q1262" i="7"/>
  <c r="R1262" i="7"/>
  <c r="Q1263" i="7"/>
  <c r="R1263" i="7"/>
  <c r="Q1264" i="7"/>
  <c r="R1264" i="7"/>
  <c r="Q1265" i="7"/>
  <c r="R1265" i="7"/>
  <c r="Q1266" i="7"/>
  <c r="R1266" i="7"/>
  <c r="Q1267" i="7"/>
  <c r="R1267" i="7"/>
  <c r="Q1268" i="7"/>
  <c r="R1268" i="7"/>
  <c r="Q1269" i="7"/>
  <c r="R1269" i="7"/>
  <c r="Q1270" i="7"/>
  <c r="R1270" i="7"/>
  <c r="Q1271" i="7"/>
  <c r="R1271" i="7"/>
  <c r="Q1272" i="7"/>
  <c r="R1272" i="7"/>
  <c r="Q1273" i="7"/>
  <c r="R1273" i="7"/>
  <c r="Q1274" i="7"/>
  <c r="R1274" i="7"/>
  <c r="Q1275" i="7"/>
  <c r="R1275" i="7"/>
  <c r="Q1276" i="7"/>
  <c r="R1276" i="7"/>
  <c r="Q1277" i="7"/>
  <c r="R1277" i="7"/>
  <c r="Q1278" i="7"/>
  <c r="R1278" i="7"/>
  <c r="Q1279" i="7"/>
  <c r="R1279" i="7"/>
  <c r="Q1280" i="7"/>
  <c r="R1280" i="7"/>
  <c r="Q1281" i="7"/>
  <c r="R1281" i="7"/>
  <c r="Q1282" i="7"/>
  <c r="R1282" i="7"/>
  <c r="Q1283" i="7"/>
  <c r="R1283" i="7"/>
  <c r="Q1284" i="7"/>
  <c r="R1284" i="7"/>
  <c r="Q1285" i="7"/>
  <c r="R1285" i="7"/>
  <c r="Q1286" i="7"/>
  <c r="R1286" i="7"/>
  <c r="R1259" i="7"/>
  <c r="Q1259" i="7"/>
  <c r="N1286" i="7"/>
  <c r="O1286" i="7" s="1"/>
  <c r="P1286" i="7" s="1"/>
  <c r="N1285" i="7"/>
  <c r="O1285" i="7" s="1"/>
  <c r="P1285" i="7" s="1"/>
  <c r="N1284" i="7"/>
  <c r="O1284" i="7" s="1"/>
  <c r="P1284" i="7" s="1"/>
  <c r="N1283" i="7"/>
  <c r="O1283" i="7" s="1"/>
  <c r="P1283" i="7" s="1"/>
  <c r="N1282" i="7"/>
  <c r="O1282" i="7" s="1"/>
  <c r="P1282" i="7" s="1"/>
  <c r="N1281" i="7"/>
  <c r="O1281" i="7" s="1"/>
  <c r="P1281" i="7" s="1"/>
  <c r="N1280" i="7"/>
  <c r="O1280" i="7" s="1"/>
  <c r="P1280" i="7" s="1"/>
  <c r="N1279" i="7"/>
  <c r="O1279" i="7" s="1"/>
  <c r="P1279" i="7" s="1"/>
  <c r="N1278" i="7"/>
  <c r="O1278" i="7" s="1"/>
  <c r="P1278" i="7" s="1"/>
  <c r="N1277" i="7"/>
  <c r="O1277" i="7" s="1"/>
  <c r="P1277" i="7" s="1"/>
  <c r="N1276" i="7"/>
  <c r="O1276" i="7" s="1"/>
  <c r="P1276" i="7" s="1"/>
  <c r="N1275" i="7"/>
  <c r="O1275" i="7" s="1"/>
  <c r="P1275" i="7" s="1"/>
  <c r="N1274" i="7"/>
  <c r="O1274" i="7" s="1"/>
  <c r="P1274" i="7" s="1"/>
  <c r="N1273" i="7"/>
  <c r="O1273" i="7" s="1"/>
  <c r="P1273" i="7" s="1"/>
  <c r="N1272" i="7"/>
  <c r="O1272" i="7" s="1"/>
  <c r="P1272" i="7" s="1"/>
  <c r="N1271" i="7"/>
  <c r="O1271" i="7" s="1"/>
  <c r="P1271" i="7" s="1"/>
  <c r="N1270" i="7"/>
  <c r="O1270" i="7" s="1"/>
  <c r="P1270" i="7" s="1"/>
  <c r="N1269" i="7"/>
  <c r="O1269" i="7" s="1"/>
  <c r="P1269" i="7" s="1"/>
  <c r="N1268" i="7"/>
  <c r="O1268" i="7" s="1"/>
  <c r="P1268" i="7" s="1"/>
  <c r="N1267" i="7"/>
  <c r="O1267" i="7" s="1"/>
  <c r="P1267" i="7" s="1"/>
  <c r="N1266" i="7"/>
  <c r="O1266" i="7" s="1"/>
  <c r="P1266" i="7" s="1"/>
  <c r="N1265" i="7"/>
  <c r="O1265" i="7" s="1"/>
  <c r="P1265" i="7" s="1"/>
  <c r="N1264" i="7"/>
  <c r="O1264" i="7" s="1"/>
  <c r="P1264" i="7" s="1"/>
  <c r="N1263" i="7"/>
  <c r="O1263" i="7" s="1"/>
  <c r="P1263" i="7" s="1"/>
  <c r="N1262" i="7"/>
  <c r="O1262" i="7" s="1"/>
  <c r="P1262" i="7" s="1"/>
  <c r="N1261" i="7"/>
  <c r="O1261" i="7" s="1"/>
  <c r="P1261" i="7" s="1"/>
  <c r="N1260" i="7"/>
  <c r="O1260" i="7" s="1"/>
  <c r="P1260" i="7" s="1"/>
  <c r="N1259" i="7"/>
  <c r="O1259" i="7" s="1"/>
  <c r="P1259" i="7" s="1"/>
  <c r="Q1231" i="7"/>
  <c r="R1231" i="7"/>
  <c r="Q1232" i="7"/>
  <c r="R1232" i="7"/>
  <c r="Q1233" i="7"/>
  <c r="R1233" i="7"/>
  <c r="Q1234" i="7"/>
  <c r="R1234" i="7"/>
  <c r="Q1235" i="7"/>
  <c r="R1235" i="7"/>
  <c r="Q1236" i="7"/>
  <c r="R1236" i="7"/>
  <c r="Q1237" i="7"/>
  <c r="R1237" i="7"/>
  <c r="Q1238" i="7"/>
  <c r="R1238" i="7"/>
  <c r="Q1239" i="7"/>
  <c r="R1239" i="7"/>
  <c r="Q1240" i="7"/>
  <c r="R1240" i="7"/>
  <c r="Q1241" i="7"/>
  <c r="R1241" i="7"/>
  <c r="Q1242" i="7"/>
  <c r="R1242" i="7"/>
  <c r="Q1243" i="7"/>
  <c r="R1243" i="7"/>
  <c r="Q1244" i="7"/>
  <c r="R1244" i="7"/>
  <c r="Q1245" i="7"/>
  <c r="R1245" i="7"/>
  <c r="Q1246" i="7"/>
  <c r="R1246" i="7"/>
  <c r="Q1247" i="7"/>
  <c r="R1247" i="7"/>
  <c r="Q1248" i="7"/>
  <c r="R1248" i="7"/>
  <c r="Q1249" i="7"/>
  <c r="R1249" i="7"/>
  <c r="Q1250" i="7"/>
  <c r="R1250" i="7"/>
  <c r="Q1251" i="7"/>
  <c r="R1251" i="7"/>
  <c r="Q1252" i="7"/>
  <c r="R1252" i="7"/>
  <c r="Q1253" i="7"/>
  <c r="R1253" i="7"/>
  <c r="S1253" i="7" s="1"/>
  <c r="AX26" i="10" s="1"/>
  <c r="Q1254" i="7"/>
  <c r="R1254" i="7"/>
  <c r="Q1255" i="7"/>
  <c r="R1255" i="7"/>
  <c r="Q1256" i="7"/>
  <c r="R1256" i="7"/>
  <c r="Q1257" i="7"/>
  <c r="R1257" i="7"/>
  <c r="R1230" i="7"/>
  <c r="Q1230" i="7"/>
  <c r="Q1201" i="7"/>
  <c r="R1201" i="7"/>
  <c r="Q1202" i="7"/>
  <c r="R1202" i="7"/>
  <c r="Q1203" i="7"/>
  <c r="R1203" i="7"/>
  <c r="Q1204" i="7"/>
  <c r="R1204" i="7"/>
  <c r="Q1205" i="7"/>
  <c r="R1205" i="7"/>
  <c r="Q1206" i="7"/>
  <c r="R1206" i="7"/>
  <c r="Q1207" i="7"/>
  <c r="R1207" i="7"/>
  <c r="Q1208" i="7"/>
  <c r="R1208" i="7"/>
  <c r="Q1209" i="7"/>
  <c r="R1209" i="7"/>
  <c r="Q1210" i="7"/>
  <c r="R1210" i="7"/>
  <c r="Q1211" i="7"/>
  <c r="R1211" i="7"/>
  <c r="Q1212" i="7"/>
  <c r="R1212" i="7"/>
  <c r="Q1213" i="7"/>
  <c r="R1213" i="7"/>
  <c r="Q1214" i="7"/>
  <c r="R1214" i="7"/>
  <c r="Q1215" i="7"/>
  <c r="R1215" i="7"/>
  <c r="Q1216" i="7"/>
  <c r="R1216" i="7"/>
  <c r="Q1217" i="7"/>
  <c r="R1217" i="7"/>
  <c r="Q1218" i="7"/>
  <c r="R1218" i="7"/>
  <c r="Q1219" i="7"/>
  <c r="R1219" i="7"/>
  <c r="Q1220" i="7"/>
  <c r="R1220" i="7"/>
  <c r="Q1221" i="7"/>
  <c r="R1221" i="7"/>
  <c r="Q1222" i="7"/>
  <c r="R1222" i="7"/>
  <c r="Q1223" i="7"/>
  <c r="R1223" i="7"/>
  <c r="Q1224" i="7"/>
  <c r="R1224" i="7"/>
  <c r="Q1225" i="7"/>
  <c r="R1225" i="7"/>
  <c r="Q1226" i="7"/>
  <c r="R1226" i="7"/>
  <c r="Q1227" i="7"/>
  <c r="R1227" i="7"/>
  <c r="R1200" i="7"/>
  <c r="Q1200" i="7"/>
  <c r="N1227" i="7"/>
  <c r="O1227" i="7" s="1"/>
  <c r="P1227" i="7" s="1"/>
  <c r="N1226" i="7"/>
  <c r="O1226" i="7" s="1"/>
  <c r="P1226" i="7" s="1"/>
  <c r="N1225" i="7"/>
  <c r="O1225" i="7" s="1"/>
  <c r="P1225" i="7" s="1"/>
  <c r="N1224" i="7"/>
  <c r="O1224" i="7" s="1"/>
  <c r="P1224" i="7" s="1"/>
  <c r="N1223" i="7"/>
  <c r="O1223" i="7" s="1"/>
  <c r="P1223" i="7" s="1"/>
  <c r="N1222" i="7"/>
  <c r="O1222" i="7" s="1"/>
  <c r="P1222" i="7" s="1"/>
  <c r="N1221" i="7"/>
  <c r="O1221" i="7" s="1"/>
  <c r="P1221" i="7" s="1"/>
  <c r="W24" i="10" s="1"/>
  <c r="N1220" i="7"/>
  <c r="O1220" i="7" s="1"/>
  <c r="P1220" i="7" s="1"/>
  <c r="N1219" i="7"/>
  <c r="O1219" i="7" s="1"/>
  <c r="P1219" i="7" s="1"/>
  <c r="N1218" i="7"/>
  <c r="O1218" i="7" s="1"/>
  <c r="P1218" i="7" s="1"/>
  <c r="N1217" i="7"/>
  <c r="O1217" i="7" s="1"/>
  <c r="P1217" i="7" s="1"/>
  <c r="N1216" i="7"/>
  <c r="O1216" i="7" s="1"/>
  <c r="P1216" i="7" s="1"/>
  <c r="N1215" i="7"/>
  <c r="O1215" i="7" s="1"/>
  <c r="P1215" i="7" s="1"/>
  <c r="N1214" i="7"/>
  <c r="O1214" i="7" s="1"/>
  <c r="P1214" i="7" s="1"/>
  <c r="N1213" i="7"/>
  <c r="O1213" i="7" s="1"/>
  <c r="P1213" i="7" s="1"/>
  <c r="N1212" i="7"/>
  <c r="O1212" i="7" s="1"/>
  <c r="P1212" i="7" s="1"/>
  <c r="N1211" i="7"/>
  <c r="O1211" i="7" s="1"/>
  <c r="P1211" i="7" s="1"/>
  <c r="N1210" i="7"/>
  <c r="O1210" i="7" s="1"/>
  <c r="P1210" i="7" s="1"/>
  <c r="N1209" i="7"/>
  <c r="O1209" i="7" s="1"/>
  <c r="P1209" i="7" s="1"/>
  <c r="N1208" i="7"/>
  <c r="O1208" i="7" s="1"/>
  <c r="P1208" i="7" s="1"/>
  <c r="N1207" i="7"/>
  <c r="O1207" i="7" s="1"/>
  <c r="P1207" i="7" s="1"/>
  <c r="N1206" i="7"/>
  <c r="O1206" i="7" s="1"/>
  <c r="P1206" i="7" s="1"/>
  <c r="N1205" i="7"/>
  <c r="O1205" i="7" s="1"/>
  <c r="P1205" i="7" s="1"/>
  <c r="N1204" i="7"/>
  <c r="O1204" i="7" s="1"/>
  <c r="P1204" i="7" s="1"/>
  <c r="N1203" i="7"/>
  <c r="O1203" i="7" s="1"/>
  <c r="P1203" i="7" s="1"/>
  <c r="N1202" i="7"/>
  <c r="O1202" i="7" s="1"/>
  <c r="P1202" i="7" s="1"/>
  <c r="O1201" i="7"/>
  <c r="P1201" i="7" s="1"/>
  <c r="N1200" i="7"/>
  <c r="O1200" i="7" s="1"/>
  <c r="P1200" i="7" s="1"/>
  <c r="N1257" i="7"/>
  <c r="O1257" i="7" s="1"/>
  <c r="N1256" i="7"/>
  <c r="N1255" i="7"/>
  <c r="O1255" i="7" s="1"/>
  <c r="N1254" i="7"/>
  <c r="N1253" i="7"/>
  <c r="N1252" i="7"/>
  <c r="O1252" i="7" s="1"/>
  <c r="N1251" i="7"/>
  <c r="N1250" i="7"/>
  <c r="N1249" i="7"/>
  <c r="O1249" i="7" s="1"/>
  <c r="N1248" i="7"/>
  <c r="N1247" i="7"/>
  <c r="O1247" i="7" s="1"/>
  <c r="N1246" i="7"/>
  <c r="N1245" i="7"/>
  <c r="N1244" i="7"/>
  <c r="O1244" i="7" s="1"/>
  <c r="N1243" i="7"/>
  <c r="N1242" i="7"/>
  <c r="N1241" i="7"/>
  <c r="O1241" i="7" s="1"/>
  <c r="N1240" i="7"/>
  <c r="N1239" i="7"/>
  <c r="O1239" i="7" s="1"/>
  <c r="N1238" i="7"/>
  <c r="S1237" i="7"/>
  <c r="AX10" i="10" s="1"/>
  <c r="N1237" i="7"/>
  <c r="N1236" i="7"/>
  <c r="O1236" i="7" s="1"/>
  <c r="N1235" i="7"/>
  <c r="N1234" i="7"/>
  <c r="N1233" i="7"/>
  <c r="O1233" i="7" s="1"/>
  <c r="N1232" i="7"/>
  <c r="N1231" i="7"/>
  <c r="O1231" i="7" s="1"/>
  <c r="N1230" i="7"/>
  <c r="Q444" i="7"/>
  <c r="R444" i="7"/>
  <c r="Q445" i="7"/>
  <c r="R445" i="7"/>
  <c r="Q446" i="7"/>
  <c r="R446" i="7"/>
  <c r="Q447" i="7"/>
  <c r="R447" i="7"/>
  <c r="Q448" i="7"/>
  <c r="R448" i="7"/>
  <c r="Q449" i="7"/>
  <c r="R449" i="7"/>
  <c r="Q450" i="7"/>
  <c r="R450" i="7"/>
  <c r="Q451" i="7"/>
  <c r="R451" i="7"/>
  <c r="Q452" i="7"/>
  <c r="R452" i="7"/>
  <c r="Q453" i="7"/>
  <c r="R453" i="7"/>
  <c r="Q454" i="7"/>
  <c r="R454" i="7"/>
  <c r="Q455" i="7"/>
  <c r="R455" i="7"/>
  <c r="Q456" i="7"/>
  <c r="R456" i="7"/>
  <c r="Q457" i="7"/>
  <c r="R457" i="7"/>
  <c r="Q458" i="7"/>
  <c r="R458" i="7"/>
  <c r="Q459" i="7"/>
  <c r="R459" i="7"/>
  <c r="Q460" i="7"/>
  <c r="R460" i="7"/>
  <c r="Q461" i="7"/>
  <c r="R461" i="7"/>
  <c r="Q462" i="7"/>
  <c r="R462" i="7"/>
  <c r="Q463" i="7"/>
  <c r="R463" i="7"/>
  <c r="Q464" i="7"/>
  <c r="R464" i="7"/>
  <c r="Q465" i="7"/>
  <c r="R465" i="7"/>
  <c r="Q466" i="7"/>
  <c r="R466" i="7"/>
  <c r="Q467" i="7"/>
  <c r="R467" i="7"/>
  <c r="Q468" i="7"/>
  <c r="R468" i="7"/>
  <c r="Q469" i="7"/>
  <c r="R469" i="7"/>
  <c r="Q470" i="7"/>
  <c r="R470" i="7"/>
  <c r="R443" i="7"/>
  <c r="Q443" i="7"/>
  <c r="Q2105" i="7"/>
  <c r="R2105" i="7"/>
  <c r="Q2106" i="7"/>
  <c r="R2106" i="7"/>
  <c r="Q2107" i="7"/>
  <c r="R2107" i="7"/>
  <c r="Q2108" i="7"/>
  <c r="R2108" i="7"/>
  <c r="Q2109" i="7"/>
  <c r="R2109" i="7"/>
  <c r="Q2110" i="7"/>
  <c r="R2110" i="7"/>
  <c r="Q2111" i="7"/>
  <c r="R2111" i="7"/>
  <c r="Q2112" i="7"/>
  <c r="R2112" i="7"/>
  <c r="Q2113" i="7"/>
  <c r="R2113" i="7"/>
  <c r="Q2114" i="7"/>
  <c r="R2114" i="7"/>
  <c r="Q2115" i="7"/>
  <c r="R2115" i="7"/>
  <c r="Q2116" i="7"/>
  <c r="R2116" i="7"/>
  <c r="Q2117" i="7"/>
  <c r="R2117" i="7"/>
  <c r="Q2118" i="7"/>
  <c r="R2118" i="7"/>
  <c r="Q2119" i="7"/>
  <c r="R2119" i="7"/>
  <c r="Q2120" i="7"/>
  <c r="R2120" i="7"/>
  <c r="Q2121" i="7"/>
  <c r="R2121" i="7"/>
  <c r="Q2122" i="7"/>
  <c r="R2122" i="7"/>
  <c r="Q2123" i="7"/>
  <c r="R2123" i="7"/>
  <c r="Q2124" i="7"/>
  <c r="R2124" i="7"/>
  <c r="Q2125" i="7"/>
  <c r="R2125" i="7"/>
  <c r="Q2126" i="7"/>
  <c r="R2126" i="7"/>
  <c r="Q2127" i="7"/>
  <c r="R2127" i="7"/>
  <c r="Q2128" i="7"/>
  <c r="R2128" i="7"/>
  <c r="Q2129" i="7"/>
  <c r="R2129" i="7"/>
  <c r="Q2130" i="7"/>
  <c r="R2130" i="7"/>
  <c r="Q2131" i="7"/>
  <c r="R2131" i="7"/>
  <c r="R2104" i="7"/>
  <c r="Q2104" i="7"/>
  <c r="N2131" i="7"/>
  <c r="O2131" i="7" s="1"/>
  <c r="N2130" i="7"/>
  <c r="O2130" i="7" s="1"/>
  <c r="N2129" i="7"/>
  <c r="O2129" i="7" s="1"/>
  <c r="N2128" i="7"/>
  <c r="O2128" i="7" s="1"/>
  <c r="N2127" i="7"/>
  <c r="O2127" i="7" s="1"/>
  <c r="N2126" i="7"/>
  <c r="O2126" i="7" s="1"/>
  <c r="N2125" i="7"/>
  <c r="O2125" i="7" s="1"/>
  <c r="N2124" i="7"/>
  <c r="O2124" i="7" s="1"/>
  <c r="N2123" i="7"/>
  <c r="O2123" i="7" s="1"/>
  <c r="N2122" i="7"/>
  <c r="O2122" i="7" s="1"/>
  <c r="N2121" i="7"/>
  <c r="O2121" i="7" s="1"/>
  <c r="N2120" i="7"/>
  <c r="O2120" i="7" s="1"/>
  <c r="N2119" i="7"/>
  <c r="O2119" i="7" s="1"/>
  <c r="N2118" i="7"/>
  <c r="O2118" i="7" s="1"/>
  <c r="N2117" i="7"/>
  <c r="O2117" i="7" s="1"/>
  <c r="N2116" i="7"/>
  <c r="O2116" i="7" s="1"/>
  <c r="N2115" i="7"/>
  <c r="O2115" i="7" s="1"/>
  <c r="N2114" i="7"/>
  <c r="O2114" i="7" s="1"/>
  <c r="N2113" i="7"/>
  <c r="O2113" i="7" s="1"/>
  <c r="N2112" i="7"/>
  <c r="O2112" i="7" s="1"/>
  <c r="N2111" i="7"/>
  <c r="O2111" i="7" s="1"/>
  <c r="N2110" i="7"/>
  <c r="O2110" i="7" s="1"/>
  <c r="N2109" i="7"/>
  <c r="O2109" i="7" s="1"/>
  <c r="N2108" i="7"/>
  <c r="O2108" i="7" s="1"/>
  <c r="N2107" i="7"/>
  <c r="O2107" i="7" s="1"/>
  <c r="N2106" i="7"/>
  <c r="O2106" i="7" s="1"/>
  <c r="N2105" i="7"/>
  <c r="O2105" i="7" s="1"/>
  <c r="N2104" i="7"/>
  <c r="O2104" i="7" s="1"/>
  <c r="Q794" i="7"/>
  <c r="R794" i="7"/>
  <c r="Q795" i="7"/>
  <c r="R795" i="7"/>
  <c r="Q796" i="7"/>
  <c r="R796" i="7"/>
  <c r="Q797" i="7"/>
  <c r="R797" i="7"/>
  <c r="Q798" i="7"/>
  <c r="R798" i="7"/>
  <c r="Q799" i="7"/>
  <c r="R799" i="7"/>
  <c r="Q800" i="7"/>
  <c r="R800" i="7"/>
  <c r="Q801" i="7"/>
  <c r="R801" i="7"/>
  <c r="Q802" i="7"/>
  <c r="R802" i="7"/>
  <c r="Q803" i="7"/>
  <c r="R803" i="7"/>
  <c r="Q804" i="7"/>
  <c r="R804" i="7"/>
  <c r="Q805" i="7"/>
  <c r="R805" i="7"/>
  <c r="Q806" i="7"/>
  <c r="R806" i="7"/>
  <c r="Q807" i="7"/>
  <c r="R807" i="7"/>
  <c r="Q808" i="7"/>
  <c r="R808" i="7"/>
  <c r="Q809" i="7"/>
  <c r="R809" i="7"/>
  <c r="Q810" i="7"/>
  <c r="R810" i="7"/>
  <c r="Q811" i="7"/>
  <c r="R811" i="7"/>
  <c r="Q812" i="7"/>
  <c r="R812" i="7"/>
  <c r="Q813" i="7"/>
  <c r="R813" i="7"/>
  <c r="Q814" i="7"/>
  <c r="R814" i="7"/>
  <c r="Q815" i="7"/>
  <c r="R815" i="7"/>
  <c r="Q816" i="7"/>
  <c r="R816" i="7"/>
  <c r="Q817" i="7"/>
  <c r="R817" i="7"/>
  <c r="Q818" i="7"/>
  <c r="R818" i="7"/>
  <c r="Q819" i="7"/>
  <c r="R819" i="7"/>
  <c r="Q793" i="7"/>
  <c r="R793" i="7"/>
  <c r="R792" i="7"/>
  <c r="Q792" i="7"/>
  <c r="N819" i="7"/>
  <c r="O819" i="7" s="1"/>
  <c r="P819" i="7" s="1"/>
  <c r="N818" i="7"/>
  <c r="O818" i="7" s="1"/>
  <c r="P818" i="7" s="1"/>
  <c r="N817" i="7"/>
  <c r="O817" i="7" s="1"/>
  <c r="P817" i="7" s="1"/>
  <c r="N816" i="7"/>
  <c r="O816" i="7" s="1"/>
  <c r="P816" i="7" s="1"/>
  <c r="N815" i="7"/>
  <c r="O815" i="7" s="1"/>
  <c r="P815" i="7" s="1"/>
  <c r="N814" i="7"/>
  <c r="O814" i="7" s="1"/>
  <c r="P814" i="7" s="1"/>
  <c r="N813" i="7"/>
  <c r="O813" i="7" s="1"/>
  <c r="P813" i="7" s="1"/>
  <c r="N812" i="7"/>
  <c r="O812" i="7" s="1"/>
  <c r="P812" i="7" s="1"/>
  <c r="N811" i="7"/>
  <c r="O811" i="7" s="1"/>
  <c r="P811" i="7" s="1"/>
  <c r="N810" i="7"/>
  <c r="O810" i="7" s="1"/>
  <c r="P810" i="7" s="1"/>
  <c r="N809" i="7"/>
  <c r="O809" i="7" s="1"/>
  <c r="P809" i="7" s="1"/>
  <c r="N808" i="7"/>
  <c r="O808" i="7" s="1"/>
  <c r="P808" i="7" s="1"/>
  <c r="N807" i="7"/>
  <c r="O807" i="7" s="1"/>
  <c r="P807" i="7" s="1"/>
  <c r="N806" i="7"/>
  <c r="O806" i="7" s="1"/>
  <c r="P806" i="7" s="1"/>
  <c r="N805" i="7"/>
  <c r="O805" i="7" s="1"/>
  <c r="P805" i="7" s="1"/>
  <c r="N804" i="7"/>
  <c r="O804" i="7" s="1"/>
  <c r="P804" i="7" s="1"/>
  <c r="N803" i="7"/>
  <c r="O803" i="7" s="1"/>
  <c r="P803" i="7" s="1"/>
  <c r="N802" i="7"/>
  <c r="O802" i="7" s="1"/>
  <c r="P802" i="7" s="1"/>
  <c r="N801" i="7"/>
  <c r="O801" i="7" s="1"/>
  <c r="P801" i="7" s="1"/>
  <c r="N800" i="7"/>
  <c r="O800" i="7" s="1"/>
  <c r="P800" i="7" s="1"/>
  <c r="N799" i="7"/>
  <c r="O799" i="7" s="1"/>
  <c r="P799" i="7" s="1"/>
  <c r="N798" i="7"/>
  <c r="O798" i="7" s="1"/>
  <c r="P798" i="7" s="1"/>
  <c r="N797" i="7"/>
  <c r="O797" i="7" s="1"/>
  <c r="P797" i="7" s="1"/>
  <c r="N796" i="7"/>
  <c r="O796" i="7" s="1"/>
  <c r="P796" i="7" s="1"/>
  <c r="N795" i="7"/>
  <c r="O795" i="7" s="1"/>
  <c r="P795" i="7" s="1"/>
  <c r="N794" i="7"/>
  <c r="O794" i="7" s="1"/>
  <c r="P794" i="7" s="1"/>
  <c r="N793" i="7"/>
  <c r="O793" i="7" s="1"/>
  <c r="P793" i="7" s="1"/>
  <c r="N792" i="7"/>
  <c r="O792" i="7" s="1"/>
  <c r="P792" i="7" s="1"/>
  <c r="Q764" i="7"/>
  <c r="R764" i="7"/>
  <c r="Q765" i="7"/>
  <c r="R765" i="7"/>
  <c r="Q766" i="7"/>
  <c r="R766" i="7"/>
  <c r="Q767" i="7"/>
  <c r="R767" i="7"/>
  <c r="Q768" i="7"/>
  <c r="R768" i="7"/>
  <c r="Q769" i="7"/>
  <c r="R769" i="7"/>
  <c r="Q770" i="7"/>
  <c r="R770" i="7"/>
  <c r="Q771" i="7"/>
  <c r="R771" i="7"/>
  <c r="Q772" i="7"/>
  <c r="R772" i="7"/>
  <c r="Q773" i="7"/>
  <c r="R773" i="7"/>
  <c r="Q774" i="7"/>
  <c r="R774" i="7"/>
  <c r="Q775" i="7"/>
  <c r="R775" i="7"/>
  <c r="Q776" i="7"/>
  <c r="R776" i="7"/>
  <c r="Q777" i="7"/>
  <c r="R777" i="7"/>
  <c r="Q778" i="7"/>
  <c r="R778" i="7"/>
  <c r="Q779" i="7"/>
  <c r="R779" i="7"/>
  <c r="Q780" i="7"/>
  <c r="R780" i="7"/>
  <c r="Q781" i="7"/>
  <c r="R781" i="7"/>
  <c r="Q782" i="7"/>
  <c r="R782" i="7"/>
  <c r="Q783" i="7"/>
  <c r="R783" i="7"/>
  <c r="Q784" i="7"/>
  <c r="R784" i="7"/>
  <c r="Q785" i="7"/>
  <c r="R785" i="7"/>
  <c r="Q786" i="7"/>
  <c r="R786" i="7"/>
  <c r="Q787" i="7"/>
  <c r="R787" i="7"/>
  <c r="Q788" i="7"/>
  <c r="R788" i="7"/>
  <c r="Q789" i="7"/>
  <c r="R789" i="7"/>
  <c r="Q790" i="7"/>
  <c r="R790" i="7"/>
  <c r="Q763" i="7"/>
  <c r="R763" i="7"/>
  <c r="N790" i="7"/>
  <c r="O790" i="7" s="1"/>
  <c r="N789" i="7"/>
  <c r="O789" i="7" s="1"/>
  <c r="N788" i="7"/>
  <c r="N787" i="7"/>
  <c r="N786" i="7"/>
  <c r="O786" i="7" s="1"/>
  <c r="N785" i="7"/>
  <c r="O785" i="7" s="1"/>
  <c r="N784" i="7"/>
  <c r="N783" i="7"/>
  <c r="N782" i="7"/>
  <c r="O782" i="7" s="1"/>
  <c r="N781" i="7"/>
  <c r="O781" i="7" s="1"/>
  <c r="N780" i="7"/>
  <c r="N779" i="7"/>
  <c r="N778" i="7"/>
  <c r="O778" i="7" s="1"/>
  <c r="N777" i="7"/>
  <c r="O777" i="7" s="1"/>
  <c r="N776" i="7"/>
  <c r="N775" i="7"/>
  <c r="N774" i="7"/>
  <c r="O774" i="7" s="1"/>
  <c r="N773" i="7"/>
  <c r="O773" i="7" s="1"/>
  <c r="N772" i="7"/>
  <c r="N771" i="7"/>
  <c r="N770" i="7"/>
  <c r="O770" i="7" s="1"/>
  <c r="N769" i="7"/>
  <c r="O769" i="7" s="1"/>
  <c r="N768" i="7"/>
  <c r="N767" i="7"/>
  <c r="N766" i="7"/>
  <c r="O766" i="7" s="1"/>
  <c r="N765" i="7"/>
  <c r="O765" i="7" s="1"/>
  <c r="N764" i="7"/>
  <c r="N763" i="7"/>
  <c r="O763" i="7" s="1"/>
  <c r="P763" i="7" s="1"/>
  <c r="R761" i="7"/>
  <c r="Q761" i="7"/>
  <c r="N761" i="7"/>
  <c r="O761" i="7" s="1"/>
  <c r="P761" i="7" s="1"/>
  <c r="R760" i="7"/>
  <c r="Q760" i="7"/>
  <c r="N760" i="7"/>
  <c r="O760" i="7" s="1"/>
  <c r="P760" i="7" s="1"/>
  <c r="R759" i="7"/>
  <c r="Q759" i="7"/>
  <c r="N759" i="7"/>
  <c r="O759" i="7" s="1"/>
  <c r="P759" i="7" s="1"/>
  <c r="R758" i="7"/>
  <c r="Q758" i="7"/>
  <c r="N758" i="7"/>
  <c r="O758" i="7" s="1"/>
  <c r="P758" i="7" s="1"/>
  <c r="R757" i="7"/>
  <c r="Q757" i="7"/>
  <c r="N757" i="7"/>
  <c r="O757" i="7" s="1"/>
  <c r="P757" i="7" s="1"/>
  <c r="R756" i="7"/>
  <c r="Q756" i="7"/>
  <c r="N756" i="7"/>
  <c r="O756" i="7" s="1"/>
  <c r="P756" i="7" s="1"/>
  <c r="R755" i="7"/>
  <c r="Q755" i="7"/>
  <c r="N755" i="7"/>
  <c r="O755" i="7" s="1"/>
  <c r="P755" i="7" s="1"/>
  <c r="R754" i="7"/>
  <c r="Q754" i="7"/>
  <c r="N754" i="7"/>
  <c r="O754" i="7" s="1"/>
  <c r="P754" i="7" s="1"/>
  <c r="R753" i="7"/>
  <c r="Q753" i="7"/>
  <c r="N753" i="7"/>
  <c r="O753" i="7" s="1"/>
  <c r="P753" i="7" s="1"/>
  <c r="R752" i="7"/>
  <c r="Q752" i="7"/>
  <c r="N752" i="7"/>
  <c r="O752" i="7" s="1"/>
  <c r="P752" i="7" s="1"/>
  <c r="R751" i="7"/>
  <c r="Q751" i="7"/>
  <c r="N751" i="7"/>
  <c r="O751" i="7" s="1"/>
  <c r="P751" i="7" s="1"/>
  <c r="R750" i="7"/>
  <c r="Q750" i="7"/>
  <c r="N750" i="7"/>
  <c r="O750" i="7" s="1"/>
  <c r="P750" i="7" s="1"/>
  <c r="R749" i="7"/>
  <c r="Q749" i="7"/>
  <c r="N749" i="7"/>
  <c r="O749" i="7" s="1"/>
  <c r="P749" i="7" s="1"/>
  <c r="R748" i="7"/>
  <c r="Q748" i="7"/>
  <c r="N748" i="7"/>
  <c r="O748" i="7" s="1"/>
  <c r="P748" i="7" s="1"/>
  <c r="R747" i="7"/>
  <c r="Q747" i="7"/>
  <c r="N747" i="7"/>
  <c r="O747" i="7" s="1"/>
  <c r="P747" i="7" s="1"/>
  <c r="R746" i="7"/>
  <c r="Q746" i="7"/>
  <c r="N746" i="7"/>
  <c r="O746" i="7" s="1"/>
  <c r="P746" i="7" s="1"/>
  <c r="R745" i="7"/>
  <c r="Q745" i="7"/>
  <c r="N745" i="7"/>
  <c r="O745" i="7" s="1"/>
  <c r="P745" i="7" s="1"/>
  <c r="R744" i="7"/>
  <c r="Q744" i="7"/>
  <c r="N744" i="7"/>
  <c r="O744" i="7" s="1"/>
  <c r="P744" i="7" s="1"/>
  <c r="R743" i="7"/>
  <c r="Q743" i="7"/>
  <c r="N743" i="7"/>
  <c r="O743" i="7" s="1"/>
  <c r="P743" i="7" s="1"/>
  <c r="R742" i="7"/>
  <c r="Q742" i="7"/>
  <c r="N742" i="7"/>
  <c r="O742" i="7" s="1"/>
  <c r="P742" i="7" s="1"/>
  <c r="R741" i="7"/>
  <c r="Q741" i="7"/>
  <c r="N741" i="7"/>
  <c r="O741" i="7" s="1"/>
  <c r="P741" i="7" s="1"/>
  <c r="R740" i="7"/>
  <c r="Q740" i="7"/>
  <c r="N740" i="7"/>
  <c r="O740" i="7" s="1"/>
  <c r="P740" i="7" s="1"/>
  <c r="R739" i="7"/>
  <c r="Q739" i="7"/>
  <c r="N739" i="7"/>
  <c r="O739" i="7" s="1"/>
  <c r="P739" i="7" s="1"/>
  <c r="R738" i="7"/>
  <c r="Q738" i="7"/>
  <c r="N738" i="7"/>
  <c r="O738" i="7" s="1"/>
  <c r="P738" i="7" s="1"/>
  <c r="R737" i="7"/>
  <c r="Q737" i="7"/>
  <c r="N737" i="7"/>
  <c r="O737" i="7" s="1"/>
  <c r="P737" i="7" s="1"/>
  <c r="R736" i="7"/>
  <c r="Q736" i="7"/>
  <c r="N736" i="7"/>
  <c r="O736" i="7" s="1"/>
  <c r="P736" i="7" s="1"/>
  <c r="R735" i="7"/>
  <c r="Q735" i="7"/>
  <c r="N735" i="7"/>
  <c r="O735" i="7" s="1"/>
  <c r="P735" i="7" s="1"/>
  <c r="R734" i="7"/>
  <c r="Q734" i="7"/>
  <c r="N734" i="7"/>
  <c r="O734" i="7" s="1"/>
  <c r="P734" i="7" s="1"/>
  <c r="Q706" i="7"/>
  <c r="R706" i="7"/>
  <c r="Q707" i="7"/>
  <c r="R707" i="7"/>
  <c r="Q708" i="7"/>
  <c r="R708" i="7"/>
  <c r="Q709" i="7"/>
  <c r="R709" i="7"/>
  <c r="Q710" i="7"/>
  <c r="R710" i="7"/>
  <c r="Q711" i="7"/>
  <c r="R711" i="7"/>
  <c r="Q712" i="7"/>
  <c r="R712" i="7"/>
  <c r="Q713" i="7"/>
  <c r="R713" i="7"/>
  <c r="Q714" i="7"/>
  <c r="R714" i="7"/>
  <c r="Q715" i="7"/>
  <c r="R715" i="7"/>
  <c r="Q716" i="7"/>
  <c r="R716" i="7"/>
  <c r="Q717" i="7"/>
  <c r="R717" i="7"/>
  <c r="Q718" i="7"/>
  <c r="R718" i="7"/>
  <c r="Q719" i="7"/>
  <c r="R719" i="7"/>
  <c r="Q720" i="7"/>
  <c r="R720" i="7"/>
  <c r="Q721" i="7"/>
  <c r="R721" i="7"/>
  <c r="Q722" i="7"/>
  <c r="R722" i="7"/>
  <c r="Q723" i="7"/>
  <c r="R723" i="7"/>
  <c r="Q724" i="7"/>
  <c r="R724" i="7"/>
  <c r="Q725" i="7"/>
  <c r="R725" i="7"/>
  <c r="Q726" i="7"/>
  <c r="R726" i="7"/>
  <c r="Q727" i="7"/>
  <c r="R727" i="7"/>
  <c r="Q728" i="7"/>
  <c r="R728" i="7"/>
  <c r="Q729" i="7"/>
  <c r="R729" i="7"/>
  <c r="Q730" i="7"/>
  <c r="R730" i="7"/>
  <c r="Q731" i="7"/>
  <c r="R731" i="7"/>
  <c r="Q732" i="7"/>
  <c r="R732" i="7"/>
  <c r="R705" i="7"/>
  <c r="Q705" i="7"/>
  <c r="N732" i="7"/>
  <c r="O732" i="7" s="1"/>
  <c r="P732" i="7" s="1"/>
  <c r="N731" i="7"/>
  <c r="O731" i="7" s="1"/>
  <c r="P731" i="7" s="1"/>
  <c r="N730" i="7"/>
  <c r="O730" i="7" s="1"/>
  <c r="P730" i="7" s="1"/>
  <c r="N729" i="7"/>
  <c r="O729" i="7" s="1"/>
  <c r="P729" i="7" s="1"/>
  <c r="N728" i="7"/>
  <c r="O728" i="7" s="1"/>
  <c r="P728" i="7" s="1"/>
  <c r="N727" i="7"/>
  <c r="O727" i="7" s="1"/>
  <c r="P727" i="7" s="1"/>
  <c r="N726" i="7"/>
  <c r="O726" i="7" s="1"/>
  <c r="P726" i="7" s="1"/>
  <c r="N725" i="7"/>
  <c r="O725" i="7" s="1"/>
  <c r="P725" i="7" s="1"/>
  <c r="N724" i="7"/>
  <c r="O724" i="7" s="1"/>
  <c r="P724" i="7" s="1"/>
  <c r="N723" i="7"/>
  <c r="O723" i="7" s="1"/>
  <c r="P723" i="7" s="1"/>
  <c r="N722" i="7"/>
  <c r="O722" i="7" s="1"/>
  <c r="P722" i="7" s="1"/>
  <c r="N721" i="7"/>
  <c r="O721" i="7" s="1"/>
  <c r="P721" i="7" s="1"/>
  <c r="N720" i="7"/>
  <c r="O720" i="7" s="1"/>
  <c r="P720" i="7" s="1"/>
  <c r="N719" i="7"/>
  <c r="O719" i="7" s="1"/>
  <c r="P719" i="7" s="1"/>
  <c r="N718" i="7"/>
  <c r="O718" i="7" s="1"/>
  <c r="P718" i="7" s="1"/>
  <c r="N717" i="7"/>
  <c r="O717" i="7" s="1"/>
  <c r="P717" i="7" s="1"/>
  <c r="N716" i="7"/>
  <c r="O716" i="7" s="1"/>
  <c r="P716" i="7" s="1"/>
  <c r="N715" i="7"/>
  <c r="O715" i="7" s="1"/>
  <c r="P715" i="7" s="1"/>
  <c r="N714" i="7"/>
  <c r="O714" i="7" s="1"/>
  <c r="P714" i="7" s="1"/>
  <c r="N713" i="7"/>
  <c r="O713" i="7" s="1"/>
  <c r="P713" i="7" s="1"/>
  <c r="N712" i="7"/>
  <c r="O712" i="7" s="1"/>
  <c r="P712" i="7" s="1"/>
  <c r="N711" i="7"/>
  <c r="O711" i="7" s="1"/>
  <c r="P711" i="7" s="1"/>
  <c r="N710" i="7"/>
  <c r="O710" i="7" s="1"/>
  <c r="P710" i="7" s="1"/>
  <c r="N709" i="7"/>
  <c r="O709" i="7" s="1"/>
  <c r="P709" i="7" s="1"/>
  <c r="N708" i="7"/>
  <c r="O708" i="7" s="1"/>
  <c r="P708" i="7" s="1"/>
  <c r="N707" i="7"/>
  <c r="O707" i="7" s="1"/>
  <c r="P707" i="7" s="1"/>
  <c r="N706" i="7"/>
  <c r="O706" i="7" s="1"/>
  <c r="P706" i="7" s="1"/>
  <c r="N705" i="7"/>
  <c r="O705" i="7" s="1"/>
  <c r="P705" i="7" s="1"/>
  <c r="Q677" i="7"/>
  <c r="R677" i="7"/>
  <c r="Q678" i="7"/>
  <c r="R678" i="7"/>
  <c r="Q679" i="7"/>
  <c r="R679" i="7"/>
  <c r="Q680" i="7"/>
  <c r="R680" i="7"/>
  <c r="Q681" i="7"/>
  <c r="R681" i="7"/>
  <c r="Q682" i="7"/>
  <c r="R682" i="7"/>
  <c r="Q683" i="7"/>
  <c r="R683" i="7"/>
  <c r="Q684" i="7"/>
  <c r="R684" i="7"/>
  <c r="Q685" i="7"/>
  <c r="R685" i="7"/>
  <c r="Q686" i="7"/>
  <c r="R686" i="7"/>
  <c r="Q687" i="7"/>
  <c r="R687" i="7"/>
  <c r="Q688" i="7"/>
  <c r="R688" i="7"/>
  <c r="Q689" i="7"/>
  <c r="R689" i="7"/>
  <c r="Q690" i="7"/>
  <c r="R690" i="7"/>
  <c r="Q691" i="7"/>
  <c r="R691" i="7"/>
  <c r="Q692" i="7"/>
  <c r="R692" i="7"/>
  <c r="Q693" i="7"/>
  <c r="R693" i="7"/>
  <c r="Q694" i="7"/>
  <c r="R694" i="7"/>
  <c r="Q695" i="7"/>
  <c r="R695" i="7"/>
  <c r="Q696" i="7"/>
  <c r="R696" i="7"/>
  <c r="Q697" i="7"/>
  <c r="R697" i="7"/>
  <c r="Q698" i="7"/>
  <c r="R698" i="7"/>
  <c r="Q699" i="7"/>
  <c r="R699" i="7"/>
  <c r="Q700" i="7"/>
  <c r="R700" i="7"/>
  <c r="Q701" i="7"/>
  <c r="R701" i="7"/>
  <c r="Q702" i="7"/>
  <c r="R702" i="7"/>
  <c r="Q703" i="7"/>
  <c r="R703" i="7"/>
  <c r="R676" i="7"/>
  <c r="Q676" i="7"/>
  <c r="N703" i="7"/>
  <c r="O703" i="7" s="1"/>
  <c r="P703" i="7" s="1"/>
  <c r="N702" i="7"/>
  <c r="O702" i="7" s="1"/>
  <c r="P702" i="7" s="1"/>
  <c r="N701" i="7"/>
  <c r="O701" i="7" s="1"/>
  <c r="P701" i="7" s="1"/>
  <c r="N700" i="7"/>
  <c r="O700" i="7" s="1"/>
  <c r="P700" i="7" s="1"/>
  <c r="N699" i="7"/>
  <c r="O699" i="7" s="1"/>
  <c r="P699" i="7" s="1"/>
  <c r="N698" i="7"/>
  <c r="O698" i="7" s="1"/>
  <c r="P698" i="7" s="1"/>
  <c r="N697" i="7"/>
  <c r="O697" i="7" s="1"/>
  <c r="P697" i="7" s="1"/>
  <c r="N696" i="7"/>
  <c r="O696" i="7" s="1"/>
  <c r="P696" i="7" s="1"/>
  <c r="N695" i="7"/>
  <c r="O695" i="7" s="1"/>
  <c r="P695" i="7" s="1"/>
  <c r="N694" i="7"/>
  <c r="O694" i="7" s="1"/>
  <c r="P694" i="7" s="1"/>
  <c r="N693" i="7"/>
  <c r="O693" i="7" s="1"/>
  <c r="P693" i="7" s="1"/>
  <c r="N692" i="7"/>
  <c r="O692" i="7" s="1"/>
  <c r="P692" i="7" s="1"/>
  <c r="N691" i="7"/>
  <c r="O691" i="7" s="1"/>
  <c r="P691" i="7" s="1"/>
  <c r="N690" i="7"/>
  <c r="O690" i="7" s="1"/>
  <c r="P690" i="7" s="1"/>
  <c r="N689" i="7"/>
  <c r="O689" i="7" s="1"/>
  <c r="P689" i="7" s="1"/>
  <c r="N688" i="7"/>
  <c r="O688" i="7" s="1"/>
  <c r="P688" i="7" s="1"/>
  <c r="N687" i="7"/>
  <c r="O687" i="7" s="1"/>
  <c r="P687" i="7" s="1"/>
  <c r="N686" i="7"/>
  <c r="O686" i="7" s="1"/>
  <c r="P686" i="7" s="1"/>
  <c r="N685" i="7"/>
  <c r="O685" i="7" s="1"/>
  <c r="P685" i="7" s="1"/>
  <c r="N684" i="7"/>
  <c r="O684" i="7" s="1"/>
  <c r="P684" i="7" s="1"/>
  <c r="N683" i="7"/>
  <c r="O683" i="7" s="1"/>
  <c r="P683" i="7" s="1"/>
  <c r="N682" i="7"/>
  <c r="O682" i="7" s="1"/>
  <c r="P682" i="7" s="1"/>
  <c r="N681" i="7"/>
  <c r="O681" i="7" s="1"/>
  <c r="P681" i="7" s="1"/>
  <c r="N680" i="7"/>
  <c r="O680" i="7" s="1"/>
  <c r="P680" i="7" s="1"/>
  <c r="N679" i="7"/>
  <c r="O679" i="7" s="1"/>
  <c r="P679" i="7" s="1"/>
  <c r="N678" i="7"/>
  <c r="O678" i="7" s="1"/>
  <c r="P678" i="7" s="1"/>
  <c r="N677" i="7"/>
  <c r="O677" i="7" s="1"/>
  <c r="P677" i="7" s="1"/>
  <c r="N676" i="7"/>
  <c r="O676" i="7" s="1"/>
  <c r="P676" i="7" s="1"/>
  <c r="Q590" i="7"/>
  <c r="R590" i="7"/>
  <c r="Q591" i="7"/>
  <c r="R591" i="7"/>
  <c r="Q592" i="7"/>
  <c r="R592" i="7"/>
  <c r="Q593" i="7"/>
  <c r="R593" i="7"/>
  <c r="Q594" i="7"/>
  <c r="R594" i="7"/>
  <c r="Q595" i="7"/>
  <c r="R595" i="7"/>
  <c r="Q596" i="7"/>
  <c r="R596" i="7"/>
  <c r="Q597" i="7"/>
  <c r="R597" i="7"/>
  <c r="Q598" i="7"/>
  <c r="R598" i="7"/>
  <c r="Q599" i="7"/>
  <c r="R599" i="7"/>
  <c r="Q600" i="7"/>
  <c r="R600" i="7"/>
  <c r="Q601" i="7"/>
  <c r="R601" i="7"/>
  <c r="Q602" i="7"/>
  <c r="R602" i="7"/>
  <c r="Q603" i="7"/>
  <c r="R603" i="7"/>
  <c r="Q604" i="7"/>
  <c r="R604" i="7"/>
  <c r="Q605" i="7"/>
  <c r="R605" i="7"/>
  <c r="Q606" i="7"/>
  <c r="R606" i="7"/>
  <c r="Q607" i="7"/>
  <c r="R607" i="7"/>
  <c r="Q608" i="7"/>
  <c r="R608" i="7"/>
  <c r="Q609" i="7"/>
  <c r="R609" i="7"/>
  <c r="Q610" i="7"/>
  <c r="R610" i="7"/>
  <c r="Q611" i="7"/>
  <c r="R611" i="7"/>
  <c r="Q612" i="7"/>
  <c r="R612" i="7"/>
  <c r="Q613" i="7"/>
  <c r="R613" i="7"/>
  <c r="Q614" i="7"/>
  <c r="R614" i="7"/>
  <c r="Q615" i="7"/>
  <c r="R615" i="7"/>
  <c r="Q616" i="7"/>
  <c r="R616" i="7"/>
  <c r="R589" i="7"/>
  <c r="Q589" i="7"/>
  <c r="N608" i="7"/>
  <c r="O608" i="7" s="1"/>
  <c r="P608" i="7" s="1"/>
  <c r="N609" i="7"/>
  <c r="O609" i="7" s="1"/>
  <c r="P609" i="7" s="1"/>
  <c r="N610" i="7"/>
  <c r="O610" i="7" s="1"/>
  <c r="P610" i="7" s="1"/>
  <c r="N611" i="7"/>
  <c r="O611" i="7" s="1"/>
  <c r="P611" i="7" s="1"/>
  <c r="N612" i="7"/>
  <c r="N613" i="7"/>
  <c r="O613" i="7" s="1"/>
  <c r="P613" i="7" s="1"/>
  <c r="N614" i="7"/>
  <c r="O614" i="7" s="1"/>
  <c r="P614" i="7" s="1"/>
  <c r="N615" i="7"/>
  <c r="O615" i="7" s="1"/>
  <c r="P615" i="7" s="1"/>
  <c r="N616" i="7"/>
  <c r="O616" i="7" s="1"/>
  <c r="P616" i="7" s="1"/>
  <c r="N590" i="7"/>
  <c r="N591" i="7"/>
  <c r="O591" i="7" s="1"/>
  <c r="P591" i="7" s="1"/>
  <c r="N592" i="7"/>
  <c r="O592" i="7" s="1"/>
  <c r="P592" i="7" s="1"/>
  <c r="N593" i="7"/>
  <c r="O593" i="7" s="1"/>
  <c r="P593" i="7" s="1"/>
  <c r="N594" i="7"/>
  <c r="O594" i="7" s="1"/>
  <c r="P594" i="7" s="1"/>
  <c r="N595" i="7"/>
  <c r="O595" i="7" s="1"/>
  <c r="P595" i="7" s="1"/>
  <c r="N596" i="7"/>
  <c r="O596" i="7" s="1"/>
  <c r="P596" i="7" s="1"/>
  <c r="N597" i="7"/>
  <c r="O597" i="7" s="1"/>
  <c r="P597" i="7" s="1"/>
  <c r="N598" i="7"/>
  <c r="O598" i="7" s="1"/>
  <c r="P598" i="7" s="1"/>
  <c r="N599" i="7"/>
  <c r="O599" i="7" s="1"/>
  <c r="P599" i="7" s="1"/>
  <c r="N600" i="7"/>
  <c r="O600" i="7" s="1"/>
  <c r="P600" i="7" s="1"/>
  <c r="N601" i="7"/>
  <c r="O601" i="7" s="1"/>
  <c r="P601" i="7" s="1"/>
  <c r="N602" i="7"/>
  <c r="O602" i="7" s="1"/>
  <c r="P602" i="7" s="1"/>
  <c r="N603" i="7"/>
  <c r="O603" i="7" s="1"/>
  <c r="P603" i="7" s="1"/>
  <c r="N604" i="7"/>
  <c r="O604" i="7" s="1"/>
  <c r="P604" i="7" s="1"/>
  <c r="N605" i="7"/>
  <c r="O605" i="7" s="1"/>
  <c r="P605" i="7" s="1"/>
  <c r="N606" i="7"/>
  <c r="O606" i="7" s="1"/>
  <c r="P606" i="7" s="1"/>
  <c r="N607" i="7"/>
  <c r="O607" i="7" s="1"/>
  <c r="P607" i="7" s="1"/>
  <c r="N589" i="7"/>
  <c r="O589" i="7" s="1"/>
  <c r="P589" i="7" s="1"/>
  <c r="O612" i="7"/>
  <c r="P612" i="7" s="1"/>
  <c r="O590" i="7"/>
  <c r="P590" i="7" s="1"/>
  <c r="Q560" i="7"/>
  <c r="R560" i="7"/>
  <c r="Q561" i="7"/>
  <c r="R561" i="7"/>
  <c r="Q562" i="7"/>
  <c r="R562" i="7"/>
  <c r="Q563" i="7"/>
  <c r="R563" i="7"/>
  <c r="Q564" i="7"/>
  <c r="R564" i="7"/>
  <c r="Q565" i="7"/>
  <c r="R565" i="7"/>
  <c r="Q566" i="7"/>
  <c r="R566" i="7"/>
  <c r="Q567" i="7"/>
  <c r="R567" i="7"/>
  <c r="Q568" i="7"/>
  <c r="R568" i="7"/>
  <c r="Q569" i="7"/>
  <c r="R569" i="7"/>
  <c r="Q570" i="7"/>
  <c r="R570" i="7"/>
  <c r="Q571" i="7"/>
  <c r="R571" i="7"/>
  <c r="Q572" i="7"/>
  <c r="R572" i="7"/>
  <c r="Q573" i="7"/>
  <c r="R573" i="7"/>
  <c r="Q574" i="7"/>
  <c r="R574" i="7"/>
  <c r="Q575" i="7"/>
  <c r="R575" i="7"/>
  <c r="Q576" i="7"/>
  <c r="R576" i="7"/>
  <c r="Q577" i="7"/>
  <c r="R577" i="7"/>
  <c r="Q578" i="7"/>
  <c r="R578" i="7"/>
  <c r="Q579" i="7"/>
  <c r="R579" i="7"/>
  <c r="Q580" i="7"/>
  <c r="R580" i="7"/>
  <c r="Q581" i="7"/>
  <c r="R581" i="7"/>
  <c r="Q582" i="7"/>
  <c r="R582" i="7"/>
  <c r="Q583" i="7"/>
  <c r="R583" i="7"/>
  <c r="Q584" i="7"/>
  <c r="R584" i="7"/>
  <c r="Q585" i="7"/>
  <c r="R585" i="7"/>
  <c r="Q586" i="7"/>
  <c r="R586" i="7"/>
  <c r="R559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R530" i="7"/>
  <c r="Q530" i="7"/>
  <c r="Q559" i="7"/>
  <c r="N586" i="7"/>
  <c r="O586" i="7" s="1"/>
  <c r="P586" i="7" s="1"/>
  <c r="N585" i="7"/>
  <c r="O585" i="7" s="1"/>
  <c r="P585" i="7" s="1"/>
  <c r="N584" i="7"/>
  <c r="O584" i="7" s="1"/>
  <c r="P584" i="7" s="1"/>
  <c r="N583" i="7"/>
  <c r="O583" i="7" s="1"/>
  <c r="P583" i="7" s="1"/>
  <c r="N582" i="7"/>
  <c r="O582" i="7" s="1"/>
  <c r="P582" i="7" s="1"/>
  <c r="N581" i="7"/>
  <c r="O581" i="7" s="1"/>
  <c r="P581" i="7" s="1"/>
  <c r="N580" i="7"/>
  <c r="O580" i="7" s="1"/>
  <c r="P580" i="7" s="1"/>
  <c r="N579" i="7"/>
  <c r="O579" i="7" s="1"/>
  <c r="P579" i="7" s="1"/>
  <c r="N577" i="7"/>
  <c r="O577" i="7" s="1"/>
  <c r="P577" i="7" s="1"/>
  <c r="N576" i="7"/>
  <c r="O576" i="7" s="1"/>
  <c r="P576" i="7" s="1"/>
  <c r="N575" i="7"/>
  <c r="O575" i="7" s="1"/>
  <c r="P575" i="7" s="1"/>
  <c r="N574" i="7"/>
  <c r="O574" i="7" s="1"/>
  <c r="P574" i="7" s="1"/>
  <c r="N573" i="7"/>
  <c r="O573" i="7" s="1"/>
  <c r="P573" i="7" s="1"/>
  <c r="N572" i="7"/>
  <c r="O572" i="7" s="1"/>
  <c r="P572" i="7" s="1"/>
  <c r="N571" i="7"/>
  <c r="O571" i="7" s="1"/>
  <c r="P571" i="7" s="1"/>
  <c r="N570" i="7"/>
  <c r="O570" i="7" s="1"/>
  <c r="P570" i="7" s="1"/>
  <c r="N569" i="7"/>
  <c r="O569" i="7" s="1"/>
  <c r="P569" i="7" s="1"/>
  <c r="N568" i="7"/>
  <c r="O568" i="7" s="1"/>
  <c r="P568" i="7" s="1"/>
  <c r="N567" i="7"/>
  <c r="O567" i="7" s="1"/>
  <c r="P567" i="7" s="1"/>
  <c r="N566" i="7"/>
  <c r="O566" i="7" s="1"/>
  <c r="P566" i="7" s="1"/>
  <c r="N565" i="7"/>
  <c r="O565" i="7" s="1"/>
  <c r="P565" i="7" s="1"/>
  <c r="N564" i="7"/>
  <c r="O564" i="7" s="1"/>
  <c r="P564" i="7" s="1"/>
  <c r="N563" i="7"/>
  <c r="O563" i="7" s="1"/>
  <c r="P563" i="7" s="1"/>
  <c r="N562" i="7"/>
  <c r="O562" i="7" s="1"/>
  <c r="P562" i="7" s="1"/>
  <c r="N561" i="7"/>
  <c r="O561" i="7" s="1"/>
  <c r="P561" i="7" s="1"/>
  <c r="N560" i="7"/>
  <c r="O560" i="7" s="1"/>
  <c r="P560" i="7" s="1"/>
  <c r="N559" i="7"/>
  <c r="O559" i="7" s="1"/>
  <c r="P559" i="7" s="1"/>
  <c r="Q415" i="7"/>
  <c r="R415" i="7"/>
  <c r="Q416" i="7"/>
  <c r="R416" i="7"/>
  <c r="Q417" i="7"/>
  <c r="R417" i="7"/>
  <c r="Q418" i="7"/>
  <c r="R418" i="7"/>
  <c r="Q419" i="7"/>
  <c r="R419" i="7"/>
  <c r="Q420" i="7"/>
  <c r="R420" i="7"/>
  <c r="Q421" i="7"/>
  <c r="R421" i="7"/>
  <c r="Q422" i="7"/>
  <c r="R422" i="7"/>
  <c r="Q423" i="7"/>
  <c r="R423" i="7"/>
  <c r="Q424" i="7"/>
  <c r="R424" i="7"/>
  <c r="Q425" i="7"/>
  <c r="R425" i="7"/>
  <c r="Q426" i="7"/>
  <c r="R426" i="7"/>
  <c r="Q427" i="7"/>
  <c r="R427" i="7"/>
  <c r="Q428" i="7"/>
  <c r="R428" i="7"/>
  <c r="Q429" i="7"/>
  <c r="R429" i="7"/>
  <c r="Q430" i="7"/>
  <c r="R430" i="7"/>
  <c r="Q431" i="7"/>
  <c r="R431" i="7"/>
  <c r="Q432" i="7"/>
  <c r="R432" i="7"/>
  <c r="Q433" i="7"/>
  <c r="R433" i="7"/>
  <c r="Q434" i="7"/>
  <c r="R434" i="7"/>
  <c r="Q435" i="7"/>
  <c r="R435" i="7"/>
  <c r="Q436" i="7"/>
  <c r="R436" i="7"/>
  <c r="Q437" i="7"/>
  <c r="R437" i="7"/>
  <c r="Q438" i="7"/>
  <c r="R438" i="7"/>
  <c r="Q439" i="7"/>
  <c r="R439" i="7"/>
  <c r="Q440" i="7"/>
  <c r="R440" i="7"/>
  <c r="Q441" i="7"/>
  <c r="R441" i="7"/>
  <c r="R414" i="7"/>
  <c r="Q414" i="7"/>
  <c r="Q502" i="7"/>
  <c r="R502" i="7"/>
  <c r="Q503" i="7"/>
  <c r="R503" i="7"/>
  <c r="Q504" i="7"/>
  <c r="R504" i="7"/>
  <c r="Q505" i="7"/>
  <c r="R505" i="7"/>
  <c r="Q506" i="7"/>
  <c r="R506" i="7"/>
  <c r="Q507" i="7"/>
  <c r="R507" i="7"/>
  <c r="Q508" i="7"/>
  <c r="R508" i="7"/>
  <c r="Q509" i="7"/>
  <c r="R509" i="7"/>
  <c r="Q510" i="7"/>
  <c r="R510" i="7"/>
  <c r="Q511" i="7"/>
  <c r="R511" i="7"/>
  <c r="Q512" i="7"/>
  <c r="R512" i="7"/>
  <c r="Q513" i="7"/>
  <c r="R513" i="7"/>
  <c r="Q514" i="7"/>
  <c r="R514" i="7"/>
  <c r="Q515" i="7"/>
  <c r="R515" i="7"/>
  <c r="Q516" i="7"/>
  <c r="R516" i="7"/>
  <c r="Q517" i="7"/>
  <c r="R517" i="7"/>
  <c r="Q518" i="7"/>
  <c r="R518" i="7"/>
  <c r="Q519" i="7"/>
  <c r="R519" i="7"/>
  <c r="Q520" i="7"/>
  <c r="R520" i="7"/>
  <c r="Q521" i="7"/>
  <c r="R521" i="7"/>
  <c r="Q522" i="7"/>
  <c r="R522" i="7"/>
  <c r="Q523" i="7"/>
  <c r="R523" i="7"/>
  <c r="Q524" i="7"/>
  <c r="R524" i="7"/>
  <c r="Q525" i="7"/>
  <c r="R525" i="7"/>
  <c r="Q526" i="7"/>
  <c r="R526" i="7"/>
  <c r="Q527" i="7"/>
  <c r="R527" i="7"/>
  <c r="Q528" i="7"/>
  <c r="R528" i="7"/>
  <c r="R501" i="7"/>
  <c r="Q501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N557" i="7"/>
  <c r="O557" i="7" s="1"/>
  <c r="P557" i="7" s="1"/>
  <c r="N556" i="7"/>
  <c r="O556" i="7" s="1"/>
  <c r="P556" i="7" s="1"/>
  <c r="N555" i="7"/>
  <c r="O555" i="7" s="1"/>
  <c r="P555" i="7" s="1"/>
  <c r="N554" i="7"/>
  <c r="O554" i="7" s="1"/>
  <c r="P554" i="7" s="1"/>
  <c r="N553" i="7"/>
  <c r="O553" i="7" s="1"/>
  <c r="P553" i="7" s="1"/>
  <c r="N552" i="7"/>
  <c r="O552" i="7" s="1"/>
  <c r="P552" i="7" s="1"/>
  <c r="N551" i="7"/>
  <c r="O551" i="7" s="1"/>
  <c r="P551" i="7" s="1"/>
  <c r="N550" i="7"/>
  <c r="O550" i="7" s="1"/>
  <c r="P550" i="7" s="1"/>
  <c r="N549" i="7"/>
  <c r="O549" i="7" s="1"/>
  <c r="P549" i="7" s="1"/>
  <c r="N548" i="7"/>
  <c r="O548" i="7" s="1"/>
  <c r="P548" i="7" s="1"/>
  <c r="N547" i="7"/>
  <c r="O547" i="7" s="1"/>
  <c r="P547" i="7" s="1"/>
  <c r="N546" i="7"/>
  <c r="O546" i="7" s="1"/>
  <c r="P546" i="7" s="1"/>
  <c r="N545" i="7"/>
  <c r="O545" i="7" s="1"/>
  <c r="P545" i="7" s="1"/>
  <c r="N544" i="7"/>
  <c r="O544" i="7" s="1"/>
  <c r="P544" i="7" s="1"/>
  <c r="N543" i="7"/>
  <c r="O543" i="7" s="1"/>
  <c r="P543" i="7" s="1"/>
  <c r="N542" i="7"/>
  <c r="O542" i="7" s="1"/>
  <c r="P542" i="7" s="1"/>
  <c r="N541" i="7"/>
  <c r="O541" i="7" s="1"/>
  <c r="P541" i="7" s="1"/>
  <c r="N540" i="7"/>
  <c r="O540" i="7" s="1"/>
  <c r="P540" i="7" s="1"/>
  <c r="N539" i="7"/>
  <c r="O539" i="7" s="1"/>
  <c r="P539" i="7" s="1"/>
  <c r="N538" i="7"/>
  <c r="O538" i="7" s="1"/>
  <c r="P538" i="7" s="1"/>
  <c r="N537" i="7"/>
  <c r="O537" i="7" s="1"/>
  <c r="P537" i="7" s="1"/>
  <c r="N536" i="7"/>
  <c r="O536" i="7" s="1"/>
  <c r="P536" i="7" s="1"/>
  <c r="N535" i="7"/>
  <c r="O535" i="7" s="1"/>
  <c r="P535" i="7" s="1"/>
  <c r="N534" i="7"/>
  <c r="O534" i="7" s="1"/>
  <c r="P534" i="7" s="1"/>
  <c r="N533" i="7"/>
  <c r="O533" i="7" s="1"/>
  <c r="P533" i="7" s="1"/>
  <c r="N532" i="7"/>
  <c r="O532" i="7" s="1"/>
  <c r="P532" i="7" s="1"/>
  <c r="N531" i="7"/>
  <c r="O531" i="7" s="1"/>
  <c r="P531" i="7" s="1"/>
  <c r="N530" i="7"/>
  <c r="O530" i="7" s="1"/>
  <c r="P530" i="7" s="1"/>
  <c r="N502" i="7"/>
  <c r="O502" i="7" s="1"/>
  <c r="P502" i="7" s="1"/>
  <c r="N503" i="7"/>
  <c r="O503" i="7" s="1"/>
  <c r="P503" i="7" s="1"/>
  <c r="N504" i="7"/>
  <c r="O504" i="7" s="1"/>
  <c r="P504" i="7" s="1"/>
  <c r="N505" i="7"/>
  <c r="O505" i="7" s="1"/>
  <c r="P505" i="7" s="1"/>
  <c r="N506" i="7"/>
  <c r="O506" i="7" s="1"/>
  <c r="P506" i="7" s="1"/>
  <c r="N507" i="7"/>
  <c r="O507" i="7" s="1"/>
  <c r="P507" i="7" s="1"/>
  <c r="N508" i="7"/>
  <c r="O508" i="7" s="1"/>
  <c r="P508" i="7" s="1"/>
  <c r="N509" i="7"/>
  <c r="O509" i="7" s="1"/>
  <c r="P509" i="7" s="1"/>
  <c r="N510" i="7"/>
  <c r="O510" i="7" s="1"/>
  <c r="P510" i="7" s="1"/>
  <c r="N511" i="7"/>
  <c r="O511" i="7" s="1"/>
  <c r="P511" i="7" s="1"/>
  <c r="N512" i="7"/>
  <c r="O512" i="7" s="1"/>
  <c r="P512" i="7" s="1"/>
  <c r="N513" i="7"/>
  <c r="O513" i="7" s="1"/>
  <c r="P513" i="7" s="1"/>
  <c r="N514" i="7"/>
  <c r="O514" i="7" s="1"/>
  <c r="P514" i="7" s="1"/>
  <c r="N515" i="7"/>
  <c r="O515" i="7" s="1"/>
  <c r="P515" i="7" s="1"/>
  <c r="N516" i="7"/>
  <c r="O516" i="7" s="1"/>
  <c r="P516" i="7" s="1"/>
  <c r="N517" i="7"/>
  <c r="O517" i="7" s="1"/>
  <c r="P517" i="7" s="1"/>
  <c r="N518" i="7"/>
  <c r="O518" i="7" s="1"/>
  <c r="P518" i="7" s="1"/>
  <c r="N519" i="7"/>
  <c r="O519" i="7" s="1"/>
  <c r="P519" i="7" s="1"/>
  <c r="N520" i="7"/>
  <c r="O520" i="7" s="1"/>
  <c r="P520" i="7" s="1"/>
  <c r="N521" i="7"/>
  <c r="O521" i="7" s="1"/>
  <c r="P521" i="7" s="1"/>
  <c r="N522" i="7"/>
  <c r="O522" i="7" s="1"/>
  <c r="P522" i="7" s="1"/>
  <c r="N523" i="7"/>
  <c r="O523" i="7" s="1"/>
  <c r="P523" i="7" s="1"/>
  <c r="N524" i="7"/>
  <c r="O524" i="7" s="1"/>
  <c r="P524" i="7" s="1"/>
  <c r="N525" i="7"/>
  <c r="O525" i="7" s="1"/>
  <c r="P525" i="7" s="1"/>
  <c r="N526" i="7"/>
  <c r="O526" i="7" s="1"/>
  <c r="P526" i="7" s="1"/>
  <c r="N527" i="7"/>
  <c r="O527" i="7" s="1"/>
  <c r="P527" i="7" s="1"/>
  <c r="N528" i="7"/>
  <c r="O528" i="7" s="1"/>
  <c r="P528" i="7" s="1"/>
  <c r="N501" i="7"/>
  <c r="O501" i="7" s="1"/>
  <c r="P501" i="7" s="1"/>
  <c r="N470" i="7"/>
  <c r="O470" i="7" s="1"/>
  <c r="P470" i="7" s="1"/>
  <c r="N469" i="7"/>
  <c r="O469" i="7" s="1"/>
  <c r="P469" i="7" s="1"/>
  <c r="N468" i="7"/>
  <c r="O468" i="7" s="1"/>
  <c r="P468" i="7" s="1"/>
  <c r="N467" i="7"/>
  <c r="O467" i="7" s="1"/>
  <c r="P467" i="7" s="1"/>
  <c r="N466" i="7"/>
  <c r="O466" i="7" s="1"/>
  <c r="P466" i="7" s="1"/>
  <c r="N465" i="7"/>
  <c r="O465" i="7" s="1"/>
  <c r="P465" i="7" s="1"/>
  <c r="N464" i="7"/>
  <c r="O464" i="7" s="1"/>
  <c r="P464" i="7" s="1"/>
  <c r="N463" i="7"/>
  <c r="O463" i="7" s="1"/>
  <c r="P463" i="7" s="1"/>
  <c r="N462" i="7"/>
  <c r="O462" i="7" s="1"/>
  <c r="P462" i="7" s="1"/>
  <c r="N461" i="7"/>
  <c r="O461" i="7" s="1"/>
  <c r="P461" i="7" s="1"/>
  <c r="N460" i="7"/>
  <c r="O460" i="7" s="1"/>
  <c r="P460" i="7" s="1"/>
  <c r="N459" i="7"/>
  <c r="O459" i="7" s="1"/>
  <c r="P459" i="7" s="1"/>
  <c r="N458" i="7"/>
  <c r="O458" i="7" s="1"/>
  <c r="P458" i="7" s="1"/>
  <c r="N457" i="7"/>
  <c r="O457" i="7" s="1"/>
  <c r="P457" i="7" s="1"/>
  <c r="N456" i="7"/>
  <c r="O456" i="7" s="1"/>
  <c r="P456" i="7" s="1"/>
  <c r="N455" i="7"/>
  <c r="O455" i="7" s="1"/>
  <c r="P455" i="7" s="1"/>
  <c r="N454" i="7"/>
  <c r="O454" i="7" s="1"/>
  <c r="P454" i="7" s="1"/>
  <c r="N453" i="7"/>
  <c r="O453" i="7" s="1"/>
  <c r="P453" i="7" s="1"/>
  <c r="N452" i="7"/>
  <c r="O452" i="7" s="1"/>
  <c r="P452" i="7" s="1"/>
  <c r="N451" i="7"/>
  <c r="O451" i="7" s="1"/>
  <c r="P451" i="7" s="1"/>
  <c r="N450" i="7"/>
  <c r="O450" i="7" s="1"/>
  <c r="P450" i="7" s="1"/>
  <c r="N449" i="7"/>
  <c r="O449" i="7" s="1"/>
  <c r="P449" i="7" s="1"/>
  <c r="N448" i="7"/>
  <c r="O448" i="7" s="1"/>
  <c r="P448" i="7" s="1"/>
  <c r="N447" i="7"/>
  <c r="O447" i="7" s="1"/>
  <c r="P447" i="7" s="1"/>
  <c r="N446" i="7"/>
  <c r="O446" i="7" s="1"/>
  <c r="P446" i="7" s="1"/>
  <c r="N445" i="7"/>
  <c r="O445" i="7" s="1"/>
  <c r="P445" i="7" s="1"/>
  <c r="N444" i="7"/>
  <c r="O444" i="7" s="1"/>
  <c r="P444" i="7" s="1"/>
  <c r="N443" i="7"/>
  <c r="O443" i="7" s="1"/>
  <c r="P443" i="7" s="1"/>
  <c r="N441" i="7"/>
  <c r="O441" i="7" s="1"/>
  <c r="P441" i="7" s="1"/>
  <c r="N429" i="7"/>
  <c r="O429" i="7" s="1"/>
  <c r="P429" i="7" s="1"/>
  <c r="N440" i="7"/>
  <c r="O440" i="7" s="1"/>
  <c r="P440" i="7" s="1"/>
  <c r="N439" i="7"/>
  <c r="O439" i="7" s="1"/>
  <c r="P439" i="7" s="1"/>
  <c r="N438" i="7"/>
  <c r="O438" i="7" s="1"/>
  <c r="P438" i="7" s="1"/>
  <c r="N437" i="7"/>
  <c r="O437" i="7" s="1"/>
  <c r="P437" i="7" s="1"/>
  <c r="N436" i="7"/>
  <c r="O436" i="7" s="1"/>
  <c r="P436" i="7" s="1"/>
  <c r="N435" i="7"/>
  <c r="O435" i="7" s="1"/>
  <c r="P435" i="7" s="1"/>
  <c r="N434" i="7"/>
  <c r="O434" i="7" s="1"/>
  <c r="P434" i="7" s="1"/>
  <c r="N433" i="7"/>
  <c r="O433" i="7" s="1"/>
  <c r="P433" i="7" s="1"/>
  <c r="N432" i="7"/>
  <c r="O432" i="7" s="1"/>
  <c r="P432" i="7" s="1"/>
  <c r="N431" i="7"/>
  <c r="O431" i="7" s="1"/>
  <c r="P431" i="7" s="1"/>
  <c r="N430" i="7"/>
  <c r="O430" i="7" s="1"/>
  <c r="P430" i="7" s="1"/>
  <c r="N428" i="7"/>
  <c r="O428" i="7" s="1"/>
  <c r="P428" i="7" s="1"/>
  <c r="N427" i="7"/>
  <c r="O427" i="7" s="1"/>
  <c r="P427" i="7" s="1"/>
  <c r="N426" i="7"/>
  <c r="O426" i="7" s="1"/>
  <c r="P426" i="7" s="1"/>
  <c r="N425" i="7"/>
  <c r="O425" i="7" s="1"/>
  <c r="P425" i="7" s="1"/>
  <c r="N424" i="7"/>
  <c r="O424" i="7" s="1"/>
  <c r="P424" i="7" s="1"/>
  <c r="N423" i="7"/>
  <c r="O423" i="7" s="1"/>
  <c r="P423" i="7" s="1"/>
  <c r="N422" i="7"/>
  <c r="O422" i="7" s="1"/>
  <c r="P422" i="7" s="1"/>
  <c r="N421" i="7"/>
  <c r="O421" i="7" s="1"/>
  <c r="P421" i="7" s="1"/>
  <c r="N420" i="7"/>
  <c r="O420" i="7" s="1"/>
  <c r="P420" i="7" s="1"/>
  <c r="N419" i="7"/>
  <c r="O419" i="7" s="1"/>
  <c r="P419" i="7" s="1"/>
  <c r="N418" i="7"/>
  <c r="O418" i="7" s="1"/>
  <c r="P418" i="7" s="1"/>
  <c r="N417" i="7"/>
  <c r="O417" i="7" s="1"/>
  <c r="P417" i="7" s="1"/>
  <c r="N416" i="7"/>
  <c r="O416" i="7" s="1"/>
  <c r="P416" i="7" s="1"/>
  <c r="N415" i="7"/>
  <c r="O415" i="7" s="1"/>
  <c r="P415" i="7" s="1"/>
  <c r="N414" i="7"/>
  <c r="O414" i="7" s="1"/>
  <c r="P414" i="7" s="1"/>
  <c r="S766" i="7" l="1"/>
  <c r="S1477" i="7"/>
  <c r="S1674" i="7"/>
  <c r="S714" i="7"/>
  <c r="S712" i="7"/>
  <c r="S465" i="7"/>
  <c r="S1217" i="7"/>
  <c r="S1215" i="7"/>
  <c r="S1213" i="7"/>
  <c r="S1211" i="7"/>
  <c r="S1209" i="7"/>
  <c r="S1207" i="7"/>
  <c r="S1205" i="7"/>
  <c r="S1203" i="7"/>
  <c r="S1201" i="7"/>
  <c r="S1257" i="7"/>
  <c r="S1255" i="7"/>
  <c r="AX28" i="10" s="1"/>
  <c r="S1251" i="7"/>
  <c r="AX24" i="10" s="1"/>
  <c r="S1249" i="7"/>
  <c r="AX22" i="10" s="1"/>
  <c r="S1247" i="7"/>
  <c r="AX20" i="10" s="1"/>
  <c r="S1245" i="7"/>
  <c r="AX18" i="10" s="1"/>
  <c r="S1243" i="7"/>
  <c r="AX16" i="10" s="1"/>
  <c r="S1241" i="7"/>
  <c r="AX14" i="10" s="1"/>
  <c r="S1239" i="7"/>
  <c r="AX12" i="10" s="1"/>
  <c r="S1235" i="7"/>
  <c r="AX8" i="10" s="1"/>
  <c r="S1233" i="7"/>
  <c r="AX6" i="10" s="1"/>
  <c r="S1231" i="7"/>
  <c r="AX4" i="10" s="1"/>
  <c r="S1672" i="7"/>
  <c r="S546" i="7"/>
  <c r="S426" i="7"/>
  <c r="S1668" i="7"/>
  <c r="S1653" i="7"/>
  <c r="S1272" i="7"/>
  <c r="S1469" i="7"/>
  <c r="S1701" i="7"/>
  <c r="S1409" i="7"/>
  <c r="AT8" i="10" s="1"/>
  <c r="S1465" i="7"/>
  <c r="S1699" i="7"/>
  <c r="S581" i="7"/>
  <c r="S1513" i="7"/>
  <c r="S1509" i="7"/>
  <c r="S1507" i="7"/>
  <c r="S1505" i="7"/>
  <c r="S1501" i="7"/>
  <c r="S1499" i="7"/>
  <c r="S1497" i="7"/>
  <c r="S1493" i="7"/>
  <c r="S1748" i="7"/>
  <c r="S1557" i="7"/>
  <c r="S1555" i="7"/>
  <c r="S1553" i="7"/>
  <c r="S1697" i="7"/>
  <c r="S563" i="7"/>
  <c r="S551" i="7"/>
  <c r="S1517" i="7"/>
  <c r="S1515" i="7"/>
  <c r="AI6" i="10"/>
  <c r="AI13" i="10"/>
  <c r="S519" i="7"/>
  <c r="S507" i="7"/>
  <c r="S418" i="7"/>
  <c r="S572" i="7"/>
  <c r="S564" i="7"/>
  <c r="S686" i="7"/>
  <c r="S682" i="7"/>
  <c r="S680" i="7"/>
  <c r="S678" i="7"/>
  <c r="S706" i="7"/>
  <c r="AI3" i="10"/>
  <c r="AI14" i="10"/>
  <c r="AI18" i="10"/>
  <c r="AI22" i="10"/>
  <c r="AI26" i="10"/>
  <c r="S1618" i="7"/>
  <c r="S1616" i="7"/>
  <c r="S1612" i="7"/>
  <c r="S1610" i="7"/>
  <c r="S808" i="7"/>
  <c r="S806" i="7"/>
  <c r="S804" i="7"/>
  <c r="S802" i="7"/>
  <c r="S800" i="7"/>
  <c r="S798" i="7"/>
  <c r="S796" i="7"/>
  <c r="S794" i="7"/>
  <c r="S443" i="7"/>
  <c r="S469" i="7"/>
  <c r="S467" i="7"/>
  <c r="S463" i="7"/>
  <c r="S461" i="7"/>
  <c r="S459" i="7"/>
  <c r="S457" i="7"/>
  <c r="S455" i="7"/>
  <c r="S453" i="7"/>
  <c r="S451" i="7"/>
  <c r="S449" i="7"/>
  <c r="S447" i="7"/>
  <c r="S445" i="7"/>
  <c r="AI4" i="10"/>
  <c r="AI8" i="10"/>
  <c r="AI11" i="10"/>
  <c r="S525" i="7"/>
  <c r="S517" i="7"/>
  <c r="S428" i="7"/>
  <c r="S420" i="7"/>
  <c r="S422" i="7"/>
  <c r="S416" i="7"/>
  <c r="S435" i="7"/>
  <c r="S414" i="7"/>
  <c r="S424" i="7"/>
  <c r="S1219" i="7"/>
  <c r="S522" i="7"/>
  <c r="S514" i="7"/>
  <c r="S502" i="7"/>
  <c r="S574" i="7"/>
  <c r="S570" i="7"/>
  <c r="S568" i="7"/>
  <c r="S1500" i="7"/>
  <c r="S1498" i="7"/>
  <c r="S1496" i="7"/>
  <c r="S1494" i="7"/>
  <c r="S1574" i="7"/>
  <c r="S1572" i="7"/>
  <c r="S1570" i="7"/>
  <c r="S1568" i="7"/>
  <c r="S1566" i="7"/>
  <c r="S1564" i="7"/>
  <c r="S1562" i="7"/>
  <c r="AI9" i="10"/>
  <c r="AI15" i="10"/>
  <c r="AI19" i="10"/>
  <c r="AI23" i="10"/>
  <c r="AI27" i="10"/>
  <c r="S774" i="7"/>
  <c r="AI7" i="10"/>
  <c r="AI10" i="10"/>
  <c r="S1752" i="7"/>
  <c r="S538" i="7"/>
  <c r="S1218" i="7"/>
  <c r="S1216" i="7"/>
  <c r="S1214" i="7"/>
  <c r="S1212" i="7"/>
  <c r="S1210" i="7"/>
  <c r="S1208" i="7"/>
  <c r="S1206" i="7"/>
  <c r="S1204" i="7"/>
  <c r="S1202" i="7"/>
  <c r="AI17" i="10"/>
  <c r="AI21" i="10"/>
  <c r="AI25" i="10"/>
  <c r="AI29" i="10"/>
  <c r="S583" i="7"/>
  <c r="S561" i="7"/>
  <c r="O3" i="10"/>
  <c r="S816" i="7"/>
  <c r="S814" i="7"/>
  <c r="S812" i="7"/>
  <c r="S810" i="7"/>
  <c r="S602" i="7"/>
  <c r="S596" i="7"/>
  <c r="S540" i="7"/>
  <c r="S566" i="7"/>
  <c r="S710" i="7"/>
  <c r="S556" i="7"/>
  <c r="S552" i="7"/>
  <c r="S548" i="7"/>
  <c r="S544" i="7"/>
  <c r="S536" i="7"/>
  <c r="S708" i="7"/>
  <c r="S789" i="7"/>
  <c r="S787" i="7"/>
  <c r="S785" i="7"/>
  <c r="S783" i="7"/>
  <c r="S781" i="7"/>
  <c r="S769" i="7"/>
  <c r="S767" i="7"/>
  <c r="S765" i="7"/>
  <c r="S1487" i="7"/>
  <c r="S1485" i="7"/>
  <c r="S1560" i="7"/>
  <c r="S600" i="7"/>
  <c r="S598" i="7"/>
  <c r="S594" i="7"/>
  <c r="S1483" i="7"/>
  <c r="S528" i="7"/>
  <c r="S516" i="7"/>
  <c r="S512" i="7"/>
  <c r="S504" i="7"/>
  <c r="S439" i="7"/>
  <c r="S437" i="7"/>
  <c r="S433" i="7"/>
  <c r="S431" i="7"/>
  <c r="S429" i="7"/>
  <c r="S423" i="7"/>
  <c r="S421" i="7"/>
  <c r="S419" i="7"/>
  <c r="S417" i="7"/>
  <c r="S415" i="7"/>
  <c r="S615" i="7"/>
  <c r="S613" i="7"/>
  <c r="S611" i="7"/>
  <c r="S609" i="7"/>
  <c r="S607" i="7"/>
  <c r="S605" i="7"/>
  <c r="S603" i="7"/>
  <c r="S601" i="7"/>
  <c r="S599" i="7"/>
  <c r="S597" i="7"/>
  <c r="S595" i="7"/>
  <c r="S470" i="7"/>
  <c r="S468" i="7"/>
  <c r="S466" i="7"/>
  <c r="S464" i="7"/>
  <c r="S462" i="7"/>
  <c r="S460" i="7"/>
  <c r="S1413" i="7"/>
  <c r="AT12" i="10" s="1"/>
  <c r="S1411" i="7"/>
  <c r="AT10" i="10" s="1"/>
  <c r="S1558" i="7"/>
  <c r="S1641" i="7"/>
  <c r="AH6" i="10" s="1"/>
  <c r="S1747" i="7"/>
  <c r="S1745" i="7"/>
  <c r="S1743" i="7"/>
  <c r="S1741" i="7"/>
  <c r="S772" i="7"/>
  <c r="S770" i="7"/>
  <c r="S768" i="7"/>
  <c r="S764" i="7"/>
  <c r="S458" i="7"/>
  <c r="S456" i="7"/>
  <c r="S454" i="7"/>
  <c r="S452" i="7"/>
  <c r="S450" i="7"/>
  <c r="S448" i="7"/>
  <c r="S446" i="7"/>
  <c r="S444" i="7"/>
  <c r="S1407" i="7"/>
  <c r="AT6" i="10" s="1"/>
  <c r="S1405" i="7"/>
  <c r="AT4" i="10" s="1"/>
  <c r="S1556" i="7"/>
  <c r="S1739" i="7"/>
  <c r="S1737" i="7"/>
  <c r="S1735" i="7"/>
  <c r="S1733" i="7"/>
  <c r="S1731" i="7"/>
  <c r="S1729" i="7"/>
  <c r="S1727" i="7"/>
  <c r="S592" i="7"/>
  <c r="S590" i="7"/>
  <c r="S1481" i="7"/>
  <c r="S1479" i="7"/>
  <c r="S1475" i="7"/>
  <c r="S1471" i="7"/>
  <c r="S1722" i="7"/>
  <c r="S1750" i="7"/>
  <c r="S555" i="7"/>
  <c r="S543" i="7"/>
  <c r="S531" i="7"/>
  <c r="S1269" i="7"/>
  <c r="S1267" i="7"/>
  <c r="S1265" i="7"/>
  <c r="S1263" i="7"/>
  <c r="S1721" i="7"/>
  <c r="S1719" i="7"/>
  <c r="S1717" i="7"/>
  <c r="S1715" i="7"/>
  <c r="S1713" i="7"/>
  <c r="S1711" i="7"/>
  <c r="S1709" i="7"/>
  <c r="S1707" i="7"/>
  <c r="S1705" i="7"/>
  <c r="S1703" i="7"/>
  <c r="S547" i="7"/>
  <c r="S554" i="7"/>
  <c r="S550" i="7"/>
  <c r="S542" i="7"/>
  <c r="S534" i="7"/>
  <c r="S539" i="7"/>
  <c r="S535" i="7"/>
  <c r="S1751" i="7"/>
  <c r="S1749" i="7"/>
  <c r="S1781" i="7"/>
  <c r="S703" i="7"/>
  <c r="S1683" i="7"/>
  <c r="S1681" i="7"/>
  <c r="S1679" i="7"/>
  <c r="S1677" i="7"/>
  <c r="S1675" i="7"/>
  <c r="S1673" i="7"/>
  <c r="S1671" i="7"/>
  <c r="S1669" i="7"/>
  <c r="S1519" i="7"/>
  <c r="S1571" i="7"/>
  <c r="S1567" i="7"/>
  <c r="S1261" i="7"/>
  <c r="S593" i="7"/>
  <c r="S591" i="7"/>
  <c r="S585" i="7"/>
  <c r="S616" i="7"/>
  <c r="S701" i="7"/>
  <c r="S699" i="7"/>
  <c r="S697" i="7"/>
  <c r="S695" i="7"/>
  <c r="S693" i="7"/>
  <c r="S691" i="7"/>
  <c r="S689" i="7"/>
  <c r="S687" i="7"/>
  <c r="S685" i="7"/>
  <c r="S683" i="7"/>
  <c r="S681" i="7"/>
  <c r="S679" i="7"/>
  <c r="S677" i="7"/>
  <c r="S713" i="7"/>
  <c r="S711" i="7"/>
  <c r="S709" i="7"/>
  <c r="S707" i="7"/>
  <c r="S1341" i="7"/>
  <c r="S1339" i="7"/>
  <c r="S1337" i="7"/>
  <c r="S1335" i="7"/>
  <c r="S1333" i="7"/>
  <c r="S1331" i="7"/>
  <c r="S1329" i="7"/>
  <c r="S1615" i="7"/>
  <c r="S1613" i="7"/>
  <c r="S1611" i="7"/>
  <c r="S1518" i="7"/>
  <c r="S1516" i="7"/>
  <c r="S1514" i="7"/>
  <c r="S1512" i="7"/>
  <c r="S1510" i="7"/>
  <c r="S1508" i="7"/>
  <c r="S1506" i="7"/>
  <c r="S1504" i="7"/>
  <c r="S1502" i="7"/>
  <c r="S735" i="7"/>
  <c r="S739" i="7"/>
  <c r="S743" i="7"/>
  <c r="S747" i="7"/>
  <c r="S751" i="7"/>
  <c r="S755" i="7"/>
  <c r="S759" i="7"/>
  <c r="S1270" i="7"/>
  <c r="S1268" i="7"/>
  <c r="S1266" i="7"/>
  <c r="S1264" i="7"/>
  <c r="S1262" i="7"/>
  <c r="S1260" i="7"/>
  <c r="S1342" i="7"/>
  <c r="S1340" i="7"/>
  <c r="S1338" i="7"/>
  <c r="S1336" i="7"/>
  <c r="S1334" i="7"/>
  <c r="S1332" i="7"/>
  <c r="S1330" i="7"/>
  <c r="S1328" i="7"/>
  <c r="S1326" i="7"/>
  <c r="S1324" i="7"/>
  <c r="S1322" i="7"/>
  <c r="S1320" i="7"/>
  <c r="S1318" i="7"/>
  <c r="S1327" i="7"/>
  <c r="S1325" i="7"/>
  <c r="S1323" i="7"/>
  <c r="S1321" i="7"/>
  <c r="S1319" i="7"/>
  <c r="S1414" i="7"/>
  <c r="AT13" i="10" s="1"/>
  <c r="S1412" i="7"/>
  <c r="AT11" i="10" s="1"/>
  <c r="S1410" i="7"/>
  <c r="AT9" i="10" s="1"/>
  <c r="S1408" i="7"/>
  <c r="AT7" i="10" s="1"/>
  <c r="S1406" i="7"/>
  <c r="AT5" i="10" s="1"/>
  <c r="S576" i="7"/>
  <c r="S527" i="7"/>
  <c r="S523" i="7"/>
  <c r="S521" i="7"/>
  <c r="S515" i="7"/>
  <c r="S513" i="7"/>
  <c r="S511" i="7"/>
  <c r="S509" i="7"/>
  <c r="S505" i="7"/>
  <c r="S503" i="7"/>
  <c r="S440" i="7"/>
  <c r="S438" i="7"/>
  <c r="S436" i="7"/>
  <c r="S434" i="7"/>
  <c r="S432" i="7"/>
  <c r="S430" i="7"/>
  <c r="S553" i="7"/>
  <c r="S545" i="7"/>
  <c r="S541" i="7"/>
  <c r="S537" i="7"/>
  <c r="S533" i="7"/>
  <c r="S584" i="7"/>
  <c r="S580" i="7"/>
  <c r="S562" i="7"/>
  <c r="S560" i="7"/>
  <c r="S1313" i="7"/>
  <c r="S1311" i="7"/>
  <c r="S1309" i="7"/>
  <c r="S1307" i="7"/>
  <c r="S1305" i="7"/>
  <c r="S1303" i="7"/>
  <c r="S1301" i="7"/>
  <c r="S1299" i="7"/>
  <c r="S1297" i="7"/>
  <c r="S1295" i="7"/>
  <c r="S1293" i="7"/>
  <c r="S1291" i="7"/>
  <c r="S1289" i="7"/>
  <c r="S1430" i="7"/>
  <c r="AT29" i="10" s="1"/>
  <c r="S1428" i="7"/>
  <c r="AT27" i="10" s="1"/>
  <c r="S1426" i="7"/>
  <c r="AT25" i="10" s="1"/>
  <c r="S1424" i="7"/>
  <c r="AT23" i="10" s="1"/>
  <c r="S1422" i="7"/>
  <c r="AT21" i="10" s="1"/>
  <c r="S1420" i="7"/>
  <c r="AT19" i="10" s="1"/>
  <c r="S1418" i="7"/>
  <c r="AT17" i="10" s="1"/>
  <c r="S1416" i="7"/>
  <c r="AT15" i="10" s="1"/>
  <c r="S1573" i="7"/>
  <c r="S1569" i="7"/>
  <c r="S1565" i="7"/>
  <c r="S1563" i="7"/>
  <c r="S1561" i="7"/>
  <c r="S1559" i="7"/>
  <c r="S1634" i="7"/>
  <c r="S1632" i="7"/>
  <c r="S1630" i="7"/>
  <c r="S1628" i="7"/>
  <c r="S1626" i="7"/>
  <c r="S1624" i="7"/>
  <c r="S1622" i="7"/>
  <c r="S1620" i="7"/>
  <c r="S1694" i="7"/>
  <c r="S817" i="7"/>
  <c r="S815" i="7"/>
  <c r="S813" i="7"/>
  <c r="S811" i="7"/>
  <c r="S809" i="7"/>
  <c r="S807" i="7"/>
  <c r="S805" i="7"/>
  <c r="S803" i="7"/>
  <c r="S801" i="7"/>
  <c r="S799" i="7"/>
  <c r="S797" i="7"/>
  <c r="S795" i="7"/>
  <c r="S1312" i="7"/>
  <c r="S1310" i="7"/>
  <c r="S1308" i="7"/>
  <c r="S1306" i="7"/>
  <c r="S1304" i="7"/>
  <c r="S1302" i="7"/>
  <c r="S1300" i="7"/>
  <c r="S1298" i="7"/>
  <c r="S1296" i="7"/>
  <c r="S1294" i="7"/>
  <c r="S1292" i="7"/>
  <c r="S1290" i="7"/>
  <c r="S1429" i="7"/>
  <c r="AT28" i="10" s="1"/>
  <c r="S1427" i="7"/>
  <c r="AT26" i="10" s="1"/>
  <c r="S1425" i="7"/>
  <c r="AT24" i="10" s="1"/>
  <c r="S1423" i="7"/>
  <c r="AT22" i="10" s="1"/>
  <c r="S1421" i="7"/>
  <c r="AT20" i="10" s="1"/>
  <c r="S1419" i="7"/>
  <c r="AT18" i="10" s="1"/>
  <c r="S1417" i="7"/>
  <c r="AT16" i="10" s="1"/>
  <c r="S1415" i="7"/>
  <c r="AT14" i="10" s="1"/>
  <c r="S1488" i="7"/>
  <c r="S1486" i="7"/>
  <c r="S1484" i="7"/>
  <c r="S1482" i="7"/>
  <c r="S1480" i="7"/>
  <c r="S1478" i="7"/>
  <c r="S1476" i="7"/>
  <c r="S1474" i="7"/>
  <c r="S1472" i="7"/>
  <c r="S1470" i="7"/>
  <c r="S1468" i="7"/>
  <c r="S1466" i="7"/>
  <c r="S1464" i="7"/>
  <c r="S1554" i="7"/>
  <c r="S1552" i="7"/>
  <c r="S1661" i="7"/>
  <c r="S1647" i="7"/>
  <c r="AH12" i="10" s="1"/>
  <c r="S1645" i="7"/>
  <c r="AH10" i="10" s="1"/>
  <c r="S1643" i="7"/>
  <c r="AH8" i="10" s="1"/>
  <c r="S1639" i="7"/>
  <c r="AH4" i="10" s="1"/>
  <c r="S526" i="7"/>
  <c r="S524" i="7"/>
  <c r="S520" i="7"/>
  <c r="S518" i="7"/>
  <c r="S510" i="7"/>
  <c r="S508" i="7"/>
  <c r="S506" i="7"/>
  <c r="S441" i="7"/>
  <c r="S427" i="7"/>
  <c r="S425" i="7"/>
  <c r="S579" i="7"/>
  <c r="S577" i="7"/>
  <c r="S575" i="7"/>
  <c r="S573" i="7"/>
  <c r="S571" i="7"/>
  <c r="S569" i="7"/>
  <c r="S567" i="7"/>
  <c r="S565" i="7"/>
  <c r="S1227" i="7"/>
  <c r="S1225" i="7"/>
  <c r="S1223" i="7"/>
  <c r="S1221" i="7"/>
  <c r="V24" i="10" s="1"/>
  <c r="S1657" i="7"/>
  <c r="S1649" i="7"/>
  <c r="S557" i="7"/>
  <c r="S549" i="7"/>
  <c r="S586" i="7"/>
  <c r="S582" i="7"/>
  <c r="S578" i="7"/>
  <c r="S614" i="7"/>
  <c r="S612" i="7"/>
  <c r="S610" i="7"/>
  <c r="S608" i="7"/>
  <c r="S606" i="7"/>
  <c r="S604" i="7"/>
  <c r="S702" i="7"/>
  <c r="S700" i="7"/>
  <c r="S698" i="7"/>
  <c r="S696" i="7"/>
  <c r="S694" i="7"/>
  <c r="S692" i="7"/>
  <c r="S690" i="7"/>
  <c r="S688" i="7"/>
  <c r="S684" i="7"/>
  <c r="S737" i="7"/>
  <c r="S741" i="7"/>
  <c r="S745" i="7"/>
  <c r="S749" i="7"/>
  <c r="S753" i="7"/>
  <c r="S757" i="7"/>
  <c r="S761" i="7"/>
  <c r="S790" i="7"/>
  <c r="S1489" i="7"/>
  <c r="S1692" i="7"/>
  <c r="S1690" i="7"/>
  <c r="S1688" i="7"/>
  <c r="S1686" i="7"/>
  <c r="S1684" i="7"/>
  <c r="S1682" i="7"/>
  <c r="S1680" i="7"/>
  <c r="S1226" i="7"/>
  <c r="S1224" i="7"/>
  <c r="S1222" i="7"/>
  <c r="S1220" i="7"/>
  <c r="S1633" i="7"/>
  <c r="S1631" i="7"/>
  <c r="S1629" i="7"/>
  <c r="S1627" i="7"/>
  <c r="S1625" i="7"/>
  <c r="S1623" i="7"/>
  <c r="S1621" i="7"/>
  <c r="S1619" i="7"/>
  <c r="S1617" i="7"/>
  <c r="S788" i="7"/>
  <c r="S786" i="7"/>
  <c r="S784" i="7"/>
  <c r="S782" i="7"/>
  <c r="S780" i="7"/>
  <c r="S778" i="7"/>
  <c r="S776" i="7"/>
  <c r="S793" i="7"/>
  <c r="S818" i="7"/>
  <c r="S1284" i="7"/>
  <c r="S1282" i="7"/>
  <c r="S1280" i="7"/>
  <c r="S1278" i="7"/>
  <c r="S1276" i="7"/>
  <c r="S1274" i="7"/>
  <c r="S1315" i="7"/>
  <c r="S779" i="7"/>
  <c r="S777" i="7"/>
  <c r="S775" i="7"/>
  <c r="S773" i="7"/>
  <c r="S771" i="7"/>
  <c r="S819" i="7"/>
  <c r="S1285" i="7"/>
  <c r="S1283" i="7"/>
  <c r="S1281" i="7"/>
  <c r="S1279" i="7"/>
  <c r="S1277" i="7"/>
  <c r="S1275" i="7"/>
  <c r="S1273" i="7"/>
  <c r="S1271" i="7"/>
  <c r="S1314" i="7"/>
  <c r="S1665" i="7"/>
  <c r="S731" i="7"/>
  <c r="S729" i="7"/>
  <c r="S727" i="7"/>
  <c r="S725" i="7"/>
  <c r="S723" i="7"/>
  <c r="S721" i="7"/>
  <c r="S719" i="7"/>
  <c r="S717" i="7"/>
  <c r="S715" i="7"/>
  <c r="S1576" i="7"/>
  <c r="S1723" i="7"/>
  <c r="S732" i="7"/>
  <c r="S730" i="7"/>
  <c r="S728" i="7"/>
  <c r="S726" i="7"/>
  <c r="S724" i="7"/>
  <c r="S722" i="7"/>
  <c r="S720" i="7"/>
  <c r="S718" i="7"/>
  <c r="S716" i="7"/>
  <c r="S1577" i="7"/>
  <c r="S1575" i="7"/>
  <c r="S1663" i="7"/>
  <c r="S1659" i="7"/>
  <c r="S1655" i="7"/>
  <c r="S1651" i="7"/>
  <c r="S1490" i="7"/>
  <c r="S736" i="7"/>
  <c r="N5" i="10" s="1"/>
  <c r="S740" i="7"/>
  <c r="S744" i="7"/>
  <c r="S748" i="7"/>
  <c r="S752" i="7"/>
  <c r="S756" i="7"/>
  <c r="S760" i="7"/>
  <c r="O1253" i="7"/>
  <c r="P1253" i="7" s="1"/>
  <c r="AY26" i="10" s="1"/>
  <c r="O1245" i="7"/>
  <c r="P1245" i="7" s="1"/>
  <c r="AY18" i="10" s="1"/>
  <c r="O1237" i="7"/>
  <c r="P1237" i="7" s="1"/>
  <c r="AY10" i="10" s="1"/>
  <c r="S1343" i="7"/>
  <c r="S1431" i="7"/>
  <c r="S1635" i="7"/>
  <c r="S1693" i="7"/>
  <c r="S1691" i="7"/>
  <c r="S1689" i="7"/>
  <c r="S1687" i="7"/>
  <c r="S1685" i="7"/>
  <c r="P766" i="7"/>
  <c r="O6" i="10" s="1"/>
  <c r="P770" i="7"/>
  <c r="O10" i="10" s="1"/>
  <c r="P774" i="7"/>
  <c r="O14" i="10" s="1"/>
  <c r="P778" i="7"/>
  <c r="O18" i="10" s="1"/>
  <c r="P782" i="7"/>
  <c r="O22" i="10" s="1"/>
  <c r="P786" i="7"/>
  <c r="O26" i="10" s="1"/>
  <c r="P790" i="7"/>
  <c r="O1256" i="7"/>
  <c r="P1256" i="7" s="1"/>
  <c r="AY29" i="10" s="1"/>
  <c r="O1248" i="7"/>
  <c r="P1248" i="7" s="1"/>
  <c r="AY21" i="10" s="1"/>
  <c r="O1240" i="7"/>
  <c r="P1240" i="7" s="1"/>
  <c r="AY13" i="10" s="1"/>
  <c r="O1232" i="7"/>
  <c r="P1232" i="7" s="1"/>
  <c r="AY5" i="10" s="1"/>
  <c r="S734" i="7"/>
  <c r="S738" i="7"/>
  <c r="N7" i="10" s="1"/>
  <c r="S742" i="7"/>
  <c r="S746" i="7"/>
  <c r="S750" i="7"/>
  <c r="S754" i="7"/>
  <c r="S758" i="7"/>
  <c r="O788" i="7"/>
  <c r="P788" i="7" s="1"/>
  <c r="O28" i="10" s="1"/>
  <c r="O784" i="7"/>
  <c r="P784" i="7" s="1"/>
  <c r="O24" i="10" s="1"/>
  <c r="O780" i="7"/>
  <c r="P780" i="7" s="1"/>
  <c r="O20" i="10" s="1"/>
  <c r="O776" i="7"/>
  <c r="P776" i="7" s="1"/>
  <c r="O16" i="10" s="1"/>
  <c r="O772" i="7"/>
  <c r="P772" i="7" s="1"/>
  <c r="O12" i="10" s="1"/>
  <c r="O768" i="7"/>
  <c r="P768" i="7" s="1"/>
  <c r="O8" i="10" s="1"/>
  <c r="O764" i="7"/>
  <c r="P764" i="7" s="1"/>
  <c r="O4" i="10" s="1"/>
  <c r="P1233" i="7"/>
  <c r="AY6" i="10" s="1"/>
  <c r="P1241" i="7"/>
  <c r="AY14" i="10" s="1"/>
  <c r="P1249" i="7"/>
  <c r="AY22" i="10" s="1"/>
  <c r="P1257" i="7"/>
  <c r="O1251" i="7"/>
  <c r="P1251" i="7" s="1"/>
  <c r="AY24" i="10" s="1"/>
  <c r="O1243" i="7"/>
  <c r="P1243" i="7" s="1"/>
  <c r="AY16" i="10" s="1"/>
  <c r="O1235" i="7"/>
  <c r="P1235" i="7" s="1"/>
  <c r="AY8" i="10" s="1"/>
  <c r="S1344" i="7"/>
  <c r="S1636" i="7"/>
  <c r="S1664" i="7"/>
  <c r="S1662" i="7"/>
  <c r="S1660" i="7"/>
  <c r="S1658" i="7"/>
  <c r="S1656" i="7"/>
  <c r="S1654" i="7"/>
  <c r="S1652" i="7"/>
  <c r="S1650" i="7"/>
  <c r="S1648" i="7"/>
  <c r="S1646" i="7"/>
  <c r="S1644" i="7"/>
  <c r="S1642" i="7"/>
  <c r="S1640" i="7"/>
  <c r="P765" i="7"/>
  <c r="O5" i="10" s="1"/>
  <c r="P769" i="7"/>
  <c r="O9" i="10" s="1"/>
  <c r="P773" i="7"/>
  <c r="O13" i="10" s="1"/>
  <c r="P777" i="7"/>
  <c r="O17" i="10" s="1"/>
  <c r="P781" i="7"/>
  <c r="O21" i="10" s="1"/>
  <c r="P785" i="7"/>
  <c r="O25" i="10" s="1"/>
  <c r="P789" i="7"/>
  <c r="O29" i="10" s="1"/>
  <c r="O787" i="7"/>
  <c r="P787" i="7" s="1"/>
  <c r="O27" i="10" s="1"/>
  <c r="O783" i="7"/>
  <c r="P783" i="7" s="1"/>
  <c r="O23" i="10" s="1"/>
  <c r="O779" i="7"/>
  <c r="P779" i="7" s="1"/>
  <c r="O19" i="10" s="1"/>
  <c r="O775" i="7"/>
  <c r="P775" i="7" s="1"/>
  <c r="O15" i="10" s="1"/>
  <c r="O771" i="7"/>
  <c r="P771" i="7" s="1"/>
  <c r="O11" i="10" s="1"/>
  <c r="O767" i="7"/>
  <c r="P767" i="7" s="1"/>
  <c r="O7" i="10" s="1"/>
  <c r="P1231" i="7"/>
  <c r="AY4" i="10" s="1"/>
  <c r="P1236" i="7"/>
  <c r="AY9" i="10" s="1"/>
  <c r="P1239" i="7"/>
  <c r="AY12" i="10" s="1"/>
  <c r="P1244" i="7"/>
  <c r="AY17" i="10" s="1"/>
  <c r="P1247" i="7"/>
  <c r="AY20" i="10" s="1"/>
  <c r="P1252" i="7"/>
  <c r="AY25" i="10" s="1"/>
  <c r="P1255" i="7"/>
  <c r="AY28" i="10" s="1"/>
  <c r="O1230" i="7"/>
  <c r="P1230" i="7" s="1"/>
  <c r="AY3" i="10" s="1"/>
  <c r="O1254" i="7"/>
  <c r="P1254" i="7" s="1"/>
  <c r="AY27" i="10" s="1"/>
  <c r="O1250" i="7"/>
  <c r="P1250" i="7" s="1"/>
  <c r="AY23" i="10" s="1"/>
  <c r="O1246" i="7"/>
  <c r="P1246" i="7" s="1"/>
  <c r="AY19" i="10" s="1"/>
  <c r="O1242" i="7"/>
  <c r="P1242" i="7" s="1"/>
  <c r="AY15" i="10" s="1"/>
  <c r="O1238" i="7"/>
  <c r="P1238" i="7" s="1"/>
  <c r="AY11" i="10" s="1"/>
  <c r="O1234" i="7"/>
  <c r="P1234" i="7" s="1"/>
  <c r="AY7" i="10" s="1"/>
  <c r="S1256" i="7"/>
  <c r="AX29" i="10" s="1"/>
  <c r="S1254" i="7"/>
  <c r="AX27" i="10" s="1"/>
  <c r="S1252" i="7"/>
  <c r="AX25" i="10" s="1"/>
  <c r="S1250" i="7"/>
  <c r="AX23" i="10" s="1"/>
  <c r="S1248" i="7"/>
  <c r="AX21" i="10" s="1"/>
  <c r="S1246" i="7"/>
  <c r="AX19" i="10" s="1"/>
  <c r="S1244" i="7"/>
  <c r="AX17" i="10" s="1"/>
  <c r="S1242" i="7"/>
  <c r="AX15" i="10" s="1"/>
  <c r="S1240" i="7"/>
  <c r="AX13" i="10" s="1"/>
  <c r="S1238" i="7"/>
  <c r="AX11" i="10" s="1"/>
  <c r="S1236" i="7"/>
  <c r="AX9" i="10" s="1"/>
  <c r="S1234" i="7"/>
  <c r="AX7" i="10" s="1"/>
  <c r="S1232" i="7"/>
  <c r="AX5" i="10" s="1"/>
  <c r="S1286" i="7"/>
  <c r="S1754" i="7"/>
  <c r="S1725" i="7"/>
  <c r="S1696" i="7"/>
  <c r="S1667" i="7"/>
  <c r="S1638" i="7"/>
  <c r="S1609" i="7"/>
  <c r="P1579" i="7"/>
  <c r="S1579" i="7"/>
  <c r="P1583" i="7"/>
  <c r="S1583" i="7"/>
  <c r="P1587" i="7"/>
  <c r="S1587" i="7"/>
  <c r="P1591" i="7"/>
  <c r="S1591" i="7"/>
  <c r="P1595" i="7"/>
  <c r="S1595" i="7"/>
  <c r="P1599" i="7"/>
  <c r="S1599" i="7"/>
  <c r="P1603" i="7"/>
  <c r="S1603" i="7"/>
  <c r="S1582" i="7"/>
  <c r="P1582" i="7"/>
  <c r="S1586" i="7"/>
  <c r="P1586" i="7"/>
  <c r="S1590" i="7"/>
  <c r="P1590" i="7"/>
  <c r="S1594" i="7"/>
  <c r="P1594" i="7"/>
  <c r="S1598" i="7"/>
  <c r="P1598" i="7"/>
  <c r="S1602" i="7"/>
  <c r="P1602" i="7"/>
  <c r="S1606" i="7"/>
  <c r="P1606" i="7"/>
  <c r="P1581" i="7"/>
  <c r="S1581" i="7"/>
  <c r="P1585" i="7"/>
  <c r="S1585" i="7"/>
  <c r="P1589" i="7"/>
  <c r="S1589" i="7"/>
  <c r="P1593" i="7"/>
  <c r="S1593" i="7"/>
  <c r="P1597" i="7"/>
  <c r="S1597" i="7"/>
  <c r="P1601" i="7"/>
  <c r="S1601" i="7"/>
  <c r="P1605" i="7"/>
  <c r="S1605" i="7"/>
  <c r="S1580" i="7"/>
  <c r="P1580" i="7"/>
  <c r="S1584" i="7"/>
  <c r="P1584" i="7"/>
  <c r="S1588" i="7"/>
  <c r="P1588" i="7"/>
  <c r="S1592" i="7"/>
  <c r="P1592" i="7"/>
  <c r="S1596" i="7"/>
  <c r="P1596" i="7"/>
  <c r="S1600" i="7"/>
  <c r="P1600" i="7"/>
  <c r="S1604" i="7"/>
  <c r="P1604" i="7"/>
  <c r="S1550" i="7"/>
  <c r="P1521" i="7"/>
  <c r="S1521" i="7"/>
  <c r="P1525" i="7"/>
  <c r="S1525" i="7"/>
  <c r="P1529" i="7"/>
  <c r="S1529" i="7"/>
  <c r="P1533" i="7"/>
  <c r="S1533" i="7"/>
  <c r="P1537" i="7"/>
  <c r="S1537" i="7"/>
  <c r="P1541" i="7"/>
  <c r="S1541" i="7"/>
  <c r="P1545" i="7"/>
  <c r="S1545" i="7"/>
  <c r="S1524" i="7"/>
  <c r="P1524" i="7"/>
  <c r="S1528" i="7"/>
  <c r="P1528" i="7"/>
  <c r="S1532" i="7"/>
  <c r="P1532" i="7"/>
  <c r="S1536" i="7"/>
  <c r="P1536" i="7"/>
  <c r="S1540" i="7"/>
  <c r="P1540" i="7"/>
  <c r="S1544" i="7"/>
  <c r="P1544" i="7"/>
  <c r="S1548" i="7"/>
  <c r="P1548" i="7"/>
  <c r="P1523" i="7"/>
  <c r="S1523" i="7"/>
  <c r="P1527" i="7"/>
  <c r="S1527" i="7"/>
  <c r="P1531" i="7"/>
  <c r="S1531" i="7"/>
  <c r="P1535" i="7"/>
  <c r="S1535" i="7"/>
  <c r="P1539" i="7"/>
  <c r="S1539" i="7"/>
  <c r="P1543" i="7"/>
  <c r="S1543" i="7"/>
  <c r="P1547" i="7"/>
  <c r="S1547" i="7"/>
  <c r="S1522" i="7"/>
  <c r="P1522" i="7"/>
  <c r="S1526" i="7"/>
  <c r="P1526" i="7"/>
  <c r="S1530" i="7"/>
  <c r="P1530" i="7"/>
  <c r="S1534" i="7"/>
  <c r="P1534" i="7"/>
  <c r="S1538" i="7"/>
  <c r="P1538" i="7"/>
  <c r="S1542" i="7"/>
  <c r="P1542" i="7"/>
  <c r="S1546" i="7"/>
  <c r="P1546" i="7"/>
  <c r="S1492" i="7"/>
  <c r="S1463" i="7"/>
  <c r="P1434" i="7"/>
  <c r="S1434" i="7"/>
  <c r="P1438" i="7"/>
  <c r="S1438" i="7"/>
  <c r="P1442" i="7"/>
  <c r="S1442" i="7"/>
  <c r="P1446" i="7"/>
  <c r="S1446" i="7"/>
  <c r="P1450" i="7"/>
  <c r="S1450" i="7"/>
  <c r="P1454" i="7"/>
  <c r="S1454" i="7"/>
  <c r="P1458" i="7"/>
  <c r="S1458" i="7"/>
  <c r="S1437" i="7"/>
  <c r="P1437" i="7"/>
  <c r="S1441" i="7"/>
  <c r="P1441" i="7"/>
  <c r="S1445" i="7"/>
  <c r="P1445" i="7"/>
  <c r="S1449" i="7"/>
  <c r="P1449" i="7"/>
  <c r="S1453" i="7"/>
  <c r="P1453" i="7"/>
  <c r="S1457" i="7"/>
  <c r="P1457" i="7"/>
  <c r="S1461" i="7"/>
  <c r="P1461" i="7"/>
  <c r="P1436" i="7"/>
  <c r="S1436" i="7"/>
  <c r="P1440" i="7"/>
  <c r="S1440" i="7"/>
  <c r="P1444" i="7"/>
  <c r="S1444" i="7"/>
  <c r="P1448" i="7"/>
  <c r="S1448" i="7"/>
  <c r="P1452" i="7"/>
  <c r="S1452" i="7"/>
  <c r="P1456" i="7"/>
  <c r="S1456" i="7"/>
  <c r="P1460" i="7"/>
  <c r="S1460" i="7"/>
  <c r="S1435" i="7"/>
  <c r="P1435" i="7"/>
  <c r="S1439" i="7"/>
  <c r="P1439" i="7"/>
  <c r="S1443" i="7"/>
  <c r="P1443" i="7"/>
  <c r="S1447" i="7"/>
  <c r="P1447" i="7"/>
  <c r="S1451" i="7"/>
  <c r="P1451" i="7"/>
  <c r="S1455" i="7"/>
  <c r="P1455" i="7"/>
  <c r="S1459" i="7"/>
  <c r="P1459" i="7"/>
  <c r="S1404" i="7"/>
  <c r="AT3" i="10" s="1"/>
  <c r="S1317" i="7"/>
  <c r="S1288" i="7"/>
  <c r="S1259" i="7"/>
  <c r="S1200" i="7"/>
  <c r="S1230" i="7"/>
  <c r="AX3" i="10" s="1"/>
  <c r="P2104" i="7"/>
  <c r="S2104" i="7"/>
  <c r="P2108" i="7"/>
  <c r="S2108" i="7"/>
  <c r="P2112" i="7"/>
  <c r="S2112" i="7"/>
  <c r="P2116" i="7"/>
  <c r="S2116" i="7"/>
  <c r="P2120" i="7"/>
  <c r="S2120" i="7"/>
  <c r="P2124" i="7"/>
  <c r="S2124" i="7"/>
  <c r="P2128" i="7"/>
  <c r="S2128" i="7"/>
  <c r="S2107" i="7"/>
  <c r="P2107" i="7"/>
  <c r="S2111" i="7"/>
  <c r="P2111" i="7"/>
  <c r="S2115" i="7"/>
  <c r="P2115" i="7"/>
  <c r="S2119" i="7"/>
  <c r="P2119" i="7"/>
  <c r="S2123" i="7"/>
  <c r="P2123" i="7"/>
  <c r="S2127" i="7"/>
  <c r="P2127" i="7"/>
  <c r="S2131" i="7"/>
  <c r="P2131" i="7"/>
  <c r="P2106" i="7"/>
  <c r="S2106" i="7"/>
  <c r="P2110" i="7"/>
  <c r="S2110" i="7"/>
  <c r="P2114" i="7"/>
  <c r="S2114" i="7"/>
  <c r="P2118" i="7"/>
  <c r="S2118" i="7"/>
  <c r="P2122" i="7"/>
  <c r="S2122" i="7"/>
  <c r="P2126" i="7"/>
  <c r="S2126" i="7"/>
  <c r="P2130" i="7"/>
  <c r="S2130" i="7"/>
  <c r="S2105" i="7"/>
  <c r="P2105" i="7"/>
  <c r="S2109" i="7"/>
  <c r="P2109" i="7"/>
  <c r="S2113" i="7"/>
  <c r="P2113" i="7"/>
  <c r="S2117" i="7"/>
  <c r="P2117" i="7"/>
  <c r="S2121" i="7"/>
  <c r="P2121" i="7"/>
  <c r="S2125" i="7"/>
  <c r="P2125" i="7"/>
  <c r="S2129" i="7"/>
  <c r="P2129" i="7"/>
  <c r="S792" i="7"/>
  <c r="S763" i="7"/>
  <c r="S705" i="7"/>
  <c r="S676" i="7"/>
  <c r="S589" i="7"/>
  <c r="S559" i="7"/>
  <c r="S501" i="7"/>
  <c r="S530" i="7"/>
  <c r="S532" i="7"/>
  <c r="N14" i="10" l="1"/>
  <c r="N16" i="10"/>
  <c r="N9" i="10"/>
  <c r="N10" i="10"/>
  <c r="N27" i="10"/>
  <c r="N13" i="10"/>
  <c r="AH29" i="10"/>
  <c r="AH11" i="10"/>
  <c r="AH19" i="10"/>
  <c r="AH27" i="10"/>
  <c r="AH18" i="10"/>
  <c r="AH26" i="10"/>
  <c r="AH7" i="10"/>
  <c r="AH3" i="10"/>
  <c r="AH13" i="10"/>
  <c r="AH21" i="10"/>
  <c r="AH20" i="10"/>
  <c r="AH28" i="10"/>
  <c r="AH9" i="10"/>
  <c r="AH15" i="10"/>
  <c r="AH23" i="10"/>
  <c r="AH14" i="10"/>
  <c r="AH22" i="10"/>
  <c r="AH17" i="10"/>
  <c r="AH25" i="10"/>
  <c r="AH16" i="10"/>
  <c r="AH24" i="10"/>
  <c r="AH5" i="10"/>
  <c r="N6" i="10"/>
  <c r="N19" i="10"/>
  <c r="N8" i="10"/>
  <c r="N11" i="10"/>
  <c r="N21" i="10"/>
  <c r="N29" i="10"/>
  <c r="N4" i="10"/>
  <c r="N15" i="10"/>
  <c r="N23" i="10"/>
  <c r="N17" i="10"/>
  <c r="N25" i="10"/>
  <c r="N12" i="10"/>
  <c r="N24" i="10"/>
  <c r="N18" i="10"/>
  <c r="N26" i="10"/>
  <c r="N3" i="10"/>
  <c r="N20" i="10"/>
  <c r="N28" i="10"/>
  <c r="N22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" i="10"/>
  <c r="N386" i="7"/>
  <c r="N387" i="7"/>
  <c r="N388" i="7"/>
  <c r="N389" i="7"/>
  <c r="N391" i="7"/>
  <c r="N392" i="7"/>
  <c r="N393" i="7"/>
  <c r="N394" i="7"/>
  <c r="N395" i="7"/>
  <c r="N396" i="7"/>
  <c r="N398" i="7"/>
  <c r="N399" i="7"/>
  <c r="N401" i="7"/>
  <c r="N402" i="7"/>
  <c r="N403" i="7"/>
  <c r="N404" i="7"/>
  <c r="N405" i="7"/>
  <c r="N406" i="7"/>
  <c r="N407" i="7"/>
  <c r="N408" i="7"/>
  <c r="N409" i="7"/>
  <c r="N411" i="7"/>
  <c r="N385" i="7"/>
  <c r="R2587" i="7" l="1"/>
  <c r="R2588" i="7"/>
  <c r="R2589" i="7"/>
  <c r="R2590" i="7"/>
  <c r="R2591" i="7"/>
  <c r="R2592" i="7"/>
  <c r="R2593" i="7"/>
  <c r="R2594" i="7"/>
  <c r="R2595" i="7"/>
  <c r="R2596" i="7"/>
  <c r="R2597" i="7"/>
  <c r="R2598" i="7"/>
  <c r="R2599" i="7"/>
  <c r="R2600" i="7"/>
  <c r="R2601" i="7"/>
  <c r="R2602" i="7"/>
  <c r="R2603" i="7"/>
  <c r="R2604" i="7"/>
  <c r="R2605" i="7"/>
  <c r="R2606" i="7"/>
  <c r="R2607" i="7"/>
  <c r="R2608" i="7"/>
  <c r="R2609" i="7"/>
  <c r="R2610" i="7"/>
  <c r="R2611" i="7"/>
  <c r="R2612" i="7"/>
  <c r="R2613" i="7"/>
  <c r="R2586" i="7"/>
  <c r="R1142" i="7"/>
  <c r="N1143" i="7"/>
  <c r="N1142" i="7"/>
  <c r="O385" i="7"/>
  <c r="P385" i="7" s="1"/>
  <c r="O386" i="7"/>
  <c r="O387" i="7"/>
  <c r="O388" i="7"/>
  <c r="O389" i="7"/>
  <c r="P389" i="7" s="1"/>
  <c r="O391" i="7"/>
  <c r="O392" i="7"/>
  <c r="O393" i="7"/>
  <c r="O394" i="7"/>
  <c r="P394" i="7" s="1"/>
  <c r="O395" i="7"/>
  <c r="O396" i="7"/>
  <c r="O398" i="7"/>
  <c r="O399" i="7"/>
  <c r="P399" i="7" s="1"/>
  <c r="O401" i="7"/>
  <c r="O402" i="7"/>
  <c r="O403" i="7"/>
  <c r="O404" i="7"/>
  <c r="P404" i="7" s="1"/>
  <c r="K23" i="10" s="1"/>
  <c r="O405" i="7"/>
  <c r="O406" i="7"/>
  <c r="O407" i="7"/>
  <c r="O408" i="7"/>
  <c r="P408" i="7" s="1"/>
  <c r="O409" i="7"/>
  <c r="O411" i="7"/>
  <c r="N356" i="7"/>
  <c r="O356" i="7" s="1"/>
  <c r="P356" i="7" s="1"/>
  <c r="N357" i="7"/>
  <c r="O357" i="7" s="1"/>
  <c r="P357" i="7" s="1"/>
  <c r="N358" i="7"/>
  <c r="O358" i="7" s="1"/>
  <c r="P358" i="7" s="1"/>
  <c r="N359" i="7"/>
  <c r="O359" i="7" s="1"/>
  <c r="P359" i="7" s="1"/>
  <c r="N360" i="7"/>
  <c r="O360" i="7" s="1"/>
  <c r="P360" i="7" s="1"/>
  <c r="N361" i="7"/>
  <c r="O361" i="7" s="1"/>
  <c r="P361" i="7" s="1"/>
  <c r="N362" i="7"/>
  <c r="O362" i="7" s="1"/>
  <c r="P362" i="7" s="1"/>
  <c r="N363" i="7"/>
  <c r="O363" i="7" s="1"/>
  <c r="P363" i="7" s="1"/>
  <c r="N364" i="7"/>
  <c r="O364" i="7" s="1"/>
  <c r="P364" i="7" s="1"/>
  <c r="N365" i="7"/>
  <c r="O365" i="7" s="1"/>
  <c r="P365" i="7" s="1"/>
  <c r="N366" i="7"/>
  <c r="O366" i="7" s="1"/>
  <c r="P366" i="7" s="1"/>
  <c r="N367" i="7"/>
  <c r="O367" i="7" s="1"/>
  <c r="P367" i="7" s="1"/>
  <c r="N368" i="7"/>
  <c r="O368" i="7" s="1"/>
  <c r="P368" i="7" s="1"/>
  <c r="N369" i="7"/>
  <c r="O369" i="7" s="1"/>
  <c r="P369" i="7" s="1"/>
  <c r="N370" i="7"/>
  <c r="O370" i="7" s="1"/>
  <c r="P370" i="7" s="1"/>
  <c r="N371" i="7"/>
  <c r="O371" i="7" s="1"/>
  <c r="P371" i="7" s="1"/>
  <c r="N372" i="7"/>
  <c r="O372" i="7" s="1"/>
  <c r="P372" i="7" s="1"/>
  <c r="N373" i="7"/>
  <c r="O373" i="7" s="1"/>
  <c r="P373" i="7" s="1"/>
  <c r="N374" i="7"/>
  <c r="O374" i="7" s="1"/>
  <c r="P374" i="7" s="1"/>
  <c r="N375" i="7"/>
  <c r="O375" i="7" s="1"/>
  <c r="P375" i="7" s="1"/>
  <c r="N376" i="7"/>
  <c r="O376" i="7" s="1"/>
  <c r="P376" i="7" s="1"/>
  <c r="N377" i="7"/>
  <c r="O377" i="7" s="1"/>
  <c r="P377" i="7" s="1"/>
  <c r="N378" i="7"/>
  <c r="O378" i="7" s="1"/>
  <c r="P378" i="7" s="1"/>
  <c r="N379" i="7"/>
  <c r="O379" i="7" s="1"/>
  <c r="P379" i="7" s="1"/>
  <c r="N380" i="7"/>
  <c r="O380" i="7" s="1"/>
  <c r="P380" i="7" s="1"/>
  <c r="N381" i="7"/>
  <c r="O381" i="7" s="1"/>
  <c r="P381" i="7" s="1"/>
  <c r="N382" i="7"/>
  <c r="O382" i="7" s="1"/>
  <c r="P382" i="7" s="1"/>
  <c r="N355" i="7"/>
  <c r="O355" i="7" s="1"/>
  <c r="P355" i="7" s="1"/>
  <c r="R326" i="7"/>
  <c r="Q326" i="7"/>
  <c r="N326" i="7"/>
  <c r="R297" i="7"/>
  <c r="Q297" i="7"/>
  <c r="N297" i="7"/>
  <c r="O297" i="7" s="1"/>
  <c r="P297" i="7" s="1"/>
  <c r="R268" i="7"/>
  <c r="Q268" i="7"/>
  <c r="N268" i="7"/>
  <c r="N262" i="7"/>
  <c r="O262" i="7" s="1"/>
  <c r="Q266" i="7"/>
  <c r="R266" i="7"/>
  <c r="N240" i="7"/>
  <c r="O240" i="7" s="1"/>
  <c r="N241" i="7"/>
  <c r="O241" i="7" s="1"/>
  <c r="N242" i="7"/>
  <c r="O242" i="7" s="1"/>
  <c r="N243" i="7"/>
  <c r="O243" i="7" s="1"/>
  <c r="N244" i="7"/>
  <c r="O244" i="7" s="1"/>
  <c r="N245" i="7"/>
  <c r="O245" i="7" s="1"/>
  <c r="N246" i="7"/>
  <c r="O246" i="7" s="1"/>
  <c r="N247" i="7"/>
  <c r="O247" i="7" s="1"/>
  <c r="N248" i="7"/>
  <c r="O248" i="7" s="1"/>
  <c r="N249" i="7"/>
  <c r="O249" i="7" s="1"/>
  <c r="N250" i="7"/>
  <c r="O250" i="7" s="1"/>
  <c r="N251" i="7"/>
  <c r="O251" i="7" s="1"/>
  <c r="N252" i="7"/>
  <c r="O252" i="7" s="1"/>
  <c r="N253" i="7"/>
  <c r="O253" i="7" s="1"/>
  <c r="N254" i="7"/>
  <c r="O254" i="7" s="1"/>
  <c r="N255" i="7"/>
  <c r="O255" i="7" s="1"/>
  <c r="N256" i="7"/>
  <c r="O256" i="7" s="1"/>
  <c r="N257" i="7"/>
  <c r="O257" i="7" s="1"/>
  <c r="N258" i="7"/>
  <c r="O258" i="7" s="1"/>
  <c r="N259" i="7"/>
  <c r="O259" i="7" s="1"/>
  <c r="N260" i="7"/>
  <c r="O260" i="7" s="1"/>
  <c r="N261" i="7"/>
  <c r="O261" i="7" s="1"/>
  <c r="N263" i="7"/>
  <c r="O263" i="7" s="1"/>
  <c r="N264" i="7"/>
  <c r="O264" i="7" s="1"/>
  <c r="N265" i="7"/>
  <c r="O265" i="7" s="1"/>
  <c r="N266" i="7"/>
  <c r="O266" i="7" s="1"/>
  <c r="P266" i="7" s="1"/>
  <c r="N239" i="7"/>
  <c r="N1026" i="7"/>
  <c r="O1026" i="7" s="1"/>
  <c r="P1026" i="7" s="1"/>
  <c r="Q1026" i="7"/>
  <c r="R1026" i="7"/>
  <c r="N1027" i="7"/>
  <c r="O1027" i="7" s="1"/>
  <c r="P1027" i="7" s="1"/>
  <c r="Q1027" i="7"/>
  <c r="R1027" i="7"/>
  <c r="N1028" i="7"/>
  <c r="O1028" i="7" s="1"/>
  <c r="P1028" i="7" s="1"/>
  <c r="Q1028" i="7"/>
  <c r="R1028" i="7"/>
  <c r="N1029" i="7"/>
  <c r="O1029" i="7" s="1"/>
  <c r="P1029" i="7" s="1"/>
  <c r="Q1029" i="7"/>
  <c r="R1029" i="7"/>
  <c r="N1030" i="7"/>
  <c r="O1030" i="7" s="1"/>
  <c r="P1030" i="7" s="1"/>
  <c r="Q1030" i="7"/>
  <c r="R1030" i="7"/>
  <c r="N1031" i="7"/>
  <c r="O1031" i="7" s="1"/>
  <c r="P1031" i="7" s="1"/>
  <c r="Q1031" i="7"/>
  <c r="R1031" i="7"/>
  <c r="N1032" i="7"/>
  <c r="O1032" i="7" s="1"/>
  <c r="P1032" i="7" s="1"/>
  <c r="Q1032" i="7"/>
  <c r="R1032" i="7"/>
  <c r="N1033" i="7"/>
  <c r="O1033" i="7" s="1"/>
  <c r="P1033" i="7" s="1"/>
  <c r="Q1033" i="7"/>
  <c r="R1033" i="7"/>
  <c r="N1034" i="7"/>
  <c r="O1034" i="7" s="1"/>
  <c r="P1034" i="7" s="1"/>
  <c r="Q1034" i="7"/>
  <c r="R1034" i="7"/>
  <c r="N1035" i="7"/>
  <c r="O1035" i="7" s="1"/>
  <c r="P1035" i="7" s="1"/>
  <c r="Q1035" i="7"/>
  <c r="R1035" i="7"/>
  <c r="N1036" i="7"/>
  <c r="O1036" i="7" s="1"/>
  <c r="P1036" i="7" s="1"/>
  <c r="Q1036" i="7"/>
  <c r="R1036" i="7"/>
  <c r="N1037" i="7"/>
  <c r="O1037" i="7" s="1"/>
  <c r="P1037" i="7" s="1"/>
  <c r="Q1037" i="7"/>
  <c r="R1037" i="7"/>
  <c r="N1038" i="7"/>
  <c r="O1038" i="7" s="1"/>
  <c r="P1038" i="7" s="1"/>
  <c r="Q1038" i="7"/>
  <c r="R1038" i="7"/>
  <c r="N1039" i="7"/>
  <c r="O1039" i="7" s="1"/>
  <c r="P1039" i="7" s="1"/>
  <c r="Q1039" i="7"/>
  <c r="R1039" i="7"/>
  <c r="N1040" i="7"/>
  <c r="O1040" i="7" s="1"/>
  <c r="P1040" i="7" s="1"/>
  <c r="Q1040" i="7"/>
  <c r="R1040" i="7"/>
  <c r="N1041" i="7"/>
  <c r="O1041" i="7" s="1"/>
  <c r="P1041" i="7" s="1"/>
  <c r="Q1041" i="7"/>
  <c r="R1041" i="7"/>
  <c r="N1042" i="7"/>
  <c r="O1042" i="7" s="1"/>
  <c r="P1042" i="7" s="1"/>
  <c r="Q1042" i="7"/>
  <c r="R1042" i="7"/>
  <c r="N1043" i="7"/>
  <c r="O1043" i="7" s="1"/>
  <c r="P1043" i="7" s="1"/>
  <c r="Q1043" i="7"/>
  <c r="R1043" i="7"/>
  <c r="N1044" i="7"/>
  <c r="O1044" i="7" s="1"/>
  <c r="P1044" i="7" s="1"/>
  <c r="Q1044" i="7"/>
  <c r="R1044" i="7"/>
  <c r="N1045" i="7"/>
  <c r="O1045" i="7" s="1"/>
  <c r="P1045" i="7" s="1"/>
  <c r="Q1045" i="7"/>
  <c r="R1045" i="7"/>
  <c r="N1046" i="7"/>
  <c r="O1046" i="7" s="1"/>
  <c r="P1046" i="7" s="1"/>
  <c r="Q1046" i="7"/>
  <c r="R1046" i="7"/>
  <c r="N1047" i="7"/>
  <c r="O1047" i="7" s="1"/>
  <c r="P1047" i="7" s="1"/>
  <c r="Q1047" i="7"/>
  <c r="R1047" i="7"/>
  <c r="N1048" i="7"/>
  <c r="O1048" i="7" s="1"/>
  <c r="P1048" i="7" s="1"/>
  <c r="Q1048" i="7"/>
  <c r="R1048" i="7"/>
  <c r="N1049" i="7"/>
  <c r="O1049" i="7" s="1"/>
  <c r="P1049" i="7" s="1"/>
  <c r="Q1049" i="7"/>
  <c r="R1049" i="7"/>
  <c r="N1050" i="7"/>
  <c r="O1050" i="7" s="1"/>
  <c r="P1050" i="7" s="1"/>
  <c r="Q1050" i="7"/>
  <c r="R1050" i="7"/>
  <c r="N1051" i="7"/>
  <c r="O1051" i="7" s="1"/>
  <c r="P1051" i="7" s="1"/>
  <c r="Q1051" i="7"/>
  <c r="R1051" i="7"/>
  <c r="N1052" i="7"/>
  <c r="O1052" i="7" s="1"/>
  <c r="P1052" i="7" s="1"/>
  <c r="Q1052" i="7"/>
  <c r="R1052" i="7"/>
  <c r="R1025" i="7"/>
  <c r="Q1025" i="7"/>
  <c r="N1025" i="7"/>
  <c r="O1025" i="7" s="1"/>
  <c r="P1025" i="7" s="1"/>
  <c r="N997" i="7"/>
  <c r="O997" i="7" s="1"/>
  <c r="P997" i="7" s="1"/>
  <c r="Q997" i="7"/>
  <c r="R997" i="7"/>
  <c r="N998" i="7"/>
  <c r="O998" i="7" s="1"/>
  <c r="P998" i="7" s="1"/>
  <c r="Q998" i="7"/>
  <c r="R998" i="7"/>
  <c r="N999" i="7"/>
  <c r="O999" i="7" s="1"/>
  <c r="P999" i="7" s="1"/>
  <c r="Q999" i="7"/>
  <c r="R999" i="7"/>
  <c r="N1000" i="7"/>
  <c r="O1000" i="7" s="1"/>
  <c r="P1000" i="7" s="1"/>
  <c r="Q1000" i="7"/>
  <c r="R1000" i="7"/>
  <c r="N1001" i="7"/>
  <c r="O1001" i="7" s="1"/>
  <c r="P1001" i="7" s="1"/>
  <c r="Q1001" i="7"/>
  <c r="R1001" i="7"/>
  <c r="N1002" i="7"/>
  <c r="O1002" i="7" s="1"/>
  <c r="P1002" i="7" s="1"/>
  <c r="Q1002" i="7"/>
  <c r="R1002" i="7"/>
  <c r="N1003" i="7"/>
  <c r="O1003" i="7" s="1"/>
  <c r="P1003" i="7" s="1"/>
  <c r="Q1003" i="7"/>
  <c r="R1003" i="7"/>
  <c r="N1004" i="7"/>
  <c r="O1004" i="7" s="1"/>
  <c r="P1004" i="7" s="1"/>
  <c r="Q1004" i="7"/>
  <c r="R1004" i="7"/>
  <c r="N1005" i="7"/>
  <c r="O1005" i="7" s="1"/>
  <c r="P1005" i="7" s="1"/>
  <c r="Q1005" i="7"/>
  <c r="R1005" i="7"/>
  <c r="N1006" i="7"/>
  <c r="O1006" i="7" s="1"/>
  <c r="P1006" i="7" s="1"/>
  <c r="Q1006" i="7"/>
  <c r="R1006" i="7"/>
  <c r="N1007" i="7"/>
  <c r="O1007" i="7" s="1"/>
  <c r="P1007" i="7" s="1"/>
  <c r="Q1007" i="7"/>
  <c r="R1007" i="7"/>
  <c r="N1008" i="7"/>
  <c r="O1008" i="7" s="1"/>
  <c r="P1008" i="7" s="1"/>
  <c r="Q1008" i="7"/>
  <c r="R1008" i="7"/>
  <c r="N1009" i="7"/>
  <c r="O1009" i="7" s="1"/>
  <c r="P1009" i="7" s="1"/>
  <c r="Q1009" i="7"/>
  <c r="R1009" i="7"/>
  <c r="N1010" i="7"/>
  <c r="O1010" i="7" s="1"/>
  <c r="P1010" i="7" s="1"/>
  <c r="Q1010" i="7"/>
  <c r="R1010" i="7"/>
  <c r="N1011" i="7"/>
  <c r="O1011" i="7" s="1"/>
  <c r="P1011" i="7" s="1"/>
  <c r="Q1011" i="7"/>
  <c r="R1011" i="7"/>
  <c r="N1012" i="7"/>
  <c r="O1012" i="7" s="1"/>
  <c r="P1012" i="7" s="1"/>
  <c r="Q1012" i="7"/>
  <c r="R1012" i="7"/>
  <c r="N1013" i="7"/>
  <c r="O1013" i="7" s="1"/>
  <c r="P1013" i="7" s="1"/>
  <c r="Q1013" i="7"/>
  <c r="R1013" i="7"/>
  <c r="N1014" i="7"/>
  <c r="O1014" i="7" s="1"/>
  <c r="P1014" i="7" s="1"/>
  <c r="Q1014" i="7"/>
  <c r="R1014" i="7"/>
  <c r="N1015" i="7"/>
  <c r="O1015" i="7" s="1"/>
  <c r="P1015" i="7" s="1"/>
  <c r="Q1015" i="7"/>
  <c r="R1015" i="7"/>
  <c r="N1016" i="7"/>
  <c r="O1016" i="7" s="1"/>
  <c r="P1016" i="7" s="1"/>
  <c r="Q1016" i="7"/>
  <c r="R1016" i="7"/>
  <c r="N1017" i="7"/>
  <c r="O1017" i="7" s="1"/>
  <c r="P1017" i="7" s="1"/>
  <c r="Q1017" i="7"/>
  <c r="R1017" i="7"/>
  <c r="N1018" i="7"/>
  <c r="O1018" i="7" s="1"/>
  <c r="P1018" i="7" s="1"/>
  <c r="Q1018" i="7"/>
  <c r="R1018" i="7"/>
  <c r="N1019" i="7"/>
  <c r="O1019" i="7" s="1"/>
  <c r="P1019" i="7" s="1"/>
  <c r="Q1019" i="7"/>
  <c r="R1019" i="7"/>
  <c r="N1020" i="7"/>
  <c r="O1020" i="7" s="1"/>
  <c r="P1020" i="7" s="1"/>
  <c r="Q1020" i="7"/>
  <c r="R1020" i="7"/>
  <c r="N1021" i="7"/>
  <c r="O1021" i="7" s="1"/>
  <c r="P1021" i="7" s="1"/>
  <c r="Q1021" i="7"/>
  <c r="R1021" i="7"/>
  <c r="N1022" i="7"/>
  <c r="O1022" i="7" s="1"/>
  <c r="P1022" i="7" s="1"/>
  <c r="Q1022" i="7"/>
  <c r="R1022" i="7"/>
  <c r="N1023" i="7"/>
  <c r="O1023" i="7" s="1"/>
  <c r="P1023" i="7" s="1"/>
  <c r="Q1023" i="7"/>
  <c r="R1023" i="7"/>
  <c r="R996" i="7"/>
  <c r="Q996" i="7"/>
  <c r="N996" i="7"/>
  <c r="O996" i="7" s="1"/>
  <c r="P996" i="7" s="1"/>
  <c r="N968" i="7"/>
  <c r="O968" i="7" s="1"/>
  <c r="P968" i="7" s="1"/>
  <c r="Q968" i="7"/>
  <c r="R968" i="7"/>
  <c r="N969" i="7"/>
  <c r="O969" i="7" s="1"/>
  <c r="P969" i="7" s="1"/>
  <c r="Q969" i="7"/>
  <c r="R969" i="7"/>
  <c r="N970" i="7"/>
  <c r="O970" i="7" s="1"/>
  <c r="P970" i="7" s="1"/>
  <c r="Q970" i="7"/>
  <c r="R970" i="7"/>
  <c r="N971" i="7"/>
  <c r="O971" i="7" s="1"/>
  <c r="P971" i="7" s="1"/>
  <c r="Q971" i="7"/>
  <c r="R971" i="7"/>
  <c r="N972" i="7"/>
  <c r="O972" i="7" s="1"/>
  <c r="P972" i="7" s="1"/>
  <c r="Q972" i="7"/>
  <c r="R972" i="7"/>
  <c r="N973" i="7"/>
  <c r="O973" i="7" s="1"/>
  <c r="P973" i="7" s="1"/>
  <c r="Q973" i="7"/>
  <c r="R973" i="7"/>
  <c r="N974" i="7"/>
  <c r="O974" i="7" s="1"/>
  <c r="P974" i="7" s="1"/>
  <c r="Q974" i="7"/>
  <c r="R974" i="7"/>
  <c r="N975" i="7"/>
  <c r="O975" i="7" s="1"/>
  <c r="P975" i="7" s="1"/>
  <c r="Q975" i="7"/>
  <c r="R975" i="7"/>
  <c r="N976" i="7"/>
  <c r="O976" i="7" s="1"/>
  <c r="P976" i="7" s="1"/>
  <c r="Q976" i="7"/>
  <c r="R976" i="7"/>
  <c r="N977" i="7"/>
  <c r="O977" i="7" s="1"/>
  <c r="P977" i="7" s="1"/>
  <c r="Q977" i="7"/>
  <c r="R977" i="7"/>
  <c r="N978" i="7"/>
  <c r="O978" i="7" s="1"/>
  <c r="P978" i="7" s="1"/>
  <c r="Q978" i="7"/>
  <c r="R978" i="7"/>
  <c r="N979" i="7"/>
  <c r="O979" i="7" s="1"/>
  <c r="P979" i="7" s="1"/>
  <c r="Q979" i="7"/>
  <c r="R979" i="7"/>
  <c r="N980" i="7"/>
  <c r="O980" i="7" s="1"/>
  <c r="P980" i="7" s="1"/>
  <c r="Q980" i="7"/>
  <c r="R980" i="7"/>
  <c r="N981" i="7"/>
  <c r="O981" i="7" s="1"/>
  <c r="Q981" i="7"/>
  <c r="R981" i="7"/>
  <c r="N982" i="7"/>
  <c r="O982" i="7" s="1"/>
  <c r="P982" i="7" s="1"/>
  <c r="Q982" i="7"/>
  <c r="R982" i="7"/>
  <c r="N983" i="7"/>
  <c r="O983" i="7" s="1"/>
  <c r="P983" i="7" s="1"/>
  <c r="Q983" i="7"/>
  <c r="R983" i="7"/>
  <c r="N984" i="7"/>
  <c r="O984" i="7" s="1"/>
  <c r="P984" i="7" s="1"/>
  <c r="Q984" i="7"/>
  <c r="R984" i="7"/>
  <c r="N985" i="7"/>
  <c r="O985" i="7" s="1"/>
  <c r="P985" i="7" s="1"/>
  <c r="Q985" i="7"/>
  <c r="R985" i="7"/>
  <c r="N986" i="7"/>
  <c r="O986" i="7" s="1"/>
  <c r="P986" i="7" s="1"/>
  <c r="Q986" i="7"/>
  <c r="R986" i="7"/>
  <c r="N987" i="7"/>
  <c r="O987" i="7" s="1"/>
  <c r="P987" i="7" s="1"/>
  <c r="Q987" i="7"/>
  <c r="R987" i="7"/>
  <c r="N988" i="7"/>
  <c r="O988" i="7" s="1"/>
  <c r="P988" i="7" s="1"/>
  <c r="Q988" i="7"/>
  <c r="R988" i="7"/>
  <c r="N989" i="7"/>
  <c r="O989" i="7" s="1"/>
  <c r="P989" i="7" s="1"/>
  <c r="Q989" i="7"/>
  <c r="R989" i="7"/>
  <c r="N990" i="7"/>
  <c r="O990" i="7" s="1"/>
  <c r="P990" i="7" s="1"/>
  <c r="Q990" i="7"/>
  <c r="R990" i="7"/>
  <c r="N991" i="7"/>
  <c r="O991" i="7" s="1"/>
  <c r="P991" i="7" s="1"/>
  <c r="Q991" i="7"/>
  <c r="R991" i="7"/>
  <c r="N992" i="7"/>
  <c r="O992" i="7" s="1"/>
  <c r="P992" i="7" s="1"/>
  <c r="Q992" i="7"/>
  <c r="R992" i="7"/>
  <c r="N993" i="7"/>
  <c r="O993" i="7" s="1"/>
  <c r="P993" i="7" s="1"/>
  <c r="Q993" i="7"/>
  <c r="R993" i="7"/>
  <c r="N994" i="7"/>
  <c r="O994" i="7" s="1"/>
  <c r="P994" i="7" s="1"/>
  <c r="Q994" i="7"/>
  <c r="R994" i="7"/>
  <c r="R967" i="7"/>
  <c r="Q967" i="7"/>
  <c r="N967" i="7"/>
  <c r="O967" i="7" s="1"/>
  <c r="P967" i="7" s="1"/>
  <c r="N939" i="7"/>
  <c r="O939" i="7" s="1"/>
  <c r="P939" i="7" s="1"/>
  <c r="Q939" i="7"/>
  <c r="R939" i="7"/>
  <c r="N940" i="7"/>
  <c r="O940" i="7" s="1"/>
  <c r="P940" i="7" s="1"/>
  <c r="Q940" i="7"/>
  <c r="R940" i="7"/>
  <c r="N941" i="7"/>
  <c r="O941" i="7" s="1"/>
  <c r="P941" i="7" s="1"/>
  <c r="Q941" i="7"/>
  <c r="R941" i="7"/>
  <c r="N942" i="7"/>
  <c r="O942" i="7" s="1"/>
  <c r="P942" i="7" s="1"/>
  <c r="Q942" i="7"/>
  <c r="R942" i="7"/>
  <c r="N943" i="7"/>
  <c r="O943" i="7" s="1"/>
  <c r="P943" i="7" s="1"/>
  <c r="Q943" i="7"/>
  <c r="R943" i="7"/>
  <c r="N944" i="7"/>
  <c r="O944" i="7" s="1"/>
  <c r="P944" i="7" s="1"/>
  <c r="Q944" i="7"/>
  <c r="R944" i="7"/>
  <c r="N945" i="7"/>
  <c r="O945" i="7" s="1"/>
  <c r="P945" i="7" s="1"/>
  <c r="Q945" i="7"/>
  <c r="R945" i="7"/>
  <c r="N946" i="7"/>
  <c r="O946" i="7" s="1"/>
  <c r="P946" i="7" s="1"/>
  <c r="Q946" i="7"/>
  <c r="R946" i="7"/>
  <c r="N947" i="7"/>
  <c r="O947" i="7" s="1"/>
  <c r="P947" i="7" s="1"/>
  <c r="Q947" i="7"/>
  <c r="R947" i="7"/>
  <c r="N948" i="7"/>
  <c r="O948" i="7" s="1"/>
  <c r="P948" i="7" s="1"/>
  <c r="Q948" i="7"/>
  <c r="R948" i="7"/>
  <c r="N949" i="7"/>
  <c r="O949" i="7" s="1"/>
  <c r="P949" i="7" s="1"/>
  <c r="Q949" i="7"/>
  <c r="R949" i="7"/>
  <c r="N950" i="7"/>
  <c r="O950" i="7" s="1"/>
  <c r="P950" i="7" s="1"/>
  <c r="Q950" i="7"/>
  <c r="R950" i="7"/>
  <c r="N951" i="7"/>
  <c r="O951" i="7" s="1"/>
  <c r="P951" i="7" s="1"/>
  <c r="Q951" i="7"/>
  <c r="R951" i="7"/>
  <c r="N952" i="7"/>
  <c r="O952" i="7" s="1"/>
  <c r="P952" i="7" s="1"/>
  <c r="Q952" i="7"/>
  <c r="R952" i="7"/>
  <c r="N953" i="7"/>
  <c r="O953" i="7" s="1"/>
  <c r="P953" i="7" s="1"/>
  <c r="Q953" i="7"/>
  <c r="R953" i="7"/>
  <c r="N954" i="7"/>
  <c r="O954" i="7" s="1"/>
  <c r="P954" i="7" s="1"/>
  <c r="Q954" i="7"/>
  <c r="R954" i="7"/>
  <c r="N955" i="7"/>
  <c r="O955" i="7" s="1"/>
  <c r="P955" i="7" s="1"/>
  <c r="Q955" i="7"/>
  <c r="R955" i="7"/>
  <c r="N956" i="7"/>
  <c r="O956" i="7" s="1"/>
  <c r="P956" i="7" s="1"/>
  <c r="Q956" i="7"/>
  <c r="R956" i="7"/>
  <c r="N957" i="7"/>
  <c r="O957" i="7" s="1"/>
  <c r="P957" i="7" s="1"/>
  <c r="Q957" i="7"/>
  <c r="R957" i="7"/>
  <c r="N958" i="7"/>
  <c r="O958" i="7" s="1"/>
  <c r="P958" i="7" s="1"/>
  <c r="Q958" i="7"/>
  <c r="R958" i="7"/>
  <c r="N959" i="7"/>
  <c r="O959" i="7" s="1"/>
  <c r="P959" i="7" s="1"/>
  <c r="Q959" i="7"/>
  <c r="R959" i="7"/>
  <c r="N960" i="7"/>
  <c r="O960" i="7" s="1"/>
  <c r="P960" i="7" s="1"/>
  <c r="Q960" i="7"/>
  <c r="R960" i="7"/>
  <c r="N961" i="7"/>
  <c r="O961" i="7" s="1"/>
  <c r="P961" i="7" s="1"/>
  <c r="Q961" i="7"/>
  <c r="R961" i="7"/>
  <c r="N962" i="7"/>
  <c r="O962" i="7" s="1"/>
  <c r="P962" i="7" s="1"/>
  <c r="Q962" i="7"/>
  <c r="R962" i="7"/>
  <c r="N963" i="7"/>
  <c r="O963" i="7" s="1"/>
  <c r="P963" i="7" s="1"/>
  <c r="Q963" i="7"/>
  <c r="R963" i="7"/>
  <c r="N964" i="7"/>
  <c r="O964" i="7" s="1"/>
  <c r="P964" i="7" s="1"/>
  <c r="Q964" i="7"/>
  <c r="R964" i="7"/>
  <c r="N965" i="7"/>
  <c r="O965" i="7" s="1"/>
  <c r="P965" i="7" s="1"/>
  <c r="Q965" i="7"/>
  <c r="R965" i="7"/>
  <c r="R938" i="7"/>
  <c r="Q938" i="7"/>
  <c r="N938" i="7"/>
  <c r="O938" i="7" s="1"/>
  <c r="P938" i="7" s="1"/>
  <c r="N910" i="7"/>
  <c r="O910" i="7" s="1"/>
  <c r="P910" i="7" s="1"/>
  <c r="Q910" i="7"/>
  <c r="R910" i="7"/>
  <c r="N911" i="7"/>
  <c r="O911" i="7" s="1"/>
  <c r="P911" i="7" s="1"/>
  <c r="Q911" i="7"/>
  <c r="R911" i="7"/>
  <c r="N912" i="7"/>
  <c r="O912" i="7" s="1"/>
  <c r="P912" i="7" s="1"/>
  <c r="Q912" i="7"/>
  <c r="R912" i="7"/>
  <c r="N913" i="7"/>
  <c r="O913" i="7" s="1"/>
  <c r="Q913" i="7"/>
  <c r="R913" i="7"/>
  <c r="N914" i="7"/>
  <c r="O914" i="7" s="1"/>
  <c r="P914" i="7" s="1"/>
  <c r="Q914" i="7"/>
  <c r="R914" i="7"/>
  <c r="N915" i="7"/>
  <c r="O915" i="7" s="1"/>
  <c r="P915" i="7" s="1"/>
  <c r="Q915" i="7"/>
  <c r="R915" i="7"/>
  <c r="N916" i="7"/>
  <c r="O916" i="7" s="1"/>
  <c r="P916" i="7" s="1"/>
  <c r="Q916" i="7"/>
  <c r="R916" i="7"/>
  <c r="N917" i="7"/>
  <c r="O917" i="7" s="1"/>
  <c r="Q917" i="7"/>
  <c r="R917" i="7"/>
  <c r="N918" i="7"/>
  <c r="O918" i="7" s="1"/>
  <c r="P918" i="7" s="1"/>
  <c r="Q918" i="7"/>
  <c r="R918" i="7"/>
  <c r="N919" i="7"/>
  <c r="O919" i="7" s="1"/>
  <c r="P919" i="7" s="1"/>
  <c r="Q919" i="7"/>
  <c r="R919" i="7"/>
  <c r="N920" i="7"/>
  <c r="O920" i="7" s="1"/>
  <c r="P920" i="7" s="1"/>
  <c r="Q920" i="7"/>
  <c r="R920" i="7"/>
  <c r="N921" i="7"/>
  <c r="O921" i="7" s="1"/>
  <c r="Q921" i="7"/>
  <c r="R921" i="7"/>
  <c r="N922" i="7"/>
  <c r="O922" i="7" s="1"/>
  <c r="P922" i="7" s="1"/>
  <c r="Q922" i="7"/>
  <c r="R922" i="7"/>
  <c r="N923" i="7"/>
  <c r="O923" i="7" s="1"/>
  <c r="P923" i="7" s="1"/>
  <c r="Q923" i="7"/>
  <c r="R923" i="7"/>
  <c r="N924" i="7"/>
  <c r="O924" i="7" s="1"/>
  <c r="P924" i="7" s="1"/>
  <c r="Q924" i="7"/>
  <c r="R924" i="7"/>
  <c r="N925" i="7"/>
  <c r="O925" i="7" s="1"/>
  <c r="Q925" i="7"/>
  <c r="R925" i="7"/>
  <c r="N926" i="7"/>
  <c r="O926" i="7" s="1"/>
  <c r="P926" i="7" s="1"/>
  <c r="Q926" i="7"/>
  <c r="R926" i="7"/>
  <c r="N927" i="7"/>
  <c r="O927" i="7" s="1"/>
  <c r="P927" i="7" s="1"/>
  <c r="Q927" i="7"/>
  <c r="R927" i="7"/>
  <c r="N928" i="7"/>
  <c r="O928" i="7" s="1"/>
  <c r="P928" i="7" s="1"/>
  <c r="Q928" i="7"/>
  <c r="R928" i="7"/>
  <c r="N929" i="7"/>
  <c r="O929" i="7" s="1"/>
  <c r="Q929" i="7"/>
  <c r="R929" i="7"/>
  <c r="N930" i="7"/>
  <c r="O930" i="7" s="1"/>
  <c r="P930" i="7" s="1"/>
  <c r="Q930" i="7"/>
  <c r="R930" i="7"/>
  <c r="N931" i="7"/>
  <c r="O931" i="7" s="1"/>
  <c r="P931" i="7" s="1"/>
  <c r="Q931" i="7"/>
  <c r="R931" i="7"/>
  <c r="N932" i="7"/>
  <c r="O932" i="7" s="1"/>
  <c r="P932" i="7" s="1"/>
  <c r="Q932" i="7"/>
  <c r="R932" i="7"/>
  <c r="N933" i="7"/>
  <c r="O933" i="7" s="1"/>
  <c r="Q933" i="7"/>
  <c r="R933" i="7"/>
  <c r="N934" i="7"/>
  <c r="O934" i="7" s="1"/>
  <c r="P934" i="7" s="1"/>
  <c r="Q934" i="7"/>
  <c r="R934" i="7"/>
  <c r="N935" i="7"/>
  <c r="O935" i="7" s="1"/>
  <c r="P935" i="7" s="1"/>
  <c r="Q935" i="7"/>
  <c r="R935" i="7"/>
  <c r="N936" i="7"/>
  <c r="O936" i="7" s="1"/>
  <c r="P936" i="7" s="1"/>
  <c r="Q936" i="7"/>
  <c r="R936" i="7"/>
  <c r="R909" i="7"/>
  <c r="Q909" i="7"/>
  <c r="N909" i="7"/>
  <c r="O909" i="7" s="1"/>
  <c r="N851" i="7"/>
  <c r="O851" i="7" s="1"/>
  <c r="N852" i="7"/>
  <c r="N853" i="7"/>
  <c r="O853" i="7" s="1"/>
  <c r="P853" i="7" s="1"/>
  <c r="N854" i="7"/>
  <c r="O854" i="7" s="1"/>
  <c r="P854" i="7" s="1"/>
  <c r="N855" i="7"/>
  <c r="O855" i="7" s="1"/>
  <c r="P855" i="7" s="1"/>
  <c r="N856" i="7"/>
  <c r="N857" i="7"/>
  <c r="O857" i="7" s="1"/>
  <c r="P857" i="7" s="1"/>
  <c r="N858" i="7"/>
  <c r="N859" i="7"/>
  <c r="O859" i="7" s="1"/>
  <c r="N860" i="7"/>
  <c r="O860" i="7" s="1"/>
  <c r="P860" i="7" s="1"/>
  <c r="N861" i="7"/>
  <c r="O861" i="7" s="1"/>
  <c r="P861" i="7" s="1"/>
  <c r="N862" i="7"/>
  <c r="O862" i="7" s="1"/>
  <c r="P862" i="7" s="1"/>
  <c r="N863" i="7"/>
  <c r="O863" i="7" s="1"/>
  <c r="P863" i="7" s="1"/>
  <c r="N864" i="7"/>
  <c r="N865" i="7"/>
  <c r="O865" i="7" s="1"/>
  <c r="P865" i="7" s="1"/>
  <c r="N866" i="7"/>
  <c r="N867" i="7"/>
  <c r="O867" i="7" s="1"/>
  <c r="P867" i="7" s="1"/>
  <c r="N868" i="7"/>
  <c r="N869" i="7"/>
  <c r="O869" i="7" s="1"/>
  <c r="P869" i="7" s="1"/>
  <c r="N870" i="7"/>
  <c r="O870" i="7" s="1"/>
  <c r="P870" i="7" s="1"/>
  <c r="N871" i="7"/>
  <c r="O871" i="7" s="1"/>
  <c r="N872" i="7"/>
  <c r="N873" i="7"/>
  <c r="O873" i="7" s="1"/>
  <c r="P873" i="7" s="1"/>
  <c r="N874" i="7"/>
  <c r="N875" i="7"/>
  <c r="O875" i="7" s="1"/>
  <c r="N876" i="7"/>
  <c r="N877" i="7"/>
  <c r="O877" i="7" s="1"/>
  <c r="P877" i="7" s="1"/>
  <c r="N878" i="7"/>
  <c r="O878" i="7" s="1"/>
  <c r="P878" i="7" s="1"/>
  <c r="O852" i="7"/>
  <c r="P852" i="7" s="1"/>
  <c r="Q852" i="7"/>
  <c r="R852" i="7"/>
  <c r="Q853" i="7"/>
  <c r="R853" i="7"/>
  <c r="Q854" i="7"/>
  <c r="R854" i="7"/>
  <c r="Q855" i="7"/>
  <c r="R855" i="7"/>
  <c r="O856" i="7"/>
  <c r="P856" i="7" s="1"/>
  <c r="Q856" i="7"/>
  <c r="R856" i="7"/>
  <c r="Q857" i="7"/>
  <c r="R857" i="7"/>
  <c r="O858" i="7"/>
  <c r="P858" i="7" s="1"/>
  <c r="Q858" i="7"/>
  <c r="R858" i="7"/>
  <c r="Q859" i="7"/>
  <c r="R859" i="7"/>
  <c r="Q860" i="7"/>
  <c r="R860" i="7"/>
  <c r="Q861" i="7"/>
  <c r="R861" i="7"/>
  <c r="Q862" i="7"/>
  <c r="R862" i="7"/>
  <c r="Q863" i="7"/>
  <c r="R863" i="7"/>
  <c r="O864" i="7"/>
  <c r="P864" i="7" s="1"/>
  <c r="Q864" i="7"/>
  <c r="R864" i="7"/>
  <c r="Q865" i="7"/>
  <c r="R865" i="7"/>
  <c r="O866" i="7"/>
  <c r="P866" i="7" s="1"/>
  <c r="Q866" i="7"/>
  <c r="R866" i="7"/>
  <c r="Q867" i="7"/>
  <c r="R867" i="7"/>
  <c r="O868" i="7"/>
  <c r="P868" i="7" s="1"/>
  <c r="Q868" i="7"/>
  <c r="R868" i="7"/>
  <c r="Q869" i="7"/>
  <c r="R869" i="7"/>
  <c r="Q870" i="7"/>
  <c r="R870" i="7"/>
  <c r="Q871" i="7"/>
  <c r="R871" i="7"/>
  <c r="O872" i="7"/>
  <c r="P872" i="7" s="1"/>
  <c r="Q872" i="7"/>
  <c r="R872" i="7"/>
  <c r="Q873" i="7"/>
  <c r="R873" i="7"/>
  <c r="O874" i="7"/>
  <c r="P874" i="7" s="1"/>
  <c r="Q874" i="7"/>
  <c r="R874" i="7"/>
  <c r="Q875" i="7"/>
  <c r="R875" i="7"/>
  <c r="O876" i="7"/>
  <c r="P876" i="7" s="1"/>
  <c r="Q876" i="7"/>
  <c r="R876" i="7"/>
  <c r="Q877" i="7"/>
  <c r="R877" i="7"/>
  <c r="Q878" i="7"/>
  <c r="R878" i="7"/>
  <c r="R851" i="7"/>
  <c r="Q851" i="7"/>
  <c r="N823" i="7"/>
  <c r="O823" i="7" s="1"/>
  <c r="P823" i="7" s="1"/>
  <c r="Q823" i="7"/>
  <c r="R823" i="7"/>
  <c r="N824" i="7"/>
  <c r="O824" i="7" s="1"/>
  <c r="P824" i="7" s="1"/>
  <c r="Q824" i="7"/>
  <c r="R824" i="7"/>
  <c r="N825" i="7"/>
  <c r="O825" i="7" s="1"/>
  <c r="P825" i="7" s="1"/>
  <c r="Q825" i="7"/>
  <c r="R825" i="7"/>
  <c r="N826" i="7"/>
  <c r="O826" i="7" s="1"/>
  <c r="Q826" i="7"/>
  <c r="R826" i="7"/>
  <c r="N827" i="7"/>
  <c r="O827" i="7" s="1"/>
  <c r="P827" i="7" s="1"/>
  <c r="Q827" i="7"/>
  <c r="R827" i="7"/>
  <c r="N828" i="7"/>
  <c r="O828" i="7" s="1"/>
  <c r="P828" i="7" s="1"/>
  <c r="Q828" i="7"/>
  <c r="R828" i="7"/>
  <c r="N829" i="7"/>
  <c r="O829" i="7" s="1"/>
  <c r="P829" i="7" s="1"/>
  <c r="Q829" i="7"/>
  <c r="R829" i="7"/>
  <c r="N830" i="7"/>
  <c r="O830" i="7" s="1"/>
  <c r="Q830" i="7"/>
  <c r="R830" i="7"/>
  <c r="N831" i="7"/>
  <c r="O831" i="7" s="1"/>
  <c r="P831" i="7" s="1"/>
  <c r="Q831" i="7"/>
  <c r="R831" i="7"/>
  <c r="N832" i="7"/>
  <c r="O832" i="7" s="1"/>
  <c r="P832" i="7" s="1"/>
  <c r="Q832" i="7"/>
  <c r="R832" i="7"/>
  <c r="N833" i="7"/>
  <c r="O833" i="7" s="1"/>
  <c r="P833" i="7" s="1"/>
  <c r="Q833" i="7"/>
  <c r="R833" i="7"/>
  <c r="N834" i="7"/>
  <c r="O834" i="7" s="1"/>
  <c r="Q834" i="7"/>
  <c r="R834" i="7"/>
  <c r="N835" i="7"/>
  <c r="O835" i="7" s="1"/>
  <c r="P835" i="7" s="1"/>
  <c r="Q835" i="7"/>
  <c r="R835" i="7"/>
  <c r="N836" i="7"/>
  <c r="O836" i="7" s="1"/>
  <c r="P836" i="7" s="1"/>
  <c r="Q836" i="7"/>
  <c r="R836" i="7"/>
  <c r="N837" i="7"/>
  <c r="O837" i="7" s="1"/>
  <c r="P837" i="7" s="1"/>
  <c r="Q837" i="7"/>
  <c r="R837" i="7"/>
  <c r="N838" i="7"/>
  <c r="O838" i="7" s="1"/>
  <c r="Q838" i="7"/>
  <c r="R838" i="7"/>
  <c r="N839" i="7"/>
  <c r="O839" i="7" s="1"/>
  <c r="P839" i="7" s="1"/>
  <c r="Q839" i="7"/>
  <c r="R839" i="7"/>
  <c r="N840" i="7"/>
  <c r="O840" i="7" s="1"/>
  <c r="P840" i="7" s="1"/>
  <c r="Q840" i="7"/>
  <c r="R840" i="7"/>
  <c r="N841" i="7"/>
  <c r="O841" i="7" s="1"/>
  <c r="P841" i="7" s="1"/>
  <c r="Q841" i="7"/>
  <c r="R841" i="7"/>
  <c r="N842" i="7"/>
  <c r="O842" i="7" s="1"/>
  <c r="Q842" i="7"/>
  <c r="R842" i="7"/>
  <c r="N843" i="7"/>
  <c r="O843" i="7" s="1"/>
  <c r="P843" i="7" s="1"/>
  <c r="Q843" i="7"/>
  <c r="R843" i="7"/>
  <c r="N844" i="7"/>
  <c r="O844" i="7" s="1"/>
  <c r="P844" i="7" s="1"/>
  <c r="Q844" i="7"/>
  <c r="R844" i="7"/>
  <c r="N845" i="7"/>
  <c r="O845" i="7" s="1"/>
  <c r="P845" i="7" s="1"/>
  <c r="Q845" i="7"/>
  <c r="R845" i="7"/>
  <c r="N846" i="7"/>
  <c r="O846" i="7" s="1"/>
  <c r="Q846" i="7"/>
  <c r="R846" i="7"/>
  <c r="N847" i="7"/>
  <c r="O847" i="7" s="1"/>
  <c r="P847" i="7" s="1"/>
  <c r="Q847" i="7"/>
  <c r="R847" i="7"/>
  <c r="N848" i="7"/>
  <c r="O848" i="7" s="1"/>
  <c r="P848" i="7" s="1"/>
  <c r="Q848" i="7"/>
  <c r="R848" i="7"/>
  <c r="N849" i="7"/>
  <c r="O849" i="7" s="1"/>
  <c r="P849" i="7" s="1"/>
  <c r="Q849" i="7"/>
  <c r="R849" i="7"/>
  <c r="R822" i="7"/>
  <c r="Q822" i="7"/>
  <c r="N822" i="7"/>
  <c r="O822" i="7" s="1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1023" i="7"/>
  <c r="C1022" i="7"/>
  <c r="C1021" i="7"/>
  <c r="C1020" i="7"/>
  <c r="C1019" i="7"/>
  <c r="C1018" i="7"/>
  <c r="C1017" i="7"/>
  <c r="C1016" i="7"/>
  <c r="C1015" i="7"/>
  <c r="C1014" i="7"/>
  <c r="C1013" i="7"/>
  <c r="C1012" i="7"/>
  <c r="C1011" i="7"/>
  <c r="C1010" i="7"/>
  <c r="C1009" i="7"/>
  <c r="C1008" i="7"/>
  <c r="C1007" i="7"/>
  <c r="C1006" i="7"/>
  <c r="C1005" i="7"/>
  <c r="C1004" i="7"/>
  <c r="C1003" i="7"/>
  <c r="C1002" i="7"/>
  <c r="C1001" i="7"/>
  <c r="C1000" i="7"/>
  <c r="C999" i="7"/>
  <c r="C998" i="7"/>
  <c r="C997" i="7"/>
  <c r="C996" i="7"/>
  <c r="C995" i="7"/>
  <c r="N1165" i="7"/>
  <c r="N349" i="7"/>
  <c r="O349" i="7" s="1"/>
  <c r="P349" i="7" s="1"/>
  <c r="N320" i="7"/>
  <c r="O320" i="7" s="1"/>
  <c r="P320" i="7" s="1"/>
  <c r="Q356" i="7"/>
  <c r="R356" i="7"/>
  <c r="Q357" i="7"/>
  <c r="R357" i="7"/>
  <c r="Q358" i="7"/>
  <c r="R358" i="7"/>
  <c r="Q359" i="7"/>
  <c r="R359" i="7"/>
  <c r="Q360" i="7"/>
  <c r="R360" i="7"/>
  <c r="Q361" i="7"/>
  <c r="R361" i="7"/>
  <c r="Q362" i="7"/>
  <c r="R362" i="7"/>
  <c r="Q363" i="7"/>
  <c r="R363" i="7"/>
  <c r="Q364" i="7"/>
  <c r="R364" i="7"/>
  <c r="Q365" i="7"/>
  <c r="R365" i="7"/>
  <c r="Q366" i="7"/>
  <c r="R366" i="7"/>
  <c r="Q367" i="7"/>
  <c r="R367" i="7"/>
  <c r="Q368" i="7"/>
  <c r="R368" i="7"/>
  <c r="Q369" i="7"/>
  <c r="R369" i="7"/>
  <c r="Q370" i="7"/>
  <c r="R370" i="7"/>
  <c r="Q371" i="7"/>
  <c r="R371" i="7"/>
  <c r="Q372" i="7"/>
  <c r="R372" i="7"/>
  <c r="Q373" i="7"/>
  <c r="R373" i="7"/>
  <c r="Q374" i="7"/>
  <c r="R374" i="7"/>
  <c r="Q375" i="7"/>
  <c r="R375" i="7"/>
  <c r="Q376" i="7"/>
  <c r="R376" i="7"/>
  <c r="Q377" i="7"/>
  <c r="R377" i="7"/>
  <c r="Q378" i="7"/>
  <c r="R378" i="7"/>
  <c r="Q379" i="7"/>
  <c r="R379" i="7"/>
  <c r="Q380" i="7"/>
  <c r="R380" i="7"/>
  <c r="Q381" i="7"/>
  <c r="R381" i="7"/>
  <c r="Q382" i="7"/>
  <c r="R382" i="7"/>
  <c r="R355" i="7"/>
  <c r="Q355" i="7"/>
  <c r="Q2587" i="7"/>
  <c r="Q2588" i="7"/>
  <c r="Q2589" i="7"/>
  <c r="Q2590" i="7"/>
  <c r="Q2591" i="7"/>
  <c r="Q2592" i="7"/>
  <c r="Q2593" i="7"/>
  <c r="Q2594" i="7"/>
  <c r="Q2595" i="7"/>
  <c r="Q2596" i="7"/>
  <c r="Q2597" i="7"/>
  <c r="Q2598" i="7"/>
  <c r="Q2599" i="7"/>
  <c r="Q2600" i="7"/>
  <c r="Q2601" i="7"/>
  <c r="Q2602" i="7"/>
  <c r="Q2603" i="7"/>
  <c r="Q2604" i="7"/>
  <c r="Q2605" i="7"/>
  <c r="Q2606" i="7"/>
  <c r="Q2607" i="7"/>
  <c r="Q2608" i="7"/>
  <c r="Q2609" i="7"/>
  <c r="Q2610" i="7"/>
  <c r="Q2611" i="7"/>
  <c r="Q2612" i="7"/>
  <c r="Q2613" i="7"/>
  <c r="Q2586" i="7"/>
  <c r="N2586" i="7"/>
  <c r="O1143" i="7"/>
  <c r="Q1143" i="7"/>
  <c r="R1143" i="7"/>
  <c r="N1144" i="7"/>
  <c r="O1144" i="7" s="1"/>
  <c r="Q1144" i="7"/>
  <c r="R1144" i="7"/>
  <c r="N1145" i="7"/>
  <c r="O1145" i="7" s="1"/>
  <c r="Q1145" i="7"/>
  <c r="R1145" i="7"/>
  <c r="N1146" i="7"/>
  <c r="O1146" i="7" s="1"/>
  <c r="Q1146" i="7"/>
  <c r="R1146" i="7"/>
  <c r="N1148" i="7"/>
  <c r="O1148" i="7" s="1"/>
  <c r="Q1148" i="7"/>
  <c r="R1148" i="7"/>
  <c r="N1149" i="7"/>
  <c r="O1149" i="7" s="1"/>
  <c r="Q1149" i="7"/>
  <c r="R1149" i="7"/>
  <c r="N1150" i="7"/>
  <c r="O1150" i="7" s="1"/>
  <c r="Q1150" i="7"/>
  <c r="R1150" i="7"/>
  <c r="N1152" i="7"/>
  <c r="O1152" i="7" s="1"/>
  <c r="P1152" i="7" s="1"/>
  <c r="Q1152" i="7"/>
  <c r="R1152" i="7"/>
  <c r="N1154" i="7"/>
  <c r="O1154" i="7" s="1"/>
  <c r="Q1154" i="7"/>
  <c r="R1154" i="7"/>
  <c r="N1157" i="7"/>
  <c r="O1157" i="7" s="1"/>
  <c r="Q1157" i="7"/>
  <c r="R1157" i="7"/>
  <c r="N1162" i="7"/>
  <c r="O1162" i="7" s="1"/>
  <c r="Q1162" i="7"/>
  <c r="R1162" i="7"/>
  <c r="O1165" i="7"/>
  <c r="Q1165" i="7"/>
  <c r="R1165" i="7"/>
  <c r="N1166" i="7"/>
  <c r="O1166" i="7" s="1"/>
  <c r="Q1166" i="7"/>
  <c r="R1166" i="7"/>
  <c r="Q1142" i="7"/>
  <c r="O1142" i="7"/>
  <c r="Q385" i="7"/>
  <c r="R385" i="7"/>
  <c r="P386" i="7"/>
  <c r="Q386" i="7"/>
  <c r="R386" i="7"/>
  <c r="Q387" i="7"/>
  <c r="R387" i="7"/>
  <c r="P388" i="7"/>
  <c r="Q388" i="7"/>
  <c r="R388" i="7"/>
  <c r="Q389" i="7"/>
  <c r="R389" i="7"/>
  <c r="P391" i="7"/>
  <c r="Q391" i="7"/>
  <c r="R391" i="7"/>
  <c r="P392" i="7"/>
  <c r="Q392" i="7"/>
  <c r="R392" i="7"/>
  <c r="P393" i="7"/>
  <c r="Q393" i="7"/>
  <c r="R393" i="7"/>
  <c r="Q394" i="7"/>
  <c r="R394" i="7"/>
  <c r="Q395" i="7"/>
  <c r="R395" i="7"/>
  <c r="P396" i="7"/>
  <c r="Q396" i="7"/>
  <c r="R396" i="7"/>
  <c r="P398" i="7"/>
  <c r="Q398" i="7"/>
  <c r="R398" i="7"/>
  <c r="Q399" i="7"/>
  <c r="R399" i="7"/>
  <c r="P401" i="7"/>
  <c r="Q401" i="7"/>
  <c r="R401" i="7"/>
  <c r="P402" i="7"/>
  <c r="Q402" i="7"/>
  <c r="R402" i="7"/>
  <c r="Q403" i="7"/>
  <c r="R403" i="7"/>
  <c r="Q404" i="7"/>
  <c r="R404" i="7"/>
  <c r="P405" i="7"/>
  <c r="Q405" i="7"/>
  <c r="R405" i="7"/>
  <c r="P406" i="7"/>
  <c r="Q406" i="7"/>
  <c r="R406" i="7"/>
  <c r="P407" i="7"/>
  <c r="Q407" i="7"/>
  <c r="R407" i="7"/>
  <c r="Q408" i="7"/>
  <c r="R408" i="7"/>
  <c r="P409" i="7"/>
  <c r="Q409" i="7"/>
  <c r="R409" i="7"/>
  <c r="Q411" i="7"/>
  <c r="R411" i="7"/>
  <c r="N327" i="7"/>
  <c r="O327" i="7" s="1"/>
  <c r="P327" i="7" s="1"/>
  <c r="Q327" i="7"/>
  <c r="R327" i="7"/>
  <c r="N328" i="7"/>
  <c r="O328" i="7" s="1"/>
  <c r="P328" i="7" s="1"/>
  <c r="Q328" i="7"/>
  <c r="R328" i="7"/>
  <c r="N329" i="7"/>
  <c r="O329" i="7" s="1"/>
  <c r="P329" i="7" s="1"/>
  <c r="Q329" i="7"/>
  <c r="R329" i="7"/>
  <c r="N330" i="7"/>
  <c r="O330" i="7" s="1"/>
  <c r="P330" i="7" s="1"/>
  <c r="Q330" i="7"/>
  <c r="R330" i="7"/>
  <c r="N331" i="7"/>
  <c r="O331" i="7" s="1"/>
  <c r="P331" i="7" s="1"/>
  <c r="Q331" i="7"/>
  <c r="R331" i="7"/>
  <c r="N332" i="7"/>
  <c r="O332" i="7" s="1"/>
  <c r="P332" i="7" s="1"/>
  <c r="Q332" i="7"/>
  <c r="R332" i="7"/>
  <c r="N333" i="7"/>
  <c r="O333" i="7" s="1"/>
  <c r="P333" i="7" s="1"/>
  <c r="Q333" i="7"/>
  <c r="R333" i="7"/>
  <c r="N334" i="7"/>
  <c r="O334" i="7" s="1"/>
  <c r="P334" i="7" s="1"/>
  <c r="Q334" i="7"/>
  <c r="R334" i="7"/>
  <c r="N335" i="7"/>
  <c r="O335" i="7" s="1"/>
  <c r="P335" i="7" s="1"/>
  <c r="Q335" i="7"/>
  <c r="R335" i="7"/>
  <c r="N336" i="7"/>
  <c r="O336" i="7" s="1"/>
  <c r="P336" i="7" s="1"/>
  <c r="Q336" i="7"/>
  <c r="R336" i="7"/>
  <c r="N337" i="7"/>
  <c r="O337" i="7" s="1"/>
  <c r="P337" i="7" s="1"/>
  <c r="Q337" i="7"/>
  <c r="R337" i="7"/>
  <c r="N338" i="7"/>
  <c r="O338" i="7" s="1"/>
  <c r="P338" i="7" s="1"/>
  <c r="Q338" i="7"/>
  <c r="R338" i="7"/>
  <c r="N339" i="7"/>
  <c r="O339" i="7" s="1"/>
  <c r="P339" i="7" s="1"/>
  <c r="Q339" i="7"/>
  <c r="R339" i="7"/>
  <c r="N340" i="7"/>
  <c r="O340" i="7" s="1"/>
  <c r="P340" i="7" s="1"/>
  <c r="Q340" i="7"/>
  <c r="R340" i="7"/>
  <c r="N341" i="7"/>
  <c r="O341" i="7" s="1"/>
  <c r="P341" i="7" s="1"/>
  <c r="Q341" i="7"/>
  <c r="R341" i="7"/>
  <c r="N342" i="7"/>
  <c r="O342" i="7" s="1"/>
  <c r="P342" i="7" s="1"/>
  <c r="Q342" i="7"/>
  <c r="R342" i="7"/>
  <c r="N343" i="7"/>
  <c r="O343" i="7" s="1"/>
  <c r="P343" i="7" s="1"/>
  <c r="Q343" i="7"/>
  <c r="R343" i="7"/>
  <c r="N344" i="7"/>
  <c r="O344" i="7" s="1"/>
  <c r="P344" i="7" s="1"/>
  <c r="Q344" i="7"/>
  <c r="R344" i="7"/>
  <c r="N345" i="7"/>
  <c r="O345" i="7" s="1"/>
  <c r="P345" i="7" s="1"/>
  <c r="Q345" i="7"/>
  <c r="R345" i="7"/>
  <c r="N346" i="7"/>
  <c r="O346" i="7" s="1"/>
  <c r="P346" i="7" s="1"/>
  <c r="Q346" i="7"/>
  <c r="R346" i="7"/>
  <c r="N347" i="7"/>
  <c r="O347" i="7" s="1"/>
  <c r="P347" i="7" s="1"/>
  <c r="Q347" i="7"/>
  <c r="R347" i="7"/>
  <c r="N348" i="7"/>
  <c r="O348" i="7" s="1"/>
  <c r="P348" i="7" s="1"/>
  <c r="Q348" i="7"/>
  <c r="R348" i="7"/>
  <c r="Q349" i="7"/>
  <c r="R349" i="7"/>
  <c r="N350" i="7"/>
  <c r="O350" i="7" s="1"/>
  <c r="P350" i="7" s="1"/>
  <c r="Q350" i="7"/>
  <c r="R350" i="7"/>
  <c r="N351" i="7"/>
  <c r="O351" i="7" s="1"/>
  <c r="P351" i="7" s="1"/>
  <c r="Q351" i="7"/>
  <c r="R351" i="7"/>
  <c r="N352" i="7"/>
  <c r="O352" i="7" s="1"/>
  <c r="P352" i="7" s="1"/>
  <c r="Q352" i="7"/>
  <c r="R352" i="7"/>
  <c r="N353" i="7"/>
  <c r="O353" i="7" s="1"/>
  <c r="P353" i="7" s="1"/>
  <c r="Q353" i="7"/>
  <c r="R353" i="7"/>
  <c r="O326" i="7"/>
  <c r="P326" i="7" s="1"/>
  <c r="Q298" i="7"/>
  <c r="R298" i="7"/>
  <c r="Q299" i="7"/>
  <c r="R299" i="7"/>
  <c r="Q300" i="7"/>
  <c r="R300" i="7"/>
  <c r="Q301" i="7"/>
  <c r="R301" i="7"/>
  <c r="Q302" i="7"/>
  <c r="R302" i="7"/>
  <c r="Q303" i="7"/>
  <c r="R303" i="7"/>
  <c r="Q304" i="7"/>
  <c r="R304" i="7"/>
  <c r="Q305" i="7"/>
  <c r="R305" i="7"/>
  <c r="Q306" i="7"/>
  <c r="R306" i="7"/>
  <c r="Q307" i="7"/>
  <c r="R307" i="7"/>
  <c r="Q308" i="7"/>
  <c r="R308" i="7"/>
  <c r="Q309" i="7"/>
  <c r="R309" i="7"/>
  <c r="Q310" i="7"/>
  <c r="R310" i="7"/>
  <c r="Q311" i="7"/>
  <c r="R311" i="7"/>
  <c r="Q312" i="7"/>
  <c r="R312" i="7"/>
  <c r="Q313" i="7"/>
  <c r="R313" i="7"/>
  <c r="Q314" i="7"/>
  <c r="R314" i="7"/>
  <c r="Q315" i="7"/>
  <c r="R315" i="7"/>
  <c r="Q316" i="7"/>
  <c r="R316" i="7"/>
  <c r="Q317" i="7"/>
  <c r="R317" i="7"/>
  <c r="Q318" i="7"/>
  <c r="R318" i="7"/>
  <c r="Q319" i="7"/>
  <c r="R319" i="7"/>
  <c r="Q320" i="7"/>
  <c r="R320" i="7"/>
  <c r="Q321" i="7"/>
  <c r="R321" i="7"/>
  <c r="Q322" i="7"/>
  <c r="R322" i="7"/>
  <c r="Q323" i="7"/>
  <c r="R323" i="7"/>
  <c r="Q324" i="7"/>
  <c r="R324" i="7"/>
  <c r="R295" i="7"/>
  <c r="N298" i="7"/>
  <c r="O298" i="7" s="1"/>
  <c r="P298" i="7" s="1"/>
  <c r="N299" i="7"/>
  <c r="O299" i="7" s="1"/>
  <c r="P299" i="7" s="1"/>
  <c r="N300" i="7"/>
  <c r="O300" i="7" s="1"/>
  <c r="P300" i="7" s="1"/>
  <c r="N301" i="7"/>
  <c r="O301" i="7" s="1"/>
  <c r="P301" i="7" s="1"/>
  <c r="N302" i="7"/>
  <c r="O302" i="7" s="1"/>
  <c r="P302" i="7" s="1"/>
  <c r="N303" i="7"/>
  <c r="O303" i="7" s="1"/>
  <c r="P303" i="7" s="1"/>
  <c r="N304" i="7"/>
  <c r="O304" i="7" s="1"/>
  <c r="P304" i="7" s="1"/>
  <c r="N305" i="7"/>
  <c r="O305" i="7" s="1"/>
  <c r="P305" i="7" s="1"/>
  <c r="N306" i="7"/>
  <c r="O306" i="7" s="1"/>
  <c r="P306" i="7" s="1"/>
  <c r="N307" i="7"/>
  <c r="O307" i="7" s="1"/>
  <c r="P307" i="7" s="1"/>
  <c r="N308" i="7"/>
  <c r="O308" i="7" s="1"/>
  <c r="P308" i="7" s="1"/>
  <c r="N309" i="7"/>
  <c r="O309" i="7" s="1"/>
  <c r="P309" i="7" s="1"/>
  <c r="N310" i="7"/>
  <c r="O310" i="7" s="1"/>
  <c r="P310" i="7" s="1"/>
  <c r="N311" i="7"/>
  <c r="O311" i="7" s="1"/>
  <c r="P311" i="7" s="1"/>
  <c r="N312" i="7"/>
  <c r="O312" i="7" s="1"/>
  <c r="P312" i="7" s="1"/>
  <c r="N313" i="7"/>
  <c r="O313" i="7" s="1"/>
  <c r="P313" i="7" s="1"/>
  <c r="N314" i="7"/>
  <c r="O314" i="7" s="1"/>
  <c r="P314" i="7" s="1"/>
  <c r="N315" i="7"/>
  <c r="O315" i="7" s="1"/>
  <c r="P315" i="7" s="1"/>
  <c r="N316" i="7"/>
  <c r="O316" i="7" s="1"/>
  <c r="P316" i="7" s="1"/>
  <c r="N317" i="7"/>
  <c r="O317" i="7" s="1"/>
  <c r="P317" i="7" s="1"/>
  <c r="N318" i="7"/>
  <c r="O318" i="7" s="1"/>
  <c r="P318" i="7" s="1"/>
  <c r="N319" i="7"/>
  <c r="O319" i="7" s="1"/>
  <c r="P319" i="7" s="1"/>
  <c r="N321" i="7"/>
  <c r="O321" i="7" s="1"/>
  <c r="P321" i="7" s="1"/>
  <c r="N322" i="7"/>
  <c r="O322" i="7" s="1"/>
  <c r="P322" i="7" s="1"/>
  <c r="N323" i="7"/>
  <c r="O323" i="7" s="1"/>
  <c r="P323" i="7" s="1"/>
  <c r="N324" i="7"/>
  <c r="O324" i="7" s="1"/>
  <c r="P324" i="7" s="1"/>
  <c r="Q239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4" i="7"/>
  <c r="C179" i="7"/>
  <c r="N6" i="7"/>
  <c r="S208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S21" i="10" l="1"/>
  <c r="S17" i="10"/>
  <c r="S5" i="10"/>
  <c r="S26" i="10"/>
  <c r="S22" i="10"/>
  <c r="S18" i="10"/>
  <c r="S14" i="10"/>
  <c r="S10" i="10"/>
  <c r="S6" i="10"/>
  <c r="S13" i="10"/>
  <c r="S29" i="10"/>
  <c r="S25" i="10"/>
  <c r="S9" i="10"/>
  <c r="S1162" i="7"/>
  <c r="V23" i="10" s="1"/>
  <c r="S381" i="7"/>
  <c r="S379" i="7"/>
  <c r="S377" i="7"/>
  <c r="S375" i="7"/>
  <c r="S373" i="7"/>
  <c r="S371" i="7"/>
  <c r="S369" i="7"/>
  <c r="S367" i="7"/>
  <c r="S365" i="7"/>
  <c r="S363" i="7"/>
  <c r="S361" i="7"/>
  <c r="S359" i="7"/>
  <c r="S28" i="10"/>
  <c r="S24" i="10"/>
  <c r="S20" i="10"/>
  <c r="S16" i="10"/>
  <c r="S12" i="10"/>
  <c r="S8" i="10"/>
  <c r="S4" i="10"/>
  <c r="S983" i="7"/>
  <c r="S357" i="7"/>
  <c r="S1001" i="7"/>
  <c r="S1000" i="7"/>
  <c r="S1012" i="7"/>
  <c r="S938" i="7"/>
  <c r="S945" i="7"/>
  <c r="S1035" i="7"/>
  <c r="S1031" i="7"/>
  <c r="S1026" i="7"/>
  <c r="S975" i="7"/>
  <c r="S326" i="7"/>
  <c r="S1045" i="7"/>
  <c r="S953" i="7"/>
  <c r="S951" i="7"/>
  <c r="S944" i="7"/>
  <c r="S991" i="7"/>
  <c r="S969" i="7"/>
  <c r="S968" i="7"/>
  <c r="S997" i="7"/>
  <c r="S1039" i="7"/>
  <c r="S1041" i="7"/>
  <c r="S978" i="7"/>
  <c r="S970" i="7"/>
  <c r="S1013" i="7"/>
  <c r="S1008" i="7"/>
  <c r="S297" i="7"/>
  <c r="S266" i="7"/>
  <c r="S407" i="7"/>
  <c r="S355" i="7"/>
  <c r="S992" i="7"/>
  <c r="S988" i="7"/>
  <c r="S987" i="7"/>
  <c r="S986" i="7"/>
  <c r="S972" i="7"/>
  <c r="S1023" i="7"/>
  <c r="S1047" i="7"/>
  <c r="S1037" i="7"/>
  <c r="S2586" i="7"/>
  <c r="S322" i="7"/>
  <c r="S314" i="7"/>
  <c r="S306" i="7"/>
  <c r="S1142" i="7"/>
  <c r="V3" i="10" s="1"/>
  <c r="S382" i="7"/>
  <c r="S380" i="7"/>
  <c r="S378" i="7"/>
  <c r="S376" i="7"/>
  <c r="S374" i="7"/>
  <c r="S372" i="7"/>
  <c r="S370" i="7"/>
  <c r="S368" i="7"/>
  <c r="S366" i="7"/>
  <c r="S364" i="7"/>
  <c r="S362" i="7"/>
  <c r="S360" i="7"/>
  <c r="S358" i="7"/>
  <c r="S356" i="7"/>
  <c r="S909" i="7"/>
  <c r="S961" i="7"/>
  <c r="S960" i="7"/>
  <c r="S959" i="7"/>
  <c r="S989" i="7"/>
  <c r="S1021" i="7"/>
  <c r="S1020" i="7"/>
  <c r="S1006" i="7"/>
  <c r="S1052" i="7"/>
  <c r="S1051" i="7"/>
  <c r="S1050" i="7"/>
  <c r="S1049" i="7"/>
  <c r="S1042" i="7"/>
  <c r="S1033" i="7"/>
  <c r="S1028" i="7"/>
  <c r="S952" i="7"/>
  <c r="S1030" i="7"/>
  <c r="S943" i="7"/>
  <c r="S980" i="7"/>
  <c r="S268" i="7"/>
  <c r="S965" i="7"/>
  <c r="S964" i="7"/>
  <c r="S963" i="7"/>
  <c r="S949" i="7"/>
  <c r="S948" i="7"/>
  <c r="S947" i="7"/>
  <c r="S994" i="7"/>
  <c r="S984" i="7"/>
  <c r="S979" i="7"/>
  <c r="S996" i="7"/>
  <c r="S1017" i="7"/>
  <c r="S1011" i="7"/>
  <c r="S1007" i="7"/>
  <c r="S1046" i="7"/>
  <c r="S1043" i="7"/>
  <c r="S1034" i="7"/>
  <c r="S1029" i="7"/>
  <c r="S1027" i="7"/>
  <c r="S851" i="7"/>
  <c r="S912" i="7"/>
  <c r="S822" i="7"/>
  <c r="S825" i="7"/>
  <c r="S957" i="7"/>
  <c r="S956" i="7"/>
  <c r="S955" i="7"/>
  <c r="S941" i="7"/>
  <c r="S940" i="7"/>
  <c r="S939" i="7"/>
  <c r="S967" i="7"/>
  <c r="S981" i="7"/>
  <c r="S977" i="7"/>
  <c r="S976" i="7"/>
  <c r="S973" i="7"/>
  <c r="S971" i="7"/>
  <c r="S1022" i="7"/>
  <c r="S1016" i="7"/>
  <c r="S1010" i="7"/>
  <c r="S1009" i="7"/>
  <c r="S1005" i="7"/>
  <c r="S1004" i="7"/>
  <c r="S1038" i="7"/>
  <c r="S1032" i="7"/>
  <c r="S924" i="7"/>
  <c r="P411" i="7"/>
  <c r="P403" i="7"/>
  <c r="P395" i="7"/>
  <c r="P387" i="7"/>
  <c r="P871" i="7"/>
  <c r="S871" i="7"/>
  <c r="S932" i="7"/>
  <c r="S962" i="7"/>
  <c r="S958" i="7"/>
  <c r="S954" i="7"/>
  <c r="S950" i="7"/>
  <c r="S946" i="7"/>
  <c r="S942" i="7"/>
  <c r="S990" i="7"/>
  <c r="S974" i="7"/>
  <c r="S1018" i="7"/>
  <c r="S1002" i="7"/>
  <c r="S1040" i="7"/>
  <c r="S936" i="7"/>
  <c r="S993" i="7"/>
  <c r="S874" i="7"/>
  <c r="S928" i="7"/>
  <c r="S841" i="7"/>
  <c r="S1014" i="7"/>
  <c r="S998" i="7"/>
  <c r="S1048" i="7"/>
  <c r="S1036" i="7"/>
  <c r="S999" i="7"/>
  <c r="S849" i="7"/>
  <c r="S916" i="7"/>
  <c r="S982" i="7"/>
  <c r="S829" i="7"/>
  <c r="S1015" i="7"/>
  <c r="S920" i="7"/>
  <c r="S985" i="7"/>
  <c r="S1019" i="7"/>
  <c r="S1003" i="7"/>
  <c r="S1044" i="7"/>
  <c r="S1025" i="7"/>
  <c r="P933" i="7"/>
  <c r="S933" i="7"/>
  <c r="S913" i="7"/>
  <c r="P913" i="7"/>
  <c r="S917" i="7"/>
  <c r="P917" i="7"/>
  <c r="P921" i="7"/>
  <c r="S921" i="7"/>
  <c r="P925" i="7"/>
  <c r="S925" i="7"/>
  <c r="P929" i="7"/>
  <c r="S929" i="7"/>
  <c r="S934" i="7"/>
  <c r="S930" i="7"/>
  <c r="S926" i="7"/>
  <c r="S922" i="7"/>
  <c r="S918" i="7"/>
  <c r="S914" i="7"/>
  <c r="S910" i="7"/>
  <c r="S935" i="7"/>
  <c r="S931" i="7"/>
  <c r="S927" i="7"/>
  <c r="S923" i="7"/>
  <c r="S919" i="7"/>
  <c r="S915" i="7"/>
  <c r="S911" i="7"/>
  <c r="P875" i="7"/>
  <c r="S875" i="7"/>
  <c r="P859" i="7"/>
  <c r="S859" i="7"/>
  <c r="S878" i="7"/>
  <c r="S858" i="7"/>
  <c r="S855" i="7"/>
  <c r="S870" i="7"/>
  <c r="S862" i="7"/>
  <c r="S863" i="7"/>
  <c r="P909" i="7"/>
  <c r="S833" i="7"/>
  <c r="S837" i="7"/>
  <c r="S866" i="7"/>
  <c r="S845" i="7"/>
  <c r="S867" i="7"/>
  <c r="S854" i="7"/>
  <c r="S876" i="7"/>
  <c r="S872" i="7"/>
  <c r="S868" i="7"/>
  <c r="S864" i="7"/>
  <c r="S860" i="7"/>
  <c r="S856" i="7"/>
  <c r="S852" i="7"/>
  <c r="S877" i="7"/>
  <c r="S873" i="7"/>
  <c r="S869" i="7"/>
  <c r="S865" i="7"/>
  <c r="S861" i="7"/>
  <c r="S857" i="7"/>
  <c r="S853" i="7"/>
  <c r="P851" i="7"/>
  <c r="P846" i="7"/>
  <c r="S846" i="7"/>
  <c r="S826" i="7"/>
  <c r="P826" i="7"/>
  <c r="S7" i="10" s="1"/>
  <c r="S830" i="7"/>
  <c r="P830" i="7"/>
  <c r="P834" i="7"/>
  <c r="S15" i="10" s="1"/>
  <c r="S834" i="7"/>
  <c r="R15" i="10" s="1"/>
  <c r="S838" i="7"/>
  <c r="P838" i="7"/>
  <c r="S842" i="7"/>
  <c r="P842" i="7"/>
  <c r="S23" i="10" s="1"/>
  <c r="S847" i="7"/>
  <c r="S843" i="7"/>
  <c r="S839" i="7"/>
  <c r="S835" i="7"/>
  <c r="S831" i="7"/>
  <c r="S827" i="7"/>
  <c r="S823" i="7"/>
  <c r="S848" i="7"/>
  <c r="S844" i="7"/>
  <c r="S840" i="7"/>
  <c r="S836" i="7"/>
  <c r="S832" i="7"/>
  <c r="S828" i="7"/>
  <c r="S824" i="7"/>
  <c r="P822" i="7"/>
  <c r="S345" i="7"/>
  <c r="S2610" i="7"/>
  <c r="S2606" i="7"/>
  <c r="S2602" i="7"/>
  <c r="S2598" i="7"/>
  <c r="S2594" i="7"/>
  <c r="S315" i="7"/>
  <c r="S307" i="7"/>
  <c r="S299" i="7"/>
  <c r="S1154" i="7"/>
  <c r="S343" i="7"/>
  <c r="S399" i="7"/>
  <c r="S331" i="7"/>
  <c r="S2609" i="7"/>
  <c r="S2601" i="7"/>
  <c r="S2593" i="7"/>
  <c r="S320" i="7"/>
  <c r="S312" i="7"/>
  <c r="S304" i="7"/>
  <c r="S348" i="7"/>
  <c r="S335" i="7"/>
  <c r="S327" i="7"/>
  <c r="S389" i="7"/>
  <c r="S349" i="7"/>
  <c r="S347" i="7"/>
  <c r="S344" i="7"/>
  <c r="S332" i="7"/>
  <c r="S402" i="7"/>
  <c r="S394" i="7"/>
  <c r="S1146" i="7"/>
  <c r="S339" i="7"/>
  <c r="S2611" i="7"/>
  <c r="S2607" i="7"/>
  <c r="S2603" i="7"/>
  <c r="S2599" i="7"/>
  <c r="S2595" i="7"/>
  <c r="S2591" i="7"/>
  <c r="S2587" i="7"/>
  <c r="S351" i="7"/>
  <c r="S341" i="7"/>
  <c r="S2590" i="7"/>
  <c r="S398" i="7"/>
  <c r="S403" i="7"/>
  <c r="S395" i="7"/>
  <c r="S385" i="7"/>
  <c r="S1166" i="7"/>
  <c r="S2612" i="7"/>
  <c r="S2608" i="7"/>
  <c r="S2604" i="7"/>
  <c r="S2600" i="7"/>
  <c r="S2596" i="7"/>
  <c r="S2592" i="7"/>
  <c r="S2588" i="7"/>
  <c r="S1145" i="7"/>
  <c r="S323" i="7"/>
  <c r="S319" i="7"/>
  <c r="S311" i="7"/>
  <c r="S303" i="7"/>
  <c r="S392" i="7"/>
  <c r="S1150" i="7"/>
  <c r="S334" i="7"/>
  <c r="S1165" i="7"/>
  <c r="S298" i="7"/>
  <c r="S1157" i="7"/>
  <c r="S321" i="7"/>
  <c r="S317" i="7"/>
  <c r="S313" i="7"/>
  <c r="S309" i="7"/>
  <c r="S305" i="7"/>
  <c r="S301" i="7"/>
  <c r="S350" i="7"/>
  <c r="S338" i="7"/>
  <c r="S333" i="7"/>
  <c r="S328" i="7"/>
  <c r="S409" i="7"/>
  <c r="S1149" i="7"/>
  <c r="S1143" i="7"/>
  <c r="S406" i="7"/>
  <c r="S393" i="7"/>
  <c r="S2613" i="7"/>
  <c r="S2605" i="7"/>
  <c r="S2597" i="7"/>
  <c r="S2589" i="7"/>
  <c r="P1148" i="7"/>
  <c r="S1148" i="7"/>
  <c r="P1144" i="7"/>
  <c r="S1144" i="7"/>
  <c r="S342" i="7"/>
  <c r="S329" i="7"/>
  <c r="S408" i="7"/>
  <c r="S352" i="7"/>
  <c r="S346" i="7"/>
  <c r="S337" i="7"/>
  <c r="S405" i="7"/>
  <c r="S387" i="7"/>
  <c r="S1152" i="7"/>
  <c r="S324" i="7"/>
  <c r="S316" i="7"/>
  <c r="S308" i="7"/>
  <c r="S300" i="7"/>
  <c r="S404" i="7"/>
  <c r="J23" i="10" s="1"/>
  <c r="S391" i="7"/>
  <c r="S353" i="7"/>
  <c r="S336" i="7"/>
  <c r="S330" i="7"/>
  <c r="S401" i="7"/>
  <c r="S396" i="7"/>
  <c r="S386" i="7"/>
  <c r="S318" i="7"/>
  <c r="S310" i="7"/>
  <c r="S302" i="7"/>
  <c r="S340" i="7"/>
  <c r="S411" i="7"/>
  <c r="S388" i="7"/>
  <c r="P1145" i="7"/>
  <c r="P1162" i="7"/>
  <c r="W23" i="10" s="1"/>
  <c r="P1157" i="7"/>
  <c r="P1150" i="7"/>
  <c r="P1154" i="7"/>
  <c r="P1149" i="7"/>
  <c r="P1166" i="7"/>
  <c r="P1146" i="7"/>
  <c r="P1165" i="7"/>
  <c r="P1143" i="7"/>
  <c r="P1142" i="7"/>
  <c r="W3" i="10" s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Q2046" i="7"/>
  <c r="N2073" i="7"/>
  <c r="O2073" i="7" s="1"/>
  <c r="N2072" i="7"/>
  <c r="O2072" i="7" s="1"/>
  <c r="N2071" i="7"/>
  <c r="O2071" i="7" s="1"/>
  <c r="N2070" i="7"/>
  <c r="O2070" i="7" s="1"/>
  <c r="N2069" i="7"/>
  <c r="O2069" i="7" s="1"/>
  <c r="N2068" i="7"/>
  <c r="O2068" i="7" s="1"/>
  <c r="N2067" i="7"/>
  <c r="O2067" i="7" s="1"/>
  <c r="N2066" i="7"/>
  <c r="O2066" i="7" s="1"/>
  <c r="N2065" i="7"/>
  <c r="O2065" i="7" s="1"/>
  <c r="N2064" i="7"/>
  <c r="O2064" i="7" s="1"/>
  <c r="N2063" i="7"/>
  <c r="O2063" i="7" s="1"/>
  <c r="N2062" i="7"/>
  <c r="O2062" i="7" s="1"/>
  <c r="N2061" i="7"/>
  <c r="O2061" i="7" s="1"/>
  <c r="N2060" i="7"/>
  <c r="O2060" i="7" s="1"/>
  <c r="N2059" i="7"/>
  <c r="O2059" i="7" s="1"/>
  <c r="N2058" i="7"/>
  <c r="O2058" i="7" s="1"/>
  <c r="N2057" i="7"/>
  <c r="O2057" i="7" s="1"/>
  <c r="N2056" i="7"/>
  <c r="O2056" i="7" s="1"/>
  <c r="N2055" i="7"/>
  <c r="O2055" i="7" s="1"/>
  <c r="N2054" i="7"/>
  <c r="O2054" i="7" s="1"/>
  <c r="N2053" i="7"/>
  <c r="O2053" i="7" s="1"/>
  <c r="N2052" i="7"/>
  <c r="O2052" i="7" s="1"/>
  <c r="N2051" i="7"/>
  <c r="O2051" i="7" s="1"/>
  <c r="N2050" i="7"/>
  <c r="O2050" i="7" s="1"/>
  <c r="N2049" i="7"/>
  <c r="O2049" i="7" s="1"/>
  <c r="N2048" i="7"/>
  <c r="O2048" i="7" s="1"/>
  <c r="N2047" i="7"/>
  <c r="O2047" i="7" s="1"/>
  <c r="N2046" i="7"/>
  <c r="O2046" i="7" s="1"/>
  <c r="Q1347" i="7"/>
  <c r="R1347" i="7"/>
  <c r="Q1348" i="7"/>
  <c r="R1348" i="7"/>
  <c r="Q1349" i="7"/>
  <c r="R1349" i="7"/>
  <c r="Q1350" i="7"/>
  <c r="R1350" i="7"/>
  <c r="Q1351" i="7"/>
  <c r="R1351" i="7"/>
  <c r="Q1352" i="7"/>
  <c r="R1352" i="7"/>
  <c r="Q1353" i="7"/>
  <c r="R1353" i="7"/>
  <c r="Q1354" i="7"/>
  <c r="R1354" i="7"/>
  <c r="Q1355" i="7"/>
  <c r="R1355" i="7"/>
  <c r="Q1356" i="7"/>
  <c r="R1356" i="7"/>
  <c r="Q1357" i="7"/>
  <c r="R1357" i="7"/>
  <c r="Q1358" i="7"/>
  <c r="R1358" i="7"/>
  <c r="Q1359" i="7"/>
  <c r="R1359" i="7"/>
  <c r="Q1360" i="7"/>
  <c r="R1360" i="7"/>
  <c r="Q1361" i="7"/>
  <c r="R1361" i="7"/>
  <c r="Q1362" i="7"/>
  <c r="R1362" i="7"/>
  <c r="Q1363" i="7"/>
  <c r="R1363" i="7"/>
  <c r="Q1364" i="7"/>
  <c r="R1364" i="7"/>
  <c r="Q1365" i="7"/>
  <c r="R1365" i="7"/>
  <c r="Q1366" i="7"/>
  <c r="R1366" i="7"/>
  <c r="Q1367" i="7"/>
  <c r="R1367" i="7"/>
  <c r="Q1368" i="7"/>
  <c r="R1368" i="7"/>
  <c r="Q1369" i="7"/>
  <c r="R1369" i="7"/>
  <c r="Q1370" i="7"/>
  <c r="R1370" i="7"/>
  <c r="Q1371" i="7"/>
  <c r="R1371" i="7"/>
  <c r="Q1372" i="7"/>
  <c r="R1372" i="7"/>
  <c r="Q1373" i="7"/>
  <c r="R1373" i="7"/>
  <c r="R1346" i="7"/>
  <c r="Q1346" i="7"/>
  <c r="N1373" i="7"/>
  <c r="O1373" i="7" s="1"/>
  <c r="N1372" i="7"/>
  <c r="O1372" i="7" s="1"/>
  <c r="N1371" i="7"/>
  <c r="O1371" i="7" s="1"/>
  <c r="N1370" i="7"/>
  <c r="O1370" i="7" s="1"/>
  <c r="N1369" i="7"/>
  <c r="O1369" i="7" s="1"/>
  <c r="N1368" i="7"/>
  <c r="O1368" i="7" s="1"/>
  <c r="N1367" i="7"/>
  <c r="O1367" i="7" s="1"/>
  <c r="N1366" i="7"/>
  <c r="O1366" i="7" s="1"/>
  <c r="N1365" i="7"/>
  <c r="O1365" i="7" s="1"/>
  <c r="N1364" i="7"/>
  <c r="O1364" i="7" s="1"/>
  <c r="N1363" i="7"/>
  <c r="O1363" i="7" s="1"/>
  <c r="N1362" i="7"/>
  <c r="O1362" i="7" s="1"/>
  <c r="N1361" i="7"/>
  <c r="O1361" i="7" s="1"/>
  <c r="N1360" i="7"/>
  <c r="O1360" i="7" s="1"/>
  <c r="N1359" i="7"/>
  <c r="O1359" i="7" s="1"/>
  <c r="N1358" i="7"/>
  <c r="O1358" i="7" s="1"/>
  <c r="N1357" i="7"/>
  <c r="O1357" i="7" s="1"/>
  <c r="N1356" i="7"/>
  <c r="O1356" i="7" s="1"/>
  <c r="N1355" i="7"/>
  <c r="O1355" i="7" s="1"/>
  <c r="N1354" i="7"/>
  <c r="O1354" i="7" s="1"/>
  <c r="N1353" i="7"/>
  <c r="O1353" i="7" s="1"/>
  <c r="N1352" i="7"/>
  <c r="O1352" i="7" s="1"/>
  <c r="N1351" i="7"/>
  <c r="O1351" i="7" s="1"/>
  <c r="N1350" i="7"/>
  <c r="O1350" i="7" s="1"/>
  <c r="N1349" i="7"/>
  <c r="O1349" i="7" s="1"/>
  <c r="N1348" i="7"/>
  <c r="O1348" i="7" s="1"/>
  <c r="N1347" i="7"/>
  <c r="O1347" i="7" s="1"/>
  <c r="N1346" i="7"/>
  <c r="O1346" i="7" s="1"/>
  <c r="N1172" i="7"/>
  <c r="O1172" i="7" s="1"/>
  <c r="N1173" i="7"/>
  <c r="O1173" i="7" s="1"/>
  <c r="N1174" i="7"/>
  <c r="O1174" i="7" s="1"/>
  <c r="N1175" i="7"/>
  <c r="O1175" i="7" s="1"/>
  <c r="N1176" i="7"/>
  <c r="O1176" i="7" s="1"/>
  <c r="N1177" i="7"/>
  <c r="O1177" i="7" s="1"/>
  <c r="N1178" i="7"/>
  <c r="O1178" i="7" s="1"/>
  <c r="N1179" i="7"/>
  <c r="O1179" i="7" s="1"/>
  <c r="N1180" i="7"/>
  <c r="O1180" i="7" s="1"/>
  <c r="N1181" i="7"/>
  <c r="O1181" i="7" s="1"/>
  <c r="N1182" i="7"/>
  <c r="O1182" i="7" s="1"/>
  <c r="N1183" i="7"/>
  <c r="O1183" i="7" s="1"/>
  <c r="N1184" i="7"/>
  <c r="O1184" i="7" s="1"/>
  <c r="N1185" i="7"/>
  <c r="O1185" i="7" s="1"/>
  <c r="N1186" i="7"/>
  <c r="O1186" i="7" s="1"/>
  <c r="N1187" i="7"/>
  <c r="O1187" i="7" s="1"/>
  <c r="N1188" i="7"/>
  <c r="O1188" i="7" s="1"/>
  <c r="N1189" i="7"/>
  <c r="O1189" i="7" s="1"/>
  <c r="N1190" i="7"/>
  <c r="O1190" i="7" s="1"/>
  <c r="N1191" i="7"/>
  <c r="O1191" i="7" s="1"/>
  <c r="N1192" i="7"/>
  <c r="O1192" i="7" s="1"/>
  <c r="N1193" i="7"/>
  <c r="O1193" i="7" s="1"/>
  <c r="N1194" i="7"/>
  <c r="O1194" i="7" s="1"/>
  <c r="N1195" i="7"/>
  <c r="O1195" i="7" s="1"/>
  <c r="N1196" i="7"/>
  <c r="O1196" i="7" s="1"/>
  <c r="N1197" i="7"/>
  <c r="O1197" i="7" s="1"/>
  <c r="N1198" i="7"/>
  <c r="O1198" i="7" s="1"/>
  <c r="N1171" i="7"/>
  <c r="O1171" i="7" s="1"/>
  <c r="Q1172" i="7"/>
  <c r="R1172" i="7"/>
  <c r="Q1173" i="7"/>
  <c r="R1173" i="7"/>
  <c r="Q1174" i="7"/>
  <c r="R1174" i="7"/>
  <c r="Q1175" i="7"/>
  <c r="R1175" i="7"/>
  <c r="Q1176" i="7"/>
  <c r="R1176" i="7"/>
  <c r="Q1177" i="7"/>
  <c r="R1177" i="7"/>
  <c r="Q1178" i="7"/>
  <c r="R1178" i="7"/>
  <c r="Q1179" i="7"/>
  <c r="R1179" i="7"/>
  <c r="Q1180" i="7"/>
  <c r="R1180" i="7"/>
  <c r="Q1181" i="7"/>
  <c r="R1181" i="7"/>
  <c r="Q1182" i="7"/>
  <c r="R1182" i="7"/>
  <c r="Q1183" i="7"/>
  <c r="R1183" i="7"/>
  <c r="Q1184" i="7"/>
  <c r="R1184" i="7"/>
  <c r="Q1185" i="7"/>
  <c r="R1185" i="7"/>
  <c r="Q1186" i="7"/>
  <c r="R1186" i="7"/>
  <c r="Q1187" i="7"/>
  <c r="R1187" i="7"/>
  <c r="Q1188" i="7"/>
  <c r="R1188" i="7"/>
  <c r="Q1189" i="7"/>
  <c r="R1189" i="7"/>
  <c r="Q1190" i="7"/>
  <c r="R1190" i="7"/>
  <c r="Q1191" i="7"/>
  <c r="R1191" i="7"/>
  <c r="Q1192" i="7"/>
  <c r="R1192" i="7"/>
  <c r="Q1193" i="7"/>
  <c r="R1193" i="7"/>
  <c r="Q1194" i="7"/>
  <c r="R1194" i="7"/>
  <c r="Q1195" i="7"/>
  <c r="R1195" i="7"/>
  <c r="Q1196" i="7"/>
  <c r="R1196" i="7"/>
  <c r="Q1197" i="7"/>
  <c r="R1197" i="7"/>
  <c r="Q1198" i="7"/>
  <c r="R1198" i="7"/>
  <c r="R1171" i="7"/>
  <c r="Q1171" i="7"/>
  <c r="Q473" i="7"/>
  <c r="R473" i="7"/>
  <c r="Q474" i="7"/>
  <c r="R474" i="7"/>
  <c r="Q475" i="7"/>
  <c r="R475" i="7"/>
  <c r="Q476" i="7"/>
  <c r="R476" i="7"/>
  <c r="Q477" i="7"/>
  <c r="R477" i="7"/>
  <c r="Q478" i="7"/>
  <c r="R478" i="7"/>
  <c r="Q479" i="7"/>
  <c r="R479" i="7"/>
  <c r="Q480" i="7"/>
  <c r="R480" i="7"/>
  <c r="Q481" i="7"/>
  <c r="R481" i="7"/>
  <c r="Q482" i="7"/>
  <c r="R482" i="7"/>
  <c r="Q483" i="7"/>
  <c r="R483" i="7"/>
  <c r="Q484" i="7"/>
  <c r="R484" i="7"/>
  <c r="Q485" i="7"/>
  <c r="R485" i="7"/>
  <c r="Q486" i="7"/>
  <c r="R486" i="7"/>
  <c r="Q487" i="7"/>
  <c r="R487" i="7"/>
  <c r="Q488" i="7"/>
  <c r="R488" i="7"/>
  <c r="Q489" i="7"/>
  <c r="R489" i="7"/>
  <c r="Q490" i="7"/>
  <c r="R490" i="7"/>
  <c r="Q491" i="7"/>
  <c r="R491" i="7"/>
  <c r="Q492" i="7"/>
  <c r="R492" i="7"/>
  <c r="Q493" i="7"/>
  <c r="R493" i="7"/>
  <c r="Q494" i="7"/>
  <c r="R494" i="7"/>
  <c r="Q495" i="7"/>
  <c r="R495" i="7"/>
  <c r="Q496" i="7"/>
  <c r="R496" i="7"/>
  <c r="Q497" i="7"/>
  <c r="R497" i="7"/>
  <c r="Q498" i="7"/>
  <c r="R498" i="7"/>
  <c r="Q499" i="7"/>
  <c r="R499" i="7"/>
  <c r="R472" i="7"/>
  <c r="Q472" i="7"/>
  <c r="N499" i="7"/>
  <c r="O499" i="7" s="1"/>
  <c r="N498" i="7"/>
  <c r="O498" i="7" s="1"/>
  <c r="N497" i="7"/>
  <c r="O497" i="7" s="1"/>
  <c r="N496" i="7"/>
  <c r="O496" i="7" s="1"/>
  <c r="N495" i="7"/>
  <c r="O495" i="7" s="1"/>
  <c r="N494" i="7"/>
  <c r="O494" i="7" s="1"/>
  <c r="N493" i="7"/>
  <c r="O493" i="7" s="1"/>
  <c r="N492" i="7"/>
  <c r="O492" i="7" s="1"/>
  <c r="N491" i="7"/>
  <c r="O491" i="7" s="1"/>
  <c r="N490" i="7"/>
  <c r="O490" i="7" s="1"/>
  <c r="N489" i="7"/>
  <c r="O489" i="7" s="1"/>
  <c r="N488" i="7"/>
  <c r="O488" i="7" s="1"/>
  <c r="N487" i="7"/>
  <c r="O487" i="7" s="1"/>
  <c r="N486" i="7"/>
  <c r="O486" i="7" s="1"/>
  <c r="N485" i="7"/>
  <c r="O485" i="7" s="1"/>
  <c r="N484" i="7"/>
  <c r="O484" i="7" s="1"/>
  <c r="N483" i="7"/>
  <c r="O483" i="7" s="1"/>
  <c r="N482" i="7"/>
  <c r="O482" i="7" s="1"/>
  <c r="N481" i="7"/>
  <c r="O481" i="7" s="1"/>
  <c r="N480" i="7"/>
  <c r="O480" i="7" s="1"/>
  <c r="N479" i="7"/>
  <c r="O479" i="7" s="1"/>
  <c r="N478" i="7"/>
  <c r="O478" i="7" s="1"/>
  <c r="N477" i="7"/>
  <c r="O477" i="7" s="1"/>
  <c r="N476" i="7"/>
  <c r="O476" i="7" s="1"/>
  <c r="N475" i="7"/>
  <c r="O475" i="7" s="1"/>
  <c r="N474" i="7"/>
  <c r="O474" i="7" s="1"/>
  <c r="N473" i="7"/>
  <c r="O473" i="7" s="1"/>
  <c r="N472" i="7"/>
  <c r="O472" i="7" s="1"/>
  <c r="N295" i="7"/>
  <c r="O295" i="7" s="1"/>
  <c r="P295" i="7" s="1"/>
  <c r="Q295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N294" i="7"/>
  <c r="O294" i="7" s="1"/>
  <c r="P294" i="7" s="1"/>
  <c r="N293" i="7"/>
  <c r="O293" i="7" s="1"/>
  <c r="P293" i="7" s="1"/>
  <c r="N292" i="7"/>
  <c r="O292" i="7" s="1"/>
  <c r="P292" i="7" s="1"/>
  <c r="N291" i="7"/>
  <c r="O291" i="7" s="1"/>
  <c r="P291" i="7" s="1"/>
  <c r="N290" i="7"/>
  <c r="O290" i="7" s="1"/>
  <c r="P290" i="7" s="1"/>
  <c r="N289" i="7"/>
  <c r="O289" i="7" s="1"/>
  <c r="P289" i="7" s="1"/>
  <c r="N288" i="7"/>
  <c r="O288" i="7" s="1"/>
  <c r="P288" i="7" s="1"/>
  <c r="N287" i="7"/>
  <c r="O287" i="7" s="1"/>
  <c r="P287" i="7" s="1"/>
  <c r="N286" i="7"/>
  <c r="O286" i="7" s="1"/>
  <c r="P286" i="7" s="1"/>
  <c r="N285" i="7"/>
  <c r="O285" i="7" s="1"/>
  <c r="P285" i="7" s="1"/>
  <c r="N284" i="7"/>
  <c r="O284" i="7" s="1"/>
  <c r="P284" i="7" s="1"/>
  <c r="N283" i="7"/>
  <c r="O283" i="7" s="1"/>
  <c r="P283" i="7" s="1"/>
  <c r="N282" i="7"/>
  <c r="O282" i="7" s="1"/>
  <c r="P282" i="7" s="1"/>
  <c r="N281" i="7"/>
  <c r="O281" i="7" s="1"/>
  <c r="P281" i="7" s="1"/>
  <c r="N280" i="7"/>
  <c r="O280" i="7" s="1"/>
  <c r="P280" i="7" s="1"/>
  <c r="N279" i="7"/>
  <c r="O279" i="7" s="1"/>
  <c r="P279" i="7" s="1"/>
  <c r="N278" i="7"/>
  <c r="O278" i="7" s="1"/>
  <c r="P278" i="7" s="1"/>
  <c r="N277" i="7"/>
  <c r="O277" i="7" s="1"/>
  <c r="P277" i="7" s="1"/>
  <c r="N276" i="7"/>
  <c r="O276" i="7" s="1"/>
  <c r="P276" i="7" s="1"/>
  <c r="N275" i="7"/>
  <c r="O275" i="7" s="1"/>
  <c r="P275" i="7" s="1"/>
  <c r="N274" i="7"/>
  <c r="O274" i="7" s="1"/>
  <c r="P274" i="7" s="1"/>
  <c r="N273" i="7"/>
  <c r="O273" i="7" s="1"/>
  <c r="P273" i="7" s="1"/>
  <c r="N272" i="7"/>
  <c r="O272" i="7" s="1"/>
  <c r="P272" i="7" s="1"/>
  <c r="N271" i="7"/>
  <c r="O271" i="7" s="1"/>
  <c r="P271" i="7" s="1"/>
  <c r="N270" i="7"/>
  <c r="O270" i="7" s="1"/>
  <c r="P270" i="7" s="1"/>
  <c r="N269" i="7"/>
  <c r="O269" i="7" s="1"/>
  <c r="P269" i="7" s="1"/>
  <c r="O268" i="7"/>
  <c r="P268" i="7" s="1"/>
  <c r="Q240" i="7"/>
  <c r="R240" i="7"/>
  <c r="Q241" i="7"/>
  <c r="R241" i="7"/>
  <c r="Q242" i="7"/>
  <c r="R242" i="7"/>
  <c r="Q243" i="7"/>
  <c r="R243" i="7"/>
  <c r="Q244" i="7"/>
  <c r="R244" i="7"/>
  <c r="Q245" i="7"/>
  <c r="R245" i="7"/>
  <c r="Q246" i="7"/>
  <c r="R246" i="7"/>
  <c r="Q247" i="7"/>
  <c r="R247" i="7"/>
  <c r="Q248" i="7"/>
  <c r="R248" i="7"/>
  <c r="Q249" i="7"/>
  <c r="R249" i="7"/>
  <c r="Q250" i="7"/>
  <c r="R250" i="7"/>
  <c r="Q251" i="7"/>
  <c r="R251" i="7"/>
  <c r="Q252" i="7"/>
  <c r="R252" i="7"/>
  <c r="Q253" i="7"/>
  <c r="R253" i="7"/>
  <c r="Q254" i="7"/>
  <c r="R254" i="7"/>
  <c r="Q255" i="7"/>
  <c r="R255" i="7"/>
  <c r="Q256" i="7"/>
  <c r="R256" i="7"/>
  <c r="Q257" i="7"/>
  <c r="R257" i="7"/>
  <c r="Q258" i="7"/>
  <c r="R258" i="7"/>
  <c r="Q259" i="7"/>
  <c r="R259" i="7"/>
  <c r="Q260" i="7"/>
  <c r="R260" i="7"/>
  <c r="Q261" i="7"/>
  <c r="R261" i="7"/>
  <c r="Q262" i="7"/>
  <c r="R262" i="7"/>
  <c r="Q263" i="7"/>
  <c r="R263" i="7"/>
  <c r="Q264" i="7"/>
  <c r="R264" i="7"/>
  <c r="Q265" i="7"/>
  <c r="R265" i="7"/>
  <c r="R239" i="7"/>
  <c r="S239" i="7" s="1"/>
  <c r="F3" i="10" s="1"/>
  <c r="P262" i="7"/>
  <c r="P260" i="7"/>
  <c r="G24" i="10" s="1"/>
  <c r="P258" i="7"/>
  <c r="P256" i="7"/>
  <c r="P254" i="7"/>
  <c r="P252" i="7"/>
  <c r="G16" i="10" s="1"/>
  <c r="P250" i="7"/>
  <c r="P248" i="7"/>
  <c r="P246" i="7"/>
  <c r="P244" i="7"/>
  <c r="G8" i="10" s="1"/>
  <c r="P242" i="7"/>
  <c r="P240" i="7"/>
  <c r="O239" i="7"/>
  <c r="Q182" i="7"/>
  <c r="R182" i="7"/>
  <c r="Q183" i="7"/>
  <c r="R183" i="7"/>
  <c r="Q184" i="7"/>
  <c r="R184" i="7"/>
  <c r="Q185" i="7"/>
  <c r="R185" i="7"/>
  <c r="Q186" i="7"/>
  <c r="R186" i="7"/>
  <c r="Q187" i="7"/>
  <c r="R187" i="7"/>
  <c r="Q188" i="7"/>
  <c r="R188" i="7"/>
  <c r="Q189" i="7"/>
  <c r="R189" i="7"/>
  <c r="Q190" i="7"/>
  <c r="R190" i="7"/>
  <c r="Q191" i="7"/>
  <c r="R191" i="7"/>
  <c r="Q192" i="7"/>
  <c r="R192" i="7"/>
  <c r="Q193" i="7"/>
  <c r="R193" i="7"/>
  <c r="Q194" i="7"/>
  <c r="R194" i="7"/>
  <c r="Q195" i="7"/>
  <c r="R195" i="7"/>
  <c r="Q196" i="7"/>
  <c r="R196" i="7"/>
  <c r="Q197" i="7"/>
  <c r="R197" i="7"/>
  <c r="Q198" i="7"/>
  <c r="R198" i="7"/>
  <c r="Q199" i="7"/>
  <c r="R199" i="7"/>
  <c r="Q200" i="7"/>
  <c r="R200" i="7"/>
  <c r="Q201" i="7"/>
  <c r="R201" i="7"/>
  <c r="Q202" i="7"/>
  <c r="R202" i="7"/>
  <c r="Q203" i="7"/>
  <c r="R203" i="7"/>
  <c r="Q204" i="7"/>
  <c r="R204" i="7"/>
  <c r="Q205" i="7"/>
  <c r="R205" i="7"/>
  <c r="Q206" i="7"/>
  <c r="R206" i="7"/>
  <c r="Q207" i="7"/>
  <c r="R207" i="7"/>
  <c r="R181" i="7"/>
  <c r="Q181" i="7"/>
  <c r="N207" i="7"/>
  <c r="O207" i="7" s="1"/>
  <c r="N206" i="7"/>
  <c r="O206" i="7" s="1"/>
  <c r="N205" i="7"/>
  <c r="O205" i="7" s="1"/>
  <c r="N204" i="7"/>
  <c r="O204" i="7" s="1"/>
  <c r="N203" i="7"/>
  <c r="O203" i="7" s="1"/>
  <c r="N202" i="7"/>
  <c r="O202" i="7" s="1"/>
  <c r="N201" i="7"/>
  <c r="O201" i="7" s="1"/>
  <c r="N200" i="7"/>
  <c r="O200" i="7" s="1"/>
  <c r="N199" i="7"/>
  <c r="O199" i="7" s="1"/>
  <c r="N198" i="7"/>
  <c r="O198" i="7" s="1"/>
  <c r="N197" i="7"/>
  <c r="O197" i="7" s="1"/>
  <c r="N196" i="7"/>
  <c r="O196" i="7" s="1"/>
  <c r="N195" i="7"/>
  <c r="O195" i="7" s="1"/>
  <c r="N194" i="7"/>
  <c r="O194" i="7" s="1"/>
  <c r="N193" i="7"/>
  <c r="O193" i="7" s="1"/>
  <c r="N192" i="7"/>
  <c r="O192" i="7" s="1"/>
  <c r="N191" i="7"/>
  <c r="O191" i="7" s="1"/>
  <c r="N190" i="7"/>
  <c r="O190" i="7" s="1"/>
  <c r="N189" i="7"/>
  <c r="O189" i="7" s="1"/>
  <c r="N188" i="7"/>
  <c r="O188" i="7" s="1"/>
  <c r="N187" i="7"/>
  <c r="O187" i="7" s="1"/>
  <c r="N186" i="7"/>
  <c r="O186" i="7" s="1"/>
  <c r="N185" i="7"/>
  <c r="O185" i="7" s="1"/>
  <c r="N184" i="7"/>
  <c r="O184" i="7" s="1"/>
  <c r="N183" i="7"/>
  <c r="O183" i="7" s="1"/>
  <c r="N182" i="7"/>
  <c r="O182" i="7" s="1"/>
  <c r="N181" i="7"/>
  <c r="O181" i="7" s="1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51" i="7"/>
  <c r="N178" i="7"/>
  <c r="O178" i="7" s="1"/>
  <c r="N177" i="7"/>
  <c r="O177" i="7" s="1"/>
  <c r="N176" i="7"/>
  <c r="O176" i="7" s="1"/>
  <c r="N175" i="7"/>
  <c r="O175" i="7" s="1"/>
  <c r="N174" i="7"/>
  <c r="O174" i="7" s="1"/>
  <c r="N173" i="7"/>
  <c r="O173" i="7" s="1"/>
  <c r="N172" i="7"/>
  <c r="O172" i="7" s="1"/>
  <c r="N171" i="7"/>
  <c r="O171" i="7" s="1"/>
  <c r="N170" i="7"/>
  <c r="O170" i="7" s="1"/>
  <c r="N169" i="7"/>
  <c r="O169" i="7" s="1"/>
  <c r="N168" i="7"/>
  <c r="O168" i="7" s="1"/>
  <c r="N167" i="7"/>
  <c r="O167" i="7" s="1"/>
  <c r="N166" i="7"/>
  <c r="O166" i="7" s="1"/>
  <c r="N165" i="7"/>
  <c r="O165" i="7" s="1"/>
  <c r="N164" i="7"/>
  <c r="O164" i="7" s="1"/>
  <c r="N163" i="7"/>
  <c r="O163" i="7" s="1"/>
  <c r="N162" i="7"/>
  <c r="O162" i="7" s="1"/>
  <c r="N161" i="7"/>
  <c r="O161" i="7" s="1"/>
  <c r="N160" i="7"/>
  <c r="O160" i="7" s="1"/>
  <c r="N159" i="7"/>
  <c r="O159" i="7" s="1"/>
  <c r="N158" i="7"/>
  <c r="O158" i="7" s="1"/>
  <c r="N157" i="7"/>
  <c r="O157" i="7" s="1"/>
  <c r="N156" i="7"/>
  <c r="O156" i="7" s="1"/>
  <c r="N155" i="7"/>
  <c r="O155" i="7" s="1"/>
  <c r="N154" i="7"/>
  <c r="O154" i="7" s="1"/>
  <c r="N153" i="7"/>
  <c r="O153" i="7" s="1"/>
  <c r="N152" i="7"/>
  <c r="O152" i="7" s="1"/>
  <c r="N151" i="7"/>
  <c r="O151" i="7" s="1"/>
  <c r="Q123" i="7"/>
  <c r="R123" i="7"/>
  <c r="Q124" i="7"/>
  <c r="R124" i="7"/>
  <c r="Q125" i="7"/>
  <c r="R125" i="7"/>
  <c r="Q126" i="7"/>
  <c r="R126" i="7"/>
  <c r="Q127" i="7"/>
  <c r="R127" i="7"/>
  <c r="Q128" i="7"/>
  <c r="R128" i="7"/>
  <c r="Q129" i="7"/>
  <c r="R129" i="7"/>
  <c r="Q130" i="7"/>
  <c r="R130" i="7"/>
  <c r="Q131" i="7"/>
  <c r="R131" i="7"/>
  <c r="Q132" i="7"/>
  <c r="R132" i="7"/>
  <c r="Q133" i="7"/>
  <c r="R133" i="7"/>
  <c r="Q134" i="7"/>
  <c r="R134" i="7"/>
  <c r="Q135" i="7"/>
  <c r="R135" i="7"/>
  <c r="Q136" i="7"/>
  <c r="R136" i="7"/>
  <c r="Q137" i="7"/>
  <c r="R137" i="7"/>
  <c r="Q138" i="7"/>
  <c r="R138" i="7"/>
  <c r="Q139" i="7"/>
  <c r="R139" i="7"/>
  <c r="Q140" i="7"/>
  <c r="R140" i="7"/>
  <c r="Q141" i="7"/>
  <c r="R141" i="7"/>
  <c r="Q142" i="7"/>
  <c r="R142" i="7"/>
  <c r="Q143" i="7"/>
  <c r="R143" i="7"/>
  <c r="Q144" i="7"/>
  <c r="R144" i="7"/>
  <c r="Q145" i="7"/>
  <c r="R145" i="7"/>
  <c r="Q146" i="7"/>
  <c r="R146" i="7"/>
  <c r="Q147" i="7"/>
  <c r="R147" i="7"/>
  <c r="Q148" i="7"/>
  <c r="R148" i="7"/>
  <c r="Q149" i="7"/>
  <c r="R149" i="7"/>
  <c r="R122" i="7"/>
  <c r="Q122" i="7"/>
  <c r="N149" i="7"/>
  <c r="O149" i="7" s="1"/>
  <c r="N148" i="7"/>
  <c r="O148" i="7" s="1"/>
  <c r="N147" i="7"/>
  <c r="O147" i="7" s="1"/>
  <c r="N146" i="7"/>
  <c r="O146" i="7" s="1"/>
  <c r="N145" i="7"/>
  <c r="O145" i="7" s="1"/>
  <c r="N144" i="7"/>
  <c r="O144" i="7" s="1"/>
  <c r="N143" i="7"/>
  <c r="O143" i="7" s="1"/>
  <c r="N142" i="7"/>
  <c r="O142" i="7" s="1"/>
  <c r="N141" i="7"/>
  <c r="O141" i="7" s="1"/>
  <c r="N140" i="7"/>
  <c r="O140" i="7" s="1"/>
  <c r="N139" i="7"/>
  <c r="O139" i="7" s="1"/>
  <c r="N138" i="7"/>
  <c r="O138" i="7" s="1"/>
  <c r="N137" i="7"/>
  <c r="O137" i="7" s="1"/>
  <c r="N136" i="7"/>
  <c r="O136" i="7" s="1"/>
  <c r="N135" i="7"/>
  <c r="O135" i="7" s="1"/>
  <c r="N134" i="7"/>
  <c r="O134" i="7" s="1"/>
  <c r="N133" i="7"/>
  <c r="O133" i="7" s="1"/>
  <c r="N132" i="7"/>
  <c r="O132" i="7" s="1"/>
  <c r="N131" i="7"/>
  <c r="O131" i="7" s="1"/>
  <c r="N130" i="7"/>
  <c r="O130" i="7" s="1"/>
  <c r="N129" i="7"/>
  <c r="O129" i="7" s="1"/>
  <c r="N128" i="7"/>
  <c r="O128" i="7" s="1"/>
  <c r="N127" i="7"/>
  <c r="O127" i="7" s="1"/>
  <c r="N126" i="7"/>
  <c r="O126" i="7" s="1"/>
  <c r="N125" i="7"/>
  <c r="O125" i="7" s="1"/>
  <c r="N124" i="7"/>
  <c r="O124" i="7" s="1"/>
  <c r="N123" i="7"/>
  <c r="O123" i="7" s="1"/>
  <c r="N122" i="7"/>
  <c r="O122" i="7" s="1"/>
  <c r="Q94" i="7"/>
  <c r="R94" i="7"/>
  <c r="Q95" i="7"/>
  <c r="R95" i="7"/>
  <c r="Q96" i="7"/>
  <c r="R96" i="7"/>
  <c r="Q97" i="7"/>
  <c r="R97" i="7"/>
  <c r="Q98" i="7"/>
  <c r="R98" i="7"/>
  <c r="Q99" i="7"/>
  <c r="R99" i="7"/>
  <c r="Q100" i="7"/>
  <c r="R100" i="7"/>
  <c r="Q101" i="7"/>
  <c r="R101" i="7"/>
  <c r="Q102" i="7"/>
  <c r="R102" i="7"/>
  <c r="Q103" i="7"/>
  <c r="R103" i="7"/>
  <c r="Q104" i="7"/>
  <c r="R104" i="7"/>
  <c r="Q105" i="7"/>
  <c r="R105" i="7"/>
  <c r="Q106" i="7"/>
  <c r="R106" i="7"/>
  <c r="Q107" i="7"/>
  <c r="R107" i="7"/>
  <c r="Q108" i="7"/>
  <c r="R108" i="7"/>
  <c r="Q109" i="7"/>
  <c r="R109" i="7"/>
  <c r="Q110" i="7"/>
  <c r="R110" i="7"/>
  <c r="Q111" i="7"/>
  <c r="R111" i="7"/>
  <c r="Q112" i="7"/>
  <c r="R112" i="7"/>
  <c r="Q113" i="7"/>
  <c r="R113" i="7"/>
  <c r="Q114" i="7"/>
  <c r="R114" i="7"/>
  <c r="Q115" i="7"/>
  <c r="R115" i="7"/>
  <c r="Q116" i="7"/>
  <c r="R116" i="7"/>
  <c r="Q117" i="7"/>
  <c r="R117" i="7"/>
  <c r="Q118" i="7"/>
  <c r="R118" i="7"/>
  <c r="Q119" i="7"/>
  <c r="R119" i="7"/>
  <c r="Q120" i="7"/>
  <c r="R120" i="7"/>
  <c r="R93" i="7"/>
  <c r="Q93" i="7"/>
  <c r="N120" i="7"/>
  <c r="O120" i="7" s="1"/>
  <c r="N119" i="7"/>
  <c r="O119" i="7" s="1"/>
  <c r="N118" i="7"/>
  <c r="O118" i="7" s="1"/>
  <c r="N117" i="7"/>
  <c r="O117" i="7" s="1"/>
  <c r="N116" i="7"/>
  <c r="O116" i="7" s="1"/>
  <c r="N115" i="7"/>
  <c r="O115" i="7" s="1"/>
  <c r="N114" i="7"/>
  <c r="O114" i="7" s="1"/>
  <c r="N113" i="7"/>
  <c r="O113" i="7" s="1"/>
  <c r="N112" i="7"/>
  <c r="O112" i="7" s="1"/>
  <c r="N111" i="7"/>
  <c r="O111" i="7" s="1"/>
  <c r="N110" i="7"/>
  <c r="O110" i="7" s="1"/>
  <c r="N109" i="7"/>
  <c r="O109" i="7" s="1"/>
  <c r="N108" i="7"/>
  <c r="O108" i="7" s="1"/>
  <c r="N107" i="7"/>
  <c r="O107" i="7" s="1"/>
  <c r="N106" i="7"/>
  <c r="O106" i="7" s="1"/>
  <c r="N105" i="7"/>
  <c r="O105" i="7" s="1"/>
  <c r="N104" i="7"/>
  <c r="O104" i="7" s="1"/>
  <c r="N103" i="7"/>
  <c r="O103" i="7" s="1"/>
  <c r="N102" i="7"/>
  <c r="O102" i="7" s="1"/>
  <c r="N101" i="7"/>
  <c r="O101" i="7" s="1"/>
  <c r="N100" i="7"/>
  <c r="O100" i="7" s="1"/>
  <c r="N99" i="7"/>
  <c r="O99" i="7" s="1"/>
  <c r="N98" i="7"/>
  <c r="O98" i="7" s="1"/>
  <c r="N97" i="7"/>
  <c r="O97" i="7" s="1"/>
  <c r="N96" i="7"/>
  <c r="O96" i="7" s="1"/>
  <c r="N95" i="7"/>
  <c r="O95" i="7" s="1"/>
  <c r="N94" i="7"/>
  <c r="O94" i="7" s="1"/>
  <c r="N93" i="7"/>
  <c r="O93" i="7" s="1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64" i="7"/>
  <c r="N91" i="7"/>
  <c r="O91" i="7" s="1"/>
  <c r="N90" i="7"/>
  <c r="O90" i="7" s="1"/>
  <c r="N89" i="7"/>
  <c r="O89" i="7" s="1"/>
  <c r="N88" i="7"/>
  <c r="O88" i="7" s="1"/>
  <c r="N87" i="7"/>
  <c r="O87" i="7" s="1"/>
  <c r="N86" i="7"/>
  <c r="O86" i="7" s="1"/>
  <c r="N85" i="7"/>
  <c r="O85" i="7" s="1"/>
  <c r="N84" i="7"/>
  <c r="O84" i="7" s="1"/>
  <c r="N83" i="7"/>
  <c r="O83" i="7" s="1"/>
  <c r="N82" i="7"/>
  <c r="O82" i="7" s="1"/>
  <c r="N81" i="7"/>
  <c r="O81" i="7" s="1"/>
  <c r="N80" i="7"/>
  <c r="O80" i="7" s="1"/>
  <c r="N79" i="7"/>
  <c r="O79" i="7" s="1"/>
  <c r="N78" i="7"/>
  <c r="O78" i="7" s="1"/>
  <c r="N77" i="7"/>
  <c r="O77" i="7" s="1"/>
  <c r="N76" i="7"/>
  <c r="O76" i="7" s="1"/>
  <c r="N75" i="7"/>
  <c r="O75" i="7" s="1"/>
  <c r="N74" i="7"/>
  <c r="O74" i="7" s="1"/>
  <c r="N73" i="7"/>
  <c r="O73" i="7" s="1"/>
  <c r="N72" i="7"/>
  <c r="O72" i="7" s="1"/>
  <c r="N71" i="7"/>
  <c r="O71" i="7" s="1"/>
  <c r="N70" i="7"/>
  <c r="O70" i="7" s="1"/>
  <c r="N69" i="7"/>
  <c r="O69" i="7" s="1"/>
  <c r="N68" i="7"/>
  <c r="O68" i="7" s="1"/>
  <c r="N67" i="7"/>
  <c r="O67" i="7" s="1"/>
  <c r="N66" i="7"/>
  <c r="O66" i="7" s="1"/>
  <c r="N65" i="7"/>
  <c r="O65" i="7" s="1"/>
  <c r="N64" i="7"/>
  <c r="O64" i="7" s="1"/>
  <c r="Q7" i="7"/>
  <c r="R7" i="7"/>
  <c r="Q8" i="7"/>
  <c r="R8" i="7"/>
  <c r="Q9" i="7"/>
  <c r="R9" i="7"/>
  <c r="Q10" i="7"/>
  <c r="R10" i="7"/>
  <c r="Q11" i="7"/>
  <c r="R11" i="7"/>
  <c r="Q12" i="7"/>
  <c r="R12" i="7"/>
  <c r="Q13" i="7"/>
  <c r="R13" i="7"/>
  <c r="Q14" i="7"/>
  <c r="R14" i="7"/>
  <c r="Q15" i="7"/>
  <c r="R15" i="7"/>
  <c r="Q16" i="7"/>
  <c r="R16" i="7"/>
  <c r="Q17" i="7"/>
  <c r="R17" i="7"/>
  <c r="Q18" i="7"/>
  <c r="R18" i="7"/>
  <c r="Q19" i="7"/>
  <c r="R19" i="7"/>
  <c r="Q20" i="7"/>
  <c r="R20" i="7"/>
  <c r="Q21" i="7"/>
  <c r="R21" i="7"/>
  <c r="Q22" i="7"/>
  <c r="R22" i="7"/>
  <c r="Q23" i="7"/>
  <c r="R23" i="7"/>
  <c r="Q24" i="7"/>
  <c r="R24" i="7"/>
  <c r="Q25" i="7"/>
  <c r="R25" i="7"/>
  <c r="Q26" i="7"/>
  <c r="R26" i="7"/>
  <c r="Q27" i="7"/>
  <c r="R27" i="7"/>
  <c r="Q28" i="7"/>
  <c r="R28" i="7"/>
  <c r="Q29" i="7"/>
  <c r="R29" i="7"/>
  <c r="Q30" i="7"/>
  <c r="R30" i="7"/>
  <c r="Q31" i="7"/>
  <c r="R31" i="7"/>
  <c r="Q32" i="7"/>
  <c r="R32" i="7"/>
  <c r="Q33" i="7"/>
  <c r="R33" i="7"/>
  <c r="R6" i="7"/>
  <c r="Q6" i="7"/>
  <c r="N7" i="7"/>
  <c r="O7" i="7" s="1"/>
  <c r="N8" i="7"/>
  <c r="O8" i="7" s="1"/>
  <c r="N9" i="7"/>
  <c r="O9" i="7" s="1"/>
  <c r="N10" i="7"/>
  <c r="O10" i="7" s="1"/>
  <c r="N11" i="7"/>
  <c r="O11" i="7" s="1"/>
  <c r="N12" i="7"/>
  <c r="O12" i="7" s="1"/>
  <c r="N13" i="7"/>
  <c r="O13" i="7" s="1"/>
  <c r="N14" i="7"/>
  <c r="O14" i="7" s="1"/>
  <c r="N15" i="7"/>
  <c r="O15" i="7" s="1"/>
  <c r="N16" i="7"/>
  <c r="O16" i="7" s="1"/>
  <c r="N17" i="7"/>
  <c r="O17" i="7" s="1"/>
  <c r="N18" i="7"/>
  <c r="O18" i="7" s="1"/>
  <c r="N19" i="7"/>
  <c r="O19" i="7" s="1"/>
  <c r="N20" i="7"/>
  <c r="O20" i="7" s="1"/>
  <c r="N21" i="7"/>
  <c r="O21" i="7" s="1"/>
  <c r="N22" i="7"/>
  <c r="O22" i="7" s="1"/>
  <c r="N23" i="7"/>
  <c r="O23" i="7" s="1"/>
  <c r="N24" i="7"/>
  <c r="O24" i="7" s="1"/>
  <c r="N25" i="7"/>
  <c r="O25" i="7" s="1"/>
  <c r="N26" i="7"/>
  <c r="O26" i="7" s="1"/>
  <c r="N27" i="7"/>
  <c r="O27" i="7" s="1"/>
  <c r="N28" i="7"/>
  <c r="O28" i="7" s="1"/>
  <c r="N29" i="7"/>
  <c r="O29" i="7" s="1"/>
  <c r="N30" i="7"/>
  <c r="O30" i="7" s="1"/>
  <c r="N31" i="7"/>
  <c r="O31" i="7" s="1"/>
  <c r="N32" i="7"/>
  <c r="O32" i="7" s="1"/>
  <c r="N33" i="7"/>
  <c r="O33" i="7" s="1"/>
  <c r="O6" i="7"/>
  <c r="P6" i="7" s="1"/>
  <c r="R14" i="10" l="1"/>
  <c r="R13" i="10"/>
  <c r="R29" i="10"/>
  <c r="R16" i="10"/>
  <c r="S19" i="10"/>
  <c r="R28" i="10"/>
  <c r="S27" i="10"/>
  <c r="S3" i="10"/>
  <c r="R17" i="10"/>
  <c r="R4" i="10"/>
  <c r="R20" i="10"/>
  <c r="R23" i="10"/>
  <c r="R7" i="10"/>
  <c r="R26" i="10"/>
  <c r="R5" i="10"/>
  <c r="R21" i="10"/>
  <c r="R8" i="10"/>
  <c r="R24" i="10"/>
  <c r="S11" i="10"/>
  <c r="R27" i="10"/>
  <c r="R9" i="10"/>
  <c r="R25" i="10"/>
  <c r="R12" i="10"/>
  <c r="R19" i="10"/>
  <c r="R11" i="10"/>
  <c r="R18" i="10"/>
  <c r="R10" i="10"/>
  <c r="R22" i="10"/>
  <c r="R6" i="10"/>
  <c r="R3" i="10"/>
  <c r="G10" i="10"/>
  <c r="G18" i="10"/>
  <c r="G26" i="10"/>
  <c r="G6" i="10"/>
  <c r="G14" i="10"/>
  <c r="G22" i="10"/>
  <c r="S265" i="7"/>
  <c r="S263" i="7"/>
  <c r="S261" i="7"/>
  <c r="S259" i="7"/>
  <c r="S257" i="7"/>
  <c r="S255" i="7"/>
  <c r="S253" i="7"/>
  <c r="S251" i="7"/>
  <c r="S249" i="7"/>
  <c r="S247" i="7"/>
  <c r="S245" i="7"/>
  <c r="S243" i="7"/>
  <c r="S241" i="7"/>
  <c r="G4" i="10"/>
  <c r="G12" i="10"/>
  <c r="G20" i="10"/>
  <c r="S264" i="7"/>
  <c r="S262" i="7"/>
  <c r="S260" i="7"/>
  <c r="S258" i="7"/>
  <c r="S256" i="7"/>
  <c r="S254" i="7"/>
  <c r="S252" i="7"/>
  <c r="S250" i="7"/>
  <c r="S248" i="7"/>
  <c r="S246" i="7"/>
  <c r="S244" i="7"/>
  <c r="S242" i="7"/>
  <c r="S240" i="7"/>
  <c r="P32" i="7"/>
  <c r="S32" i="7"/>
  <c r="P24" i="7"/>
  <c r="S24" i="7"/>
  <c r="P8" i="7"/>
  <c r="S8" i="7"/>
  <c r="P66" i="7"/>
  <c r="S66" i="7"/>
  <c r="P82" i="7"/>
  <c r="S82" i="7"/>
  <c r="P107" i="7"/>
  <c r="S107" i="7"/>
  <c r="P132" i="7"/>
  <c r="S132" i="7"/>
  <c r="P157" i="7"/>
  <c r="S157" i="7"/>
  <c r="P173" i="7"/>
  <c r="S173" i="7"/>
  <c r="P191" i="7"/>
  <c r="AE13" i="10" s="1"/>
  <c r="S191" i="7"/>
  <c r="AD13" i="10" s="1"/>
  <c r="P472" i="7"/>
  <c r="K3" i="10" s="1"/>
  <c r="S472" i="7"/>
  <c r="J3" i="10" s="1"/>
  <c r="P488" i="7"/>
  <c r="K19" i="10" s="1"/>
  <c r="S488" i="7"/>
  <c r="J19" i="10" s="1"/>
  <c r="P1191" i="7"/>
  <c r="S1191" i="7"/>
  <c r="P1175" i="7"/>
  <c r="W7" i="10" s="1"/>
  <c r="S1175" i="7"/>
  <c r="V7" i="10" s="1"/>
  <c r="P1358" i="7"/>
  <c r="AA15" i="10" s="1"/>
  <c r="S1358" i="7"/>
  <c r="Z15" i="10" s="1"/>
  <c r="P2046" i="7"/>
  <c r="S2046" i="7"/>
  <c r="P2070" i="7"/>
  <c r="S2070" i="7"/>
  <c r="P16" i="7"/>
  <c r="S16" i="7"/>
  <c r="P78" i="7"/>
  <c r="S78" i="7"/>
  <c r="P90" i="7"/>
  <c r="S90" i="7"/>
  <c r="P103" i="7"/>
  <c r="S103" i="7"/>
  <c r="P119" i="7"/>
  <c r="S119" i="7"/>
  <c r="P124" i="7"/>
  <c r="S124" i="7"/>
  <c r="P140" i="7"/>
  <c r="S140" i="7"/>
  <c r="P165" i="7"/>
  <c r="S165" i="7"/>
  <c r="P187" i="7"/>
  <c r="AE9" i="10" s="1"/>
  <c r="S187" i="7"/>
  <c r="AD9" i="10" s="1"/>
  <c r="P203" i="7"/>
  <c r="AE25" i="10" s="1"/>
  <c r="S203" i="7"/>
  <c r="AD25" i="10" s="1"/>
  <c r="P484" i="7"/>
  <c r="K15" i="10" s="1"/>
  <c r="S484" i="7"/>
  <c r="J15" i="10" s="1"/>
  <c r="P496" i="7"/>
  <c r="K27" i="10" s="1"/>
  <c r="S496" i="7"/>
  <c r="J27" i="10" s="1"/>
  <c r="P1171" i="7"/>
  <c r="S1171" i="7"/>
  <c r="P1179" i="7"/>
  <c r="W11" i="10" s="1"/>
  <c r="S1179" i="7"/>
  <c r="V11" i="10" s="1"/>
  <c r="P1354" i="7"/>
  <c r="AA11" i="10" s="1"/>
  <c r="S1354" i="7"/>
  <c r="Z11" i="10" s="1"/>
  <c r="P1370" i="7"/>
  <c r="AA27" i="10" s="1"/>
  <c r="S1370" i="7"/>
  <c r="Z27" i="10" s="1"/>
  <c r="P2050" i="7"/>
  <c r="S2050" i="7"/>
  <c r="P2066" i="7"/>
  <c r="S2066" i="7"/>
  <c r="P31" i="7"/>
  <c r="S31" i="7"/>
  <c r="P27" i="7"/>
  <c r="S27" i="7"/>
  <c r="P23" i="7"/>
  <c r="S23" i="7"/>
  <c r="P19" i="7"/>
  <c r="S19" i="7"/>
  <c r="P15" i="7"/>
  <c r="S15" i="7"/>
  <c r="P11" i="7"/>
  <c r="S11" i="7"/>
  <c r="P7" i="7"/>
  <c r="S7" i="7"/>
  <c r="P67" i="7"/>
  <c r="S67" i="7"/>
  <c r="P71" i="7"/>
  <c r="S71" i="7"/>
  <c r="P75" i="7"/>
  <c r="S75" i="7"/>
  <c r="P79" i="7"/>
  <c r="S79" i="7"/>
  <c r="P83" i="7"/>
  <c r="S83" i="7"/>
  <c r="P87" i="7"/>
  <c r="S87" i="7"/>
  <c r="P91" i="7"/>
  <c r="S91" i="7"/>
  <c r="P96" i="7"/>
  <c r="S96" i="7"/>
  <c r="P100" i="7"/>
  <c r="S100" i="7"/>
  <c r="P104" i="7"/>
  <c r="S104" i="7"/>
  <c r="P108" i="7"/>
  <c r="S108" i="7"/>
  <c r="P112" i="7"/>
  <c r="S112" i="7"/>
  <c r="P116" i="7"/>
  <c r="S116" i="7"/>
  <c r="P120" i="7"/>
  <c r="S120" i="7"/>
  <c r="P125" i="7"/>
  <c r="S125" i="7"/>
  <c r="P129" i="7"/>
  <c r="S129" i="7"/>
  <c r="P133" i="7"/>
  <c r="S133" i="7"/>
  <c r="P137" i="7"/>
  <c r="S137" i="7"/>
  <c r="P141" i="7"/>
  <c r="S141" i="7"/>
  <c r="P145" i="7"/>
  <c r="S145" i="7"/>
  <c r="P149" i="7"/>
  <c r="S149" i="7"/>
  <c r="P154" i="7"/>
  <c r="S154" i="7"/>
  <c r="P158" i="7"/>
  <c r="S158" i="7"/>
  <c r="P162" i="7"/>
  <c r="S162" i="7"/>
  <c r="P166" i="7"/>
  <c r="S166" i="7"/>
  <c r="P170" i="7"/>
  <c r="S170" i="7"/>
  <c r="P174" i="7"/>
  <c r="S174" i="7"/>
  <c r="P178" i="7"/>
  <c r="S178" i="7"/>
  <c r="P184" i="7"/>
  <c r="AE6" i="10" s="1"/>
  <c r="S184" i="7"/>
  <c r="AD6" i="10" s="1"/>
  <c r="P188" i="7"/>
  <c r="AE10" i="10" s="1"/>
  <c r="S188" i="7"/>
  <c r="AD10" i="10" s="1"/>
  <c r="P192" i="7"/>
  <c r="AE14" i="10" s="1"/>
  <c r="S192" i="7"/>
  <c r="AD14" i="10" s="1"/>
  <c r="P196" i="7"/>
  <c r="AE18" i="10" s="1"/>
  <c r="S196" i="7"/>
  <c r="AD18" i="10" s="1"/>
  <c r="P200" i="7"/>
  <c r="AE22" i="10" s="1"/>
  <c r="S200" i="7"/>
  <c r="AD22" i="10" s="1"/>
  <c r="P204" i="7"/>
  <c r="AE26" i="10" s="1"/>
  <c r="S204" i="7"/>
  <c r="AD26" i="10" s="1"/>
  <c r="P473" i="7"/>
  <c r="K4" i="10" s="1"/>
  <c r="S473" i="7"/>
  <c r="J4" i="10" s="1"/>
  <c r="P477" i="7"/>
  <c r="K8" i="10" s="1"/>
  <c r="S477" i="7"/>
  <c r="J8" i="10" s="1"/>
  <c r="P481" i="7"/>
  <c r="K12" i="10" s="1"/>
  <c r="S481" i="7"/>
  <c r="J12" i="10" s="1"/>
  <c r="P485" i="7"/>
  <c r="K16" i="10" s="1"/>
  <c r="S485" i="7"/>
  <c r="J16" i="10" s="1"/>
  <c r="P489" i="7"/>
  <c r="K20" i="10" s="1"/>
  <c r="S489" i="7"/>
  <c r="J20" i="10" s="1"/>
  <c r="P493" i="7"/>
  <c r="K24" i="10" s="1"/>
  <c r="S493" i="7"/>
  <c r="J24" i="10" s="1"/>
  <c r="P497" i="7"/>
  <c r="K28" i="10" s="1"/>
  <c r="S497" i="7"/>
  <c r="J28" i="10" s="1"/>
  <c r="P1198" i="7"/>
  <c r="S1198" i="7"/>
  <c r="P1194" i="7"/>
  <c r="W26" i="10" s="1"/>
  <c r="S1194" i="7"/>
  <c r="V26" i="10" s="1"/>
  <c r="P1190" i="7"/>
  <c r="W22" i="10" s="1"/>
  <c r="S1190" i="7"/>
  <c r="V22" i="10" s="1"/>
  <c r="P1186" i="7"/>
  <c r="W18" i="10" s="1"/>
  <c r="S1186" i="7"/>
  <c r="V18" i="10" s="1"/>
  <c r="P1182" i="7"/>
  <c r="W14" i="10" s="1"/>
  <c r="S1182" i="7"/>
  <c r="V14" i="10" s="1"/>
  <c r="P1178" i="7"/>
  <c r="W10" i="10" s="1"/>
  <c r="S1178" i="7"/>
  <c r="V10" i="10" s="1"/>
  <c r="P1174" i="7"/>
  <c r="W6" i="10" s="1"/>
  <c r="S1174" i="7"/>
  <c r="V6" i="10" s="1"/>
  <c r="P1347" i="7"/>
  <c r="AA4" i="10" s="1"/>
  <c r="S1347" i="7"/>
  <c r="Z4" i="10" s="1"/>
  <c r="P1351" i="7"/>
  <c r="AA8" i="10" s="1"/>
  <c r="S1351" i="7"/>
  <c r="Z8" i="10" s="1"/>
  <c r="P1355" i="7"/>
  <c r="AA12" i="10" s="1"/>
  <c r="S1355" i="7"/>
  <c r="Z12" i="10" s="1"/>
  <c r="P1359" i="7"/>
  <c r="AA16" i="10" s="1"/>
  <c r="S1359" i="7"/>
  <c r="Z16" i="10" s="1"/>
  <c r="P1363" i="7"/>
  <c r="AA20" i="10" s="1"/>
  <c r="S1363" i="7"/>
  <c r="Z20" i="10" s="1"/>
  <c r="P1367" i="7"/>
  <c r="AA24" i="10" s="1"/>
  <c r="S1367" i="7"/>
  <c r="Z24" i="10" s="1"/>
  <c r="P1371" i="7"/>
  <c r="AA28" i="10" s="1"/>
  <c r="S1371" i="7"/>
  <c r="Z28" i="10" s="1"/>
  <c r="P2047" i="7"/>
  <c r="S2047" i="7"/>
  <c r="P2051" i="7"/>
  <c r="S2051" i="7"/>
  <c r="P2055" i="7"/>
  <c r="S2055" i="7"/>
  <c r="P2059" i="7"/>
  <c r="S2059" i="7"/>
  <c r="P2063" i="7"/>
  <c r="S2063" i="7"/>
  <c r="P2067" i="7"/>
  <c r="S2067" i="7"/>
  <c r="P2071" i="7"/>
  <c r="S2071" i="7"/>
  <c r="P20" i="7"/>
  <c r="S20" i="7"/>
  <c r="P74" i="7"/>
  <c r="S74" i="7"/>
  <c r="P99" i="7"/>
  <c r="S99" i="7"/>
  <c r="P115" i="7"/>
  <c r="S115" i="7"/>
  <c r="P128" i="7"/>
  <c r="S128" i="7"/>
  <c r="P144" i="7"/>
  <c r="S144" i="7"/>
  <c r="P153" i="7"/>
  <c r="S153" i="7"/>
  <c r="P169" i="7"/>
  <c r="S169" i="7"/>
  <c r="P199" i="7"/>
  <c r="AE21" i="10" s="1"/>
  <c r="S199" i="7"/>
  <c r="AD21" i="10" s="1"/>
  <c r="P476" i="7"/>
  <c r="K7" i="10" s="1"/>
  <c r="S476" i="7"/>
  <c r="J7" i="10" s="1"/>
  <c r="P492" i="7"/>
  <c r="S492" i="7"/>
  <c r="P1195" i="7"/>
  <c r="W27" i="10" s="1"/>
  <c r="S1195" i="7"/>
  <c r="V27" i="10" s="1"/>
  <c r="P1183" i="7"/>
  <c r="W15" i="10" s="1"/>
  <c r="S1183" i="7"/>
  <c r="V15" i="10" s="1"/>
  <c r="P1350" i="7"/>
  <c r="AA7" i="10" s="1"/>
  <c r="S1350" i="7"/>
  <c r="Z7" i="10" s="1"/>
  <c r="P1366" i="7"/>
  <c r="AA23" i="10" s="1"/>
  <c r="S1366" i="7"/>
  <c r="Z23" i="10" s="1"/>
  <c r="P2054" i="7"/>
  <c r="S2054" i="7"/>
  <c r="P2062" i="7"/>
  <c r="S2062" i="7"/>
  <c r="S6" i="7"/>
  <c r="P30" i="7"/>
  <c r="S30" i="7"/>
  <c r="P26" i="7"/>
  <c r="S26" i="7"/>
  <c r="P22" i="7"/>
  <c r="S22" i="7"/>
  <c r="P18" i="7"/>
  <c r="S18" i="7"/>
  <c r="P14" i="7"/>
  <c r="S14" i="7"/>
  <c r="P10" i="7"/>
  <c r="S10" i="7"/>
  <c r="P64" i="7"/>
  <c r="S64" i="7"/>
  <c r="P68" i="7"/>
  <c r="S68" i="7"/>
  <c r="P72" i="7"/>
  <c r="S72" i="7"/>
  <c r="P76" i="7"/>
  <c r="S76" i="7"/>
  <c r="P80" i="7"/>
  <c r="S80" i="7"/>
  <c r="P84" i="7"/>
  <c r="S84" i="7"/>
  <c r="P88" i="7"/>
  <c r="S88" i="7"/>
  <c r="P93" i="7"/>
  <c r="S93" i="7"/>
  <c r="AP3" i="10" s="1"/>
  <c r="P97" i="7"/>
  <c r="S97" i="7"/>
  <c r="AP7" i="10" s="1"/>
  <c r="P101" i="7"/>
  <c r="S101" i="7"/>
  <c r="AP11" i="10" s="1"/>
  <c r="P105" i="7"/>
  <c r="S105" i="7"/>
  <c r="P109" i="7"/>
  <c r="AQ19" i="10" s="1"/>
  <c r="S109" i="7"/>
  <c r="AP19" i="10" s="1"/>
  <c r="P113" i="7"/>
  <c r="AQ23" i="10" s="1"/>
  <c r="S113" i="7"/>
  <c r="AP23" i="10" s="1"/>
  <c r="P117" i="7"/>
  <c r="AQ27" i="10" s="1"/>
  <c r="S117" i="7"/>
  <c r="AP27" i="10" s="1"/>
  <c r="P122" i="7"/>
  <c r="S122" i="7"/>
  <c r="P126" i="7"/>
  <c r="S126" i="7"/>
  <c r="P130" i="7"/>
  <c r="S130" i="7"/>
  <c r="P134" i="7"/>
  <c r="S134" i="7"/>
  <c r="P138" i="7"/>
  <c r="S138" i="7"/>
  <c r="P142" i="7"/>
  <c r="S142" i="7"/>
  <c r="P146" i="7"/>
  <c r="S146" i="7"/>
  <c r="P151" i="7"/>
  <c r="S151" i="7"/>
  <c r="P155" i="7"/>
  <c r="S155" i="7"/>
  <c r="P159" i="7"/>
  <c r="S159" i="7"/>
  <c r="P163" i="7"/>
  <c r="S163" i="7"/>
  <c r="P167" i="7"/>
  <c r="S167" i="7"/>
  <c r="P171" i="7"/>
  <c r="S171" i="7"/>
  <c r="P175" i="7"/>
  <c r="S175" i="7"/>
  <c r="P181" i="7"/>
  <c r="AE3" i="10" s="1"/>
  <c r="S181" i="7"/>
  <c r="AD3" i="10" s="1"/>
  <c r="P185" i="7"/>
  <c r="AE7" i="10" s="1"/>
  <c r="S185" i="7"/>
  <c r="AD7" i="10" s="1"/>
  <c r="P189" i="7"/>
  <c r="AE11" i="10" s="1"/>
  <c r="S189" i="7"/>
  <c r="AD11" i="10" s="1"/>
  <c r="P193" i="7"/>
  <c r="AE15" i="10" s="1"/>
  <c r="S193" i="7"/>
  <c r="AD15" i="10" s="1"/>
  <c r="P197" i="7"/>
  <c r="AE19" i="10" s="1"/>
  <c r="S197" i="7"/>
  <c r="AD19" i="10" s="1"/>
  <c r="P201" i="7"/>
  <c r="AE23" i="10" s="1"/>
  <c r="S201" i="7"/>
  <c r="AD23" i="10" s="1"/>
  <c r="P205" i="7"/>
  <c r="AE27" i="10" s="1"/>
  <c r="S205" i="7"/>
  <c r="AD27" i="10" s="1"/>
  <c r="P474" i="7"/>
  <c r="K5" i="10" s="1"/>
  <c r="S474" i="7"/>
  <c r="J5" i="10" s="1"/>
  <c r="P478" i="7"/>
  <c r="K9" i="10" s="1"/>
  <c r="S478" i="7"/>
  <c r="J9" i="10" s="1"/>
  <c r="P482" i="7"/>
  <c r="K13" i="10" s="1"/>
  <c r="S482" i="7"/>
  <c r="J13" i="10" s="1"/>
  <c r="P486" i="7"/>
  <c r="K17" i="10" s="1"/>
  <c r="S486" i="7"/>
  <c r="J17" i="10" s="1"/>
  <c r="P490" i="7"/>
  <c r="K21" i="10" s="1"/>
  <c r="S490" i="7"/>
  <c r="J21" i="10" s="1"/>
  <c r="P494" i="7"/>
  <c r="K25" i="10" s="1"/>
  <c r="S494" i="7"/>
  <c r="J25" i="10" s="1"/>
  <c r="P498" i="7"/>
  <c r="K29" i="10" s="1"/>
  <c r="S498" i="7"/>
  <c r="J29" i="10" s="1"/>
  <c r="P1197" i="7"/>
  <c r="W29" i="10" s="1"/>
  <c r="S1197" i="7"/>
  <c r="V29" i="10" s="1"/>
  <c r="P1193" i="7"/>
  <c r="W25" i="10" s="1"/>
  <c r="S1193" i="7"/>
  <c r="V25" i="10" s="1"/>
  <c r="P1189" i="7"/>
  <c r="W21" i="10" s="1"/>
  <c r="S1189" i="7"/>
  <c r="V21" i="10" s="1"/>
  <c r="P1185" i="7"/>
  <c r="W17" i="10" s="1"/>
  <c r="S1185" i="7"/>
  <c r="V17" i="10" s="1"/>
  <c r="P1181" i="7"/>
  <c r="W13" i="10" s="1"/>
  <c r="S1181" i="7"/>
  <c r="V13" i="10" s="1"/>
  <c r="P1177" i="7"/>
  <c r="W9" i="10" s="1"/>
  <c r="S1177" i="7"/>
  <c r="V9" i="10" s="1"/>
  <c r="P1173" i="7"/>
  <c r="W5" i="10" s="1"/>
  <c r="S1173" i="7"/>
  <c r="V5" i="10" s="1"/>
  <c r="P1348" i="7"/>
  <c r="AA5" i="10" s="1"/>
  <c r="S1348" i="7"/>
  <c r="Z5" i="10" s="1"/>
  <c r="P1352" i="7"/>
  <c r="AA9" i="10" s="1"/>
  <c r="S1352" i="7"/>
  <c r="Z9" i="10" s="1"/>
  <c r="P1356" i="7"/>
  <c r="AA13" i="10" s="1"/>
  <c r="S1356" i="7"/>
  <c r="Z13" i="10" s="1"/>
  <c r="P1360" i="7"/>
  <c r="AA17" i="10" s="1"/>
  <c r="S1360" i="7"/>
  <c r="Z17" i="10" s="1"/>
  <c r="P1364" i="7"/>
  <c r="AA21" i="10" s="1"/>
  <c r="S1364" i="7"/>
  <c r="Z21" i="10" s="1"/>
  <c r="P1368" i="7"/>
  <c r="AA25" i="10" s="1"/>
  <c r="S1368" i="7"/>
  <c r="Z25" i="10" s="1"/>
  <c r="P1372" i="7"/>
  <c r="AA29" i="10" s="1"/>
  <c r="S1372" i="7"/>
  <c r="Z29" i="10" s="1"/>
  <c r="P2048" i="7"/>
  <c r="S2048" i="7"/>
  <c r="P2052" i="7"/>
  <c r="S2052" i="7"/>
  <c r="P2056" i="7"/>
  <c r="S2056" i="7"/>
  <c r="P2060" i="7"/>
  <c r="S2060" i="7"/>
  <c r="P2064" i="7"/>
  <c r="S2064" i="7"/>
  <c r="P2068" i="7"/>
  <c r="S2068" i="7"/>
  <c r="P2072" i="7"/>
  <c r="S2072" i="7"/>
  <c r="P28" i="7"/>
  <c r="S28" i="7"/>
  <c r="P12" i="7"/>
  <c r="S12" i="7"/>
  <c r="P70" i="7"/>
  <c r="S70" i="7"/>
  <c r="P86" i="7"/>
  <c r="S86" i="7"/>
  <c r="P95" i="7"/>
  <c r="AQ5" i="10" s="1"/>
  <c r="S95" i="7"/>
  <c r="P111" i="7"/>
  <c r="AQ21" i="10" s="1"/>
  <c r="S111" i="7"/>
  <c r="AP21" i="10" s="1"/>
  <c r="P136" i="7"/>
  <c r="S136" i="7"/>
  <c r="P148" i="7"/>
  <c r="S148" i="7"/>
  <c r="P161" i="7"/>
  <c r="S161" i="7"/>
  <c r="P177" i="7"/>
  <c r="S177" i="7"/>
  <c r="P183" i="7"/>
  <c r="AE5" i="10" s="1"/>
  <c r="S183" i="7"/>
  <c r="AD5" i="10" s="1"/>
  <c r="P195" i="7"/>
  <c r="AE17" i="10" s="1"/>
  <c r="S195" i="7"/>
  <c r="AD17" i="10" s="1"/>
  <c r="P207" i="7"/>
  <c r="AE29" i="10" s="1"/>
  <c r="S207" i="7"/>
  <c r="AD29" i="10" s="1"/>
  <c r="P480" i="7"/>
  <c r="K11" i="10" s="1"/>
  <c r="S480" i="7"/>
  <c r="J11" i="10" s="1"/>
  <c r="P1187" i="7"/>
  <c r="W19" i="10" s="1"/>
  <c r="S1187" i="7"/>
  <c r="V19" i="10" s="1"/>
  <c r="P1346" i="7"/>
  <c r="AA3" i="10" s="1"/>
  <c r="S1346" i="7"/>
  <c r="Z3" i="10" s="1"/>
  <c r="P1362" i="7"/>
  <c r="AA19" i="10" s="1"/>
  <c r="S1362" i="7"/>
  <c r="Z19" i="10" s="1"/>
  <c r="P2058" i="7"/>
  <c r="S2058" i="7"/>
  <c r="P33" i="7"/>
  <c r="S33" i="7"/>
  <c r="P29" i="7"/>
  <c r="S29" i="7"/>
  <c r="P25" i="7"/>
  <c r="S25" i="7"/>
  <c r="P21" i="7"/>
  <c r="S21" i="7"/>
  <c r="P17" i="7"/>
  <c r="S17" i="7"/>
  <c r="P13" i="7"/>
  <c r="S13" i="7"/>
  <c r="P9" i="7"/>
  <c r="S9" i="7"/>
  <c r="P65" i="7"/>
  <c r="S65" i="7"/>
  <c r="P69" i="7"/>
  <c r="S69" i="7"/>
  <c r="P73" i="7"/>
  <c r="S73" i="7"/>
  <c r="P77" i="7"/>
  <c r="S77" i="7"/>
  <c r="P81" i="7"/>
  <c r="S81" i="7"/>
  <c r="P85" i="7"/>
  <c r="S85" i="7"/>
  <c r="P89" i="7"/>
  <c r="S89" i="7"/>
  <c r="P94" i="7"/>
  <c r="S94" i="7"/>
  <c r="AP4" i="10" s="1"/>
  <c r="P98" i="7"/>
  <c r="AQ8" i="10" s="1"/>
  <c r="S98" i="7"/>
  <c r="AP8" i="10" s="1"/>
  <c r="P102" i="7"/>
  <c r="S102" i="7"/>
  <c r="AP12" i="10" s="1"/>
  <c r="P106" i="7"/>
  <c r="AQ16" i="10" s="1"/>
  <c r="S106" i="7"/>
  <c r="AP16" i="10" s="1"/>
  <c r="P110" i="7"/>
  <c r="S110" i="7"/>
  <c r="AP20" i="10" s="1"/>
  <c r="P114" i="7"/>
  <c r="AQ24" i="10" s="1"/>
  <c r="S114" i="7"/>
  <c r="AP24" i="10" s="1"/>
  <c r="P118" i="7"/>
  <c r="S118" i="7"/>
  <c r="AP28" i="10" s="1"/>
  <c r="P123" i="7"/>
  <c r="S123" i="7"/>
  <c r="P127" i="7"/>
  <c r="S127" i="7"/>
  <c r="P131" i="7"/>
  <c r="S131" i="7"/>
  <c r="P135" i="7"/>
  <c r="S135" i="7"/>
  <c r="P139" i="7"/>
  <c r="S139" i="7"/>
  <c r="P143" i="7"/>
  <c r="S143" i="7"/>
  <c r="P147" i="7"/>
  <c r="S147" i="7"/>
  <c r="P152" i="7"/>
  <c r="S152" i="7"/>
  <c r="P156" i="7"/>
  <c r="S156" i="7"/>
  <c r="P160" i="7"/>
  <c r="S160" i="7"/>
  <c r="P164" i="7"/>
  <c r="S164" i="7"/>
  <c r="P168" i="7"/>
  <c r="S168" i="7"/>
  <c r="P172" i="7"/>
  <c r="S172" i="7"/>
  <c r="P176" i="7"/>
  <c r="S176" i="7"/>
  <c r="P182" i="7"/>
  <c r="AE4" i="10" s="1"/>
  <c r="S182" i="7"/>
  <c r="AD4" i="10" s="1"/>
  <c r="P186" i="7"/>
  <c r="AE8" i="10" s="1"/>
  <c r="S186" i="7"/>
  <c r="AD8" i="10" s="1"/>
  <c r="P190" i="7"/>
  <c r="AE12" i="10" s="1"/>
  <c r="S190" i="7"/>
  <c r="AD12" i="10" s="1"/>
  <c r="P194" i="7"/>
  <c r="AE16" i="10" s="1"/>
  <c r="S194" i="7"/>
  <c r="AD16" i="10" s="1"/>
  <c r="P198" i="7"/>
  <c r="AE20" i="10" s="1"/>
  <c r="S198" i="7"/>
  <c r="AD20" i="10" s="1"/>
  <c r="P202" i="7"/>
  <c r="AE24" i="10" s="1"/>
  <c r="S202" i="7"/>
  <c r="AD24" i="10" s="1"/>
  <c r="P206" i="7"/>
  <c r="AE28" i="10" s="1"/>
  <c r="S206" i="7"/>
  <c r="AD28" i="10" s="1"/>
  <c r="P475" i="7"/>
  <c r="K6" i="10" s="1"/>
  <c r="S475" i="7"/>
  <c r="J6" i="10" s="1"/>
  <c r="P479" i="7"/>
  <c r="K10" i="10" s="1"/>
  <c r="S479" i="7"/>
  <c r="J10" i="10" s="1"/>
  <c r="P483" i="7"/>
  <c r="K14" i="10" s="1"/>
  <c r="S483" i="7"/>
  <c r="J14" i="10" s="1"/>
  <c r="P487" i="7"/>
  <c r="K18" i="10" s="1"/>
  <c r="S487" i="7"/>
  <c r="J18" i="10" s="1"/>
  <c r="P491" i="7"/>
  <c r="K22" i="10" s="1"/>
  <c r="S491" i="7"/>
  <c r="J22" i="10" s="1"/>
  <c r="P495" i="7"/>
  <c r="K26" i="10" s="1"/>
  <c r="S495" i="7"/>
  <c r="J26" i="10" s="1"/>
  <c r="P499" i="7"/>
  <c r="S499" i="7"/>
  <c r="P1196" i="7"/>
  <c r="W28" i="10" s="1"/>
  <c r="S1196" i="7"/>
  <c r="V28" i="10" s="1"/>
  <c r="P1192" i="7"/>
  <c r="S1192" i="7"/>
  <c r="P1188" i="7"/>
  <c r="W20" i="10" s="1"/>
  <c r="S1188" i="7"/>
  <c r="V20" i="10" s="1"/>
  <c r="P1184" i="7"/>
  <c r="W16" i="10" s="1"/>
  <c r="S1184" i="7"/>
  <c r="V16" i="10" s="1"/>
  <c r="P1180" i="7"/>
  <c r="W12" i="10" s="1"/>
  <c r="S1180" i="7"/>
  <c r="V12" i="10" s="1"/>
  <c r="P1176" i="7"/>
  <c r="W8" i="10" s="1"/>
  <c r="S1176" i="7"/>
  <c r="V8" i="10" s="1"/>
  <c r="P1172" i="7"/>
  <c r="W4" i="10" s="1"/>
  <c r="S1172" i="7"/>
  <c r="V4" i="10" s="1"/>
  <c r="P1349" i="7"/>
  <c r="AA6" i="10" s="1"/>
  <c r="S1349" i="7"/>
  <c r="Z6" i="10" s="1"/>
  <c r="P1353" i="7"/>
  <c r="AA10" i="10" s="1"/>
  <c r="S1353" i="7"/>
  <c r="Z10" i="10" s="1"/>
  <c r="P1357" i="7"/>
  <c r="AA14" i="10" s="1"/>
  <c r="S1357" i="7"/>
  <c r="Z14" i="10" s="1"/>
  <c r="P1361" i="7"/>
  <c r="AA18" i="10" s="1"/>
  <c r="S1361" i="7"/>
  <c r="Z18" i="10" s="1"/>
  <c r="P1365" i="7"/>
  <c r="AA22" i="10" s="1"/>
  <c r="S1365" i="7"/>
  <c r="Z22" i="10" s="1"/>
  <c r="P1369" i="7"/>
  <c r="AA26" i="10" s="1"/>
  <c r="S1369" i="7"/>
  <c r="Z26" i="10" s="1"/>
  <c r="P1373" i="7"/>
  <c r="S1373" i="7"/>
  <c r="P2049" i="7"/>
  <c r="S2049" i="7"/>
  <c r="P2053" i="7"/>
  <c r="S2053" i="7"/>
  <c r="P2057" i="7"/>
  <c r="S2057" i="7"/>
  <c r="P2061" i="7"/>
  <c r="S2061" i="7"/>
  <c r="P2065" i="7"/>
  <c r="S2065" i="7"/>
  <c r="P2069" i="7"/>
  <c r="S2069" i="7"/>
  <c r="P2073" i="7"/>
  <c r="S2073" i="7"/>
  <c r="S285" i="7"/>
  <c r="S277" i="7"/>
  <c r="S269" i="7"/>
  <c r="S283" i="7"/>
  <c r="S275" i="7"/>
  <c r="S287" i="7"/>
  <c r="S279" i="7"/>
  <c r="S271" i="7"/>
  <c r="S294" i="7"/>
  <c r="F29" i="10" s="1"/>
  <c r="S290" i="7"/>
  <c r="F25" i="10" s="1"/>
  <c r="S286" i="7"/>
  <c r="F21" i="10" s="1"/>
  <c r="S282" i="7"/>
  <c r="F17" i="10" s="1"/>
  <c r="S278" i="7"/>
  <c r="F13" i="10" s="1"/>
  <c r="S274" i="7"/>
  <c r="F9" i="10" s="1"/>
  <c r="S270" i="7"/>
  <c r="F5" i="10" s="1"/>
  <c r="S284" i="7"/>
  <c r="F19" i="10" s="1"/>
  <c r="S280" i="7"/>
  <c r="S276" i="7"/>
  <c r="F11" i="10" s="1"/>
  <c r="S272" i="7"/>
  <c r="S281" i="7"/>
  <c r="S273" i="7"/>
  <c r="S291" i="7"/>
  <c r="S292" i="7"/>
  <c r="F27" i="10" s="1"/>
  <c r="S288" i="7"/>
  <c r="S289" i="7"/>
  <c r="S295" i="7"/>
  <c r="P239" i="7"/>
  <c r="G3" i="10" s="1"/>
  <c r="P265" i="7"/>
  <c r="G29" i="10" s="1"/>
  <c r="P257" i="7"/>
  <c r="G21" i="10" s="1"/>
  <c r="P249" i="7"/>
  <c r="G13" i="10" s="1"/>
  <c r="P241" i="7"/>
  <c r="G5" i="10" s="1"/>
  <c r="P264" i="7"/>
  <c r="G28" i="10" s="1"/>
  <c r="P245" i="7"/>
  <c r="G9" i="10" s="1"/>
  <c r="P253" i="7"/>
  <c r="G17" i="10" s="1"/>
  <c r="P261" i="7"/>
  <c r="G25" i="10" s="1"/>
  <c r="P263" i="7"/>
  <c r="G27" i="10" s="1"/>
  <c r="P259" i="7"/>
  <c r="G23" i="10" s="1"/>
  <c r="P255" i="7"/>
  <c r="G19" i="10" s="1"/>
  <c r="P251" i="7"/>
  <c r="G15" i="10" s="1"/>
  <c r="P247" i="7"/>
  <c r="G11" i="10" s="1"/>
  <c r="P243" i="7"/>
  <c r="G7" i="10" s="1"/>
  <c r="S293" i="7"/>
  <c r="F28" i="10" s="1"/>
  <c r="AP5" i="10" l="1"/>
  <c r="AQ28" i="10"/>
  <c r="AQ20" i="10"/>
  <c r="AQ12" i="10"/>
  <c r="AQ4" i="10"/>
  <c r="AQ11" i="10"/>
  <c r="AQ3" i="10"/>
  <c r="AP10" i="10"/>
  <c r="AQ10" i="10"/>
  <c r="AQ7" i="10"/>
  <c r="AQ25" i="10"/>
  <c r="AQ22" i="10"/>
  <c r="AQ14" i="10"/>
  <c r="AQ6" i="10"/>
  <c r="AQ29" i="10"/>
  <c r="AQ17" i="10"/>
  <c r="AP9" i="10"/>
  <c r="AP26" i="10"/>
  <c r="AP18" i="10"/>
  <c r="AP13" i="10"/>
  <c r="AP15" i="10"/>
  <c r="AQ9" i="10"/>
  <c r="AQ26" i="10"/>
  <c r="AQ18" i="10"/>
  <c r="AQ13" i="10"/>
  <c r="AQ15" i="10"/>
  <c r="AP25" i="10"/>
  <c r="AP22" i="10"/>
  <c r="AP14" i="10"/>
  <c r="AP6" i="10"/>
  <c r="AP29" i="10"/>
  <c r="AP17" i="10"/>
  <c r="F15" i="10"/>
  <c r="F23" i="10"/>
  <c r="F7" i="10"/>
  <c r="C3" i="10"/>
  <c r="F6" i="10"/>
  <c r="F14" i="10"/>
  <c r="F22" i="10"/>
  <c r="F8" i="10"/>
  <c r="F16" i="10"/>
  <c r="F24" i="10"/>
  <c r="F10" i="10"/>
  <c r="F18" i="10"/>
  <c r="F26" i="10"/>
  <c r="F4" i="10"/>
  <c r="F12" i="10"/>
  <c r="F20" i="10"/>
  <c r="B3" i="10"/>
  <c r="B25" i="10"/>
  <c r="B23" i="10"/>
  <c r="B6" i="10"/>
  <c r="B22" i="10"/>
  <c r="B7" i="10"/>
  <c r="B12" i="10"/>
  <c r="B28" i="10"/>
  <c r="B10" i="10"/>
  <c r="B11" i="10"/>
  <c r="B5" i="10"/>
  <c r="B26" i="10"/>
  <c r="B16" i="10"/>
  <c r="B14" i="10"/>
  <c r="B15" i="10"/>
  <c r="B4" i="10"/>
  <c r="B20" i="10"/>
  <c r="B13" i="10"/>
  <c r="B21" i="10"/>
  <c r="B27" i="10"/>
  <c r="B18" i="10"/>
  <c r="B9" i="10"/>
  <c r="B19" i="10"/>
  <c r="B17" i="10"/>
  <c r="B8" i="10"/>
  <c r="B24" i="10"/>
  <c r="B29" i="10"/>
  <c r="C10" i="10"/>
  <c r="C19" i="10"/>
  <c r="C15" i="10"/>
  <c r="C14" i="10"/>
  <c r="C17" i="10"/>
  <c r="C13" i="10"/>
  <c r="C7" i="10"/>
  <c r="C22" i="10"/>
  <c r="C26" i="10"/>
  <c r="C21" i="10"/>
  <c r="C18" i="10"/>
  <c r="C28" i="10"/>
  <c r="C4" i="10"/>
  <c r="C16" i="10"/>
  <c r="C6" i="10"/>
  <c r="C25" i="10"/>
  <c r="C9" i="10"/>
  <c r="C27" i="10"/>
  <c r="C11" i="10"/>
  <c r="C23" i="10"/>
  <c r="C12" i="10"/>
  <c r="C29" i="10"/>
  <c r="C5" i="10"/>
  <c r="C24" i="10"/>
  <c r="C8" i="10"/>
  <c r="C20" i="10"/>
</calcChain>
</file>

<file path=xl/sharedStrings.xml><?xml version="1.0" encoding="utf-8"?>
<sst xmlns="http://schemas.openxmlformats.org/spreadsheetml/2006/main" count="3230" uniqueCount="197">
  <si>
    <t>Ação climática</t>
  </si>
  <si>
    <t>Emissão de gases de efeito estufa</t>
  </si>
  <si>
    <t>Alemanha</t>
  </si>
  <si>
    <t>Áustria</t>
  </si>
  <si>
    <t>Bélgica</t>
  </si>
  <si>
    <t>Bulgária</t>
  </si>
  <si>
    <t>Chipre</t>
  </si>
  <si>
    <t>Croácia</t>
  </si>
  <si>
    <t>Dinamarca</t>
  </si>
  <si>
    <t>Eslováquia</t>
  </si>
  <si>
    <t>Eslovénia</t>
  </si>
  <si>
    <t>Espanha</t>
  </si>
  <si>
    <t>Estónia</t>
  </si>
  <si>
    <t>Finlândia</t>
  </si>
  <si>
    <t>França</t>
  </si>
  <si>
    <t>Grécia</t>
  </si>
  <si>
    <t>Hungria</t>
  </si>
  <si>
    <t>Irlanda</t>
  </si>
  <si>
    <t>Itália</t>
  </si>
  <si>
    <t>Letónia</t>
  </si>
  <si>
    <t>Lituânia</t>
  </si>
  <si>
    <t>Luxemburgo</t>
  </si>
  <si>
    <t>Malta</t>
  </si>
  <si>
    <t>Países Baixos</t>
  </si>
  <si>
    <t>Polónia</t>
  </si>
  <si>
    <t>Portugal</t>
  </si>
  <si>
    <t>República Checa</t>
  </si>
  <si>
    <t>Roménia</t>
  </si>
  <si>
    <t>Suécia</t>
  </si>
  <si>
    <t>União Europeia 27 (desde 2020)</t>
  </si>
  <si>
    <t>Intensidade da emissão de gases de efeito estufa pelo consumo de energia</t>
  </si>
  <si>
    <t>Desvio da temperatura média perto da superfície</t>
  </si>
  <si>
    <t>Perdas económicas relacionadas com o clima (Euro)</t>
  </si>
  <si>
    <t>Perdas económicas relacionadas com o clima &lt;em&gt;per capita&lt;/em&gt;</t>
  </si>
  <si>
    <t>Contribuição para o compromisso de $100 mil milhões em despesas relacionadas com o clima</t>
  </si>
  <si>
    <t>População coberta pelos signatários do Pacto de Autarcas para o Clima e Energia</t>
  </si>
  <si>
    <t>População coberta pelos signatários do Pacto de Autarcas para o Clima e Energia (%)</t>
  </si>
  <si>
    <t>Água potável e saneamento</t>
  </si>
  <si>
    <t>População servida pelo menos por sistemas de tratamento secundário de águas residuais (%)</t>
  </si>
  <si>
    <t>Nitrato nas águas subterrâneas</t>
  </si>
  <si>
    <t>Índice de exploração da água (Wei +)</t>
  </si>
  <si>
    <t>População que vive sem banheira, duche e retrete no interior do alojamento</t>
  </si>
  <si>
    <t>Carência bioquímica de oxigénio nos rios</t>
  </si>
  <si>
    <t>Fosfato nos rios</t>
  </si>
  <si>
    <t>Cidades e comunidades sustentáveis</t>
  </si>
  <si>
    <t>Taxa de sobrelotação da habitação</t>
  </si>
  <si>
    <t>Proporção da população que vive em agregados familiares e que refere a existência de ruído</t>
  </si>
  <si>
    <t>Vítimas mortais em acidentes de viação por 100 mil residentes</t>
  </si>
  <si>
    <t>Territórios artificializados e áreas de suporte às actividades humanas &lt;em&gt;per capita&lt;/em&gt;</t>
  </si>
  <si>
    <t>Exposição a poluição atmosférica por partículas inaláveis</t>
  </si>
  <si>
    <t>Taxa de reciclagem de resíduos municipais</t>
  </si>
  <si>
    <t>Educação de qualidade</t>
  </si>
  <si>
    <t>Taxa de abandono precoce de educação e formação: total e por sexo</t>
  </si>
  <si>
    <t>População, entre os 30 e os 34 anos, com o ensino superior (ISCED 5-8) (%)</t>
  </si>
  <si>
    <t>Taxa de emprego dos recém-diplomados com pelo menos o ensino secundário</t>
  </si>
  <si>
    <t>Participação no ensino pré-escolar</t>
  </si>
  <si>
    <t>Participação de adultos na aprendizagem</t>
  </si>
  <si>
    <t>Insucesso na leitura, matemática e ciências</t>
  </si>
  <si>
    <t>Energias renováveis e acessíveis</t>
  </si>
  <si>
    <t>Consumo de energia primária e de energia final</t>
  </si>
  <si>
    <t>Consumo de energia final das famílias &lt;em&gt;per capita&lt;/em&gt;</t>
  </si>
  <si>
    <t>População incapaz de aquecer convenientemente a habitação</t>
  </si>
  <si>
    <t>Produtividade da energia (PPS)</t>
  </si>
  <si>
    <t>Produtividade da energia (Euro)</t>
  </si>
  <si>
    <t>Contribuição das energias renováveis no consumo de energia final (%)</t>
  </si>
  <si>
    <t>Dependência das importações de energia</t>
  </si>
  <si>
    <t>Erradicar a fome</t>
  </si>
  <si>
    <t>Rendimento agrícola dos factores por unidade de trabalho ano (UTA)</t>
  </si>
  <si>
    <t>Apoio do Governo à investigação e desenvolvimento (I&amp;D) na agricultura</t>
  </si>
  <si>
    <t>Área em agricultura biológica</t>
  </si>
  <si>
    <t>Indicador de risco harmonizado de pesticidas (IRH1)</t>
  </si>
  <si>
    <t>Emissões de amoníaco pela agricultura</t>
  </si>
  <si>
    <t>Taxa de obesidade</t>
  </si>
  <si>
    <t>Apoio do Governo à investigação e desenvolvimento (I&amp;D) na agricultura &lt;em&gt;per capita&lt;/em&gt;</t>
  </si>
  <si>
    <t>Erradicar a pobreza</t>
  </si>
  <si>
    <t>População em risco de pobreza ou exclusão social</t>
  </si>
  <si>
    <t>População em risco de pobreza ou exclusão social (%)</t>
  </si>
  <si>
    <t>Taxa de risco de pobreza após transferências sociais</t>
  </si>
  <si>
    <t>Taxa de privação material severa</t>
  </si>
  <si>
    <t>População a viver em agregados com intensidade laboral muito reduzida</t>
  </si>
  <si>
    <t>Taxa de risco de pobreza da população empregada</t>
  </si>
  <si>
    <t>População que vive em alojamentos em más condições</t>
  </si>
  <si>
    <t>Igualdade de género</t>
  </si>
  <si>
    <t>Mulheres vítimas de violência física e sexual</t>
  </si>
  <si>
    <t>Disparidade salarial entre homens e mulheres</t>
  </si>
  <si>
    <t>Disparidade entre homens e mulheres no emprego</t>
  </si>
  <si>
    <t>População inactiva devido a responsabilidades familiares: total e por sexo</t>
  </si>
  <si>
    <t>Indústria, inovação e infraestruturas</t>
  </si>
  <si>
    <t>Despesas em actividades de investigação e desenvolvimento (I&amp;D) em % do PIB</t>
  </si>
  <si>
    <t>Recursos humanos em ciência e tecnologia em % da população activa</t>
  </si>
  <si>
    <t>Pessoal em actividades de investigação e desenvolvimento (I&amp;D): equivalente a tempo integral em % da população activa</t>
  </si>
  <si>
    <t>Pedidos de patentes ao Instituto Europeu de Patentes (IEP) por milhão de habitantes</t>
  </si>
  <si>
    <t>Proporção de passageiros transportados por autocarros e comboios</t>
  </si>
  <si>
    <t>Proporção de mercadorias transportadas por ferrovia e navegação interior</t>
  </si>
  <si>
    <t>Parcerias para a implementação dos objetivos</t>
  </si>
  <si>
    <t>Importações da União Europeia de países em desenvolvimento</t>
  </si>
  <si>
    <t>Administrações Públicas: dívida bruta em % do PIB</t>
  </si>
  <si>
    <t>Ajuda pública ao desenvolvimento em % do rendimento nacional bruto</t>
  </si>
  <si>
    <t>Financiamento da União Europeia aos países em desenvolvimento</t>
  </si>
  <si>
    <t>Contribuição dos impostos ambientais nas receitas fiscais totais (%)</t>
  </si>
  <si>
    <t>Paz, justiça e instituições eficazes</t>
  </si>
  <si>
    <t>Proporção da população que reporta ocorrências de crime, violência e vandalismo na sua área</t>
  </si>
  <si>
    <t>Taxa padronizada de mortalidade por homicídio</t>
  </si>
  <si>
    <t>Administrações Públicas: despesa em tribunais &lt;em&gt;per capita&lt;/em&gt;</t>
  </si>
  <si>
    <t>Percepção de independência do sistema judicial</t>
  </si>
  <si>
    <t>Proporção da população com confiança nas instituições da União Europeia</t>
  </si>
  <si>
    <t>Índice de percepção de corrupção</t>
  </si>
  <si>
    <t>Produção e consumo sustentáveis</t>
  </si>
  <si>
    <t>Consumo de químicos perigosos</t>
  </si>
  <si>
    <t>Produtividade de recursos e consumo interno de materiais (Euro)</t>
  </si>
  <si>
    <t>Produtividade de recursos e consumo interno de materiais (PPS)</t>
  </si>
  <si>
    <t>Emissão média de CO&lt;sub&gt;2&lt;/sub&gt; por km dos automóveis novos de passageiros</t>
  </si>
  <si>
    <t>Taxa de utilização de material circular</t>
  </si>
  <si>
    <t>Produção de resíduos, excluindo os principais resíduos minerais</t>
  </si>
  <si>
    <t>Valor acrescentado bruto dos bens e serviços ambientais (Euro)</t>
  </si>
  <si>
    <t>Valor acrescentado bruto dos bens e serviços ambientais em % do PIB</t>
  </si>
  <si>
    <t>Proteger a vida marinha</t>
  </si>
  <si>
    <t>Superfície de sítios marinhos designados ao abrigo da rede Natura 2000</t>
  </si>
  <si>
    <t>Acidez média dos oceanos</t>
  </si>
  <si>
    <t>Estimativa das unidades populacionais de biomassa piscícola no Atlântico Nordeste</t>
  </si>
  <si>
    <t>Unidades populacionais de gestão pesqueira (stocks) avaliadas cuja mortalidade por pesca excede a compatível com o rendimento máximo sustentável</t>
  </si>
  <si>
    <t>Áreas balneares com qualidade de água excelente</t>
  </si>
  <si>
    <t>Proteger a vida terrestre</t>
  </si>
  <si>
    <t>Área Florestal (%)</t>
  </si>
  <si>
    <t>Superfície terrestre dos Sítios designados no âmbito da Rede Natura 2000</t>
  </si>
  <si>
    <t>Índice de aves comuns</t>
  </si>
  <si>
    <t>Índice de impermeabilização dos solos</t>
  </si>
  <si>
    <t>Erosão hídrica dos solos estimada - taxa de área afetada por erosão severa</t>
  </si>
  <si>
    <t>Índice de borboletas dos prados</t>
  </si>
  <si>
    <t>Reduzir as desigualdades</t>
  </si>
  <si>
    <t>PIB &lt;em&gt;per capita&lt;/em&gt; (PPS)</t>
  </si>
  <si>
    <t>Rendimento disponível bruto das famílias &lt;em&gt;per capita&lt;/em&gt; (PPS)</t>
  </si>
  <si>
    <t>Taxa de intensidade da pobreza</t>
  </si>
  <si>
    <t>Desigualdade na distribuição do rendimento (S80/S20)</t>
  </si>
  <si>
    <t>Proporção de rendimento dos 40% mais pobres da população</t>
  </si>
  <si>
    <t>Pedidos de asilo por milhão de habitantes</t>
  </si>
  <si>
    <t>Saúde de qualidade</t>
  </si>
  <si>
    <t>Esperança de vida à nascença: total e por sexo</t>
  </si>
  <si>
    <t>Taxa de mortalidade padronizada por tuberculose, VIH e hepatite</t>
  </si>
  <si>
    <t>População com boa ou muito boa percepção do seu estado de saúde: total e por sexo</t>
  </si>
  <si>
    <t>População com necessidades insatisfeitas de cuidados médicos: total e por sexo</t>
  </si>
  <si>
    <t>Taxa de mortalidade padronizada evitável</t>
  </si>
  <si>
    <t>Prevalência do tabagismo: total e por sexo</t>
  </si>
  <si>
    <t>Trabalho digno e crescimento económico</t>
  </si>
  <si>
    <t>PIB real &lt;em&gt;per capita&lt;/em&gt; (Euro)</t>
  </si>
  <si>
    <t>Investimento: Formação bruta de capital fixo em % do PIB</t>
  </si>
  <si>
    <t>Taxa de jovens não empregados que não estão em educação ou formação: total e por sexo</t>
  </si>
  <si>
    <t>Taxa de emprego: total e por sexo</t>
  </si>
  <si>
    <t>Taxa de desemprego de longa duração: total e por sexo</t>
  </si>
  <si>
    <t>Acidentes de trabalho mortais por 100 mil empregados: total e por sexo</t>
  </si>
  <si>
    <t>Pior</t>
  </si>
  <si>
    <t>Melhor</t>
  </si>
  <si>
    <t>Score</t>
  </si>
  <si>
    <t>Rótulos de Linha</t>
  </si>
  <si>
    <t>Rótulos de Coluna</t>
  </si>
  <si>
    <t>Soma de Indicador</t>
  </si>
  <si>
    <t>ODS</t>
  </si>
  <si>
    <t>Outros ODS onde entra o indicador</t>
  </si>
  <si>
    <t>9 e 13</t>
  </si>
  <si>
    <t>TCMA (5)</t>
  </si>
  <si>
    <t>Pontuação</t>
  </si>
  <si>
    <t>Sinal: menos</t>
  </si>
  <si>
    <t>Sinal: mais</t>
  </si>
  <si>
    <t>País</t>
  </si>
  <si>
    <t>ODS 1</t>
  </si>
  <si>
    <t>ODS 2</t>
  </si>
  <si>
    <t>ODS 3</t>
  </si>
  <si>
    <t>ODS 4</t>
  </si>
  <si>
    <t>ODS 5</t>
  </si>
  <si>
    <t>ODS 6</t>
  </si>
  <si>
    <t>ODS 7</t>
  </si>
  <si>
    <t>ODS 8</t>
  </si>
  <si>
    <t>ODS 9</t>
  </si>
  <si>
    <t>ODS 10</t>
  </si>
  <si>
    <t>ODS 11</t>
  </si>
  <si>
    <t>ODS 12</t>
  </si>
  <si>
    <t>ODS 13</t>
  </si>
  <si>
    <t>ODS 14</t>
  </si>
  <si>
    <t>ODS 15</t>
  </si>
  <si>
    <t>ODS 16</t>
  </si>
  <si>
    <t>ODS 17</t>
  </si>
  <si>
    <t>Estado</t>
  </si>
  <si>
    <t>Progresso</t>
  </si>
  <si>
    <t>Para Globais</t>
  </si>
  <si>
    <t>NUM</t>
  </si>
  <si>
    <t>sinal:mais</t>
  </si>
  <si>
    <t>Proporção de mulheres nos parlamentos e governos nacionais:% de mulheres nas Assembleias Legislativas</t>
  </si>
  <si>
    <t>Proporção de mulheres nos parlamentos e governos nacionais:% de mulheres nos governos nacionais</t>
  </si>
  <si>
    <t>Proporção de mulheres em quadros superiores:% de mulheres em conselhos de administração</t>
  </si>
  <si>
    <t>Proporção de mulheres em quadros superiores:% de mulheres executivas</t>
  </si>
  <si>
    <t>Sinal: Menos</t>
  </si>
  <si>
    <t>Sinal: Mais</t>
  </si>
  <si>
    <t>Número de indicadores (Estado)</t>
  </si>
  <si>
    <t>Número de indicadores (Progresso)</t>
  </si>
  <si>
    <t>sinal:menos</t>
  </si>
  <si>
    <t>Sinal:mais</t>
  </si>
  <si>
    <t>Sinal:menos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</si>
</sst>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0" xfId="0" applyFill="1"/>
    <xf numFmtId="165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" fontId="0" fillId="0" borderId="0" xfId="0" applyNumberFormat="1"/>
    <xf numFmtId="0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NumberFormat="1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4" borderId="0" xfId="0" applyFill="1"/>
    <xf numFmtId="165" fontId="0" fillId="4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532267</xdr:colOff>
      <xdr:row>23</xdr:row>
      <xdr:rowOff>189929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66667" cy="4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5" sqref="Q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I19" sqref="I19"/>
    </sheetView>
  </sheetViews>
  <sheetFormatPr defaultRowHeight="15" x14ac:dyDescent="0.25"/>
  <cols>
    <col min="1" max="1" width="48.85546875" customWidth="1"/>
  </cols>
  <sheetData>
    <row r="1" spans="1:2" ht="14.45" x14ac:dyDescent="0.3">
      <c r="A1" t="s">
        <v>156</v>
      </c>
      <c r="B1" t="s">
        <v>184</v>
      </c>
    </row>
    <row r="2" spans="1:2" ht="14.45" x14ac:dyDescent="0.3">
      <c r="A2" t="s">
        <v>74</v>
      </c>
      <c r="B2">
        <v>1</v>
      </c>
    </row>
    <row r="3" spans="1:2" ht="14.45" x14ac:dyDescent="0.3">
      <c r="A3" t="s">
        <v>66</v>
      </c>
      <c r="B3">
        <v>2</v>
      </c>
    </row>
    <row r="4" spans="1:2" x14ac:dyDescent="0.25">
      <c r="A4" t="s">
        <v>136</v>
      </c>
      <c r="B4">
        <v>3</v>
      </c>
    </row>
    <row r="5" spans="1:2" x14ac:dyDescent="0.25">
      <c r="A5" t="s">
        <v>51</v>
      </c>
      <c r="B5">
        <v>4</v>
      </c>
    </row>
    <row r="6" spans="1:2" x14ac:dyDescent="0.25">
      <c r="A6" t="s">
        <v>82</v>
      </c>
      <c r="B6">
        <v>5</v>
      </c>
    </row>
    <row r="7" spans="1:2" x14ac:dyDescent="0.25">
      <c r="A7" t="s">
        <v>37</v>
      </c>
      <c r="B7">
        <v>6</v>
      </c>
    </row>
    <row r="8" spans="1:2" x14ac:dyDescent="0.25">
      <c r="A8" t="s">
        <v>58</v>
      </c>
      <c r="B8">
        <v>7</v>
      </c>
    </row>
    <row r="9" spans="1:2" x14ac:dyDescent="0.25">
      <c r="A9" t="s">
        <v>143</v>
      </c>
      <c r="B9">
        <v>8</v>
      </c>
    </row>
    <row r="10" spans="1:2" x14ac:dyDescent="0.25">
      <c r="A10" t="s">
        <v>87</v>
      </c>
      <c r="B10">
        <v>9</v>
      </c>
    </row>
    <row r="11" spans="1:2" ht="14.45" x14ac:dyDescent="0.3">
      <c r="A11" t="s">
        <v>129</v>
      </c>
      <c r="B11">
        <v>10</v>
      </c>
    </row>
    <row r="12" spans="1:2" x14ac:dyDescent="0.25">
      <c r="A12" t="s">
        <v>44</v>
      </c>
      <c r="B12">
        <v>11</v>
      </c>
    </row>
    <row r="13" spans="1:2" x14ac:dyDescent="0.25">
      <c r="A13" t="s">
        <v>107</v>
      </c>
      <c r="B13">
        <v>12</v>
      </c>
    </row>
    <row r="14" spans="1:2" x14ac:dyDescent="0.25">
      <c r="A14" t="s">
        <v>0</v>
      </c>
      <c r="B14">
        <v>13</v>
      </c>
    </row>
    <row r="15" spans="1:2" ht="14.45" x14ac:dyDescent="0.3">
      <c r="A15" t="s">
        <v>116</v>
      </c>
      <c r="B15">
        <v>14</v>
      </c>
    </row>
    <row r="16" spans="1:2" ht="14.45" x14ac:dyDescent="0.3">
      <c r="A16" t="s">
        <v>122</v>
      </c>
      <c r="B16">
        <v>15</v>
      </c>
    </row>
    <row r="17" spans="1:2" x14ac:dyDescent="0.25">
      <c r="A17" t="s">
        <v>100</v>
      </c>
      <c r="B17">
        <v>16</v>
      </c>
    </row>
    <row r="18" spans="1:2" x14ac:dyDescent="0.25">
      <c r="A18" t="s">
        <v>94</v>
      </c>
      <c r="B18">
        <v>17</v>
      </c>
    </row>
  </sheetData>
  <autoFilter ref="A1:B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996"/>
  <sheetViews>
    <sheetView zoomScale="70" zoomScaleNormal="70" workbookViewId="0">
      <pane ySplit="3" topLeftCell="A4" activePane="bottomLeft" state="frozen"/>
      <selection pane="bottomLeft" activeCell="C29" sqref="C29"/>
    </sheetView>
  </sheetViews>
  <sheetFormatPr defaultRowHeight="15" x14ac:dyDescent="0.25"/>
  <cols>
    <col min="2" max="2" width="11.85546875" customWidth="1"/>
    <col min="3" max="3" width="18.42578125" customWidth="1"/>
    <col min="4" max="4" width="61" customWidth="1"/>
    <col min="5" max="5" width="10.28515625" customWidth="1"/>
    <col min="6" max="6" width="9.140625" customWidth="1"/>
    <col min="7" max="13" width="9.42578125" customWidth="1"/>
    <col min="14" max="14" width="9.140625" customWidth="1"/>
    <col min="15" max="15" width="11.140625" customWidth="1"/>
    <col min="19" max="19" width="11.140625" customWidth="1"/>
    <col min="23" max="28" width="10.5703125" bestFit="1" customWidth="1"/>
  </cols>
  <sheetData>
    <row r="2" spans="1:19" x14ac:dyDescent="0.25">
      <c r="D2" t="s">
        <v>155</v>
      </c>
      <c r="G2" t="s">
        <v>154</v>
      </c>
    </row>
    <row r="3" spans="1:19" x14ac:dyDescent="0.25">
      <c r="A3" t="s">
        <v>156</v>
      </c>
      <c r="B3" t="s">
        <v>157</v>
      </c>
      <c r="C3" t="s">
        <v>183</v>
      </c>
      <c r="D3" t="s">
        <v>153</v>
      </c>
      <c r="E3" s="1">
        <v>2012</v>
      </c>
      <c r="F3" s="1">
        <v>2013</v>
      </c>
      <c r="G3" s="1">
        <v>2014</v>
      </c>
      <c r="H3" s="1">
        <v>2015</v>
      </c>
      <c r="I3" s="1">
        <v>2016</v>
      </c>
      <c r="J3" s="1">
        <v>2017</v>
      </c>
      <c r="K3" s="1">
        <v>2018</v>
      </c>
      <c r="L3" s="1">
        <v>2019</v>
      </c>
      <c r="M3" s="1">
        <v>2020</v>
      </c>
      <c r="N3" t="s">
        <v>159</v>
      </c>
      <c r="P3" t="s">
        <v>152</v>
      </c>
      <c r="Q3" t="s">
        <v>151</v>
      </c>
      <c r="R3" t="s">
        <v>150</v>
      </c>
      <c r="S3" t="s">
        <v>160</v>
      </c>
    </row>
    <row r="4" spans="1:19" ht="14.45" x14ac:dyDescent="0.3">
      <c r="A4">
        <v>1</v>
      </c>
      <c r="C4" t="str">
        <f>IF(B4="","ODS"&amp;A4&amp;"«","ODS"&amp;A4&amp;"«"&amp;" e ODS"&amp;B4&amp;"«")</f>
        <v>ODS1«</v>
      </c>
      <c r="D4" s="1" t="s">
        <v>74</v>
      </c>
      <c r="E4" s="1"/>
      <c r="F4" s="1"/>
      <c r="G4" s="2"/>
      <c r="H4" s="2"/>
      <c r="I4" s="2"/>
      <c r="J4" s="2"/>
      <c r="K4" s="2"/>
      <c r="L4" s="2"/>
      <c r="M4" s="2"/>
    </row>
    <row r="5" spans="1:19" ht="14.45" x14ac:dyDescent="0.3">
      <c r="A5">
        <v>1</v>
      </c>
      <c r="C5" t="str">
        <f t="shared" ref="C5:C68" si="0">IF(B5="","ODS"&amp;A5&amp;"«","ODS"&amp;A5&amp;"«"&amp;" e ODS"&amp;B5&amp;"«")</f>
        <v>ODS1«</v>
      </c>
      <c r="D5" s="7" t="s">
        <v>79</v>
      </c>
      <c r="E5" s="7"/>
      <c r="F5" s="7"/>
      <c r="G5" s="2"/>
      <c r="H5" s="2"/>
      <c r="I5" s="2"/>
      <c r="J5" s="2"/>
      <c r="K5" s="2"/>
      <c r="L5" s="2"/>
      <c r="M5" s="2"/>
      <c r="O5" t="s">
        <v>161</v>
      </c>
    </row>
    <row r="6" spans="1:19" ht="14.45" x14ac:dyDescent="0.3">
      <c r="A6">
        <v>1</v>
      </c>
      <c r="C6" t="str">
        <f t="shared" si="0"/>
        <v>ODS1«</v>
      </c>
      <c r="D6" s="8" t="s">
        <v>2</v>
      </c>
      <c r="E6" s="8"/>
      <c r="F6" s="2">
        <v>9.9</v>
      </c>
      <c r="G6" s="2">
        <v>10</v>
      </c>
      <c r="H6" s="2">
        <v>9.8000000000000007</v>
      </c>
      <c r="I6" s="2">
        <v>9.6</v>
      </c>
      <c r="J6" s="2">
        <v>8.6999999999999993</v>
      </c>
      <c r="K6" s="2">
        <v>8.1</v>
      </c>
      <c r="L6" s="2">
        <v>7.6</v>
      </c>
      <c r="M6" s="2"/>
      <c r="N6">
        <f>(L6/G6)^(1/5)-1</f>
        <v>-5.3408242607014378E-2</v>
      </c>
      <c r="O6">
        <f>-N6*100</f>
        <v>5.3408242607014378</v>
      </c>
      <c r="P6" s="5">
        <f>IF(O6&lt;-2,-5,IF(O6&gt;2,5,2.5*O6))</f>
        <v>5</v>
      </c>
      <c r="Q6">
        <f>MIN($L$6:$L$32)</f>
        <v>4.2</v>
      </c>
      <c r="R6">
        <f>MAX($L$6:$L$32)</f>
        <v>13.8</v>
      </c>
      <c r="S6" s="3">
        <f>IF(O6="",0,(L6-R6)/(Q6-R6)*100)</f>
        <v>64.583333333333343</v>
      </c>
    </row>
    <row r="7" spans="1:19" ht="14.45" x14ac:dyDescent="0.3">
      <c r="A7">
        <v>1</v>
      </c>
      <c r="C7" t="str">
        <f t="shared" si="0"/>
        <v>ODS1«</v>
      </c>
      <c r="D7" s="8" t="s">
        <v>3</v>
      </c>
      <c r="E7" s="8"/>
      <c r="F7" s="2">
        <v>7.8</v>
      </c>
      <c r="G7" s="2">
        <v>9.1</v>
      </c>
      <c r="H7" s="2">
        <v>8.1999999999999993</v>
      </c>
      <c r="I7" s="2">
        <v>8.1</v>
      </c>
      <c r="J7" s="2">
        <v>8.3000000000000007</v>
      </c>
      <c r="K7" s="2">
        <v>7.3</v>
      </c>
      <c r="L7" s="2">
        <v>7.8</v>
      </c>
      <c r="M7" s="2"/>
      <c r="N7">
        <f t="shared" ref="N7:N33" si="1">(L7/G7)^(1/5)-1</f>
        <v>-3.0359733904420927E-2</v>
      </c>
      <c r="O7">
        <f t="shared" ref="O7:O33" si="2">-N7*100</f>
        <v>3.0359733904420927</v>
      </c>
      <c r="P7" s="5">
        <f t="shared" ref="P7:P33" si="3">IF(O7&lt;-2,-5,IF(O7&gt;2,5,2.5*O7))</f>
        <v>5</v>
      </c>
      <c r="Q7">
        <f t="shared" ref="Q7:Q33" si="4">MIN($L$6:$L$32)</f>
        <v>4.2</v>
      </c>
      <c r="R7">
        <f t="shared" ref="R7:R33" si="5">MAX($L$6:$L$32)</f>
        <v>13.8</v>
      </c>
      <c r="S7" s="3">
        <f t="shared" ref="S7:S33" si="6">IF(O7="",0,(L7-R7)/(Q7-R7)*100)</f>
        <v>62.5</v>
      </c>
    </row>
    <row r="8" spans="1:19" ht="14.45" x14ac:dyDescent="0.3">
      <c r="A8">
        <v>1</v>
      </c>
      <c r="C8" t="str">
        <f t="shared" si="0"/>
        <v>ODS1«</v>
      </c>
      <c r="D8" s="8" t="s">
        <v>4</v>
      </c>
      <c r="E8" s="8"/>
      <c r="F8" s="2">
        <v>14</v>
      </c>
      <c r="G8" s="2">
        <v>14.6</v>
      </c>
      <c r="H8" s="2">
        <v>14.9</v>
      </c>
      <c r="I8" s="2">
        <v>14.9</v>
      </c>
      <c r="J8" s="2">
        <v>13.9</v>
      </c>
      <c r="K8" s="2">
        <v>12.6</v>
      </c>
      <c r="L8" s="2">
        <v>12.4</v>
      </c>
      <c r="M8" s="2"/>
      <c r="N8">
        <f t="shared" si="1"/>
        <v>-3.2137271556493818E-2</v>
      </c>
      <c r="O8">
        <f t="shared" si="2"/>
        <v>3.2137271556493818</v>
      </c>
      <c r="P8" s="5">
        <f t="shared" si="3"/>
        <v>5</v>
      </c>
      <c r="Q8">
        <f t="shared" si="4"/>
        <v>4.2</v>
      </c>
      <c r="R8">
        <f t="shared" si="5"/>
        <v>13.8</v>
      </c>
      <c r="S8" s="3">
        <f t="shared" si="6"/>
        <v>14.583333333333334</v>
      </c>
    </row>
    <row r="9" spans="1:19" ht="14.45" x14ac:dyDescent="0.3">
      <c r="A9">
        <v>1</v>
      </c>
      <c r="C9" t="str">
        <f t="shared" si="0"/>
        <v>ODS1«</v>
      </c>
      <c r="D9" s="8" t="s">
        <v>5</v>
      </c>
      <c r="E9" s="8"/>
      <c r="F9" s="2">
        <v>13</v>
      </c>
      <c r="G9" s="2">
        <v>12.1</v>
      </c>
      <c r="H9" s="2">
        <v>11.6</v>
      </c>
      <c r="I9" s="2">
        <v>11.9</v>
      </c>
      <c r="J9" s="2">
        <v>11.1</v>
      </c>
      <c r="K9" s="2">
        <v>9</v>
      </c>
      <c r="L9" s="2">
        <v>9.3000000000000007</v>
      </c>
      <c r="M9" s="2"/>
      <c r="N9">
        <f t="shared" si="1"/>
        <v>-5.1276811501457908E-2</v>
      </c>
      <c r="O9">
        <f t="shared" si="2"/>
        <v>5.1276811501457908</v>
      </c>
      <c r="P9" s="5">
        <f t="shared" si="3"/>
        <v>5</v>
      </c>
      <c r="Q9">
        <f t="shared" si="4"/>
        <v>4.2</v>
      </c>
      <c r="R9">
        <f t="shared" si="5"/>
        <v>13.8</v>
      </c>
      <c r="S9" s="3">
        <f t="shared" si="6"/>
        <v>46.874999999999993</v>
      </c>
    </row>
    <row r="10" spans="1:19" ht="14.45" x14ac:dyDescent="0.3">
      <c r="A10">
        <v>1</v>
      </c>
      <c r="C10" t="str">
        <f t="shared" si="0"/>
        <v>ODS1«</v>
      </c>
      <c r="D10" s="8" t="s">
        <v>6</v>
      </c>
      <c r="E10" s="8"/>
      <c r="F10" s="2">
        <v>7.9</v>
      </c>
      <c r="G10" s="2">
        <v>9.6999999999999993</v>
      </c>
      <c r="H10" s="2">
        <v>10.9</v>
      </c>
      <c r="I10" s="2">
        <v>10.6</v>
      </c>
      <c r="J10" s="2">
        <v>9.4</v>
      </c>
      <c r="K10" s="2">
        <v>8.6</v>
      </c>
      <c r="L10" s="2">
        <v>6.8</v>
      </c>
      <c r="M10" s="2"/>
      <c r="N10">
        <f t="shared" si="1"/>
        <v>-6.8575975374266074E-2</v>
      </c>
      <c r="O10">
        <f t="shared" si="2"/>
        <v>6.8575975374266074</v>
      </c>
      <c r="P10" s="5">
        <f t="shared" si="3"/>
        <v>5</v>
      </c>
      <c r="Q10">
        <f t="shared" si="4"/>
        <v>4.2</v>
      </c>
      <c r="R10">
        <f t="shared" si="5"/>
        <v>13.8</v>
      </c>
      <c r="S10" s="3">
        <f t="shared" si="6"/>
        <v>72.916666666666657</v>
      </c>
    </row>
    <row r="11" spans="1:19" ht="14.45" x14ac:dyDescent="0.3">
      <c r="A11">
        <v>1</v>
      </c>
      <c r="C11" t="str">
        <f t="shared" si="0"/>
        <v>ODS1«</v>
      </c>
      <c r="D11" s="8" t="s">
        <v>7</v>
      </c>
      <c r="E11" s="8"/>
      <c r="F11" s="2">
        <v>14.8</v>
      </c>
      <c r="G11" s="2">
        <v>14.7</v>
      </c>
      <c r="H11" s="2">
        <v>14.4</v>
      </c>
      <c r="I11" s="2">
        <v>13</v>
      </c>
      <c r="J11" s="2">
        <v>12.2</v>
      </c>
      <c r="K11" s="2">
        <v>11.2</v>
      </c>
      <c r="L11" s="2">
        <v>9.1999999999999993</v>
      </c>
      <c r="M11" s="2"/>
      <c r="N11">
        <f t="shared" si="1"/>
        <v>-8.947033736752863E-2</v>
      </c>
      <c r="O11">
        <f t="shared" si="2"/>
        <v>8.9470337367528625</v>
      </c>
      <c r="P11" s="5">
        <f t="shared" si="3"/>
        <v>5</v>
      </c>
      <c r="Q11">
        <f t="shared" si="4"/>
        <v>4.2</v>
      </c>
      <c r="R11">
        <f t="shared" si="5"/>
        <v>13.8</v>
      </c>
      <c r="S11" s="3">
        <f t="shared" si="6"/>
        <v>47.916666666666671</v>
      </c>
    </row>
    <row r="12" spans="1:19" ht="14.45" x14ac:dyDescent="0.3">
      <c r="A12">
        <v>1</v>
      </c>
      <c r="C12" t="str">
        <f t="shared" si="0"/>
        <v>ODS1«</v>
      </c>
      <c r="D12" s="8" t="s">
        <v>8</v>
      </c>
      <c r="E12" s="8"/>
      <c r="F12" s="2">
        <v>11.9</v>
      </c>
      <c r="G12" s="2">
        <v>12.2</v>
      </c>
      <c r="H12" s="2">
        <v>11.6</v>
      </c>
      <c r="I12" s="2">
        <v>10.7</v>
      </c>
      <c r="J12" s="2">
        <v>10</v>
      </c>
      <c r="K12" s="2">
        <v>9.8000000000000007</v>
      </c>
      <c r="L12" s="2">
        <v>9.3000000000000007</v>
      </c>
      <c r="M12" s="2"/>
      <c r="N12">
        <f t="shared" si="1"/>
        <v>-5.283721993183399E-2</v>
      </c>
      <c r="O12">
        <f t="shared" si="2"/>
        <v>5.2837219931833985</v>
      </c>
      <c r="P12" s="5">
        <f t="shared" si="3"/>
        <v>5</v>
      </c>
      <c r="Q12">
        <f t="shared" si="4"/>
        <v>4.2</v>
      </c>
      <c r="R12">
        <f t="shared" si="5"/>
        <v>13.8</v>
      </c>
      <c r="S12" s="3">
        <f t="shared" si="6"/>
        <v>46.874999999999993</v>
      </c>
    </row>
    <row r="13" spans="1:19" ht="14.45" x14ac:dyDescent="0.3">
      <c r="A13">
        <v>1</v>
      </c>
      <c r="C13" t="str">
        <f t="shared" si="0"/>
        <v>ODS1«</v>
      </c>
      <c r="D13" s="8" t="s">
        <v>9</v>
      </c>
      <c r="E13" s="8"/>
      <c r="F13" s="2">
        <v>7.6</v>
      </c>
      <c r="G13" s="2">
        <v>7.1</v>
      </c>
      <c r="H13" s="2">
        <v>7.1</v>
      </c>
      <c r="I13" s="2">
        <v>6.5</v>
      </c>
      <c r="J13" s="2">
        <v>5.4</v>
      </c>
      <c r="K13" s="2">
        <v>5.2</v>
      </c>
      <c r="L13" s="2">
        <v>6.2</v>
      </c>
      <c r="M13" s="2"/>
      <c r="N13">
        <f t="shared" si="1"/>
        <v>-2.6744944836514128E-2</v>
      </c>
      <c r="O13">
        <f t="shared" si="2"/>
        <v>2.6744944836514128</v>
      </c>
      <c r="P13" s="5">
        <f t="shared" si="3"/>
        <v>5</v>
      </c>
      <c r="Q13">
        <f t="shared" si="4"/>
        <v>4.2</v>
      </c>
      <c r="R13">
        <f t="shared" si="5"/>
        <v>13.8</v>
      </c>
      <c r="S13" s="3">
        <f t="shared" si="6"/>
        <v>79.166666666666657</v>
      </c>
    </row>
    <row r="14" spans="1:19" ht="14.45" x14ac:dyDescent="0.3">
      <c r="A14">
        <v>1</v>
      </c>
      <c r="C14" t="str">
        <f t="shared" si="0"/>
        <v>ODS1«</v>
      </c>
      <c r="D14" s="8" t="s">
        <v>10</v>
      </c>
      <c r="E14" s="8"/>
      <c r="F14" s="2">
        <v>8</v>
      </c>
      <c r="G14" s="2">
        <v>8.6999999999999993</v>
      </c>
      <c r="H14" s="2">
        <v>7.4</v>
      </c>
      <c r="I14" s="2">
        <v>7.4</v>
      </c>
      <c r="J14" s="2">
        <v>6.2</v>
      </c>
      <c r="K14" s="2">
        <v>5.4</v>
      </c>
      <c r="L14" s="2">
        <v>5.2</v>
      </c>
      <c r="M14" s="2"/>
      <c r="N14">
        <f t="shared" si="1"/>
        <v>-9.7812473737094563E-2</v>
      </c>
      <c r="O14">
        <f t="shared" si="2"/>
        <v>9.7812473737094567</v>
      </c>
      <c r="P14" s="5">
        <f t="shared" si="3"/>
        <v>5</v>
      </c>
      <c r="Q14">
        <f t="shared" si="4"/>
        <v>4.2</v>
      </c>
      <c r="R14">
        <f t="shared" si="5"/>
        <v>13.8</v>
      </c>
      <c r="S14" s="3">
        <f t="shared" si="6"/>
        <v>89.583333333333343</v>
      </c>
    </row>
    <row r="15" spans="1:19" ht="14.45" x14ac:dyDescent="0.3">
      <c r="A15">
        <v>1</v>
      </c>
      <c r="C15" t="str">
        <f t="shared" si="0"/>
        <v>ODS1«</v>
      </c>
      <c r="D15" s="8" t="s">
        <v>11</v>
      </c>
      <c r="E15" s="8"/>
      <c r="F15" s="2">
        <v>15.7</v>
      </c>
      <c r="G15" s="2">
        <v>17.100000000000001</v>
      </c>
      <c r="H15" s="2">
        <v>15.4</v>
      </c>
      <c r="I15" s="2">
        <v>14.9</v>
      </c>
      <c r="J15" s="2">
        <v>12.8</v>
      </c>
      <c r="K15" s="2">
        <v>10.7</v>
      </c>
      <c r="L15" s="2">
        <v>10.8</v>
      </c>
      <c r="M15" s="2"/>
      <c r="N15">
        <f t="shared" si="1"/>
        <v>-8.7809533508505733E-2</v>
      </c>
      <c r="O15">
        <f t="shared" si="2"/>
        <v>8.7809533508505737</v>
      </c>
      <c r="P15" s="5">
        <f t="shared" si="3"/>
        <v>5</v>
      </c>
      <c r="Q15">
        <f t="shared" si="4"/>
        <v>4.2</v>
      </c>
      <c r="R15">
        <f t="shared" si="5"/>
        <v>13.8</v>
      </c>
      <c r="S15" s="3">
        <f t="shared" si="6"/>
        <v>31.249999999999993</v>
      </c>
    </row>
    <row r="16" spans="1:19" ht="14.45" x14ac:dyDescent="0.3">
      <c r="A16">
        <v>1</v>
      </c>
      <c r="C16" t="str">
        <f t="shared" si="0"/>
        <v>ODS1«</v>
      </c>
      <c r="D16" s="8" t="s">
        <v>12</v>
      </c>
      <c r="E16" s="8"/>
      <c r="F16" s="2">
        <v>8.4</v>
      </c>
      <c r="G16" s="2">
        <v>7.6</v>
      </c>
      <c r="H16" s="2">
        <v>6.6</v>
      </c>
      <c r="I16" s="2">
        <v>5.8</v>
      </c>
      <c r="J16" s="2">
        <v>5.8</v>
      </c>
      <c r="K16" s="2">
        <v>5.2</v>
      </c>
      <c r="L16" s="2">
        <v>5.4</v>
      </c>
      <c r="M16" s="2"/>
      <c r="N16">
        <f t="shared" si="1"/>
        <v>-6.6066328448418754E-2</v>
      </c>
      <c r="O16">
        <f t="shared" si="2"/>
        <v>6.6066328448418759</v>
      </c>
      <c r="P16" s="5">
        <f t="shared" si="3"/>
        <v>5</v>
      </c>
      <c r="Q16">
        <f t="shared" si="4"/>
        <v>4.2</v>
      </c>
      <c r="R16">
        <f t="shared" si="5"/>
        <v>13.8</v>
      </c>
      <c r="S16" s="3">
        <f t="shared" si="6"/>
        <v>87.499999999999986</v>
      </c>
    </row>
    <row r="17" spans="1:19" ht="14.45" x14ac:dyDescent="0.3">
      <c r="A17">
        <v>1</v>
      </c>
      <c r="C17" t="str">
        <f t="shared" si="0"/>
        <v>ODS1«</v>
      </c>
      <c r="D17" s="8" t="s">
        <v>13</v>
      </c>
      <c r="E17" s="8"/>
      <c r="F17" s="2">
        <v>9</v>
      </c>
      <c r="G17" s="2">
        <v>10</v>
      </c>
      <c r="H17" s="2">
        <v>10.8</v>
      </c>
      <c r="I17" s="2">
        <v>11.4</v>
      </c>
      <c r="J17" s="2">
        <v>10.7</v>
      </c>
      <c r="K17" s="2">
        <v>10.8</v>
      </c>
      <c r="L17" s="2">
        <v>9.6999999999999993</v>
      </c>
      <c r="M17" s="2"/>
      <c r="N17">
        <f t="shared" si="1"/>
        <v>-6.0733238517972632E-3</v>
      </c>
      <c r="O17">
        <f t="shared" si="2"/>
        <v>0.60733238517972632</v>
      </c>
      <c r="P17" s="5">
        <f t="shared" si="3"/>
        <v>1.5183309629493158</v>
      </c>
      <c r="Q17">
        <f t="shared" si="4"/>
        <v>4.2</v>
      </c>
      <c r="R17">
        <f t="shared" si="5"/>
        <v>13.8</v>
      </c>
      <c r="S17" s="3">
        <f t="shared" si="6"/>
        <v>42.708333333333343</v>
      </c>
    </row>
    <row r="18" spans="1:19" ht="14.45" x14ac:dyDescent="0.3">
      <c r="A18">
        <v>1</v>
      </c>
      <c r="C18" t="str">
        <f t="shared" si="0"/>
        <v>ODS1«</v>
      </c>
      <c r="D18" s="8" t="s">
        <v>14</v>
      </c>
      <c r="E18" s="8"/>
      <c r="F18" s="2">
        <v>8.1</v>
      </c>
      <c r="G18" s="2">
        <v>9.6</v>
      </c>
      <c r="H18" s="2">
        <v>8.6</v>
      </c>
      <c r="I18" s="2">
        <v>8.4</v>
      </c>
      <c r="J18" s="2">
        <v>8.1</v>
      </c>
      <c r="K18" s="2">
        <v>8</v>
      </c>
      <c r="L18" s="2">
        <v>7.9</v>
      </c>
      <c r="M18" s="2"/>
      <c r="N18">
        <f t="shared" si="1"/>
        <v>-3.8230120855255678E-2</v>
      </c>
      <c r="O18">
        <f t="shared" si="2"/>
        <v>3.8230120855255678</v>
      </c>
      <c r="P18" s="5">
        <f t="shared" si="3"/>
        <v>5</v>
      </c>
      <c r="Q18">
        <f t="shared" si="4"/>
        <v>4.2</v>
      </c>
      <c r="R18">
        <f t="shared" si="5"/>
        <v>13.8</v>
      </c>
      <c r="S18" s="3">
        <f t="shared" si="6"/>
        <v>61.458333333333329</v>
      </c>
    </row>
    <row r="19" spans="1:19" ht="14.45" x14ac:dyDescent="0.3">
      <c r="A19">
        <v>1</v>
      </c>
      <c r="C19" t="str">
        <f t="shared" si="0"/>
        <v>ODS1«</v>
      </c>
      <c r="D19" s="8" t="s">
        <v>15</v>
      </c>
      <c r="E19" s="8"/>
      <c r="F19" s="2">
        <v>18.2</v>
      </c>
      <c r="G19" s="2">
        <v>17.2</v>
      </c>
      <c r="H19" s="2">
        <v>16.8</v>
      </c>
      <c r="I19" s="2">
        <v>17.2</v>
      </c>
      <c r="J19" s="2">
        <v>15.6</v>
      </c>
      <c r="K19" s="2">
        <v>14.6</v>
      </c>
      <c r="L19" s="2">
        <v>13.8</v>
      </c>
      <c r="M19" s="2"/>
      <c r="N19">
        <f t="shared" si="1"/>
        <v>-4.3092126722950042E-2</v>
      </c>
      <c r="O19">
        <f t="shared" si="2"/>
        <v>4.3092126722950042</v>
      </c>
      <c r="P19" s="5">
        <f t="shared" si="3"/>
        <v>5</v>
      </c>
      <c r="Q19">
        <f t="shared" si="4"/>
        <v>4.2</v>
      </c>
      <c r="R19">
        <f t="shared" si="5"/>
        <v>13.8</v>
      </c>
      <c r="S19" s="3">
        <f t="shared" si="6"/>
        <v>0</v>
      </c>
    </row>
    <row r="20" spans="1:19" ht="14.45" x14ac:dyDescent="0.3">
      <c r="A20">
        <v>1</v>
      </c>
      <c r="C20" t="str">
        <f t="shared" si="0"/>
        <v>ODS1«</v>
      </c>
      <c r="D20" s="8" t="s">
        <v>16</v>
      </c>
      <c r="E20" s="8"/>
      <c r="F20" s="2">
        <v>13.6</v>
      </c>
      <c r="G20" s="2">
        <v>12.8</v>
      </c>
      <c r="H20" s="2">
        <v>9.4</v>
      </c>
      <c r="I20" s="2">
        <v>8.1999999999999993</v>
      </c>
      <c r="J20" s="2">
        <v>6.6</v>
      </c>
      <c r="K20" s="2">
        <v>5.7</v>
      </c>
      <c r="L20" s="2">
        <v>5</v>
      </c>
      <c r="M20" s="2"/>
      <c r="N20">
        <f t="shared" si="1"/>
        <v>-0.1713864956650033</v>
      </c>
      <c r="O20">
        <f t="shared" si="2"/>
        <v>17.13864956650033</v>
      </c>
      <c r="P20" s="5">
        <f t="shared" si="3"/>
        <v>5</v>
      </c>
      <c r="Q20">
        <f t="shared" si="4"/>
        <v>4.2</v>
      </c>
      <c r="R20">
        <f t="shared" si="5"/>
        <v>13.8</v>
      </c>
      <c r="S20" s="3">
        <f t="shared" si="6"/>
        <v>91.666666666666657</v>
      </c>
    </row>
    <row r="21" spans="1:19" ht="14.45" x14ac:dyDescent="0.3">
      <c r="A21">
        <v>1</v>
      </c>
      <c r="C21" t="str">
        <f t="shared" si="0"/>
        <v>ODS1«</v>
      </c>
      <c r="D21" s="8" t="s">
        <v>17</v>
      </c>
      <c r="E21" s="8"/>
      <c r="F21" s="2">
        <v>23.9</v>
      </c>
      <c r="G21" s="2">
        <v>21</v>
      </c>
      <c r="H21" s="2">
        <v>18.7</v>
      </c>
      <c r="I21" s="2">
        <v>17.8</v>
      </c>
      <c r="J21" s="2">
        <v>16.2</v>
      </c>
      <c r="K21" s="2">
        <v>13</v>
      </c>
      <c r="L21" s="2">
        <v>13.6</v>
      </c>
      <c r="M21" s="2"/>
      <c r="N21">
        <f t="shared" si="1"/>
        <v>-8.3222549312220617E-2</v>
      </c>
      <c r="O21">
        <f t="shared" si="2"/>
        <v>8.3222549312220622</v>
      </c>
      <c r="P21" s="5">
        <f t="shared" si="3"/>
        <v>5</v>
      </c>
      <c r="Q21">
        <f t="shared" si="4"/>
        <v>4.2</v>
      </c>
      <c r="R21">
        <f t="shared" si="5"/>
        <v>13.8</v>
      </c>
      <c r="S21" s="3">
        <f t="shared" si="6"/>
        <v>2.0833333333333441</v>
      </c>
    </row>
    <row r="22" spans="1:19" ht="14.45" x14ac:dyDescent="0.3">
      <c r="A22">
        <v>1</v>
      </c>
      <c r="C22" t="str">
        <f t="shared" si="0"/>
        <v>ODS1«</v>
      </c>
      <c r="D22" s="8" t="s">
        <v>18</v>
      </c>
      <c r="E22" s="8"/>
      <c r="F22" s="2">
        <v>11.3</v>
      </c>
      <c r="G22" s="2">
        <v>12.1</v>
      </c>
      <c r="H22" s="2">
        <v>11.7</v>
      </c>
      <c r="I22" s="2">
        <v>12.8</v>
      </c>
      <c r="J22" s="2">
        <v>11.8</v>
      </c>
      <c r="K22" s="2">
        <v>11.3</v>
      </c>
      <c r="L22" s="2">
        <v>10</v>
      </c>
      <c r="M22" s="2"/>
      <c r="N22">
        <f t="shared" si="1"/>
        <v>-3.7406497343832279E-2</v>
      </c>
      <c r="O22">
        <f t="shared" si="2"/>
        <v>3.7406497343832279</v>
      </c>
      <c r="P22" s="5">
        <f t="shared" si="3"/>
        <v>5</v>
      </c>
      <c r="Q22">
        <f t="shared" si="4"/>
        <v>4.2</v>
      </c>
      <c r="R22">
        <f t="shared" si="5"/>
        <v>13.8</v>
      </c>
      <c r="S22" s="3">
        <f t="shared" si="6"/>
        <v>39.583333333333336</v>
      </c>
    </row>
    <row r="23" spans="1:19" ht="14.45" x14ac:dyDescent="0.3">
      <c r="A23">
        <v>1</v>
      </c>
      <c r="C23" t="str">
        <f t="shared" si="0"/>
        <v>ODS1«</v>
      </c>
      <c r="D23" s="8" t="s">
        <v>19</v>
      </c>
      <c r="E23" s="8"/>
      <c r="F23" s="2">
        <v>10</v>
      </c>
      <c r="G23" s="2">
        <v>9.6</v>
      </c>
      <c r="H23" s="2">
        <v>7.8</v>
      </c>
      <c r="I23" s="2">
        <v>7.2</v>
      </c>
      <c r="J23" s="2">
        <v>7.8</v>
      </c>
      <c r="K23" s="2">
        <v>7.6</v>
      </c>
      <c r="L23" s="2">
        <v>7.6</v>
      </c>
      <c r="M23" s="2"/>
      <c r="N23">
        <f t="shared" si="1"/>
        <v>-4.5648255188992848E-2</v>
      </c>
      <c r="O23">
        <f t="shared" si="2"/>
        <v>4.5648255188992852</v>
      </c>
      <c r="P23" s="5">
        <f t="shared" si="3"/>
        <v>5</v>
      </c>
      <c r="Q23">
        <f t="shared" si="4"/>
        <v>4.2</v>
      </c>
      <c r="R23">
        <f t="shared" si="5"/>
        <v>13.8</v>
      </c>
      <c r="S23" s="3">
        <f t="shared" si="6"/>
        <v>64.583333333333343</v>
      </c>
    </row>
    <row r="24" spans="1:19" ht="14.45" x14ac:dyDescent="0.3">
      <c r="A24">
        <v>1</v>
      </c>
      <c r="C24" t="str">
        <f t="shared" si="0"/>
        <v>ODS1«</v>
      </c>
      <c r="D24" s="8" t="s">
        <v>20</v>
      </c>
      <c r="E24" s="8"/>
      <c r="F24" s="2">
        <v>11</v>
      </c>
      <c r="G24" s="2">
        <v>8.8000000000000007</v>
      </c>
      <c r="H24" s="2">
        <v>9.1999999999999993</v>
      </c>
      <c r="I24" s="2">
        <v>10.199999999999999</v>
      </c>
      <c r="J24" s="2">
        <v>9.6999999999999993</v>
      </c>
      <c r="K24" s="2">
        <v>9</v>
      </c>
      <c r="L24" s="2">
        <v>7.5</v>
      </c>
      <c r="M24" s="2"/>
      <c r="N24">
        <f t="shared" si="1"/>
        <v>-3.1464110650661237E-2</v>
      </c>
      <c r="O24">
        <f t="shared" si="2"/>
        <v>3.1464110650661237</v>
      </c>
      <c r="P24" s="5">
        <f t="shared" si="3"/>
        <v>5</v>
      </c>
      <c r="Q24">
        <f t="shared" si="4"/>
        <v>4.2</v>
      </c>
      <c r="R24">
        <f t="shared" si="5"/>
        <v>13.8</v>
      </c>
      <c r="S24" s="3">
        <f t="shared" si="6"/>
        <v>65.625</v>
      </c>
    </row>
    <row r="25" spans="1:19" ht="14.45" x14ac:dyDescent="0.3">
      <c r="A25">
        <v>1</v>
      </c>
      <c r="C25" t="str">
        <f t="shared" si="0"/>
        <v>ODS1«</v>
      </c>
      <c r="D25" s="8" t="s">
        <v>21</v>
      </c>
      <c r="E25" s="8"/>
      <c r="F25" s="2">
        <v>6.6</v>
      </c>
      <c r="G25" s="2">
        <v>6.1</v>
      </c>
      <c r="H25" s="2">
        <v>5.7</v>
      </c>
      <c r="I25" s="2">
        <v>6.6</v>
      </c>
      <c r="J25" s="2">
        <v>6.9</v>
      </c>
      <c r="K25" s="2">
        <v>8.3000000000000007</v>
      </c>
      <c r="L25" s="2">
        <v>7.5</v>
      </c>
      <c r="M25" s="2"/>
      <c r="N25">
        <f t="shared" si="1"/>
        <v>4.2188521668051759E-2</v>
      </c>
      <c r="O25">
        <f t="shared" si="2"/>
        <v>-4.2188521668051759</v>
      </c>
      <c r="P25" s="5">
        <f t="shared" si="3"/>
        <v>-5</v>
      </c>
      <c r="Q25">
        <f t="shared" si="4"/>
        <v>4.2</v>
      </c>
      <c r="R25">
        <f t="shared" si="5"/>
        <v>13.8</v>
      </c>
      <c r="S25" s="3">
        <f t="shared" si="6"/>
        <v>65.625</v>
      </c>
    </row>
    <row r="26" spans="1:19" ht="14.45" x14ac:dyDescent="0.3">
      <c r="A26">
        <v>1</v>
      </c>
      <c r="C26" t="str">
        <f t="shared" si="0"/>
        <v>ODS1«</v>
      </c>
      <c r="D26" s="8" t="s">
        <v>22</v>
      </c>
      <c r="E26" s="8"/>
      <c r="F26" s="2">
        <v>9.1</v>
      </c>
      <c r="G26" s="2">
        <v>9.9</v>
      </c>
      <c r="H26" s="2">
        <v>9.1999999999999993</v>
      </c>
      <c r="I26" s="2">
        <v>7.3</v>
      </c>
      <c r="J26" s="2">
        <v>7.1</v>
      </c>
      <c r="K26" s="2">
        <v>5.5</v>
      </c>
      <c r="L26" s="2">
        <v>4.9000000000000004</v>
      </c>
      <c r="M26" s="2"/>
      <c r="N26">
        <f t="shared" si="1"/>
        <v>-0.13121527389303878</v>
      </c>
      <c r="O26">
        <f t="shared" si="2"/>
        <v>13.121527389303878</v>
      </c>
      <c r="P26" s="5">
        <f t="shared" si="3"/>
        <v>5</v>
      </c>
      <c r="Q26">
        <f t="shared" si="4"/>
        <v>4.2</v>
      </c>
      <c r="R26">
        <f t="shared" si="5"/>
        <v>13.8</v>
      </c>
      <c r="S26" s="3">
        <f t="shared" si="6"/>
        <v>92.708333333333329</v>
      </c>
    </row>
    <row r="27" spans="1:19" ht="14.45" x14ac:dyDescent="0.3">
      <c r="A27">
        <v>1</v>
      </c>
      <c r="C27" t="str">
        <f t="shared" si="0"/>
        <v>ODS1«</v>
      </c>
      <c r="D27" s="8" t="s">
        <v>23</v>
      </c>
      <c r="E27" s="8"/>
      <c r="F27" s="2">
        <v>9.3000000000000007</v>
      </c>
      <c r="G27" s="2">
        <v>10.199999999999999</v>
      </c>
      <c r="H27" s="2">
        <v>10.199999999999999</v>
      </c>
      <c r="I27" s="2">
        <v>9.6999999999999993</v>
      </c>
      <c r="J27" s="2">
        <v>9.5</v>
      </c>
      <c r="K27" s="2">
        <v>8.6</v>
      </c>
      <c r="L27" s="2">
        <v>9.1999999999999993</v>
      </c>
      <c r="M27" s="2"/>
      <c r="N27">
        <f t="shared" si="1"/>
        <v>-2.0425364790335188E-2</v>
      </c>
      <c r="O27">
        <f t="shared" si="2"/>
        <v>2.0425364790335188</v>
      </c>
      <c r="P27" s="5">
        <f t="shared" si="3"/>
        <v>5</v>
      </c>
      <c r="Q27">
        <f t="shared" si="4"/>
        <v>4.2</v>
      </c>
      <c r="R27">
        <f t="shared" si="5"/>
        <v>13.8</v>
      </c>
      <c r="S27" s="3">
        <f t="shared" si="6"/>
        <v>47.916666666666671</v>
      </c>
    </row>
    <row r="28" spans="1:19" ht="14.45" x14ac:dyDescent="0.3">
      <c r="A28">
        <v>1</v>
      </c>
      <c r="C28" t="str">
        <f t="shared" si="0"/>
        <v>ODS1«</v>
      </c>
      <c r="D28" s="8" t="s">
        <v>24</v>
      </c>
      <c r="E28" s="8"/>
      <c r="F28" s="2">
        <v>7.2</v>
      </c>
      <c r="G28" s="2">
        <v>7.3</v>
      </c>
      <c r="H28" s="2">
        <v>6.9</v>
      </c>
      <c r="I28" s="2">
        <v>6.4</v>
      </c>
      <c r="J28" s="2">
        <v>5.7</v>
      </c>
      <c r="K28" s="2">
        <v>5.6</v>
      </c>
      <c r="L28" s="2">
        <v>4.7</v>
      </c>
      <c r="M28" s="2"/>
      <c r="N28">
        <f t="shared" si="1"/>
        <v>-8.4296235567158262E-2</v>
      </c>
      <c r="O28">
        <f t="shared" si="2"/>
        <v>8.4296235567158266</v>
      </c>
      <c r="P28" s="5">
        <f t="shared" si="3"/>
        <v>5</v>
      </c>
      <c r="Q28">
        <f t="shared" si="4"/>
        <v>4.2</v>
      </c>
      <c r="R28">
        <f t="shared" si="5"/>
        <v>13.8</v>
      </c>
      <c r="S28" s="3">
        <f t="shared" si="6"/>
        <v>94.791666666666657</v>
      </c>
    </row>
    <row r="29" spans="1:19" ht="14.45" x14ac:dyDescent="0.3">
      <c r="A29">
        <v>1</v>
      </c>
      <c r="C29" t="str">
        <f t="shared" si="0"/>
        <v>ODS1«</v>
      </c>
      <c r="D29" s="8" t="s">
        <v>25</v>
      </c>
      <c r="E29" s="8"/>
      <c r="F29" s="2">
        <v>12.2</v>
      </c>
      <c r="G29" s="2">
        <v>12.2</v>
      </c>
      <c r="H29" s="2">
        <v>10.9</v>
      </c>
      <c r="I29" s="2">
        <v>9.1</v>
      </c>
      <c r="J29" s="2">
        <v>8</v>
      </c>
      <c r="K29" s="2">
        <v>7.2</v>
      </c>
      <c r="L29" s="2">
        <v>6.2</v>
      </c>
      <c r="M29" s="2"/>
      <c r="N29">
        <f t="shared" si="1"/>
        <v>-0.12661370703811636</v>
      </c>
      <c r="O29">
        <f t="shared" si="2"/>
        <v>12.661370703811636</v>
      </c>
      <c r="P29" s="5">
        <f t="shared" si="3"/>
        <v>5</v>
      </c>
      <c r="Q29">
        <f t="shared" si="4"/>
        <v>4.2</v>
      </c>
      <c r="R29">
        <f t="shared" si="5"/>
        <v>13.8</v>
      </c>
      <c r="S29" s="3">
        <f t="shared" si="6"/>
        <v>79.166666666666657</v>
      </c>
    </row>
    <row r="30" spans="1:19" ht="14.45" x14ac:dyDescent="0.3">
      <c r="A30">
        <v>1</v>
      </c>
      <c r="C30" t="str">
        <f t="shared" si="0"/>
        <v>ODS1«</v>
      </c>
      <c r="D30" s="8" t="s">
        <v>26</v>
      </c>
      <c r="E30" s="8"/>
      <c r="F30" s="2">
        <v>6.9</v>
      </c>
      <c r="G30" s="2">
        <v>7.6</v>
      </c>
      <c r="H30" s="2">
        <v>6.8</v>
      </c>
      <c r="I30" s="2">
        <v>6.7</v>
      </c>
      <c r="J30" s="2">
        <v>5.5</v>
      </c>
      <c r="K30" s="2">
        <v>4.5</v>
      </c>
      <c r="L30" s="2">
        <v>4.2</v>
      </c>
      <c r="M30" s="2"/>
      <c r="N30">
        <f t="shared" si="1"/>
        <v>-0.11184832411652157</v>
      </c>
      <c r="O30">
        <f t="shared" si="2"/>
        <v>11.184832411652156</v>
      </c>
      <c r="P30" s="5">
        <f t="shared" si="3"/>
        <v>5</v>
      </c>
      <c r="Q30">
        <f t="shared" si="4"/>
        <v>4.2</v>
      </c>
      <c r="R30">
        <f t="shared" si="5"/>
        <v>13.8</v>
      </c>
      <c r="S30" s="3">
        <f t="shared" si="6"/>
        <v>100</v>
      </c>
    </row>
    <row r="31" spans="1:19" ht="14.45" x14ac:dyDescent="0.3">
      <c r="A31">
        <v>1</v>
      </c>
      <c r="C31" t="str">
        <f t="shared" si="0"/>
        <v>ODS1«</v>
      </c>
      <c r="D31" s="8" t="s">
        <v>27</v>
      </c>
      <c r="E31" s="8"/>
      <c r="F31" s="2">
        <v>7.6</v>
      </c>
      <c r="G31" s="2">
        <v>7.2</v>
      </c>
      <c r="H31" s="2">
        <v>7.9</v>
      </c>
      <c r="I31" s="2">
        <v>8.1999999999999993</v>
      </c>
      <c r="J31" s="2">
        <v>6.9</v>
      </c>
      <c r="K31" s="2">
        <v>7.4</v>
      </c>
      <c r="L31" s="2">
        <v>6</v>
      </c>
      <c r="M31" s="2"/>
      <c r="N31">
        <f t="shared" si="1"/>
        <v>-3.5807495997372762E-2</v>
      </c>
      <c r="O31">
        <f t="shared" si="2"/>
        <v>3.5807495997372762</v>
      </c>
      <c r="P31" s="5">
        <f t="shared" si="3"/>
        <v>5</v>
      </c>
      <c r="Q31">
        <f t="shared" si="4"/>
        <v>4.2</v>
      </c>
      <c r="R31">
        <f t="shared" si="5"/>
        <v>13.8</v>
      </c>
      <c r="S31" s="3">
        <f t="shared" si="6"/>
        <v>81.25</v>
      </c>
    </row>
    <row r="32" spans="1:19" ht="14.45" x14ac:dyDescent="0.3">
      <c r="A32">
        <v>1</v>
      </c>
      <c r="C32" t="str">
        <f t="shared" si="0"/>
        <v>ODS1«</v>
      </c>
      <c r="D32" s="8" t="s">
        <v>28</v>
      </c>
      <c r="E32" s="8"/>
      <c r="F32" s="2">
        <v>9.4</v>
      </c>
      <c r="G32" s="2">
        <v>9</v>
      </c>
      <c r="H32" s="2">
        <v>8.6999999999999993</v>
      </c>
      <c r="I32" s="2">
        <v>8.5</v>
      </c>
      <c r="J32" s="2">
        <v>8.8000000000000007</v>
      </c>
      <c r="K32" s="2">
        <v>9.1</v>
      </c>
      <c r="L32" s="2">
        <v>8.6</v>
      </c>
      <c r="M32" s="2"/>
      <c r="N32">
        <f t="shared" si="1"/>
        <v>-9.0512632657936409E-3</v>
      </c>
      <c r="O32">
        <f t="shared" si="2"/>
        <v>0.90512632657936409</v>
      </c>
      <c r="P32" s="5">
        <f t="shared" si="3"/>
        <v>2.26281581644841</v>
      </c>
      <c r="Q32">
        <f t="shared" si="4"/>
        <v>4.2</v>
      </c>
      <c r="R32">
        <f t="shared" si="5"/>
        <v>13.8</v>
      </c>
      <c r="S32" s="3">
        <f t="shared" si="6"/>
        <v>54.166666666666671</v>
      </c>
    </row>
    <row r="33" spans="1:19" ht="14.45" x14ac:dyDescent="0.3">
      <c r="A33">
        <v>1</v>
      </c>
      <c r="C33" t="str">
        <f t="shared" si="0"/>
        <v>ODS1«</v>
      </c>
      <c r="D33" s="8" t="s">
        <v>29</v>
      </c>
      <c r="E33" s="8"/>
      <c r="F33" s="2">
        <v>10.6</v>
      </c>
      <c r="G33" s="2">
        <v>11.1</v>
      </c>
      <c r="H33" s="2">
        <v>10.5</v>
      </c>
      <c r="I33" s="2">
        <v>10.4</v>
      </c>
      <c r="J33" s="2">
        <v>9.4</v>
      </c>
      <c r="K33" s="2">
        <v>8.8000000000000007</v>
      </c>
      <c r="L33" s="2">
        <v>8.3000000000000007</v>
      </c>
      <c r="M33" s="2"/>
      <c r="N33">
        <f t="shared" si="1"/>
        <v>-5.6480190565738386E-2</v>
      </c>
      <c r="O33">
        <f t="shared" si="2"/>
        <v>5.6480190565738386</v>
      </c>
      <c r="P33" s="5">
        <f t="shared" si="3"/>
        <v>5</v>
      </c>
      <c r="Q33">
        <f t="shared" si="4"/>
        <v>4.2</v>
      </c>
      <c r="R33">
        <f t="shared" si="5"/>
        <v>13.8</v>
      </c>
      <c r="S33" s="3">
        <f t="shared" si="6"/>
        <v>57.291666666666664</v>
      </c>
    </row>
    <row r="34" spans="1:19" ht="14.45" x14ac:dyDescent="0.3">
      <c r="A34">
        <v>1</v>
      </c>
      <c r="C34" t="str">
        <f t="shared" si="0"/>
        <v>ODS1«</v>
      </c>
      <c r="D34" s="7" t="s">
        <v>75</v>
      </c>
      <c r="E34" s="7"/>
      <c r="F34" s="2"/>
      <c r="G34" s="2"/>
      <c r="H34" s="2"/>
      <c r="I34" s="2"/>
      <c r="J34" s="2"/>
      <c r="K34" s="2"/>
      <c r="L34" s="2"/>
      <c r="M34" s="2"/>
    </row>
    <row r="35" spans="1:19" ht="14.45" x14ac:dyDescent="0.3">
      <c r="A35">
        <v>1</v>
      </c>
      <c r="C35" t="str">
        <f t="shared" si="0"/>
        <v>ODS1«</v>
      </c>
      <c r="D35" s="8" t="s">
        <v>2</v>
      </c>
      <c r="E35" s="8"/>
      <c r="F35" s="2">
        <v>16212</v>
      </c>
      <c r="G35" s="2">
        <v>16508</v>
      </c>
      <c r="H35" s="2">
        <v>16083</v>
      </c>
      <c r="I35" s="2">
        <v>16035</v>
      </c>
      <c r="J35" s="2">
        <v>15516</v>
      </c>
      <c r="K35" s="2">
        <v>15253</v>
      </c>
      <c r="L35" s="2">
        <v>14247</v>
      </c>
      <c r="M35" s="2"/>
      <c r="P35" s="5"/>
      <c r="S35" s="3"/>
    </row>
    <row r="36" spans="1:19" ht="14.45" x14ac:dyDescent="0.3">
      <c r="A36">
        <v>1</v>
      </c>
      <c r="C36" t="str">
        <f t="shared" si="0"/>
        <v>ODS1«</v>
      </c>
      <c r="D36" s="8" t="s">
        <v>3</v>
      </c>
      <c r="E36" s="8"/>
      <c r="F36" s="2">
        <v>1572</v>
      </c>
      <c r="G36" s="2">
        <v>1609</v>
      </c>
      <c r="H36" s="2">
        <v>1551</v>
      </c>
      <c r="I36" s="2">
        <v>1542</v>
      </c>
      <c r="J36" s="2">
        <v>1563</v>
      </c>
      <c r="K36" s="2">
        <v>1512</v>
      </c>
      <c r="L36" s="2">
        <v>1472</v>
      </c>
      <c r="M36" s="2"/>
      <c r="P36" s="5"/>
      <c r="S36" s="3"/>
    </row>
    <row r="37" spans="1:19" ht="14.45" x14ac:dyDescent="0.3">
      <c r="A37">
        <v>1</v>
      </c>
      <c r="C37" t="str">
        <f t="shared" si="0"/>
        <v>ODS1«</v>
      </c>
      <c r="D37" s="8" t="s">
        <v>4</v>
      </c>
      <c r="E37" s="8"/>
      <c r="F37" s="2">
        <v>2286</v>
      </c>
      <c r="G37" s="2">
        <v>2339</v>
      </c>
      <c r="H37" s="2">
        <v>2336</v>
      </c>
      <c r="I37" s="2">
        <v>2330</v>
      </c>
      <c r="J37" s="2">
        <v>2300</v>
      </c>
      <c r="K37" s="2">
        <v>2247</v>
      </c>
      <c r="L37" s="2">
        <v>2197</v>
      </c>
      <c r="M37" s="2"/>
      <c r="P37" s="5"/>
      <c r="S37" s="3"/>
    </row>
    <row r="38" spans="1:19" ht="14.45" x14ac:dyDescent="0.3">
      <c r="A38">
        <v>1</v>
      </c>
      <c r="C38" t="str">
        <f t="shared" si="0"/>
        <v>ODS1«</v>
      </c>
      <c r="D38" s="8" t="s">
        <v>5</v>
      </c>
      <c r="E38" s="8"/>
      <c r="F38" s="2">
        <v>3493</v>
      </c>
      <c r="G38" s="2">
        <v>2909</v>
      </c>
      <c r="H38" s="2">
        <v>2982</v>
      </c>
      <c r="I38" s="2">
        <v>2890</v>
      </c>
      <c r="J38" s="2">
        <v>2767</v>
      </c>
      <c r="K38" s="2">
        <v>2315</v>
      </c>
      <c r="L38" s="2">
        <v>2279</v>
      </c>
      <c r="M38" s="2"/>
      <c r="P38" s="5"/>
      <c r="S38" s="3"/>
    </row>
    <row r="39" spans="1:19" ht="14.45" x14ac:dyDescent="0.3">
      <c r="A39">
        <v>1</v>
      </c>
      <c r="C39" t="str">
        <f t="shared" si="0"/>
        <v>ODS1«</v>
      </c>
      <c r="D39" s="8" t="s">
        <v>6</v>
      </c>
      <c r="E39" s="8"/>
      <c r="F39" s="2">
        <v>240</v>
      </c>
      <c r="G39" s="2">
        <v>234</v>
      </c>
      <c r="H39" s="2">
        <v>244</v>
      </c>
      <c r="I39" s="2">
        <v>234</v>
      </c>
      <c r="J39" s="2">
        <v>215</v>
      </c>
      <c r="K39" s="2">
        <v>206</v>
      </c>
      <c r="L39" s="2">
        <v>194</v>
      </c>
      <c r="M39" s="2"/>
      <c r="P39" s="5"/>
      <c r="S39" s="3"/>
    </row>
    <row r="40" spans="1:19" ht="14.45" x14ac:dyDescent="0.3">
      <c r="A40">
        <v>1</v>
      </c>
      <c r="C40" t="str">
        <f t="shared" si="0"/>
        <v>ODS1«</v>
      </c>
      <c r="D40" s="8" t="s">
        <v>7</v>
      </c>
      <c r="E40" s="8"/>
      <c r="F40" s="2">
        <v>1271</v>
      </c>
      <c r="G40" s="2">
        <v>1243</v>
      </c>
      <c r="H40" s="2">
        <v>1216</v>
      </c>
      <c r="I40" s="2">
        <v>1159</v>
      </c>
      <c r="J40" s="2">
        <v>1085</v>
      </c>
      <c r="K40" s="2">
        <v>1008</v>
      </c>
      <c r="L40" s="2">
        <v>939</v>
      </c>
      <c r="M40" s="2"/>
      <c r="P40" s="5"/>
      <c r="S40" s="3"/>
    </row>
    <row r="41" spans="1:19" ht="14.45" x14ac:dyDescent="0.3">
      <c r="A41">
        <v>1</v>
      </c>
      <c r="C41" t="str">
        <f t="shared" si="0"/>
        <v>ODS1«</v>
      </c>
      <c r="D41" s="8" t="s">
        <v>8</v>
      </c>
      <c r="E41" s="8"/>
      <c r="F41" s="2">
        <v>1025</v>
      </c>
      <c r="G41" s="2">
        <v>1006</v>
      </c>
      <c r="H41" s="2">
        <v>999</v>
      </c>
      <c r="I41" s="2">
        <v>951</v>
      </c>
      <c r="J41" s="2">
        <v>980</v>
      </c>
      <c r="K41" s="2">
        <v>973</v>
      </c>
      <c r="L41" s="2">
        <v>939</v>
      </c>
      <c r="M41" s="2"/>
      <c r="P41" s="5"/>
      <c r="S41" s="3"/>
    </row>
    <row r="42" spans="1:19" ht="14.45" x14ac:dyDescent="0.3">
      <c r="A42">
        <v>1</v>
      </c>
      <c r="C42" t="str">
        <f t="shared" si="0"/>
        <v>ODS1«</v>
      </c>
      <c r="D42" s="8" t="s">
        <v>9</v>
      </c>
      <c r="E42" s="8"/>
      <c r="F42" s="2">
        <v>1070</v>
      </c>
      <c r="G42" s="2">
        <v>960</v>
      </c>
      <c r="H42" s="2">
        <v>963</v>
      </c>
      <c r="I42" s="2">
        <v>950</v>
      </c>
      <c r="J42" s="2">
        <v>856</v>
      </c>
      <c r="K42" s="2">
        <v>872</v>
      </c>
      <c r="L42" s="2">
        <v>877</v>
      </c>
      <c r="M42" s="2"/>
      <c r="P42" s="5"/>
      <c r="S42" s="3"/>
    </row>
    <row r="43" spans="1:19" ht="14.45" x14ac:dyDescent="0.3">
      <c r="A43">
        <v>1</v>
      </c>
      <c r="C43" t="str">
        <f t="shared" si="0"/>
        <v>ODS1«</v>
      </c>
      <c r="D43" s="8" t="s">
        <v>10</v>
      </c>
      <c r="E43" s="8"/>
      <c r="F43" s="2">
        <v>410</v>
      </c>
      <c r="G43" s="2">
        <v>410</v>
      </c>
      <c r="H43" s="2">
        <v>385</v>
      </c>
      <c r="I43" s="2">
        <v>371</v>
      </c>
      <c r="J43" s="2">
        <v>345</v>
      </c>
      <c r="K43" s="2">
        <v>326</v>
      </c>
      <c r="L43" s="2">
        <v>293</v>
      </c>
      <c r="M43" s="2"/>
      <c r="P43" s="5"/>
      <c r="S43" s="3"/>
    </row>
    <row r="44" spans="1:19" ht="14.45" x14ac:dyDescent="0.3">
      <c r="A44">
        <v>1</v>
      </c>
      <c r="C44" t="str">
        <f t="shared" si="0"/>
        <v>ODS1«</v>
      </c>
      <c r="D44" s="8" t="s">
        <v>11</v>
      </c>
      <c r="E44" s="8"/>
      <c r="F44" s="2">
        <v>12630</v>
      </c>
      <c r="G44" s="2">
        <v>13402</v>
      </c>
      <c r="H44" s="2">
        <v>13175</v>
      </c>
      <c r="I44" s="2">
        <v>12827</v>
      </c>
      <c r="J44" s="2">
        <v>12236</v>
      </c>
      <c r="K44" s="2">
        <v>12047</v>
      </c>
      <c r="L44" s="2">
        <v>11765</v>
      </c>
      <c r="M44" s="2"/>
      <c r="P44" s="5"/>
      <c r="S44" s="3"/>
    </row>
    <row r="45" spans="1:19" ht="14.45" x14ac:dyDescent="0.3">
      <c r="A45">
        <v>1</v>
      </c>
      <c r="C45" t="str">
        <f t="shared" si="0"/>
        <v>ODS1«</v>
      </c>
      <c r="D45" s="8" t="s">
        <v>12</v>
      </c>
      <c r="E45" s="8"/>
      <c r="F45" s="2">
        <v>313</v>
      </c>
      <c r="G45" s="2">
        <v>338</v>
      </c>
      <c r="H45" s="2">
        <v>315</v>
      </c>
      <c r="I45" s="2">
        <v>318</v>
      </c>
      <c r="J45" s="2">
        <v>305</v>
      </c>
      <c r="K45" s="2">
        <v>318</v>
      </c>
      <c r="L45" s="2">
        <v>318</v>
      </c>
      <c r="M45" s="2"/>
      <c r="P45" s="5"/>
      <c r="S45" s="3"/>
    </row>
    <row r="46" spans="1:19" ht="14.45" x14ac:dyDescent="0.3">
      <c r="A46">
        <v>1</v>
      </c>
      <c r="C46" t="str">
        <f t="shared" si="0"/>
        <v>ODS1«</v>
      </c>
      <c r="D46" s="8" t="s">
        <v>13</v>
      </c>
      <c r="E46" s="8"/>
      <c r="F46" s="2">
        <v>854</v>
      </c>
      <c r="G46" s="2">
        <v>927</v>
      </c>
      <c r="H46" s="2">
        <v>904</v>
      </c>
      <c r="I46" s="2">
        <v>896</v>
      </c>
      <c r="J46" s="2">
        <v>849</v>
      </c>
      <c r="K46" s="2">
        <v>894</v>
      </c>
      <c r="L46" s="2">
        <v>849</v>
      </c>
      <c r="M46" s="2"/>
      <c r="P46" s="5"/>
      <c r="S46" s="3"/>
    </row>
    <row r="47" spans="1:19" ht="14.45" x14ac:dyDescent="0.3">
      <c r="A47">
        <v>1</v>
      </c>
      <c r="C47" t="str">
        <f t="shared" si="0"/>
        <v>ODS1«</v>
      </c>
      <c r="D47" s="8" t="s">
        <v>14</v>
      </c>
      <c r="E47" s="8"/>
      <c r="F47" s="2">
        <v>11245</v>
      </c>
      <c r="G47" s="2">
        <v>11540</v>
      </c>
      <c r="H47" s="2">
        <v>11048</v>
      </c>
      <c r="I47" s="2">
        <v>11463</v>
      </c>
      <c r="J47" s="2">
        <v>10717</v>
      </c>
      <c r="K47" s="2">
        <v>11045</v>
      </c>
      <c r="L47" s="2">
        <v>11120</v>
      </c>
      <c r="M47" s="2"/>
      <c r="P47" s="5"/>
      <c r="S47" s="3"/>
    </row>
    <row r="48" spans="1:19" ht="14.45" x14ac:dyDescent="0.3">
      <c r="A48">
        <v>1</v>
      </c>
      <c r="C48" t="str">
        <f t="shared" si="0"/>
        <v>ODS1«</v>
      </c>
      <c r="D48" s="8" t="s">
        <v>15</v>
      </c>
      <c r="E48" s="8"/>
      <c r="F48" s="2">
        <v>3904</v>
      </c>
      <c r="G48" s="2">
        <v>3885</v>
      </c>
      <c r="H48" s="2">
        <v>3829</v>
      </c>
      <c r="I48" s="2">
        <v>3789</v>
      </c>
      <c r="J48" s="2">
        <v>3702</v>
      </c>
      <c r="K48" s="2">
        <v>3349</v>
      </c>
      <c r="L48" s="2">
        <v>3162</v>
      </c>
      <c r="M48" s="2"/>
      <c r="P48" s="5"/>
      <c r="S48" s="3"/>
    </row>
    <row r="49" spans="1:19" ht="14.45" x14ac:dyDescent="0.3">
      <c r="A49">
        <v>1</v>
      </c>
      <c r="C49" t="str">
        <f t="shared" si="0"/>
        <v>ODS1«</v>
      </c>
      <c r="D49" s="8" t="s">
        <v>16</v>
      </c>
      <c r="E49" s="8"/>
      <c r="F49" s="2">
        <v>3398</v>
      </c>
      <c r="G49" s="2">
        <v>3097</v>
      </c>
      <c r="H49" s="2">
        <v>2735</v>
      </c>
      <c r="I49" s="2">
        <v>2541</v>
      </c>
      <c r="J49" s="2">
        <v>2465</v>
      </c>
      <c r="K49" s="2">
        <v>1887</v>
      </c>
      <c r="L49" s="2">
        <v>1808</v>
      </c>
      <c r="M49" s="2"/>
      <c r="P49" s="5"/>
      <c r="S49" s="3"/>
    </row>
    <row r="50" spans="1:19" ht="14.45" x14ac:dyDescent="0.3">
      <c r="A50">
        <v>1</v>
      </c>
      <c r="C50" t="str">
        <f t="shared" si="0"/>
        <v>ODS1«</v>
      </c>
      <c r="D50" s="8" t="s">
        <v>17</v>
      </c>
      <c r="E50" s="8"/>
      <c r="F50" s="2">
        <v>1377</v>
      </c>
      <c r="G50" s="2">
        <v>1279</v>
      </c>
      <c r="H50" s="2">
        <v>1230</v>
      </c>
      <c r="I50" s="2">
        <v>1160</v>
      </c>
      <c r="J50" s="2">
        <v>1088</v>
      </c>
      <c r="K50" s="2">
        <v>1026</v>
      </c>
      <c r="L50" s="2">
        <v>1014</v>
      </c>
      <c r="M50" s="2"/>
      <c r="P50" s="5"/>
      <c r="S50" s="3"/>
    </row>
    <row r="51" spans="1:19" ht="14.45" x14ac:dyDescent="0.3">
      <c r="A51">
        <v>1</v>
      </c>
      <c r="C51" t="str">
        <f t="shared" si="0"/>
        <v>ODS1«</v>
      </c>
      <c r="D51" s="8" t="s">
        <v>18</v>
      </c>
      <c r="E51" s="8"/>
      <c r="F51" s="2">
        <v>17229</v>
      </c>
      <c r="G51" s="2">
        <v>17146</v>
      </c>
      <c r="H51" s="2">
        <v>17469</v>
      </c>
      <c r="I51" s="2">
        <v>18137</v>
      </c>
      <c r="J51" s="2">
        <v>17407</v>
      </c>
      <c r="K51" s="2">
        <v>16441</v>
      </c>
      <c r="L51" s="2">
        <v>15388</v>
      </c>
      <c r="M51" s="2"/>
      <c r="P51" s="5"/>
      <c r="S51" s="3"/>
    </row>
    <row r="52" spans="1:19" ht="14.45" x14ac:dyDescent="0.3">
      <c r="A52">
        <v>1</v>
      </c>
      <c r="C52" t="str">
        <f t="shared" si="0"/>
        <v>ODS1«</v>
      </c>
      <c r="D52" s="8" t="s">
        <v>19</v>
      </c>
      <c r="E52" s="8"/>
      <c r="F52" s="2">
        <v>702</v>
      </c>
      <c r="G52" s="2">
        <v>645</v>
      </c>
      <c r="H52" s="2">
        <v>606</v>
      </c>
      <c r="I52" s="2">
        <v>554</v>
      </c>
      <c r="J52" s="2">
        <v>544</v>
      </c>
      <c r="K52" s="2">
        <v>543</v>
      </c>
      <c r="L52" s="2">
        <v>518</v>
      </c>
      <c r="M52" s="2"/>
      <c r="P52" s="5"/>
      <c r="S52" s="3"/>
    </row>
    <row r="53" spans="1:19" ht="14.45" x14ac:dyDescent="0.3">
      <c r="A53">
        <v>1</v>
      </c>
      <c r="C53" t="str">
        <f t="shared" si="0"/>
        <v>ODS1«</v>
      </c>
      <c r="D53" s="8" t="s">
        <v>20</v>
      </c>
      <c r="E53" s="8"/>
      <c r="F53" s="2">
        <v>917</v>
      </c>
      <c r="G53" s="2">
        <v>804</v>
      </c>
      <c r="H53" s="2">
        <v>857</v>
      </c>
      <c r="I53" s="2">
        <v>871</v>
      </c>
      <c r="J53" s="2">
        <v>843</v>
      </c>
      <c r="K53" s="2">
        <v>794</v>
      </c>
      <c r="L53" s="2">
        <v>734</v>
      </c>
      <c r="M53" s="2"/>
      <c r="P53" s="5"/>
      <c r="S53" s="3"/>
    </row>
    <row r="54" spans="1:19" ht="14.45" x14ac:dyDescent="0.3">
      <c r="A54">
        <v>1</v>
      </c>
      <c r="C54" t="str">
        <f t="shared" si="0"/>
        <v>ODS1«</v>
      </c>
      <c r="D54" s="8" t="s">
        <v>21</v>
      </c>
      <c r="E54" s="8"/>
      <c r="F54" s="2">
        <v>96</v>
      </c>
      <c r="G54" s="2">
        <v>96</v>
      </c>
      <c r="H54" s="2">
        <v>95</v>
      </c>
      <c r="I54" s="2">
        <v>110</v>
      </c>
      <c r="J54" s="2">
        <v>114</v>
      </c>
      <c r="K54" s="2">
        <v>119</v>
      </c>
      <c r="L54" s="2">
        <v>122</v>
      </c>
      <c r="M54" s="2"/>
      <c r="P54" s="5"/>
      <c r="S54" s="3"/>
    </row>
    <row r="55" spans="1:19" ht="14.45" x14ac:dyDescent="0.3">
      <c r="A55">
        <v>1</v>
      </c>
      <c r="C55" t="str">
        <f t="shared" si="0"/>
        <v>ODS1«</v>
      </c>
      <c r="D55" s="8" t="s">
        <v>22</v>
      </c>
      <c r="E55" s="8"/>
      <c r="F55" s="2">
        <v>102</v>
      </c>
      <c r="G55" s="2">
        <v>101</v>
      </c>
      <c r="H55" s="2">
        <v>99</v>
      </c>
      <c r="I55" s="2">
        <v>90</v>
      </c>
      <c r="J55" s="2">
        <v>87</v>
      </c>
      <c r="K55" s="2">
        <v>89</v>
      </c>
      <c r="L55" s="2">
        <v>97</v>
      </c>
      <c r="M55" s="2"/>
      <c r="P55" s="5"/>
      <c r="S55" s="3"/>
    </row>
    <row r="56" spans="1:19" ht="14.45" x14ac:dyDescent="0.3">
      <c r="A56">
        <v>1</v>
      </c>
      <c r="C56" t="str">
        <f t="shared" si="0"/>
        <v>ODS1«</v>
      </c>
      <c r="D56" s="8" t="s">
        <v>23</v>
      </c>
      <c r="E56" s="8"/>
      <c r="F56" s="2">
        <v>2648</v>
      </c>
      <c r="G56" s="2">
        <v>2751</v>
      </c>
      <c r="H56" s="2">
        <v>2744</v>
      </c>
      <c r="I56" s="2">
        <v>2797</v>
      </c>
      <c r="J56" s="2">
        <v>2864</v>
      </c>
      <c r="K56" s="2">
        <v>2833</v>
      </c>
      <c r="L56" s="2">
        <v>2812</v>
      </c>
      <c r="M56" s="2"/>
      <c r="P56" s="5"/>
      <c r="S56" s="3"/>
    </row>
    <row r="57" spans="1:19" ht="14.45" x14ac:dyDescent="0.3">
      <c r="A57">
        <v>1</v>
      </c>
      <c r="C57" t="str">
        <f t="shared" si="0"/>
        <v>ODS1«</v>
      </c>
      <c r="D57" s="8" t="s">
        <v>24</v>
      </c>
      <c r="E57" s="8"/>
      <c r="F57" s="2">
        <v>9748</v>
      </c>
      <c r="G57" s="2">
        <v>9337</v>
      </c>
      <c r="H57" s="2">
        <v>8761</v>
      </c>
      <c r="I57" s="2">
        <v>8221</v>
      </c>
      <c r="J57" s="2">
        <v>7273</v>
      </c>
      <c r="K57" s="2">
        <v>6976</v>
      </c>
      <c r="L57" s="2">
        <v>6691</v>
      </c>
      <c r="M57" s="2"/>
      <c r="P57" s="5"/>
      <c r="S57" s="3"/>
    </row>
    <row r="58" spans="1:19" ht="14.45" x14ac:dyDescent="0.3">
      <c r="A58">
        <v>1</v>
      </c>
      <c r="C58" t="str">
        <f t="shared" si="0"/>
        <v>ODS1«</v>
      </c>
      <c r="D58" s="8" t="s">
        <v>25</v>
      </c>
      <c r="E58" s="8"/>
      <c r="F58" s="2">
        <v>2879</v>
      </c>
      <c r="G58" s="2">
        <v>2863</v>
      </c>
      <c r="H58" s="2">
        <v>2765</v>
      </c>
      <c r="I58" s="2">
        <v>2595</v>
      </c>
      <c r="J58" s="2">
        <v>2399</v>
      </c>
      <c r="K58" s="2">
        <v>2223</v>
      </c>
      <c r="L58" s="2">
        <v>2215</v>
      </c>
      <c r="M58" s="2"/>
      <c r="P58" s="5"/>
      <c r="S58" s="3"/>
    </row>
    <row r="59" spans="1:19" ht="14.45" x14ac:dyDescent="0.3">
      <c r="A59">
        <v>1</v>
      </c>
      <c r="C59" t="str">
        <f t="shared" si="0"/>
        <v>ODS1«</v>
      </c>
      <c r="D59" s="8" t="s">
        <v>26</v>
      </c>
      <c r="E59" s="8"/>
      <c r="F59" s="2">
        <v>1508</v>
      </c>
      <c r="G59" s="2">
        <v>1532</v>
      </c>
      <c r="H59" s="2">
        <v>1444</v>
      </c>
      <c r="I59" s="2">
        <v>1375</v>
      </c>
      <c r="J59" s="2">
        <v>1267</v>
      </c>
      <c r="K59" s="2">
        <v>1264</v>
      </c>
      <c r="L59" s="2">
        <v>1306</v>
      </c>
      <c r="M59" s="2"/>
      <c r="P59" s="5"/>
      <c r="S59" s="3"/>
    </row>
    <row r="60" spans="1:19" ht="14.45" x14ac:dyDescent="0.3">
      <c r="A60">
        <v>1</v>
      </c>
      <c r="C60" t="str">
        <f t="shared" si="0"/>
        <v>ODS1«</v>
      </c>
      <c r="D60" s="8" t="s">
        <v>27</v>
      </c>
      <c r="E60" s="8"/>
      <c r="F60" s="2">
        <v>8392</v>
      </c>
      <c r="G60" s="2">
        <v>8043</v>
      </c>
      <c r="H60" s="2">
        <v>7435</v>
      </c>
      <c r="I60" s="2">
        <v>7694</v>
      </c>
      <c r="J60" s="2">
        <v>7040</v>
      </c>
      <c r="K60" s="2">
        <v>6360</v>
      </c>
      <c r="L60" s="2">
        <v>6073</v>
      </c>
      <c r="M60" s="2"/>
      <c r="P60" s="5"/>
      <c r="S60" s="3"/>
    </row>
    <row r="61" spans="1:19" ht="14.45" x14ac:dyDescent="0.3">
      <c r="A61">
        <v>1</v>
      </c>
      <c r="C61" t="str">
        <f t="shared" si="0"/>
        <v>ODS1«</v>
      </c>
      <c r="D61" s="8" t="s">
        <v>28</v>
      </c>
      <c r="E61" s="8"/>
      <c r="F61" s="2">
        <v>1748</v>
      </c>
      <c r="G61" s="2">
        <v>1752</v>
      </c>
      <c r="H61" s="2">
        <v>1813</v>
      </c>
      <c r="I61" s="2">
        <v>1799</v>
      </c>
      <c r="J61" s="2">
        <v>1765</v>
      </c>
      <c r="K61" s="2">
        <v>1822</v>
      </c>
      <c r="L61" s="2">
        <v>1919</v>
      </c>
      <c r="M61" s="2"/>
      <c r="P61" s="5"/>
      <c r="S61" s="3"/>
    </row>
    <row r="62" spans="1:19" ht="14.45" x14ac:dyDescent="0.3">
      <c r="A62">
        <v>1</v>
      </c>
      <c r="C62" t="str">
        <f t="shared" si="0"/>
        <v>ODS1«</v>
      </c>
      <c r="D62" s="8" t="s">
        <v>29</v>
      </c>
      <c r="E62" s="8"/>
      <c r="F62" s="2">
        <v>107266</v>
      </c>
      <c r="G62" s="2">
        <v>106756</v>
      </c>
      <c r="H62" s="2">
        <v>104079</v>
      </c>
      <c r="I62" s="2">
        <v>103701</v>
      </c>
      <c r="J62" s="2">
        <v>98605</v>
      </c>
      <c r="K62" s="2">
        <v>94747</v>
      </c>
      <c r="L62" s="2">
        <v>91348</v>
      </c>
      <c r="M62" s="2"/>
      <c r="P62" s="5"/>
      <c r="S62" s="3"/>
    </row>
    <row r="63" spans="1:19" ht="14.45" x14ac:dyDescent="0.3">
      <c r="A63">
        <v>1</v>
      </c>
      <c r="C63" t="str">
        <f t="shared" si="0"/>
        <v>ODS1«</v>
      </c>
      <c r="D63" s="7" t="s">
        <v>76</v>
      </c>
      <c r="E63" s="7"/>
      <c r="F63" s="2"/>
      <c r="G63" s="2"/>
      <c r="H63" s="2"/>
      <c r="I63" s="2"/>
      <c r="J63" s="2"/>
      <c r="K63" s="2"/>
      <c r="L63" s="2"/>
      <c r="M63" s="2"/>
      <c r="O63" t="s">
        <v>161</v>
      </c>
    </row>
    <row r="64" spans="1:19" ht="14.45" x14ac:dyDescent="0.3">
      <c r="A64">
        <v>1</v>
      </c>
      <c r="C64" t="str">
        <f t="shared" si="0"/>
        <v>ODS1«</v>
      </c>
      <c r="D64" s="8" t="s">
        <v>2</v>
      </c>
      <c r="E64" s="8"/>
      <c r="F64" s="2">
        <v>20.3</v>
      </c>
      <c r="G64" s="2">
        <v>20.6</v>
      </c>
      <c r="H64" s="2">
        <v>20</v>
      </c>
      <c r="I64" s="2">
        <v>19.7</v>
      </c>
      <c r="J64" s="2">
        <v>19</v>
      </c>
      <c r="K64" s="2">
        <v>18.7</v>
      </c>
      <c r="L64" s="2">
        <v>17.399999999999999</v>
      </c>
      <c r="M64" s="2"/>
      <c r="N64">
        <f>(L64/G64)^(1/5)-1</f>
        <v>-3.3200525709153328E-2</v>
      </c>
      <c r="O64">
        <f>-N64*100</f>
        <v>3.3200525709153328</v>
      </c>
      <c r="P64" s="5">
        <f>IF(O64&lt;-2,-5,IF(O64&gt;2,5,2.5*O64))</f>
        <v>5</v>
      </c>
      <c r="Q64">
        <f>MIN($L$64:$L$90)</f>
        <v>12.5</v>
      </c>
      <c r="R64">
        <f>MAX($L$64:$L$91)</f>
        <v>32.5</v>
      </c>
      <c r="S64" s="3">
        <f>IF(O64="",0,(L64-R64)/(Q64-R64)*100)</f>
        <v>75.500000000000014</v>
      </c>
    </row>
    <row r="65" spans="1:19" ht="14.45" x14ac:dyDescent="0.3">
      <c r="A65">
        <v>1</v>
      </c>
      <c r="C65" t="str">
        <f t="shared" si="0"/>
        <v>ODS1«</v>
      </c>
      <c r="D65" s="8" t="s">
        <v>3</v>
      </c>
      <c r="E65" s="8"/>
      <c r="F65" s="2">
        <v>18.8</v>
      </c>
      <c r="G65" s="2">
        <v>19.2</v>
      </c>
      <c r="H65" s="2">
        <v>18.3</v>
      </c>
      <c r="I65" s="2">
        <v>18</v>
      </c>
      <c r="J65" s="2">
        <v>18.100000000000001</v>
      </c>
      <c r="K65" s="2">
        <v>17.5</v>
      </c>
      <c r="L65" s="2">
        <v>16.899999999999999</v>
      </c>
      <c r="M65" s="2"/>
      <c r="N65">
        <f t="shared" ref="N65:N91" si="7">(L65/G65)^(1/5)-1</f>
        <v>-2.5196465553863789E-2</v>
      </c>
      <c r="O65">
        <f t="shared" ref="O65:O91" si="8">-N65*100</f>
        <v>2.5196465553863789</v>
      </c>
      <c r="P65" s="5">
        <f t="shared" ref="P65:P91" si="9">IF(O65&lt;-2,-5,IF(O65&gt;2,5,2.5*O65))</f>
        <v>5</v>
      </c>
      <c r="Q65">
        <f t="shared" ref="Q65:Q91" si="10">MIN($L$64:$L$90)</f>
        <v>12.5</v>
      </c>
      <c r="R65">
        <f t="shared" ref="R65:R91" si="11">MAX($L$64:$L$91)</f>
        <v>32.5</v>
      </c>
      <c r="S65" s="3">
        <f t="shared" ref="S65:S91" si="12">IF(O65="",0,(L65-R65)/(Q65-R65)*100)</f>
        <v>78</v>
      </c>
    </row>
    <row r="66" spans="1:19" ht="14.45" x14ac:dyDescent="0.3">
      <c r="A66">
        <v>1</v>
      </c>
      <c r="C66" t="str">
        <f t="shared" si="0"/>
        <v>ODS1«</v>
      </c>
      <c r="D66" s="8" t="s">
        <v>4</v>
      </c>
      <c r="E66" s="8"/>
      <c r="F66" s="2">
        <v>20.8</v>
      </c>
      <c r="G66" s="2">
        <v>21.2</v>
      </c>
      <c r="H66" s="2">
        <v>21.1</v>
      </c>
      <c r="I66" s="2">
        <v>20.9</v>
      </c>
      <c r="J66" s="2">
        <v>20.6</v>
      </c>
      <c r="K66" s="2">
        <v>20</v>
      </c>
      <c r="L66" s="2">
        <v>19.5</v>
      </c>
      <c r="M66" s="2"/>
      <c r="N66">
        <f t="shared" si="7"/>
        <v>-1.6578383860778034E-2</v>
      </c>
      <c r="O66">
        <f t="shared" si="8"/>
        <v>1.6578383860778034</v>
      </c>
      <c r="P66" s="5">
        <f t="shared" si="9"/>
        <v>4.1445959651945081</v>
      </c>
      <c r="Q66">
        <f t="shared" si="10"/>
        <v>12.5</v>
      </c>
      <c r="R66">
        <f t="shared" si="11"/>
        <v>32.5</v>
      </c>
      <c r="S66" s="3">
        <f t="shared" si="12"/>
        <v>65</v>
      </c>
    </row>
    <row r="67" spans="1:19" ht="14.45" x14ac:dyDescent="0.3">
      <c r="A67">
        <v>1</v>
      </c>
      <c r="C67" t="str">
        <f t="shared" si="0"/>
        <v>ODS1«</v>
      </c>
      <c r="D67" s="8" t="s">
        <v>5</v>
      </c>
      <c r="E67" s="8"/>
      <c r="F67" s="2">
        <v>48</v>
      </c>
      <c r="G67" s="2">
        <v>40.1</v>
      </c>
      <c r="H67" s="2">
        <v>41.3</v>
      </c>
      <c r="I67" s="2">
        <v>40.4</v>
      </c>
      <c r="J67" s="2">
        <v>38.9</v>
      </c>
      <c r="K67" s="2">
        <v>32.799999999999997</v>
      </c>
      <c r="L67" s="2">
        <v>32.5</v>
      </c>
      <c r="M67" s="2"/>
      <c r="N67">
        <f t="shared" si="7"/>
        <v>-4.1156347309742269E-2</v>
      </c>
      <c r="O67">
        <f t="shared" si="8"/>
        <v>4.1156347309742269</v>
      </c>
      <c r="P67" s="5">
        <f t="shared" si="9"/>
        <v>5</v>
      </c>
      <c r="Q67">
        <f t="shared" si="10"/>
        <v>12.5</v>
      </c>
      <c r="R67">
        <f t="shared" si="11"/>
        <v>32.5</v>
      </c>
      <c r="S67" s="3">
        <f t="shared" si="12"/>
        <v>0</v>
      </c>
    </row>
    <row r="68" spans="1:19" ht="14.45" x14ac:dyDescent="0.3">
      <c r="A68">
        <v>1</v>
      </c>
      <c r="C68" t="str">
        <f t="shared" si="0"/>
        <v>ODS1«</v>
      </c>
      <c r="D68" s="8" t="s">
        <v>6</v>
      </c>
      <c r="E68" s="8"/>
      <c r="F68" s="2">
        <v>27.8</v>
      </c>
      <c r="G68" s="2">
        <v>27.4</v>
      </c>
      <c r="H68" s="2">
        <v>28.9</v>
      </c>
      <c r="I68" s="2">
        <v>27.7</v>
      </c>
      <c r="J68" s="2">
        <v>25.2</v>
      </c>
      <c r="K68" s="2">
        <v>23.9</v>
      </c>
      <c r="L68" s="2">
        <v>22.3</v>
      </c>
      <c r="M68" s="2"/>
      <c r="N68">
        <f t="shared" si="7"/>
        <v>-4.0354436120944026E-2</v>
      </c>
      <c r="O68">
        <f t="shared" si="8"/>
        <v>4.0354436120944026</v>
      </c>
      <c r="P68" s="5">
        <f t="shared" si="9"/>
        <v>5</v>
      </c>
      <c r="Q68">
        <f t="shared" si="10"/>
        <v>12.5</v>
      </c>
      <c r="R68">
        <f t="shared" si="11"/>
        <v>32.5</v>
      </c>
      <c r="S68" s="3">
        <f t="shared" si="12"/>
        <v>51</v>
      </c>
    </row>
    <row r="69" spans="1:19" ht="14.45" x14ac:dyDescent="0.3">
      <c r="A69">
        <v>1</v>
      </c>
      <c r="C69" t="str">
        <f t="shared" ref="C69:C132" si="13">IF(B69="","ODS"&amp;A69&amp;"«","ODS"&amp;A69&amp;"«"&amp;" e ODS"&amp;B69&amp;"«")</f>
        <v>ODS1«</v>
      </c>
      <c r="D69" s="8" t="s">
        <v>7</v>
      </c>
      <c r="E69" s="8"/>
      <c r="F69" s="2">
        <v>29.9</v>
      </c>
      <c r="G69" s="2">
        <v>29.3</v>
      </c>
      <c r="H69" s="2">
        <v>29.1</v>
      </c>
      <c r="I69" s="2">
        <v>27.9</v>
      </c>
      <c r="J69" s="2">
        <v>26.4</v>
      </c>
      <c r="K69" s="2">
        <v>24.8</v>
      </c>
      <c r="L69" s="2">
        <v>23.3</v>
      </c>
      <c r="M69" s="2"/>
      <c r="N69">
        <f t="shared" si="7"/>
        <v>-4.4792639913476262E-2</v>
      </c>
      <c r="O69">
        <f t="shared" si="8"/>
        <v>4.4792639913476258</v>
      </c>
      <c r="P69" s="5">
        <f t="shared" si="9"/>
        <v>5</v>
      </c>
      <c r="Q69">
        <f t="shared" si="10"/>
        <v>12.5</v>
      </c>
      <c r="R69">
        <f t="shared" si="11"/>
        <v>32.5</v>
      </c>
      <c r="S69" s="3">
        <f t="shared" si="12"/>
        <v>46</v>
      </c>
    </row>
    <row r="70" spans="1:19" ht="14.45" x14ac:dyDescent="0.3">
      <c r="A70">
        <v>1</v>
      </c>
      <c r="C70" t="str">
        <f t="shared" si="13"/>
        <v>ODS1«</v>
      </c>
      <c r="D70" s="8" t="s">
        <v>8</v>
      </c>
      <c r="E70" s="8"/>
      <c r="F70" s="2">
        <v>18.3</v>
      </c>
      <c r="G70" s="2">
        <v>17.899999999999999</v>
      </c>
      <c r="H70" s="2">
        <v>17.7</v>
      </c>
      <c r="I70" s="2">
        <v>16.8</v>
      </c>
      <c r="J70" s="2">
        <v>17.2</v>
      </c>
      <c r="K70" s="2">
        <v>17</v>
      </c>
      <c r="L70" s="2">
        <v>16.3</v>
      </c>
      <c r="M70" s="2"/>
      <c r="N70">
        <f t="shared" si="7"/>
        <v>-1.8552857986599669E-2</v>
      </c>
      <c r="O70">
        <f t="shared" si="8"/>
        <v>1.8552857986599669</v>
      </c>
      <c r="P70" s="5">
        <f t="shared" si="9"/>
        <v>4.6382144966499173</v>
      </c>
      <c r="Q70">
        <f t="shared" si="10"/>
        <v>12.5</v>
      </c>
      <c r="R70">
        <f t="shared" si="11"/>
        <v>32.5</v>
      </c>
      <c r="S70" s="3">
        <f t="shared" si="12"/>
        <v>81</v>
      </c>
    </row>
    <row r="71" spans="1:19" ht="14.45" x14ac:dyDescent="0.3">
      <c r="A71">
        <v>1</v>
      </c>
      <c r="C71" t="str">
        <f t="shared" si="13"/>
        <v>ODS1«</v>
      </c>
      <c r="D71" s="8" t="s">
        <v>9</v>
      </c>
      <c r="E71" s="8"/>
      <c r="F71" s="2">
        <v>19.8</v>
      </c>
      <c r="G71" s="2">
        <v>18.399999999999999</v>
      </c>
      <c r="H71" s="2">
        <v>18.399999999999999</v>
      </c>
      <c r="I71" s="2">
        <v>18.100000000000001</v>
      </c>
      <c r="J71" s="2">
        <v>16.3</v>
      </c>
      <c r="K71" s="2">
        <v>16.3</v>
      </c>
      <c r="L71" s="2">
        <v>16.399999999999999</v>
      </c>
      <c r="M71" s="2"/>
      <c r="N71">
        <f t="shared" si="7"/>
        <v>-2.275106681231287E-2</v>
      </c>
      <c r="O71">
        <f t="shared" si="8"/>
        <v>2.275106681231287</v>
      </c>
      <c r="P71" s="5">
        <f t="shared" si="9"/>
        <v>5</v>
      </c>
      <c r="Q71">
        <f t="shared" si="10"/>
        <v>12.5</v>
      </c>
      <c r="R71">
        <f t="shared" si="11"/>
        <v>32.5</v>
      </c>
      <c r="S71" s="3">
        <f t="shared" si="12"/>
        <v>80.5</v>
      </c>
    </row>
    <row r="72" spans="1:19" ht="14.45" x14ac:dyDescent="0.3">
      <c r="A72">
        <v>1</v>
      </c>
      <c r="C72" t="str">
        <f t="shared" si="13"/>
        <v>ODS1«</v>
      </c>
      <c r="D72" s="8" t="s">
        <v>10</v>
      </c>
      <c r="E72" s="8"/>
      <c r="F72" s="2">
        <v>20.399999999999999</v>
      </c>
      <c r="G72" s="2">
        <v>20.399999999999999</v>
      </c>
      <c r="H72" s="2">
        <v>19.2</v>
      </c>
      <c r="I72" s="2">
        <v>18.399999999999999</v>
      </c>
      <c r="J72" s="2">
        <v>17.100000000000001</v>
      </c>
      <c r="K72" s="2">
        <v>16.2</v>
      </c>
      <c r="L72" s="2">
        <v>14.4</v>
      </c>
      <c r="M72" s="2"/>
      <c r="N72">
        <f t="shared" si="7"/>
        <v>-6.7290361059346715E-2</v>
      </c>
      <c r="O72">
        <f t="shared" si="8"/>
        <v>6.7290361059346715</v>
      </c>
      <c r="P72" s="5">
        <f t="shared" si="9"/>
        <v>5</v>
      </c>
      <c r="Q72">
        <f t="shared" si="10"/>
        <v>12.5</v>
      </c>
      <c r="R72">
        <f t="shared" si="11"/>
        <v>32.5</v>
      </c>
      <c r="S72" s="3">
        <f t="shared" si="12"/>
        <v>90.5</v>
      </c>
    </row>
    <row r="73" spans="1:19" ht="14.45" x14ac:dyDescent="0.3">
      <c r="A73">
        <v>1</v>
      </c>
      <c r="C73" t="str">
        <f t="shared" si="13"/>
        <v>ODS1«</v>
      </c>
      <c r="D73" s="8" t="s">
        <v>11</v>
      </c>
      <c r="E73" s="8"/>
      <c r="F73" s="2">
        <v>27.3</v>
      </c>
      <c r="G73" s="2">
        <v>29.2</v>
      </c>
      <c r="H73" s="2">
        <v>28.6</v>
      </c>
      <c r="I73" s="2">
        <v>27.9</v>
      </c>
      <c r="J73" s="2">
        <v>26.6</v>
      </c>
      <c r="K73" s="2">
        <v>26.1</v>
      </c>
      <c r="L73" s="2">
        <v>25.3</v>
      </c>
      <c r="M73" s="2"/>
      <c r="N73">
        <f t="shared" si="7"/>
        <v>-2.8265696996368717E-2</v>
      </c>
      <c r="O73">
        <f t="shared" si="8"/>
        <v>2.8265696996368717</v>
      </c>
      <c r="P73" s="5">
        <f t="shared" si="9"/>
        <v>5</v>
      </c>
      <c r="Q73">
        <f t="shared" si="10"/>
        <v>12.5</v>
      </c>
      <c r="R73">
        <f t="shared" si="11"/>
        <v>32.5</v>
      </c>
      <c r="S73" s="3">
        <f t="shared" si="12"/>
        <v>36</v>
      </c>
    </row>
    <row r="74" spans="1:19" ht="14.45" x14ac:dyDescent="0.3">
      <c r="A74">
        <v>1</v>
      </c>
      <c r="C74" t="str">
        <f t="shared" si="13"/>
        <v>ODS1«</v>
      </c>
      <c r="D74" s="8" t="s">
        <v>12</v>
      </c>
      <c r="E74" s="8"/>
      <c r="F74" s="2">
        <v>23.5</v>
      </c>
      <c r="G74" s="2">
        <v>26</v>
      </c>
      <c r="H74" s="2">
        <v>24.2</v>
      </c>
      <c r="I74" s="2">
        <v>24.4</v>
      </c>
      <c r="J74" s="2">
        <v>23.4</v>
      </c>
      <c r="K74" s="2">
        <v>24.4</v>
      </c>
      <c r="L74" s="2">
        <v>24.3</v>
      </c>
      <c r="M74" s="2"/>
      <c r="N74">
        <f t="shared" si="7"/>
        <v>-1.3432998606112134E-2</v>
      </c>
      <c r="O74">
        <f t="shared" si="8"/>
        <v>1.3432998606112134</v>
      </c>
      <c r="P74" s="5">
        <f t="shared" si="9"/>
        <v>3.3582496515280336</v>
      </c>
      <c r="Q74">
        <f t="shared" si="10"/>
        <v>12.5</v>
      </c>
      <c r="R74">
        <f t="shared" si="11"/>
        <v>32.5</v>
      </c>
      <c r="S74" s="3">
        <f t="shared" si="12"/>
        <v>41</v>
      </c>
    </row>
    <row r="75" spans="1:19" ht="14.45" x14ac:dyDescent="0.3">
      <c r="A75">
        <v>1</v>
      </c>
      <c r="C75" t="str">
        <f t="shared" si="13"/>
        <v>ODS1«</v>
      </c>
      <c r="D75" s="8" t="s">
        <v>13</v>
      </c>
      <c r="E75" s="8"/>
      <c r="F75" s="2">
        <v>16</v>
      </c>
      <c r="G75" s="2">
        <v>17.3</v>
      </c>
      <c r="H75" s="2">
        <v>16.8</v>
      </c>
      <c r="I75" s="2">
        <v>16.600000000000001</v>
      </c>
      <c r="J75" s="2">
        <v>15.7</v>
      </c>
      <c r="K75" s="2">
        <v>16.5</v>
      </c>
      <c r="L75" s="2">
        <v>15.6</v>
      </c>
      <c r="M75" s="2"/>
      <c r="N75">
        <f t="shared" si="7"/>
        <v>-2.0474606967993636E-2</v>
      </c>
      <c r="O75">
        <f t="shared" si="8"/>
        <v>2.0474606967993636</v>
      </c>
      <c r="P75" s="5">
        <f t="shared" si="9"/>
        <v>5</v>
      </c>
      <c r="Q75">
        <f t="shared" si="10"/>
        <v>12.5</v>
      </c>
      <c r="R75">
        <f t="shared" si="11"/>
        <v>32.5</v>
      </c>
      <c r="S75" s="3">
        <f t="shared" si="12"/>
        <v>84.5</v>
      </c>
    </row>
    <row r="76" spans="1:19" ht="14.45" x14ac:dyDescent="0.3">
      <c r="A76">
        <v>1</v>
      </c>
      <c r="C76" t="str">
        <f t="shared" si="13"/>
        <v>ODS1«</v>
      </c>
      <c r="D76" s="8" t="s">
        <v>14</v>
      </c>
      <c r="E76" s="8"/>
      <c r="F76" s="2">
        <v>18.100000000000001</v>
      </c>
      <c r="G76" s="2">
        <v>18.5</v>
      </c>
      <c r="H76" s="2">
        <v>17.7</v>
      </c>
      <c r="I76" s="2">
        <v>18.2</v>
      </c>
      <c r="J76" s="2">
        <v>17</v>
      </c>
      <c r="K76" s="2">
        <v>17.399999999999999</v>
      </c>
      <c r="L76" s="2">
        <v>17.899999999999999</v>
      </c>
      <c r="M76" s="2"/>
      <c r="N76">
        <f t="shared" si="7"/>
        <v>-6.5723111109952104E-3</v>
      </c>
      <c r="O76">
        <f t="shared" si="8"/>
        <v>0.65723111109952104</v>
      </c>
      <c r="P76" s="5">
        <f t="shared" si="9"/>
        <v>1.6430777777488026</v>
      </c>
      <c r="Q76">
        <f t="shared" si="10"/>
        <v>12.5</v>
      </c>
      <c r="R76">
        <f t="shared" si="11"/>
        <v>32.5</v>
      </c>
      <c r="S76" s="3">
        <f t="shared" si="12"/>
        <v>73.000000000000014</v>
      </c>
    </row>
    <row r="77" spans="1:19" ht="14.45" x14ac:dyDescent="0.3">
      <c r="A77">
        <v>1</v>
      </c>
      <c r="C77" t="str">
        <f t="shared" si="13"/>
        <v>ODS1«</v>
      </c>
      <c r="D77" s="8" t="s">
        <v>15</v>
      </c>
      <c r="E77" s="8"/>
      <c r="F77" s="2">
        <v>35.700000000000003</v>
      </c>
      <c r="G77" s="2">
        <v>36</v>
      </c>
      <c r="H77" s="2">
        <v>35.700000000000003</v>
      </c>
      <c r="I77" s="2">
        <v>35.6</v>
      </c>
      <c r="J77" s="2">
        <v>34.799999999999997</v>
      </c>
      <c r="K77" s="2">
        <v>31.8</v>
      </c>
      <c r="L77" s="2">
        <v>30</v>
      </c>
      <c r="M77" s="2"/>
      <c r="N77">
        <f t="shared" si="7"/>
        <v>-3.5807495997372762E-2</v>
      </c>
      <c r="O77">
        <f t="shared" si="8"/>
        <v>3.5807495997372762</v>
      </c>
      <c r="P77" s="5">
        <f t="shared" si="9"/>
        <v>5</v>
      </c>
      <c r="Q77">
        <f t="shared" si="10"/>
        <v>12.5</v>
      </c>
      <c r="R77">
        <f t="shared" si="11"/>
        <v>32.5</v>
      </c>
      <c r="S77" s="3">
        <f t="shared" si="12"/>
        <v>12.5</v>
      </c>
    </row>
    <row r="78" spans="1:19" ht="14.45" x14ac:dyDescent="0.3">
      <c r="A78">
        <v>1</v>
      </c>
      <c r="C78" t="str">
        <f t="shared" si="13"/>
        <v>ODS1«</v>
      </c>
      <c r="D78" s="8" t="s">
        <v>16</v>
      </c>
      <c r="E78" s="8"/>
      <c r="F78" s="2">
        <v>34.799999999999997</v>
      </c>
      <c r="G78" s="2">
        <v>31.8</v>
      </c>
      <c r="H78" s="2">
        <v>28.2</v>
      </c>
      <c r="I78" s="2">
        <v>26.3</v>
      </c>
      <c r="J78" s="2">
        <v>25.6</v>
      </c>
      <c r="K78" s="2">
        <v>19.600000000000001</v>
      </c>
      <c r="L78" s="2">
        <v>18.899999999999999</v>
      </c>
      <c r="M78" s="2"/>
      <c r="N78">
        <f t="shared" si="7"/>
        <v>-9.8829561686936906E-2</v>
      </c>
      <c r="O78">
        <f t="shared" si="8"/>
        <v>9.8829561686936902</v>
      </c>
      <c r="P78" s="5">
        <f t="shared" si="9"/>
        <v>5</v>
      </c>
      <c r="Q78">
        <f t="shared" si="10"/>
        <v>12.5</v>
      </c>
      <c r="R78">
        <f t="shared" si="11"/>
        <v>32.5</v>
      </c>
      <c r="S78" s="3">
        <f t="shared" si="12"/>
        <v>68</v>
      </c>
    </row>
    <row r="79" spans="1:19" ht="14.45" x14ac:dyDescent="0.3">
      <c r="A79">
        <v>1</v>
      </c>
      <c r="C79" t="str">
        <f t="shared" si="13"/>
        <v>ODS1«</v>
      </c>
      <c r="D79" s="8" t="s">
        <v>17</v>
      </c>
      <c r="E79" s="8"/>
      <c r="F79" s="2">
        <v>29.9</v>
      </c>
      <c r="G79" s="2">
        <v>27.7</v>
      </c>
      <c r="H79" s="2">
        <v>26.2</v>
      </c>
      <c r="I79" s="2">
        <v>24.4</v>
      </c>
      <c r="J79" s="2">
        <v>22.7</v>
      </c>
      <c r="K79" s="2">
        <v>21.1</v>
      </c>
      <c r="L79" s="2">
        <v>20.6</v>
      </c>
      <c r="M79" s="2"/>
      <c r="N79">
        <f t="shared" si="7"/>
        <v>-5.7508395582561156E-2</v>
      </c>
      <c r="O79">
        <f t="shared" si="8"/>
        <v>5.750839558256116</v>
      </c>
      <c r="P79" s="5">
        <f t="shared" si="9"/>
        <v>5</v>
      </c>
      <c r="Q79">
        <f t="shared" si="10"/>
        <v>12.5</v>
      </c>
      <c r="R79">
        <f t="shared" si="11"/>
        <v>32.5</v>
      </c>
      <c r="S79" s="3">
        <f t="shared" si="12"/>
        <v>59.5</v>
      </c>
    </row>
    <row r="80" spans="1:19" ht="14.45" x14ac:dyDescent="0.3">
      <c r="A80">
        <v>1</v>
      </c>
      <c r="C80" t="str">
        <f t="shared" si="13"/>
        <v>ODS1«</v>
      </c>
      <c r="D80" s="8" t="s">
        <v>18</v>
      </c>
      <c r="E80" s="8"/>
      <c r="F80" s="2">
        <v>28.5</v>
      </c>
      <c r="G80" s="2">
        <v>28.3</v>
      </c>
      <c r="H80" s="2">
        <v>28.7</v>
      </c>
      <c r="I80" s="2">
        <v>30</v>
      </c>
      <c r="J80" s="2">
        <v>28.9</v>
      </c>
      <c r="K80" s="2">
        <v>27.3</v>
      </c>
      <c r="L80" s="2">
        <v>25.6</v>
      </c>
      <c r="M80" s="2"/>
      <c r="N80">
        <f t="shared" si="7"/>
        <v>-1.9854148796634163E-2</v>
      </c>
      <c r="O80">
        <f t="shared" si="8"/>
        <v>1.9854148796634163</v>
      </c>
      <c r="P80" s="5">
        <f t="shared" si="9"/>
        <v>4.9635371991585409</v>
      </c>
      <c r="Q80">
        <f t="shared" si="10"/>
        <v>12.5</v>
      </c>
      <c r="R80">
        <f t="shared" si="11"/>
        <v>32.5</v>
      </c>
      <c r="S80" s="3">
        <f t="shared" si="12"/>
        <v>34.499999999999993</v>
      </c>
    </row>
    <row r="81" spans="1:19" ht="14.45" x14ac:dyDescent="0.3">
      <c r="A81">
        <v>1</v>
      </c>
      <c r="C81" t="str">
        <f t="shared" si="13"/>
        <v>ODS1«</v>
      </c>
      <c r="D81" s="8" t="s">
        <v>19</v>
      </c>
      <c r="E81" s="8"/>
      <c r="F81" s="2">
        <v>35.1</v>
      </c>
      <c r="G81" s="2">
        <v>32.700000000000003</v>
      </c>
      <c r="H81" s="2">
        <v>30.9</v>
      </c>
      <c r="I81" s="2">
        <v>28.5</v>
      </c>
      <c r="J81" s="2">
        <v>28.2</v>
      </c>
      <c r="K81" s="2">
        <v>28.4</v>
      </c>
      <c r="L81" s="2">
        <v>27.3</v>
      </c>
      <c r="M81" s="2"/>
      <c r="N81">
        <f t="shared" si="7"/>
        <v>-3.5453923293570888E-2</v>
      </c>
      <c r="O81">
        <f t="shared" si="8"/>
        <v>3.5453923293570888</v>
      </c>
      <c r="P81" s="5">
        <f t="shared" si="9"/>
        <v>5</v>
      </c>
      <c r="Q81">
        <f t="shared" si="10"/>
        <v>12.5</v>
      </c>
      <c r="R81">
        <f t="shared" si="11"/>
        <v>32.5</v>
      </c>
      <c r="S81" s="3">
        <f t="shared" si="12"/>
        <v>25.999999999999996</v>
      </c>
    </row>
    <row r="82" spans="1:19" ht="14.45" x14ac:dyDescent="0.3">
      <c r="A82">
        <v>1</v>
      </c>
      <c r="C82" t="str">
        <f t="shared" si="13"/>
        <v>ODS1«</v>
      </c>
      <c r="D82" s="8" t="s">
        <v>20</v>
      </c>
      <c r="E82" s="8"/>
      <c r="F82" s="2">
        <v>30.8</v>
      </c>
      <c r="G82" s="2">
        <v>27.3</v>
      </c>
      <c r="H82" s="2">
        <v>29.3</v>
      </c>
      <c r="I82" s="2">
        <v>30.1</v>
      </c>
      <c r="J82" s="2">
        <v>29.6</v>
      </c>
      <c r="K82" s="2">
        <v>28.3</v>
      </c>
      <c r="L82" s="2">
        <v>26.3</v>
      </c>
      <c r="M82" s="2"/>
      <c r="N82">
        <f t="shared" si="7"/>
        <v>-7.4357694560130971E-3</v>
      </c>
      <c r="O82">
        <f t="shared" si="8"/>
        <v>0.74357694560130971</v>
      </c>
      <c r="P82" s="5">
        <f t="shared" si="9"/>
        <v>1.8589423640032743</v>
      </c>
      <c r="Q82">
        <f t="shared" si="10"/>
        <v>12.5</v>
      </c>
      <c r="R82">
        <f t="shared" si="11"/>
        <v>32.5</v>
      </c>
      <c r="S82" s="3">
        <f t="shared" si="12"/>
        <v>30.999999999999993</v>
      </c>
    </row>
    <row r="83" spans="1:19" ht="14.45" x14ac:dyDescent="0.3">
      <c r="A83">
        <v>1</v>
      </c>
      <c r="C83" t="str">
        <f t="shared" si="13"/>
        <v>ODS1«</v>
      </c>
      <c r="D83" s="8" t="s">
        <v>21</v>
      </c>
      <c r="E83" s="8"/>
      <c r="F83" s="2">
        <v>19</v>
      </c>
      <c r="G83" s="2">
        <v>19</v>
      </c>
      <c r="H83" s="2">
        <v>18.5</v>
      </c>
      <c r="I83" s="2">
        <v>19.100000000000001</v>
      </c>
      <c r="J83" s="2">
        <v>19.399999999999999</v>
      </c>
      <c r="K83" s="2">
        <v>20.7</v>
      </c>
      <c r="L83" s="2">
        <v>20.6</v>
      </c>
      <c r="M83" s="2"/>
      <c r="N83">
        <f t="shared" si="7"/>
        <v>1.6301868128029362E-2</v>
      </c>
      <c r="O83">
        <f t="shared" si="8"/>
        <v>-1.6301868128029362</v>
      </c>
      <c r="P83" s="5">
        <f t="shared" si="9"/>
        <v>-4.0754670320073405</v>
      </c>
      <c r="Q83">
        <f t="shared" si="10"/>
        <v>12.5</v>
      </c>
      <c r="R83">
        <f t="shared" si="11"/>
        <v>32.5</v>
      </c>
      <c r="S83" s="3">
        <f t="shared" si="12"/>
        <v>59.5</v>
      </c>
    </row>
    <row r="84" spans="1:19" ht="14.45" x14ac:dyDescent="0.3">
      <c r="A84">
        <v>1</v>
      </c>
      <c r="C84" t="str">
        <f t="shared" si="13"/>
        <v>ODS1«</v>
      </c>
      <c r="D84" s="8" t="s">
        <v>22</v>
      </c>
      <c r="E84" s="8"/>
      <c r="F84" s="2">
        <v>24.6</v>
      </c>
      <c r="G84" s="2">
        <v>23.9</v>
      </c>
      <c r="H84" s="2">
        <v>23</v>
      </c>
      <c r="I84" s="2">
        <v>20.3</v>
      </c>
      <c r="J84" s="2">
        <v>19.3</v>
      </c>
      <c r="K84" s="2">
        <v>19</v>
      </c>
      <c r="L84" s="2">
        <v>20.100000000000001</v>
      </c>
      <c r="M84" s="2"/>
      <c r="N84">
        <f t="shared" si="7"/>
        <v>-3.4038913564899964E-2</v>
      </c>
      <c r="O84">
        <f t="shared" si="8"/>
        <v>3.4038913564899964</v>
      </c>
      <c r="P84" s="5">
        <f t="shared" si="9"/>
        <v>5</v>
      </c>
      <c r="Q84">
        <f t="shared" si="10"/>
        <v>12.5</v>
      </c>
      <c r="R84">
        <f t="shared" si="11"/>
        <v>32.5</v>
      </c>
      <c r="S84" s="3">
        <f t="shared" si="12"/>
        <v>61.999999999999986</v>
      </c>
    </row>
    <row r="85" spans="1:19" ht="14.45" x14ac:dyDescent="0.3">
      <c r="A85">
        <v>1</v>
      </c>
      <c r="C85" t="str">
        <f t="shared" si="13"/>
        <v>ODS1«</v>
      </c>
      <c r="D85" s="8" t="s">
        <v>23</v>
      </c>
      <c r="E85" s="8"/>
      <c r="F85" s="2">
        <v>15.9</v>
      </c>
      <c r="G85" s="2">
        <v>16.5</v>
      </c>
      <c r="H85" s="2">
        <v>16.399999999999999</v>
      </c>
      <c r="I85" s="2">
        <v>16.7</v>
      </c>
      <c r="J85" s="2">
        <v>17</v>
      </c>
      <c r="K85" s="2">
        <v>16.7</v>
      </c>
      <c r="L85" s="2">
        <v>16.5</v>
      </c>
      <c r="M85" s="2"/>
      <c r="N85">
        <f t="shared" si="7"/>
        <v>0</v>
      </c>
      <c r="O85">
        <f t="shared" si="8"/>
        <v>0</v>
      </c>
      <c r="P85" s="5">
        <f t="shared" si="9"/>
        <v>0</v>
      </c>
      <c r="Q85">
        <f t="shared" si="10"/>
        <v>12.5</v>
      </c>
      <c r="R85">
        <f t="shared" si="11"/>
        <v>32.5</v>
      </c>
      <c r="S85" s="3">
        <f t="shared" si="12"/>
        <v>80</v>
      </c>
    </row>
    <row r="86" spans="1:19" ht="14.45" x14ac:dyDescent="0.3">
      <c r="A86">
        <v>1</v>
      </c>
      <c r="C86" t="str">
        <f t="shared" si="13"/>
        <v>ODS1«</v>
      </c>
      <c r="D86" s="8" t="s">
        <v>24</v>
      </c>
      <c r="E86" s="8"/>
      <c r="F86" s="2">
        <v>25.8</v>
      </c>
      <c r="G86" s="2">
        <v>24.7</v>
      </c>
      <c r="H86" s="2">
        <v>23.4</v>
      </c>
      <c r="I86" s="2">
        <v>21.9</v>
      </c>
      <c r="J86" s="2">
        <v>19.5</v>
      </c>
      <c r="K86" s="2">
        <v>18.899999999999999</v>
      </c>
      <c r="L86" s="2">
        <v>18.2</v>
      </c>
      <c r="M86" s="2"/>
      <c r="N86">
        <f t="shared" si="7"/>
        <v>-5.9248570436762238E-2</v>
      </c>
      <c r="O86">
        <f t="shared" si="8"/>
        <v>5.9248570436762238</v>
      </c>
      <c r="P86" s="5">
        <f t="shared" si="9"/>
        <v>5</v>
      </c>
      <c r="Q86">
        <f t="shared" si="10"/>
        <v>12.5</v>
      </c>
      <c r="R86">
        <f t="shared" si="11"/>
        <v>32.5</v>
      </c>
      <c r="S86" s="3">
        <f t="shared" si="12"/>
        <v>71.500000000000014</v>
      </c>
    </row>
    <row r="87" spans="1:19" ht="14.45" x14ac:dyDescent="0.3">
      <c r="A87">
        <v>1</v>
      </c>
      <c r="C87" t="str">
        <f t="shared" si="13"/>
        <v>ODS1«</v>
      </c>
      <c r="D87" s="8" t="s">
        <v>25</v>
      </c>
      <c r="E87" s="8"/>
      <c r="F87" s="2">
        <v>27.5</v>
      </c>
      <c r="G87" s="2">
        <v>27.5</v>
      </c>
      <c r="H87" s="2">
        <v>26.6</v>
      </c>
      <c r="I87" s="2">
        <v>25.1</v>
      </c>
      <c r="J87" s="2">
        <v>23.3</v>
      </c>
      <c r="K87" s="2">
        <v>21.6</v>
      </c>
      <c r="L87" s="2">
        <v>21.6</v>
      </c>
      <c r="M87" s="2"/>
      <c r="N87">
        <f t="shared" si="7"/>
        <v>-4.715071710390073E-2</v>
      </c>
      <c r="O87">
        <f t="shared" si="8"/>
        <v>4.715071710390073</v>
      </c>
      <c r="P87" s="5">
        <f t="shared" si="9"/>
        <v>5</v>
      </c>
      <c r="Q87">
        <f t="shared" si="10"/>
        <v>12.5</v>
      </c>
      <c r="R87">
        <f t="shared" si="11"/>
        <v>32.5</v>
      </c>
      <c r="S87" s="3">
        <f t="shared" si="12"/>
        <v>54.499999999999993</v>
      </c>
    </row>
    <row r="88" spans="1:19" ht="14.45" x14ac:dyDescent="0.3">
      <c r="A88">
        <v>1</v>
      </c>
      <c r="C88" t="str">
        <f t="shared" si="13"/>
        <v>ODS1«</v>
      </c>
      <c r="D88" s="8" t="s">
        <v>26</v>
      </c>
      <c r="E88" s="8"/>
      <c r="F88" s="2">
        <v>14.6</v>
      </c>
      <c r="G88" s="2">
        <v>14.8</v>
      </c>
      <c r="H88" s="2">
        <v>14</v>
      </c>
      <c r="I88" s="2">
        <v>13.3</v>
      </c>
      <c r="J88" s="2">
        <v>12.2</v>
      </c>
      <c r="K88" s="2">
        <v>12.2</v>
      </c>
      <c r="L88" s="2">
        <v>12.5</v>
      </c>
      <c r="M88" s="2"/>
      <c r="N88">
        <f t="shared" si="7"/>
        <v>-3.3215543253574675E-2</v>
      </c>
      <c r="O88">
        <f t="shared" si="8"/>
        <v>3.3215543253574675</v>
      </c>
      <c r="P88" s="5">
        <f t="shared" si="9"/>
        <v>5</v>
      </c>
      <c r="Q88">
        <f t="shared" si="10"/>
        <v>12.5</v>
      </c>
      <c r="R88">
        <f t="shared" si="11"/>
        <v>32.5</v>
      </c>
      <c r="S88" s="3">
        <f t="shared" si="12"/>
        <v>100</v>
      </c>
    </row>
    <row r="89" spans="1:19" ht="14.45" x14ac:dyDescent="0.3">
      <c r="A89">
        <v>1</v>
      </c>
      <c r="C89" t="str">
        <f t="shared" si="13"/>
        <v>ODS1«</v>
      </c>
      <c r="D89" s="8" t="s">
        <v>27</v>
      </c>
      <c r="E89" s="8"/>
      <c r="F89" s="2">
        <v>41.9</v>
      </c>
      <c r="G89" s="2">
        <v>40.299999999999997</v>
      </c>
      <c r="H89" s="2">
        <v>37.4</v>
      </c>
      <c r="I89" s="2">
        <v>38.799999999999997</v>
      </c>
      <c r="J89" s="2">
        <v>35.700000000000003</v>
      </c>
      <c r="K89" s="2">
        <v>32.5</v>
      </c>
      <c r="L89" s="2">
        <v>31.2</v>
      </c>
      <c r="M89" s="2"/>
      <c r="N89">
        <f t="shared" si="7"/>
        <v>-4.9898706018031147E-2</v>
      </c>
      <c r="O89">
        <f t="shared" si="8"/>
        <v>4.9898706018031147</v>
      </c>
      <c r="P89" s="5">
        <f t="shared" si="9"/>
        <v>5</v>
      </c>
      <c r="Q89">
        <f t="shared" si="10"/>
        <v>12.5</v>
      </c>
      <c r="R89">
        <f t="shared" si="11"/>
        <v>32.5</v>
      </c>
      <c r="S89" s="3">
        <f t="shared" si="12"/>
        <v>6.5000000000000027</v>
      </c>
    </row>
    <row r="90" spans="1:19" ht="14.45" x14ac:dyDescent="0.3">
      <c r="A90">
        <v>1</v>
      </c>
      <c r="C90" t="str">
        <f t="shared" si="13"/>
        <v>ODS1«</v>
      </c>
      <c r="D90" s="8" t="s">
        <v>28</v>
      </c>
      <c r="E90" s="8"/>
      <c r="F90" s="2">
        <v>18.3</v>
      </c>
      <c r="G90" s="2">
        <v>18.2</v>
      </c>
      <c r="H90" s="2">
        <v>18.600000000000001</v>
      </c>
      <c r="I90" s="2">
        <v>18.3</v>
      </c>
      <c r="J90" s="2">
        <v>17.7</v>
      </c>
      <c r="K90" s="2">
        <v>18</v>
      </c>
      <c r="L90" s="2">
        <v>18.8</v>
      </c>
      <c r="M90" s="2"/>
      <c r="N90">
        <f t="shared" si="7"/>
        <v>6.508141664694822E-3</v>
      </c>
      <c r="O90">
        <f t="shared" si="8"/>
        <v>-0.6508141664694822</v>
      </c>
      <c r="P90" s="5">
        <f t="shared" si="9"/>
        <v>-1.6270354161737055</v>
      </c>
      <c r="Q90">
        <f t="shared" si="10"/>
        <v>12.5</v>
      </c>
      <c r="R90">
        <f t="shared" si="11"/>
        <v>32.5</v>
      </c>
      <c r="S90" s="3">
        <f t="shared" si="12"/>
        <v>68.5</v>
      </c>
    </row>
    <row r="91" spans="1:19" ht="14.45" x14ac:dyDescent="0.3">
      <c r="A91">
        <v>1</v>
      </c>
      <c r="C91" t="str">
        <f t="shared" si="13"/>
        <v>ODS1«</v>
      </c>
      <c r="D91" s="8" t="s">
        <v>29</v>
      </c>
      <c r="E91" s="8"/>
      <c r="F91" s="2">
        <v>24.6</v>
      </c>
      <c r="G91" s="2">
        <v>24.5</v>
      </c>
      <c r="H91" s="2">
        <v>23.8</v>
      </c>
      <c r="I91" s="2">
        <v>23.7</v>
      </c>
      <c r="J91" s="2">
        <v>22.5</v>
      </c>
      <c r="K91" s="2">
        <v>21.6</v>
      </c>
      <c r="L91" s="2">
        <v>20.9</v>
      </c>
      <c r="M91" s="2"/>
      <c r="N91">
        <f t="shared" si="7"/>
        <v>-3.1284964851605035E-2</v>
      </c>
      <c r="O91">
        <f t="shared" si="8"/>
        <v>3.1284964851605035</v>
      </c>
      <c r="P91" s="5">
        <f t="shared" si="9"/>
        <v>5</v>
      </c>
      <c r="Q91">
        <f t="shared" si="10"/>
        <v>12.5</v>
      </c>
      <c r="R91">
        <f t="shared" si="11"/>
        <v>32.5</v>
      </c>
      <c r="S91" s="3">
        <f t="shared" si="12"/>
        <v>58.000000000000007</v>
      </c>
    </row>
    <row r="92" spans="1:19" ht="14.45" x14ac:dyDescent="0.3">
      <c r="A92">
        <v>1</v>
      </c>
      <c r="B92">
        <v>11</v>
      </c>
      <c r="C92" t="str">
        <f t="shared" si="13"/>
        <v>ODS1« e ODS11«</v>
      </c>
      <c r="D92" s="7" t="s">
        <v>81</v>
      </c>
      <c r="E92" s="7"/>
      <c r="F92" s="2"/>
      <c r="G92" s="2"/>
      <c r="H92" s="2"/>
      <c r="I92" s="2"/>
      <c r="J92" s="2"/>
      <c r="K92" s="2"/>
      <c r="L92" s="2"/>
      <c r="M92" s="2"/>
      <c r="O92" t="s">
        <v>161</v>
      </c>
    </row>
    <row r="93" spans="1:19" ht="14.45" x14ac:dyDescent="0.3">
      <c r="A93">
        <v>1</v>
      </c>
      <c r="B93">
        <v>11</v>
      </c>
      <c r="C93" t="str">
        <f t="shared" si="13"/>
        <v>ODS1« e ODS11«</v>
      </c>
      <c r="D93" s="8" t="s">
        <v>2</v>
      </c>
      <c r="E93" s="8"/>
      <c r="F93" s="2">
        <v>13.1</v>
      </c>
      <c r="G93" s="2">
        <v>12.3</v>
      </c>
      <c r="H93" s="2">
        <v>12.8</v>
      </c>
      <c r="I93" s="2">
        <v>13.1</v>
      </c>
      <c r="J93" s="2">
        <v>12.5</v>
      </c>
      <c r="K93" s="2">
        <v>13.4</v>
      </c>
      <c r="L93" s="2">
        <v>12</v>
      </c>
      <c r="M93" s="2"/>
      <c r="N93">
        <f>(L93/G93)^(1/5)-1</f>
        <v>-4.9263480652584901E-3</v>
      </c>
      <c r="O93">
        <f>-N93*100</f>
        <v>0.49263480652584901</v>
      </c>
      <c r="P93" s="5">
        <f>IF(O93&lt;-2,-5,IF(O93&gt;2,5,2.5*O93))</f>
        <v>1.2315870163146225</v>
      </c>
      <c r="Q93">
        <f>MIN($L$93:$L$120)</f>
        <v>4.0999999999999996</v>
      </c>
      <c r="R93">
        <f>MAX($L$93:$L$120)</f>
        <v>31.1</v>
      </c>
      <c r="S93" s="3">
        <f>IF(O93="",0,(L93-R93)/(Q93-R93)*100)</f>
        <v>70.740740740740748</v>
      </c>
    </row>
    <row r="94" spans="1:19" ht="14.45" x14ac:dyDescent="0.3">
      <c r="A94">
        <v>1</v>
      </c>
      <c r="B94">
        <v>11</v>
      </c>
      <c r="C94" t="str">
        <f t="shared" si="13"/>
        <v>ODS1« e ODS11«</v>
      </c>
      <c r="D94" s="8" t="s">
        <v>3</v>
      </c>
      <c r="E94" s="8"/>
      <c r="F94" s="2">
        <v>12.5</v>
      </c>
      <c r="G94" s="2">
        <v>10</v>
      </c>
      <c r="H94" s="2">
        <v>11.7</v>
      </c>
      <c r="I94" s="2">
        <v>11.2</v>
      </c>
      <c r="J94" s="2">
        <v>11.9</v>
      </c>
      <c r="K94" s="2">
        <v>10.4</v>
      </c>
      <c r="L94" s="2">
        <v>9.4</v>
      </c>
      <c r="M94" s="2"/>
      <c r="N94">
        <f t="shared" ref="N94:N120" si="14">(L94/G94)^(1/5)-1</f>
        <v>-1.2298824315852941E-2</v>
      </c>
      <c r="O94">
        <f t="shared" ref="O94:O120" si="15">-N94*100</f>
        <v>1.2298824315852941</v>
      </c>
      <c r="P94" s="5">
        <f t="shared" ref="P94:P120" si="16">IF(O94&lt;-2,-5,IF(O94&gt;2,5,2.5*O94))</f>
        <v>3.074706078963235</v>
      </c>
      <c r="Q94">
        <f t="shared" ref="Q94:Q120" si="17">MIN($L$93:$L$120)</f>
        <v>4.0999999999999996</v>
      </c>
      <c r="R94">
        <f t="shared" ref="R94:R120" si="18">MAX($L$93:$L$120)</f>
        <v>31.1</v>
      </c>
      <c r="S94" s="3">
        <f t="shared" ref="S94:S120" si="19">IF(O94="",0,(L94-R94)/(Q94-R94)*100)</f>
        <v>80.370370370370381</v>
      </c>
    </row>
    <row r="95" spans="1:19" ht="14.45" x14ac:dyDescent="0.3">
      <c r="A95">
        <v>1</v>
      </c>
      <c r="B95">
        <v>11</v>
      </c>
      <c r="C95" t="str">
        <f t="shared" si="13"/>
        <v>ODS1« e ODS11«</v>
      </c>
      <c r="D95" s="8" t="s">
        <v>4</v>
      </c>
      <c r="E95" s="8"/>
      <c r="F95" s="2">
        <v>18.100000000000001</v>
      </c>
      <c r="G95" s="2">
        <v>17.5</v>
      </c>
      <c r="H95" s="2">
        <v>18.2</v>
      </c>
      <c r="I95" s="2">
        <v>19.2</v>
      </c>
      <c r="J95" s="2">
        <v>18.399999999999999</v>
      </c>
      <c r="K95" s="2">
        <v>17.899999999999999</v>
      </c>
      <c r="L95" s="2">
        <v>16.7</v>
      </c>
      <c r="M95" s="2"/>
      <c r="N95">
        <f t="shared" si="14"/>
        <v>-9.3147784570984937E-3</v>
      </c>
      <c r="O95">
        <f t="shared" si="15"/>
        <v>0.93147784570984937</v>
      </c>
      <c r="P95" s="5">
        <f t="shared" si="16"/>
        <v>2.3286946142746237</v>
      </c>
      <c r="Q95">
        <f t="shared" si="17"/>
        <v>4.0999999999999996</v>
      </c>
      <c r="R95">
        <f t="shared" si="18"/>
        <v>31.1</v>
      </c>
      <c r="S95" s="3">
        <f t="shared" si="19"/>
        <v>53.333333333333343</v>
      </c>
    </row>
    <row r="96" spans="1:19" ht="14.45" x14ac:dyDescent="0.3">
      <c r="A96">
        <v>1</v>
      </c>
      <c r="B96">
        <v>11</v>
      </c>
      <c r="C96" t="str">
        <f t="shared" si="13"/>
        <v>ODS1« e ODS11«</v>
      </c>
      <c r="D96" s="8" t="s">
        <v>5</v>
      </c>
      <c r="E96" s="8"/>
      <c r="F96" s="2">
        <v>12.9</v>
      </c>
      <c r="G96" s="2">
        <v>13.2</v>
      </c>
      <c r="H96" s="2">
        <v>12.9</v>
      </c>
      <c r="I96" s="2">
        <v>12.3</v>
      </c>
      <c r="J96" s="2">
        <v>12.2</v>
      </c>
      <c r="K96" s="2">
        <v>13</v>
      </c>
      <c r="L96" s="2">
        <v>11.6</v>
      </c>
      <c r="M96" s="2"/>
      <c r="N96">
        <f t="shared" si="14"/>
        <v>-2.5511290746403015E-2</v>
      </c>
      <c r="O96">
        <f t="shared" si="15"/>
        <v>2.5511290746403015</v>
      </c>
      <c r="P96" s="5">
        <f t="shared" si="16"/>
        <v>5</v>
      </c>
      <c r="Q96">
        <f t="shared" si="17"/>
        <v>4.0999999999999996</v>
      </c>
      <c r="R96">
        <f t="shared" si="18"/>
        <v>31.1</v>
      </c>
      <c r="S96" s="3">
        <f t="shared" si="19"/>
        <v>72.222222222222214</v>
      </c>
    </row>
    <row r="97" spans="1:19" ht="14.45" x14ac:dyDescent="0.3">
      <c r="A97">
        <v>1</v>
      </c>
      <c r="B97">
        <v>11</v>
      </c>
      <c r="C97" t="str">
        <f t="shared" si="13"/>
        <v>ODS1« e ODS11«</v>
      </c>
      <c r="D97" s="8" t="s">
        <v>6</v>
      </c>
      <c r="E97" s="8"/>
      <c r="F97" s="2">
        <v>31.1</v>
      </c>
      <c r="G97" s="2">
        <v>25.5</v>
      </c>
      <c r="H97" s="2">
        <v>26.5</v>
      </c>
      <c r="I97" s="2">
        <v>27.1</v>
      </c>
      <c r="J97" s="2">
        <v>29.3</v>
      </c>
      <c r="K97" s="2">
        <v>30.2</v>
      </c>
      <c r="L97" s="2">
        <v>31.1</v>
      </c>
      <c r="M97" s="2"/>
      <c r="N97">
        <f t="shared" si="14"/>
        <v>4.0504689078556089E-2</v>
      </c>
      <c r="O97">
        <f t="shared" si="15"/>
        <v>-4.0504689078556089</v>
      </c>
      <c r="P97" s="5">
        <f t="shared" si="16"/>
        <v>-5</v>
      </c>
      <c r="Q97">
        <f t="shared" si="17"/>
        <v>4.0999999999999996</v>
      </c>
      <c r="R97">
        <f t="shared" si="18"/>
        <v>31.1</v>
      </c>
      <c r="S97" s="3">
        <f t="shared" si="19"/>
        <v>0</v>
      </c>
    </row>
    <row r="98" spans="1:19" ht="14.45" x14ac:dyDescent="0.3">
      <c r="A98">
        <v>1</v>
      </c>
      <c r="B98">
        <v>11</v>
      </c>
      <c r="C98" t="str">
        <f t="shared" si="13"/>
        <v>ODS1« e ODS11«</v>
      </c>
      <c r="D98" s="8" t="s">
        <v>7</v>
      </c>
      <c r="E98" s="8"/>
      <c r="F98" s="2">
        <v>13.1</v>
      </c>
      <c r="G98" s="2">
        <v>11.7</v>
      </c>
      <c r="H98" s="2">
        <v>10.9</v>
      </c>
      <c r="I98" s="2">
        <v>11.5</v>
      </c>
      <c r="J98" s="2">
        <v>11.4</v>
      </c>
      <c r="K98" s="2">
        <v>11.2</v>
      </c>
      <c r="L98" s="2">
        <v>10.199999999999999</v>
      </c>
      <c r="M98" s="2"/>
      <c r="N98">
        <f t="shared" si="14"/>
        <v>-2.7067161445867516E-2</v>
      </c>
      <c r="O98">
        <f t="shared" si="15"/>
        <v>2.7067161445867516</v>
      </c>
      <c r="P98" s="5">
        <f t="shared" si="16"/>
        <v>5</v>
      </c>
      <c r="Q98">
        <f t="shared" si="17"/>
        <v>4.0999999999999996</v>
      </c>
      <c r="R98">
        <f t="shared" si="18"/>
        <v>31.1</v>
      </c>
      <c r="S98" s="3">
        <f t="shared" si="19"/>
        <v>77.407407407407419</v>
      </c>
    </row>
    <row r="99" spans="1:19" ht="14.45" x14ac:dyDescent="0.3">
      <c r="A99">
        <v>1</v>
      </c>
      <c r="B99">
        <v>11</v>
      </c>
      <c r="C99" t="str">
        <f t="shared" si="13"/>
        <v>ODS1« e ODS11«</v>
      </c>
      <c r="D99" s="8" t="s">
        <v>8</v>
      </c>
      <c r="E99" s="8"/>
      <c r="F99" s="2">
        <v>16.600000000000001</v>
      </c>
      <c r="G99" s="2">
        <v>15</v>
      </c>
      <c r="H99" s="2">
        <v>16.100000000000001</v>
      </c>
      <c r="I99" s="2">
        <v>15.9</v>
      </c>
      <c r="J99" s="2">
        <v>14.9</v>
      </c>
      <c r="K99" s="2">
        <v>16.399999999999999</v>
      </c>
      <c r="L99" s="2">
        <v>14.9</v>
      </c>
      <c r="M99" s="2"/>
      <c r="N99">
        <f t="shared" si="14"/>
        <v>-1.3369031778195373E-3</v>
      </c>
      <c r="O99">
        <f t="shared" si="15"/>
        <v>0.13369031778195373</v>
      </c>
      <c r="P99" s="5">
        <f t="shared" si="16"/>
        <v>0.33422579445488432</v>
      </c>
      <c r="Q99">
        <f t="shared" si="17"/>
        <v>4.0999999999999996</v>
      </c>
      <c r="R99">
        <f t="shared" si="18"/>
        <v>31.1</v>
      </c>
      <c r="S99" s="3">
        <f t="shared" si="19"/>
        <v>60.000000000000007</v>
      </c>
    </row>
    <row r="100" spans="1:19" ht="14.45" x14ac:dyDescent="0.3">
      <c r="A100">
        <v>1</v>
      </c>
      <c r="B100">
        <v>11</v>
      </c>
      <c r="C100" t="str">
        <f t="shared" si="13"/>
        <v>ODS1« e ODS11«</v>
      </c>
      <c r="D100" s="8" t="s">
        <v>9</v>
      </c>
      <c r="E100" s="8"/>
      <c r="F100" s="2">
        <v>7.5</v>
      </c>
      <c r="G100" s="2">
        <v>7</v>
      </c>
      <c r="H100" s="2">
        <v>6.3</v>
      </c>
      <c r="I100" s="2">
        <v>6.2</v>
      </c>
      <c r="J100" s="2">
        <v>6.7</v>
      </c>
      <c r="K100" s="2">
        <v>5.0999999999999996</v>
      </c>
      <c r="L100" s="2">
        <v>5.7</v>
      </c>
      <c r="M100" s="2"/>
      <c r="N100">
        <f t="shared" si="14"/>
        <v>-4.0256094145278976E-2</v>
      </c>
      <c r="O100">
        <f t="shared" si="15"/>
        <v>4.0256094145278976</v>
      </c>
      <c r="P100" s="5">
        <f t="shared" si="16"/>
        <v>5</v>
      </c>
      <c r="Q100">
        <f t="shared" si="17"/>
        <v>4.0999999999999996</v>
      </c>
      <c r="R100">
        <f t="shared" si="18"/>
        <v>31.1</v>
      </c>
      <c r="S100" s="3">
        <f t="shared" si="19"/>
        <v>94.074074074074076</v>
      </c>
    </row>
    <row r="101" spans="1:19" ht="14.45" x14ac:dyDescent="0.3">
      <c r="A101">
        <v>1</v>
      </c>
      <c r="B101">
        <v>11</v>
      </c>
      <c r="C101" t="str">
        <f t="shared" si="13"/>
        <v>ODS1« e ODS11«</v>
      </c>
      <c r="D101" s="8" t="s">
        <v>10</v>
      </c>
      <c r="E101" s="8"/>
      <c r="F101" s="2">
        <v>27</v>
      </c>
      <c r="G101" s="2">
        <v>29.9</v>
      </c>
      <c r="H101" s="2">
        <v>26.9</v>
      </c>
      <c r="I101" s="2">
        <v>23.8</v>
      </c>
      <c r="J101" s="2">
        <v>22</v>
      </c>
      <c r="K101" s="2">
        <v>22.7</v>
      </c>
      <c r="L101" s="2">
        <v>20.6</v>
      </c>
      <c r="M101" s="2"/>
      <c r="N101">
        <f t="shared" si="14"/>
        <v>-7.1805038947579392E-2</v>
      </c>
      <c r="O101">
        <f t="shared" si="15"/>
        <v>7.1805038947579387</v>
      </c>
      <c r="P101" s="5">
        <f t="shared" si="16"/>
        <v>5</v>
      </c>
      <c r="Q101">
        <f t="shared" si="17"/>
        <v>4.0999999999999996</v>
      </c>
      <c r="R101">
        <f t="shared" si="18"/>
        <v>31.1</v>
      </c>
      <c r="S101" s="3">
        <f t="shared" si="19"/>
        <v>38.888888888888893</v>
      </c>
    </row>
    <row r="102" spans="1:19" ht="14.45" x14ac:dyDescent="0.3">
      <c r="A102">
        <v>1</v>
      </c>
      <c r="B102">
        <v>11</v>
      </c>
      <c r="C102" t="str">
        <f t="shared" si="13"/>
        <v>ODS1« e ODS11«</v>
      </c>
      <c r="D102" s="8" t="s">
        <v>11</v>
      </c>
      <c r="E102" s="8"/>
      <c r="F102" s="2">
        <v>16.7</v>
      </c>
      <c r="G102" s="2">
        <v>17.100000000000001</v>
      </c>
      <c r="H102" s="2">
        <v>15.2</v>
      </c>
      <c r="I102" s="2">
        <v>15.9</v>
      </c>
      <c r="J102" s="2">
        <v>11.5</v>
      </c>
      <c r="K102" s="2">
        <v>15.9</v>
      </c>
      <c r="L102" s="2">
        <v>14.7</v>
      </c>
      <c r="M102" s="2"/>
      <c r="N102">
        <f t="shared" si="14"/>
        <v>-2.9793354857948651E-2</v>
      </c>
      <c r="O102">
        <f t="shared" si="15"/>
        <v>2.9793354857948651</v>
      </c>
      <c r="P102" s="5">
        <f t="shared" si="16"/>
        <v>5</v>
      </c>
      <c r="Q102">
        <f t="shared" si="17"/>
        <v>4.0999999999999996</v>
      </c>
      <c r="R102">
        <f t="shared" si="18"/>
        <v>31.1</v>
      </c>
      <c r="S102" s="3">
        <f t="shared" si="19"/>
        <v>60.740740740740748</v>
      </c>
    </row>
    <row r="103" spans="1:19" ht="14.45" x14ac:dyDescent="0.3">
      <c r="A103">
        <v>1</v>
      </c>
      <c r="B103">
        <v>11</v>
      </c>
      <c r="C103" t="str">
        <f t="shared" si="13"/>
        <v>ODS1« e ODS11«</v>
      </c>
      <c r="D103" s="8" t="s">
        <v>12</v>
      </c>
      <c r="E103" s="8"/>
      <c r="F103" s="2">
        <v>17.5</v>
      </c>
      <c r="G103" s="2">
        <v>15.9</v>
      </c>
      <c r="H103" s="2">
        <v>13.4</v>
      </c>
      <c r="I103" s="2">
        <v>13.9</v>
      </c>
      <c r="J103" s="2">
        <v>13.9</v>
      </c>
      <c r="K103" s="2">
        <v>13.6</v>
      </c>
      <c r="L103" s="2">
        <v>13.8</v>
      </c>
      <c r="M103" s="2"/>
      <c r="N103">
        <f t="shared" si="14"/>
        <v>-2.7932568943105474E-2</v>
      </c>
      <c r="O103">
        <f t="shared" si="15"/>
        <v>2.7932568943105474</v>
      </c>
      <c r="P103" s="5">
        <f t="shared" si="16"/>
        <v>5</v>
      </c>
      <c r="Q103">
        <f t="shared" si="17"/>
        <v>4.0999999999999996</v>
      </c>
      <c r="R103">
        <f t="shared" si="18"/>
        <v>31.1</v>
      </c>
      <c r="S103" s="3">
        <f t="shared" si="19"/>
        <v>64.074074074074076</v>
      </c>
    </row>
    <row r="104" spans="1:19" ht="14.45" x14ac:dyDescent="0.3">
      <c r="A104">
        <v>1</v>
      </c>
      <c r="B104">
        <v>11</v>
      </c>
      <c r="C104" t="str">
        <f t="shared" si="13"/>
        <v>ODS1« e ODS11«</v>
      </c>
      <c r="D104" s="8" t="s">
        <v>13</v>
      </c>
      <c r="E104" s="8"/>
      <c r="F104" s="2">
        <v>5.2</v>
      </c>
      <c r="G104" s="2">
        <v>5</v>
      </c>
      <c r="H104" s="2">
        <v>4.4000000000000004</v>
      </c>
      <c r="I104" s="2">
        <v>4.7</v>
      </c>
      <c r="J104" s="2">
        <v>4.2</v>
      </c>
      <c r="K104" s="2">
        <v>4.5999999999999996</v>
      </c>
      <c r="L104" s="2">
        <v>4.0999999999999996</v>
      </c>
      <c r="M104" s="2"/>
      <c r="N104">
        <f t="shared" si="14"/>
        <v>-3.8912850389936748E-2</v>
      </c>
      <c r="O104">
        <f t="shared" si="15"/>
        <v>3.8912850389936748</v>
      </c>
      <c r="P104" s="5">
        <f t="shared" si="16"/>
        <v>5</v>
      </c>
      <c r="Q104">
        <f t="shared" si="17"/>
        <v>4.0999999999999996</v>
      </c>
      <c r="R104">
        <f t="shared" si="18"/>
        <v>31.1</v>
      </c>
      <c r="S104" s="3">
        <f t="shared" si="19"/>
        <v>100</v>
      </c>
    </row>
    <row r="105" spans="1:19" ht="14.45" x14ac:dyDescent="0.3">
      <c r="A105">
        <v>1</v>
      </c>
      <c r="B105">
        <v>11</v>
      </c>
      <c r="C105" t="str">
        <f t="shared" si="13"/>
        <v>ODS1« e ODS11«</v>
      </c>
      <c r="D105" s="8" t="s">
        <v>14</v>
      </c>
      <c r="E105" s="8"/>
      <c r="F105" s="2">
        <v>12.8</v>
      </c>
      <c r="G105" s="2">
        <v>13.4</v>
      </c>
      <c r="H105" s="2">
        <v>12.6</v>
      </c>
      <c r="I105" s="2">
        <v>14</v>
      </c>
      <c r="J105" s="2">
        <v>11.1</v>
      </c>
      <c r="K105" s="2">
        <v>12.7</v>
      </c>
      <c r="L105" s="2">
        <v>11.5</v>
      </c>
      <c r="M105" s="2"/>
      <c r="N105">
        <f t="shared" si="14"/>
        <v>-3.0118649770665695E-2</v>
      </c>
      <c r="O105">
        <f t="shared" si="15"/>
        <v>3.0118649770665695</v>
      </c>
      <c r="P105" s="5">
        <f t="shared" si="16"/>
        <v>5</v>
      </c>
      <c r="Q105">
        <f t="shared" si="17"/>
        <v>4.0999999999999996</v>
      </c>
      <c r="R105">
        <f t="shared" si="18"/>
        <v>31.1</v>
      </c>
      <c r="S105" s="3">
        <f t="shared" si="19"/>
        <v>72.592592592592595</v>
      </c>
    </row>
    <row r="106" spans="1:19" ht="14.45" x14ac:dyDescent="0.3">
      <c r="A106">
        <v>1</v>
      </c>
      <c r="B106">
        <v>11</v>
      </c>
      <c r="C106" t="str">
        <f t="shared" si="13"/>
        <v>ODS1« e ODS11«</v>
      </c>
      <c r="D106" s="8" t="s">
        <v>15</v>
      </c>
      <c r="E106" s="8"/>
      <c r="F106" s="2">
        <v>14</v>
      </c>
      <c r="G106" s="2">
        <v>13.7</v>
      </c>
      <c r="H106" s="2">
        <v>15.1</v>
      </c>
      <c r="I106" s="2">
        <v>14.7</v>
      </c>
      <c r="J106" s="2">
        <v>13.5</v>
      </c>
      <c r="K106" s="2">
        <v>12.9</v>
      </c>
      <c r="L106" s="2">
        <v>12.5</v>
      </c>
      <c r="M106" s="2"/>
      <c r="N106">
        <f t="shared" si="14"/>
        <v>-1.8166402569821827E-2</v>
      </c>
      <c r="O106">
        <f t="shared" si="15"/>
        <v>1.8166402569821827</v>
      </c>
      <c r="P106" s="5">
        <f t="shared" si="16"/>
        <v>4.5416006424554567</v>
      </c>
      <c r="Q106">
        <f t="shared" si="17"/>
        <v>4.0999999999999996</v>
      </c>
      <c r="R106">
        <f t="shared" si="18"/>
        <v>31.1</v>
      </c>
      <c r="S106" s="3">
        <f t="shared" si="19"/>
        <v>68.8888888888889</v>
      </c>
    </row>
    <row r="107" spans="1:19" ht="14.45" x14ac:dyDescent="0.3">
      <c r="A107">
        <v>1</v>
      </c>
      <c r="B107">
        <v>11</v>
      </c>
      <c r="C107" t="str">
        <f t="shared" si="13"/>
        <v>ODS1« e ODS11«</v>
      </c>
      <c r="D107" s="8" t="s">
        <v>16</v>
      </c>
      <c r="E107" s="8"/>
      <c r="F107" s="2">
        <v>26.7</v>
      </c>
      <c r="G107" s="2">
        <v>26.9</v>
      </c>
      <c r="H107" s="2">
        <v>25.4</v>
      </c>
      <c r="I107" s="2">
        <v>26.7</v>
      </c>
      <c r="J107" s="2">
        <v>24.8</v>
      </c>
      <c r="K107" s="2">
        <v>22.5</v>
      </c>
      <c r="L107" s="2">
        <v>22.3</v>
      </c>
      <c r="M107" s="2"/>
      <c r="N107">
        <f t="shared" si="14"/>
        <v>-3.6813212317157284E-2</v>
      </c>
      <c r="O107">
        <f t="shared" si="15"/>
        <v>3.6813212317157284</v>
      </c>
      <c r="P107" s="5">
        <f t="shared" si="16"/>
        <v>5</v>
      </c>
      <c r="Q107">
        <f t="shared" si="17"/>
        <v>4.0999999999999996</v>
      </c>
      <c r="R107">
        <f t="shared" si="18"/>
        <v>31.1</v>
      </c>
      <c r="S107" s="3">
        <f t="shared" si="19"/>
        <v>32.592592592592595</v>
      </c>
    </row>
    <row r="108" spans="1:19" ht="14.45" x14ac:dyDescent="0.3">
      <c r="A108">
        <v>1</v>
      </c>
      <c r="B108">
        <v>11</v>
      </c>
      <c r="C108" t="str">
        <f t="shared" si="13"/>
        <v>ODS1« e ODS11«</v>
      </c>
      <c r="D108" s="8" t="s">
        <v>17</v>
      </c>
      <c r="E108" s="8"/>
      <c r="F108" s="2">
        <v>14.3</v>
      </c>
      <c r="G108" s="2">
        <v>14.5</v>
      </c>
      <c r="H108" s="2">
        <v>13.6</v>
      </c>
      <c r="I108" s="2">
        <v>13.3</v>
      </c>
      <c r="J108" s="2">
        <v>12.6</v>
      </c>
      <c r="K108" s="2">
        <v>11.9</v>
      </c>
      <c r="L108" s="2">
        <v>12.5</v>
      </c>
      <c r="M108" s="2"/>
      <c r="N108">
        <f t="shared" si="14"/>
        <v>-2.9247758199096863E-2</v>
      </c>
      <c r="O108">
        <f t="shared" si="15"/>
        <v>2.9247758199096863</v>
      </c>
      <c r="P108" s="5">
        <f t="shared" si="16"/>
        <v>5</v>
      </c>
      <c r="Q108">
        <f t="shared" si="17"/>
        <v>4.0999999999999996</v>
      </c>
      <c r="R108">
        <f t="shared" si="18"/>
        <v>31.1</v>
      </c>
      <c r="S108" s="3">
        <f t="shared" si="19"/>
        <v>68.8888888888889</v>
      </c>
    </row>
    <row r="109" spans="1:19" ht="14.45" x14ac:dyDescent="0.3">
      <c r="A109">
        <v>1</v>
      </c>
      <c r="B109">
        <v>11</v>
      </c>
      <c r="C109" t="str">
        <f t="shared" si="13"/>
        <v>ODS1« e ODS11«</v>
      </c>
      <c r="D109" s="8" t="s">
        <v>18</v>
      </c>
      <c r="E109" s="8"/>
      <c r="F109" s="2">
        <v>22.9</v>
      </c>
      <c r="G109" s="2">
        <v>25</v>
      </c>
      <c r="H109" s="2">
        <v>24.1</v>
      </c>
      <c r="I109" s="2">
        <v>21</v>
      </c>
      <c r="J109" s="2">
        <v>16.100000000000001</v>
      </c>
      <c r="K109" s="2">
        <v>13.2</v>
      </c>
      <c r="L109" s="2">
        <v>14</v>
      </c>
      <c r="M109" s="2"/>
      <c r="N109">
        <f t="shared" si="14"/>
        <v>-0.10949245101977123</v>
      </c>
      <c r="O109">
        <f t="shared" si="15"/>
        <v>10.949245101977123</v>
      </c>
      <c r="P109" s="5">
        <f t="shared" si="16"/>
        <v>5</v>
      </c>
      <c r="Q109">
        <f t="shared" si="17"/>
        <v>4.0999999999999996</v>
      </c>
      <c r="R109">
        <f t="shared" si="18"/>
        <v>31.1</v>
      </c>
      <c r="S109" s="3">
        <f t="shared" si="19"/>
        <v>63.333333333333343</v>
      </c>
    </row>
    <row r="110" spans="1:19" ht="14.45" x14ac:dyDescent="0.3">
      <c r="A110">
        <v>1</v>
      </c>
      <c r="B110">
        <v>11</v>
      </c>
      <c r="C110" t="str">
        <f t="shared" si="13"/>
        <v>ODS1« e ODS11«</v>
      </c>
      <c r="D110" s="8" t="s">
        <v>19</v>
      </c>
      <c r="E110" s="8"/>
      <c r="F110" s="2">
        <v>27.7</v>
      </c>
      <c r="G110" s="2">
        <v>27.5</v>
      </c>
      <c r="H110" s="2">
        <v>24.4</v>
      </c>
      <c r="I110" s="2">
        <v>21.9</v>
      </c>
      <c r="J110" s="2">
        <v>22.8</v>
      </c>
      <c r="K110" s="2">
        <v>23.5</v>
      </c>
      <c r="L110" s="2">
        <v>19.3</v>
      </c>
      <c r="M110" s="2"/>
      <c r="N110">
        <f t="shared" si="14"/>
        <v>-6.8366872442016002E-2</v>
      </c>
      <c r="O110">
        <f t="shared" si="15"/>
        <v>6.8366872442016007</v>
      </c>
      <c r="P110" s="5">
        <f t="shared" si="16"/>
        <v>5</v>
      </c>
      <c r="Q110">
        <f t="shared" si="17"/>
        <v>4.0999999999999996</v>
      </c>
      <c r="R110">
        <f t="shared" si="18"/>
        <v>31.1</v>
      </c>
      <c r="S110" s="3">
        <f t="shared" si="19"/>
        <v>43.703703703703702</v>
      </c>
    </row>
    <row r="111" spans="1:19" ht="14.45" x14ac:dyDescent="0.3">
      <c r="A111">
        <v>1</v>
      </c>
      <c r="B111">
        <v>11</v>
      </c>
      <c r="C111" t="str">
        <f t="shared" si="13"/>
        <v>ODS1« e ODS11«</v>
      </c>
      <c r="D111" s="8" t="s">
        <v>20</v>
      </c>
      <c r="E111" s="8"/>
      <c r="F111" s="2">
        <v>19.899999999999999</v>
      </c>
      <c r="G111" s="2">
        <v>18.899999999999999</v>
      </c>
      <c r="H111" s="2">
        <v>17</v>
      </c>
      <c r="I111" s="2">
        <v>18.2</v>
      </c>
      <c r="J111" s="2">
        <v>15.7</v>
      </c>
      <c r="K111" s="2">
        <v>14.8</v>
      </c>
      <c r="L111" s="2">
        <v>14</v>
      </c>
      <c r="M111" s="2"/>
      <c r="N111">
        <f t="shared" si="14"/>
        <v>-5.8255166501744338E-2</v>
      </c>
      <c r="O111">
        <f t="shared" si="15"/>
        <v>5.8255166501744338</v>
      </c>
      <c r="P111" s="5">
        <f t="shared" si="16"/>
        <v>5</v>
      </c>
      <c r="Q111">
        <f t="shared" si="17"/>
        <v>4.0999999999999996</v>
      </c>
      <c r="R111">
        <f t="shared" si="18"/>
        <v>31.1</v>
      </c>
      <c r="S111" s="3">
        <f t="shared" si="19"/>
        <v>63.333333333333343</v>
      </c>
    </row>
    <row r="112" spans="1:19" ht="14.45" x14ac:dyDescent="0.3">
      <c r="A112">
        <v>1</v>
      </c>
      <c r="B112">
        <v>11</v>
      </c>
      <c r="C112" t="str">
        <f t="shared" si="13"/>
        <v>ODS1« e ODS11«</v>
      </c>
      <c r="D112" s="8" t="s">
        <v>21</v>
      </c>
      <c r="E112" s="8"/>
      <c r="F112" s="2">
        <v>15.3</v>
      </c>
      <c r="G112" s="2">
        <v>15</v>
      </c>
      <c r="H112" s="2">
        <v>14.4</v>
      </c>
      <c r="I112" s="2">
        <v>18.7</v>
      </c>
      <c r="J112" s="2">
        <v>17.399999999999999</v>
      </c>
      <c r="K112" s="2">
        <v>18.3</v>
      </c>
      <c r="L112" s="2">
        <v>15.4</v>
      </c>
      <c r="M112" s="2"/>
      <c r="N112">
        <f t="shared" si="14"/>
        <v>5.2773380130115566E-3</v>
      </c>
      <c r="O112">
        <f t="shared" si="15"/>
        <v>-0.52773380130115566</v>
      </c>
      <c r="P112" s="5">
        <f t="shared" si="16"/>
        <v>-1.3193345032528891</v>
      </c>
      <c r="Q112">
        <f t="shared" si="17"/>
        <v>4.0999999999999996</v>
      </c>
      <c r="R112">
        <f t="shared" si="18"/>
        <v>31.1</v>
      </c>
      <c r="S112" s="3">
        <f t="shared" si="19"/>
        <v>58.148148148148152</v>
      </c>
    </row>
    <row r="113" spans="1:19" ht="14.45" x14ac:dyDescent="0.3">
      <c r="A113">
        <v>1</v>
      </c>
      <c r="B113">
        <v>11</v>
      </c>
      <c r="C113" t="str">
        <f t="shared" si="13"/>
        <v>ODS1« e ODS11«</v>
      </c>
      <c r="D113" s="8" t="s">
        <v>22</v>
      </c>
      <c r="E113" s="8"/>
      <c r="F113" s="2">
        <v>11.7</v>
      </c>
      <c r="G113" s="2">
        <v>10.9</v>
      </c>
      <c r="H113" s="2">
        <v>10.1</v>
      </c>
      <c r="I113" s="2">
        <v>9.1</v>
      </c>
      <c r="J113" s="2">
        <v>8.4</v>
      </c>
      <c r="K113" s="2">
        <v>7.1</v>
      </c>
      <c r="L113" s="2">
        <v>7.6</v>
      </c>
      <c r="M113" s="2"/>
      <c r="N113">
        <f t="shared" si="14"/>
        <v>-6.9583467213474526E-2</v>
      </c>
      <c r="O113">
        <f t="shared" si="15"/>
        <v>6.9583467213474526</v>
      </c>
      <c r="P113" s="5">
        <f t="shared" si="16"/>
        <v>5</v>
      </c>
      <c r="Q113">
        <f t="shared" si="17"/>
        <v>4.0999999999999996</v>
      </c>
      <c r="R113">
        <f t="shared" si="18"/>
        <v>31.1</v>
      </c>
      <c r="S113" s="3">
        <f t="shared" si="19"/>
        <v>87.037037037037038</v>
      </c>
    </row>
    <row r="114" spans="1:19" ht="14.45" x14ac:dyDescent="0.3">
      <c r="A114">
        <v>1</v>
      </c>
      <c r="B114">
        <v>11</v>
      </c>
      <c r="C114" t="str">
        <f t="shared" si="13"/>
        <v>ODS1« e ODS11«</v>
      </c>
      <c r="D114" s="8" t="s">
        <v>23</v>
      </c>
      <c r="E114" s="8"/>
      <c r="F114" s="2">
        <v>15.6</v>
      </c>
      <c r="G114" s="2">
        <v>15.8</v>
      </c>
      <c r="H114" s="2">
        <v>15.7</v>
      </c>
      <c r="I114" s="2">
        <v>16.3</v>
      </c>
      <c r="J114" s="2">
        <v>13.5</v>
      </c>
      <c r="K114" s="2">
        <v>15.8</v>
      </c>
      <c r="L114" s="2">
        <v>14.7</v>
      </c>
      <c r="M114" s="2"/>
      <c r="N114">
        <f t="shared" si="14"/>
        <v>-1.432884011415847E-2</v>
      </c>
      <c r="O114">
        <f t="shared" si="15"/>
        <v>1.432884011415847</v>
      </c>
      <c r="P114" s="5">
        <f t="shared" si="16"/>
        <v>3.5822100285396177</v>
      </c>
      <c r="Q114">
        <f t="shared" si="17"/>
        <v>4.0999999999999996</v>
      </c>
      <c r="R114">
        <f t="shared" si="18"/>
        <v>31.1</v>
      </c>
      <c r="S114" s="3">
        <f t="shared" si="19"/>
        <v>60.740740740740748</v>
      </c>
    </row>
    <row r="115" spans="1:19" ht="14.45" x14ac:dyDescent="0.3">
      <c r="A115">
        <v>1</v>
      </c>
      <c r="B115">
        <v>11</v>
      </c>
      <c r="C115" t="str">
        <f t="shared" si="13"/>
        <v>ODS1« e ODS11«</v>
      </c>
      <c r="D115" s="8" t="s">
        <v>24</v>
      </c>
      <c r="E115" s="8"/>
      <c r="F115" s="2">
        <v>10.1</v>
      </c>
      <c r="G115" s="2">
        <v>9.1999999999999993</v>
      </c>
      <c r="H115" s="2">
        <v>11.9</v>
      </c>
      <c r="I115" s="2">
        <v>11.6</v>
      </c>
      <c r="J115" s="2">
        <v>11.9</v>
      </c>
      <c r="K115" s="2">
        <v>11.6</v>
      </c>
      <c r="L115" s="2">
        <v>10.8</v>
      </c>
      <c r="M115" s="2"/>
      <c r="N115">
        <f t="shared" si="14"/>
        <v>3.2588266169875757E-2</v>
      </c>
      <c r="O115">
        <f t="shared" si="15"/>
        <v>-3.2588266169875757</v>
      </c>
      <c r="P115" s="5">
        <f t="shared" si="16"/>
        <v>-5</v>
      </c>
      <c r="Q115">
        <f t="shared" si="17"/>
        <v>4.0999999999999996</v>
      </c>
      <c r="R115">
        <f t="shared" si="18"/>
        <v>31.1</v>
      </c>
      <c r="S115" s="3">
        <f t="shared" si="19"/>
        <v>75.18518518518519</v>
      </c>
    </row>
    <row r="116" spans="1:19" ht="14.45" x14ac:dyDescent="0.3">
      <c r="A116">
        <v>1</v>
      </c>
      <c r="B116">
        <v>11</v>
      </c>
      <c r="C116" t="str">
        <f t="shared" si="13"/>
        <v>ODS1« e ODS11«</v>
      </c>
      <c r="D116" s="8" t="s">
        <v>25</v>
      </c>
      <c r="E116" s="8"/>
      <c r="F116" s="2">
        <v>31.9</v>
      </c>
      <c r="G116" s="2">
        <v>32.799999999999997</v>
      </c>
      <c r="H116" s="2">
        <v>28.1</v>
      </c>
      <c r="I116" s="2">
        <v>30.5</v>
      </c>
      <c r="J116" s="2">
        <v>25.5</v>
      </c>
      <c r="K116" s="2">
        <v>26.9</v>
      </c>
      <c r="L116" s="2">
        <v>24.4</v>
      </c>
      <c r="M116" s="2"/>
      <c r="N116">
        <f t="shared" si="14"/>
        <v>-5.7452607041598602E-2</v>
      </c>
      <c r="O116">
        <f t="shared" si="15"/>
        <v>5.7452607041598602</v>
      </c>
      <c r="P116" s="5">
        <f t="shared" si="16"/>
        <v>5</v>
      </c>
      <c r="Q116">
        <f t="shared" si="17"/>
        <v>4.0999999999999996</v>
      </c>
      <c r="R116">
        <f t="shared" si="18"/>
        <v>31.1</v>
      </c>
      <c r="S116" s="3">
        <f t="shared" si="19"/>
        <v>24.814814814814827</v>
      </c>
    </row>
    <row r="117" spans="1:19" ht="14.45" x14ac:dyDescent="0.3">
      <c r="A117">
        <v>1</v>
      </c>
      <c r="B117">
        <v>11</v>
      </c>
      <c r="C117" t="str">
        <f t="shared" si="13"/>
        <v>ODS1« e ODS11«</v>
      </c>
      <c r="D117" s="8" t="s">
        <v>26</v>
      </c>
      <c r="E117" s="8"/>
      <c r="F117" s="2">
        <v>10</v>
      </c>
      <c r="G117" s="2">
        <v>9.1999999999999993</v>
      </c>
      <c r="H117" s="2">
        <v>8.9</v>
      </c>
      <c r="I117" s="2">
        <v>8.1999999999999993</v>
      </c>
      <c r="J117" s="2">
        <v>8</v>
      </c>
      <c r="K117" s="2">
        <v>7.7</v>
      </c>
      <c r="L117" s="2">
        <v>7.3</v>
      </c>
      <c r="M117" s="2"/>
      <c r="N117">
        <f t="shared" si="14"/>
        <v>-4.5211880180404562E-2</v>
      </c>
      <c r="O117">
        <f t="shared" si="15"/>
        <v>4.5211880180404567</v>
      </c>
      <c r="P117" s="5">
        <f t="shared" si="16"/>
        <v>5</v>
      </c>
      <c r="Q117">
        <f t="shared" si="17"/>
        <v>4.0999999999999996</v>
      </c>
      <c r="R117">
        <f t="shared" si="18"/>
        <v>31.1</v>
      </c>
      <c r="S117" s="3">
        <f t="shared" si="19"/>
        <v>88.148148148148152</v>
      </c>
    </row>
    <row r="118" spans="1:19" ht="14.45" x14ac:dyDescent="0.3">
      <c r="A118">
        <v>1</v>
      </c>
      <c r="B118">
        <v>11</v>
      </c>
      <c r="C118" t="str">
        <f t="shared" si="13"/>
        <v>ODS1« e ODS11«</v>
      </c>
      <c r="D118" s="8" t="s">
        <v>27</v>
      </c>
      <c r="E118" s="8"/>
      <c r="F118" s="2">
        <v>16.2</v>
      </c>
      <c r="G118" s="2">
        <v>13.6</v>
      </c>
      <c r="H118" s="2">
        <v>12.8</v>
      </c>
      <c r="I118" s="2">
        <v>13.3</v>
      </c>
      <c r="J118" s="2">
        <v>11.1</v>
      </c>
      <c r="K118" s="2">
        <v>10.1</v>
      </c>
      <c r="L118" s="2">
        <v>9.4</v>
      </c>
      <c r="M118" s="2"/>
      <c r="N118">
        <f t="shared" si="14"/>
        <v>-7.1209447793555758E-2</v>
      </c>
      <c r="O118">
        <f t="shared" si="15"/>
        <v>7.1209447793555753</v>
      </c>
      <c r="P118" s="5">
        <f t="shared" si="16"/>
        <v>5</v>
      </c>
      <c r="Q118">
        <f t="shared" si="17"/>
        <v>4.0999999999999996</v>
      </c>
      <c r="R118">
        <f t="shared" si="18"/>
        <v>31.1</v>
      </c>
      <c r="S118" s="3">
        <f t="shared" si="19"/>
        <v>80.370370370370381</v>
      </c>
    </row>
    <row r="119" spans="1:19" ht="14.45" x14ac:dyDescent="0.3">
      <c r="A119">
        <v>1</v>
      </c>
      <c r="B119">
        <v>11</v>
      </c>
      <c r="C119" t="str">
        <f t="shared" si="13"/>
        <v>ODS1« e ODS11«</v>
      </c>
      <c r="D119" s="8" t="s">
        <v>28</v>
      </c>
      <c r="E119" s="8"/>
      <c r="F119" s="2">
        <v>7.7</v>
      </c>
      <c r="G119" s="2">
        <v>7.7</v>
      </c>
      <c r="H119" s="2">
        <v>7.7</v>
      </c>
      <c r="I119" s="2">
        <v>7.4</v>
      </c>
      <c r="J119" s="2">
        <v>7</v>
      </c>
      <c r="K119" s="2">
        <v>7.8</v>
      </c>
      <c r="L119" s="2">
        <v>7</v>
      </c>
      <c r="M119" s="2"/>
      <c r="N119">
        <f t="shared" si="14"/>
        <v>-1.8881504273735694E-2</v>
      </c>
      <c r="O119">
        <f t="shared" si="15"/>
        <v>1.8881504273735694</v>
      </c>
      <c r="P119" s="5">
        <f t="shared" si="16"/>
        <v>4.7203760684339233</v>
      </c>
      <c r="Q119">
        <f t="shared" si="17"/>
        <v>4.0999999999999996</v>
      </c>
      <c r="R119">
        <f t="shared" si="18"/>
        <v>31.1</v>
      </c>
      <c r="S119" s="3">
        <f t="shared" si="19"/>
        <v>89.259259259259267</v>
      </c>
    </row>
    <row r="120" spans="1:19" ht="14.45" x14ac:dyDescent="0.3">
      <c r="A120">
        <v>1</v>
      </c>
      <c r="B120">
        <v>11</v>
      </c>
      <c r="C120" t="str">
        <f t="shared" si="13"/>
        <v>ODS1« e ODS11«</v>
      </c>
      <c r="D120" s="8" t="s">
        <v>29</v>
      </c>
      <c r="E120" s="8"/>
      <c r="F120" s="2">
        <v>15.6</v>
      </c>
      <c r="G120" s="2">
        <v>15.6</v>
      </c>
      <c r="H120" s="2">
        <v>15.3</v>
      </c>
      <c r="I120" s="2">
        <v>15.2</v>
      </c>
      <c r="J120" s="2">
        <v>13.1</v>
      </c>
      <c r="K120" s="2">
        <v>13.6</v>
      </c>
      <c r="L120" s="2">
        <v>12.7</v>
      </c>
      <c r="M120" s="2"/>
      <c r="N120">
        <f t="shared" si="14"/>
        <v>-4.0299271395132341E-2</v>
      </c>
      <c r="O120">
        <f t="shared" si="15"/>
        <v>4.0299271395132337</v>
      </c>
      <c r="P120" s="5">
        <f t="shared" si="16"/>
        <v>5</v>
      </c>
      <c r="Q120">
        <f t="shared" si="17"/>
        <v>4.0999999999999996</v>
      </c>
      <c r="R120">
        <f t="shared" si="18"/>
        <v>31.1</v>
      </c>
      <c r="S120" s="3">
        <f t="shared" si="19"/>
        <v>68.148148148148152</v>
      </c>
    </row>
    <row r="121" spans="1:19" ht="14.45" x14ac:dyDescent="0.3">
      <c r="A121">
        <v>1</v>
      </c>
      <c r="C121" t="str">
        <f t="shared" si="13"/>
        <v>ODS1«</v>
      </c>
      <c r="D121" s="7" t="s">
        <v>78</v>
      </c>
      <c r="E121" s="7"/>
      <c r="F121" s="2"/>
      <c r="G121" s="2"/>
      <c r="H121" s="2"/>
      <c r="I121" s="2"/>
      <c r="J121" s="2"/>
      <c r="K121" s="2"/>
      <c r="L121" s="2"/>
      <c r="M121" s="2"/>
      <c r="O121" t="s">
        <v>161</v>
      </c>
    </row>
    <row r="122" spans="1:19" ht="14.45" x14ac:dyDescent="0.3">
      <c r="A122">
        <v>1</v>
      </c>
      <c r="C122" t="str">
        <f t="shared" si="13"/>
        <v>ODS1«</v>
      </c>
      <c r="D122" s="8" t="s">
        <v>2</v>
      </c>
      <c r="E122" s="8"/>
      <c r="F122" s="2">
        <v>5.4</v>
      </c>
      <c r="G122" s="2">
        <v>5</v>
      </c>
      <c r="H122" s="2">
        <v>4.4000000000000004</v>
      </c>
      <c r="I122" s="2">
        <v>3.7</v>
      </c>
      <c r="J122" s="2">
        <v>3.4</v>
      </c>
      <c r="K122" s="2">
        <v>3.1</v>
      </c>
      <c r="L122" s="2">
        <v>2.6</v>
      </c>
      <c r="M122" s="2"/>
      <c r="N122">
        <f>(L122/G122)^(1/5)-1</f>
        <v>-0.12259386101367431</v>
      </c>
      <c r="O122">
        <f>-N122*100</f>
        <v>12.259386101367431</v>
      </c>
      <c r="P122" s="5">
        <f>IF(O122&lt;-2,-5,IF(O122&gt;2,5,2.5*O122))</f>
        <v>5</v>
      </c>
      <c r="Q122">
        <f>MIN($L$122:$L$149)</f>
        <v>1.3</v>
      </c>
      <c r="R122">
        <f>MAX($L$122:$L$149)</f>
        <v>19.899999999999999</v>
      </c>
      <c r="S122" s="3">
        <f>IF(O122="",0,(L122-R122)/(Q122-R122)*100)</f>
        <v>93.010752688172033</v>
      </c>
    </row>
    <row r="123" spans="1:19" ht="14.45" x14ac:dyDescent="0.3">
      <c r="A123">
        <v>1</v>
      </c>
      <c r="C123" t="str">
        <f t="shared" si="13"/>
        <v>ODS1«</v>
      </c>
      <c r="D123" s="8" t="s">
        <v>3</v>
      </c>
      <c r="E123" s="8"/>
      <c r="F123" s="2">
        <v>4.2</v>
      </c>
      <c r="G123" s="2">
        <v>4</v>
      </c>
      <c r="H123" s="2">
        <v>3.6</v>
      </c>
      <c r="I123" s="2">
        <v>3</v>
      </c>
      <c r="J123" s="2">
        <v>3.7</v>
      </c>
      <c r="K123" s="2">
        <v>2.8</v>
      </c>
      <c r="L123" s="2">
        <v>2.6</v>
      </c>
      <c r="M123" s="2"/>
      <c r="N123">
        <f t="shared" ref="N123:N149" si="20">(L123/G123)^(1/5)-1</f>
        <v>-8.2549437389501934E-2</v>
      </c>
      <c r="O123">
        <f t="shared" ref="O123:O149" si="21">-N123*100</f>
        <v>8.2549437389501925</v>
      </c>
      <c r="P123" s="5">
        <f t="shared" ref="P123:P149" si="22">IF(O123&lt;-2,-5,IF(O123&gt;2,5,2.5*O123))</f>
        <v>5</v>
      </c>
      <c r="Q123">
        <f t="shared" ref="Q123:Q149" si="23">MIN($L$122:$L$149)</f>
        <v>1.3</v>
      </c>
      <c r="R123">
        <f t="shared" ref="R123:R149" si="24">MAX($L$122:$L$149)</f>
        <v>19.899999999999999</v>
      </c>
      <c r="S123" s="3">
        <f t="shared" ref="S123:S149" si="25">IF(O123="",0,(L123-R123)/(Q123-R123)*100)</f>
        <v>93.010752688172033</v>
      </c>
    </row>
    <row r="124" spans="1:19" ht="14.45" x14ac:dyDescent="0.3">
      <c r="A124">
        <v>1</v>
      </c>
      <c r="C124" t="str">
        <f t="shared" si="13"/>
        <v>ODS1«</v>
      </c>
      <c r="D124" s="8" t="s">
        <v>4</v>
      </c>
      <c r="E124" s="8"/>
      <c r="F124" s="2">
        <v>5.0999999999999996</v>
      </c>
      <c r="G124" s="2">
        <v>5.9</v>
      </c>
      <c r="H124" s="2">
        <v>5.8</v>
      </c>
      <c r="I124" s="2">
        <v>5.5</v>
      </c>
      <c r="J124" s="2">
        <v>5.2</v>
      </c>
      <c r="K124" s="2">
        <v>5</v>
      </c>
      <c r="L124" s="2">
        <v>4.4000000000000004</v>
      </c>
      <c r="M124" s="2"/>
      <c r="N124">
        <f t="shared" si="20"/>
        <v>-5.6981673228745922E-2</v>
      </c>
      <c r="O124">
        <f t="shared" si="21"/>
        <v>5.6981673228745926</v>
      </c>
      <c r="P124" s="5">
        <f t="shared" si="22"/>
        <v>5</v>
      </c>
      <c r="Q124">
        <f t="shared" si="23"/>
        <v>1.3</v>
      </c>
      <c r="R124">
        <f t="shared" si="24"/>
        <v>19.899999999999999</v>
      </c>
      <c r="S124" s="3">
        <f t="shared" si="25"/>
        <v>83.333333333333343</v>
      </c>
    </row>
    <row r="125" spans="1:19" ht="14.45" x14ac:dyDescent="0.3">
      <c r="A125">
        <v>1</v>
      </c>
      <c r="C125" t="str">
        <f t="shared" si="13"/>
        <v>ODS1«</v>
      </c>
      <c r="D125" s="8" t="s">
        <v>5</v>
      </c>
      <c r="E125" s="8"/>
      <c r="F125" s="2">
        <v>43</v>
      </c>
      <c r="G125" s="2">
        <v>33.1</v>
      </c>
      <c r="H125" s="2">
        <v>34.200000000000003</v>
      </c>
      <c r="I125" s="2">
        <v>31.9</v>
      </c>
      <c r="J125" s="2">
        <v>30</v>
      </c>
      <c r="K125" s="2">
        <v>20.9</v>
      </c>
      <c r="L125" s="2">
        <v>19.899999999999999</v>
      </c>
      <c r="M125" s="2"/>
      <c r="N125">
        <f t="shared" si="20"/>
        <v>-9.6756143141446094E-2</v>
      </c>
      <c r="O125">
        <f t="shared" si="21"/>
        <v>9.6756143141446103</v>
      </c>
      <c r="P125" s="5">
        <f t="shared" si="22"/>
        <v>5</v>
      </c>
      <c r="Q125">
        <f t="shared" si="23"/>
        <v>1.3</v>
      </c>
      <c r="R125">
        <f t="shared" si="24"/>
        <v>19.899999999999999</v>
      </c>
      <c r="S125" s="3">
        <f t="shared" si="25"/>
        <v>0</v>
      </c>
    </row>
    <row r="126" spans="1:19" ht="14.45" x14ac:dyDescent="0.3">
      <c r="A126">
        <v>1</v>
      </c>
      <c r="C126" t="str">
        <f t="shared" si="13"/>
        <v>ODS1«</v>
      </c>
      <c r="D126" s="8" t="s">
        <v>6</v>
      </c>
      <c r="E126" s="8"/>
      <c r="F126" s="2">
        <v>16.100000000000001</v>
      </c>
      <c r="G126" s="2">
        <v>15.3</v>
      </c>
      <c r="H126" s="2">
        <v>15.4</v>
      </c>
      <c r="I126" s="2">
        <v>13.6</v>
      </c>
      <c r="J126" s="2">
        <v>11.5</v>
      </c>
      <c r="K126" s="2">
        <v>10.199999999999999</v>
      </c>
      <c r="L126" s="2">
        <v>9.1</v>
      </c>
      <c r="M126" s="2"/>
      <c r="N126">
        <f t="shared" si="20"/>
        <v>-9.8698710739309581E-2</v>
      </c>
      <c r="O126">
        <f t="shared" si="21"/>
        <v>9.869871073930959</v>
      </c>
      <c r="P126" s="5">
        <f t="shared" si="22"/>
        <v>5</v>
      </c>
      <c r="Q126">
        <f t="shared" si="23"/>
        <v>1.3</v>
      </c>
      <c r="R126">
        <f t="shared" si="24"/>
        <v>19.899999999999999</v>
      </c>
      <c r="S126" s="3">
        <f t="shared" si="25"/>
        <v>58.064516129032263</v>
      </c>
    </row>
    <row r="127" spans="1:19" ht="14.45" x14ac:dyDescent="0.3">
      <c r="A127">
        <v>1</v>
      </c>
      <c r="C127" t="str">
        <f t="shared" si="13"/>
        <v>ODS1«</v>
      </c>
      <c r="D127" s="8" t="s">
        <v>7</v>
      </c>
      <c r="E127" s="8"/>
      <c r="F127" s="2">
        <v>14.7</v>
      </c>
      <c r="G127" s="2">
        <v>13.9</v>
      </c>
      <c r="H127" s="2">
        <v>13.7</v>
      </c>
      <c r="I127" s="2">
        <v>12.5</v>
      </c>
      <c r="J127" s="2">
        <v>10.3</v>
      </c>
      <c r="K127" s="2">
        <v>8.6</v>
      </c>
      <c r="L127" s="2">
        <v>7.2</v>
      </c>
      <c r="M127" s="2"/>
      <c r="N127">
        <f t="shared" si="20"/>
        <v>-0.12327470020801046</v>
      </c>
      <c r="O127">
        <f t="shared" si="21"/>
        <v>12.327470020801046</v>
      </c>
      <c r="P127" s="5">
        <f t="shared" si="22"/>
        <v>5</v>
      </c>
      <c r="Q127">
        <f t="shared" si="23"/>
        <v>1.3</v>
      </c>
      <c r="R127">
        <f t="shared" si="24"/>
        <v>19.899999999999999</v>
      </c>
      <c r="S127" s="3">
        <f t="shared" si="25"/>
        <v>68.27956989247312</v>
      </c>
    </row>
    <row r="128" spans="1:19" ht="14.45" x14ac:dyDescent="0.3">
      <c r="A128">
        <v>1</v>
      </c>
      <c r="C128" t="str">
        <f t="shared" si="13"/>
        <v>ODS1«</v>
      </c>
      <c r="D128" s="8" t="s">
        <v>8</v>
      </c>
      <c r="E128" s="8"/>
      <c r="F128" s="2">
        <v>3.6</v>
      </c>
      <c r="G128" s="2">
        <v>3.2</v>
      </c>
      <c r="H128" s="2">
        <v>3.7</v>
      </c>
      <c r="I128" s="2">
        <v>2.6</v>
      </c>
      <c r="J128" s="2">
        <v>3.1</v>
      </c>
      <c r="K128" s="2">
        <v>3.4</v>
      </c>
      <c r="L128" s="2">
        <v>2.6</v>
      </c>
      <c r="M128" s="2"/>
      <c r="N128">
        <f t="shared" si="20"/>
        <v>-4.0677404187346888E-2</v>
      </c>
      <c r="O128">
        <f t="shared" si="21"/>
        <v>4.0677404187346884</v>
      </c>
      <c r="P128" s="5">
        <f t="shared" si="22"/>
        <v>5</v>
      </c>
      <c r="Q128">
        <f t="shared" si="23"/>
        <v>1.3</v>
      </c>
      <c r="R128">
        <f t="shared" si="24"/>
        <v>19.899999999999999</v>
      </c>
      <c r="S128" s="3">
        <f t="shared" si="25"/>
        <v>93.010752688172033</v>
      </c>
    </row>
    <row r="129" spans="1:19" ht="14.45" x14ac:dyDescent="0.3">
      <c r="A129">
        <v>1</v>
      </c>
      <c r="C129" t="str">
        <f t="shared" si="13"/>
        <v>ODS1«</v>
      </c>
      <c r="D129" s="8" t="s">
        <v>9</v>
      </c>
      <c r="E129" s="8"/>
      <c r="F129" s="2">
        <v>10.199999999999999</v>
      </c>
      <c r="G129" s="2">
        <v>9.9</v>
      </c>
      <c r="H129" s="2">
        <v>9</v>
      </c>
      <c r="I129" s="2">
        <v>8.1999999999999993</v>
      </c>
      <c r="J129" s="2">
        <v>7</v>
      </c>
      <c r="K129" s="2">
        <v>7</v>
      </c>
      <c r="L129" s="2">
        <v>7.9</v>
      </c>
      <c r="M129" s="2"/>
      <c r="N129">
        <f t="shared" si="20"/>
        <v>-4.4130995148682128E-2</v>
      </c>
      <c r="O129">
        <f t="shared" si="21"/>
        <v>4.4130995148682128</v>
      </c>
      <c r="P129" s="5">
        <f t="shared" si="22"/>
        <v>5</v>
      </c>
      <c r="Q129">
        <f t="shared" si="23"/>
        <v>1.3</v>
      </c>
      <c r="R129">
        <f t="shared" si="24"/>
        <v>19.899999999999999</v>
      </c>
      <c r="S129" s="3">
        <f t="shared" si="25"/>
        <v>64.516129032258064</v>
      </c>
    </row>
    <row r="130" spans="1:19" ht="14.45" x14ac:dyDescent="0.3">
      <c r="A130">
        <v>1</v>
      </c>
      <c r="C130" t="str">
        <f t="shared" si="13"/>
        <v>ODS1«</v>
      </c>
      <c r="D130" s="8" t="s">
        <v>10</v>
      </c>
      <c r="E130" s="8"/>
      <c r="F130" s="2">
        <v>6.7</v>
      </c>
      <c r="G130" s="2">
        <v>6.6</v>
      </c>
      <c r="H130" s="2">
        <v>5.8</v>
      </c>
      <c r="I130" s="2">
        <v>5.4</v>
      </c>
      <c r="J130" s="2">
        <v>4.5999999999999996</v>
      </c>
      <c r="K130" s="2">
        <v>3.7</v>
      </c>
      <c r="L130" s="2">
        <v>2.6</v>
      </c>
      <c r="M130" s="2"/>
      <c r="N130">
        <f t="shared" si="20"/>
        <v>-0.16998511183235399</v>
      </c>
      <c r="O130">
        <f t="shared" si="21"/>
        <v>16.998511183235397</v>
      </c>
      <c r="P130" s="5">
        <f t="shared" si="22"/>
        <v>5</v>
      </c>
      <c r="Q130">
        <f t="shared" si="23"/>
        <v>1.3</v>
      </c>
      <c r="R130">
        <f t="shared" si="24"/>
        <v>19.899999999999999</v>
      </c>
      <c r="S130" s="3">
        <f t="shared" si="25"/>
        <v>93.010752688172033</v>
      </c>
    </row>
    <row r="131" spans="1:19" ht="14.45" x14ac:dyDescent="0.3">
      <c r="A131">
        <v>1</v>
      </c>
      <c r="C131" t="str">
        <f t="shared" si="13"/>
        <v>ODS1«</v>
      </c>
      <c r="D131" s="8" t="s">
        <v>11</v>
      </c>
      <c r="E131" s="8"/>
      <c r="F131" s="2">
        <v>6.2</v>
      </c>
      <c r="G131" s="2">
        <v>7.1</v>
      </c>
      <c r="H131" s="2">
        <v>6.4</v>
      </c>
      <c r="I131" s="2">
        <v>5.8</v>
      </c>
      <c r="J131" s="2">
        <v>5.0999999999999996</v>
      </c>
      <c r="K131" s="2">
        <v>5.4</v>
      </c>
      <c r="L131" s="2">
        <v>4.7</v>
      </c>
      <c r="M131" s="2"/>
      <c r="N131">
        <f t="shared" si="20"/>
        <v>-7.9194506022847722E-2</v>
      </c>
      <c r="O131">
        <f t="shared" si="21"/>
        <v>7.9194506022847726</v>
      </c>
      <c r="P131" s="5">
        <f t="shared" si="22"/>
        <v>5</v>
      </c>
      <c r="Q131">
        <f t="shared" si="23"/>
        <v>1.3</v>
      </c>
      <c r="R131">
        <f t="shared" si="24"/>
        <v>19.899999999999999</v>
      </c>
      <c r="S131" s="3">
        <f t="shared" si="25"/>
        <v>81.72043010752688</v>
      </c>
    </row>
    <row r="132" spans="1:19" ht="14.45" x14ac:dyDescent="0.3">
      <c r="A132">
        <v>1</v>
      </c>
      <c r="C132" t="str">
        <f t="shared" si="13"/>
        <v>ODS1«</v>
      </c>
      <c r="D132" s="8" t="s">
        <v>12</v>
      </c>
      <c r="E132" s="8"/>
      <c r="F132" s="2">
        <v>7.6</v>
      </c>
      <c r="G132" s="2">
        <v>6.2</v>
      </c>
      <c r="H132" s="2">
        <v>4.5</v>
      </c>
      <c r="I132" s="2">
        <v>4.7</v>
      </c>
      <c r="J132" s="2">
        <v>4.0999999999999996</v>
      </c>
      <c r="K132" s="2">
        <v>3.8</v>
      </c>
      <c r="L132" s="2">
        <v>3.3</v>
      </c>
      <c r="M132" s="2"/>
      <c r="N132">
        <f t="shared" si="20"/>
        <v>-0.11849566968365</v>
      </c>
      <c r="O132">
        <f t="shared" si="21"/>
        <v>11.849566968365</v>
      </c>
      <c r="P132" s="5">
        <f t="shared" si="22"/>
        <v>5</v>
      </c>
      <c r="Q132">
        <f t="shared" si="23"/>
        <v>1.3</v>
      </c>
      <c r="R132">
        <f t="shared" si="24"/>
        <v>19.899999999999999</v>
      </c>
      <c r="S132" s="3">
        <f t="shared" si="25"/>
        <v>89.247311827956992</v>
      </c>
    </row>
    <row r="133" spans="1:19" ht="14.45" x14ac:dyDescent="0.3">
      <c r="A133">
        <v>1</v>
      </c>
      <c r="C133" t="str">
        <f t="shared" ref="C133:C196" si="26">IF(B133="","ODS"&amp;A133&amp;"«","ODS"&amp;A133&amp;"«"&amp;" e ODS"&amp;B133&amp;"«")</f>
        <v>ODS1«</v>
      </c>
      <c r="D133" s="8" t="s">
        <v>13</v>
      </c>
      <c r="E133" s="8"/>
      <c r="F133" s="2">
        <v>2.5</v>
      </c>
      <c r="G133" s="2">
        <v>2.8</v>
      </c>
      <c r="H133" s="2">
        <v>2.2000000000000002</v>
      </c>
      <c r="I133" s="2">
        <v>2.2000000000000002</v>
      </c>
      <c r="J133" s="2">
        <v>2.1</v>
      </c>
      <c r="K133" s="2">
        <v>2.8</v>
      </c>
      <c r="L133" s="2">
        <v>2.4</v>
      </c>
      <c r="M133" s="2"/>
      <c r="N133">
        <f t="shared" si="20"/>
        <v>-3.0359733904420927E-2</v>
      </c>
      <c r="O133">
        <f t="shared" si="21"/>
        <v>3.0359733904420927</v>
      </c>
      <c r="P133" s="5">
        <f t="shared" si="22"/>
        <v>5</v>
      </c>
      <c r="Q133">
        <f t="shared" si="23"/>
        <v>1.3</v>
      </c>
      <c r="R133">
        <f t="shared" si="24"/>
        <v>19.899999999999999</v>
      </c>
      <c r="S133" s="3">
        <f t="shared" si="25"/>
        <v>94.086021505376351</v>
      </c>
    </row>
    <row r="134" spans="1:19" ht="14.45" x14ac:dyDescent="0.3">
      <c r="A134">
        <v>1</v>
      </c>
      <c r="C134" t="str">
        <f t="shared" si="26"/>
        <v>ODS1«</v>
      </c>
      <c r="D134" s="8" t="s">
        <v>14</v>
      </c>
      <c r="E134" s="8"/>
      <c r="F134" s="2">
        <v>4.9000000000000004</v>
      </c>
      <c r="G134" s="2">
        <v>4.8</v>
      </c>
      <c r="H134" s="2">
        <v>4.5</v>
      </c>
      <c r="I134" s="2">
        <v>4.4000000000000004</v>
      </c>
      <c r="J134" s="2">
        <v>4.0999999999999996</v>
      </c>
      <c r="K134" s="2">
        <v>4.7</v>
      </c>
      <c r="L134" s="2">
        <v>4.7</v>
      </c>
      <c r="M134" s="2"/>
      <c r="N134">
        <f t="shared" si="20"/>
        <v>-4.2018293481562718E-3</v>
      </c>
      <c r="O134">
        <f t="shared" si="21"/>
        <v>0.42018293481562718</v>
      </c>
      <c r="P134" s="5">
        <f t="shared" si="22"/>
        <v>1.050457337039068</v>
      </c>
      <c r="Q134">
        <f t="shared" si="23"/>
        <v>1.3</v>
      </c>
      <c r="R134">
        <f t="shared" si="24"/>
        <v>19.899999999999999</v>
      </c>
      <c r="S134" s="3">
        <f t="shared" si="25"/>
        <v>81.72043010752688</v>
      </c>
    </row>
    <row r="135" spans="1:19" ht="14.45" x14ac:dyDescent="0.3">
      <c r="A135">
        <v>1</v>
      </c>
      <c r="C135" t="str">
        <f t="shared" si="26"/>
        <v>ODS1«</v>
      </c>
      <c r="D135" s="8" t="s">
        <v>15</v>
      </c>
      <c r="E135" s="8"/>
      <c r="F135" s="2">
        <v>20.3</v>
      </c>
      <c r="G135" s="2">
        <v>21.5</v>
      </c>
      <c r="H135" s="2">
        <v>22.2</v>
      </c>
      <c r="I135" s="2">
        <v>22.4</v>
      </c>
      <c r="J135" s="2">
        <v>21.1</v>
      </c>
      <c r="K135" s="2">
        <v>16.7</v>
      </c>
      <c r="L135" s="2">
        <v>16.2</v>
      </c>
      <c r="M135" s="2"/>
      <c r="N135">
        <f t="shared" si="20"/>
        <v>-5.5035897118857258E-2</v>
      </c>
      <c r="O135">
        <f t="shared" si="21"/>
        <v>5.5035897118857253</v>
      </c>
      <c r="P135" s="5">
        <f t="shared" si="22"/>
        <v>5</v>
      </c>
      <c r="Q135">
        <f t="shared" si="23"/>
        <v>1.3</v>
      </c>
      <c r="R135">
        <f t="shared" si="24"/>
        <v>19.899999999999999</v>
      </c>
      <c r="S135" s="3">
        <f t="shared" si="25"/>
        <v>19.892473118279568</v>
      </c>
    </row>
    <row r="136" spans="1:19" ht="14.45" x14ac:dyDescent="0.3">
      <c r="A136">
        <v>1</v>
      </c>
      <c r="C136" t="str">
        <f t="shared" si="26"/>
        <v>ODS1«</v>
      </c>
      <c r="D136" s="8" t="s">
        <v>16</v>
      </c>
      <c r="E136" s="8"/>
      <c r="F136" s="2">
        <v>27.8</v>
      </c>
      <c r="G136" s="2">
        <v>24</v>
      </c>
      <c r="H136" s="2">
        <v>19.399999999999999</v>
      </c>
      <c r="I136" s="2">
        <v>16.2</v>
      </c>
      <c r="J136" s="2">
        <v>14.5</v>
      </c>
      <c r="K136" s="2">
        <v>10.1</v>
      </c>
      <c r="L136" s="2">
        <v>8.6999999999999993</v>
      </c>
      <c r="M136" s="2"/>
      <c r="N136">
        <f t="shared" si="20"/>
        <v>-0.18367780973604597</v>
      </c>
      <c r="O136">
        <f t="shared" si="21"/>
        <v>18.367780973604596</v>
      </c>
      <c r="P136" s="5">
        <f t="shared" si="22"/>
        <v>5</v>
      </c>
      <c r="Q136">
        <f t="shared" si="23"/>
        <v>1.3</v>
      </c>
      <c r="R136">
        <f t="shared" si="24"/>
        <v>19.899999999999999</v>
      </c>
      <c r="S136" s="3">
        <f t="shared" si="25"/>
        <v>60.215053763440864</v>
      </c>
    </row>
    <row r="137" spans="1:19" ht="14.45" x14ac:dyDescent="0.3">
      <c r="A137">
        <v>1</v>
      </c>
      <c r="C137" t="str">
        <f t="shared" si="26"/>
        <v>ODS1«</v>
      </c>
      <c r="D137" s="8" t="s">
        <v>17</v>
      </c>
      <c r="E137" s="8"/>
      <c r="F137" s="2">
        <v>9.9</v>
      </c>
      <c r="G137" s="2">
        <v>8.4</v>
      </c>
      <c r="H137" s="2">
        <v>8.5</v>
      </c>
      <c r="I137" s="2">
        <v>6.7</v>
      </c>
      <c r="J137" s="2">
        <v>5.2</v>
      </c>
      <c r="K137" s="2">
        <v>4.9000000000000004</v>
      </c>
      <c r="L137" s="2">
        <v>5.4</v>
      </c>
      <c r="M137" s="2"/>
      <c r="N137">
        <f t="shared" si="20"/>
        <v>-8.4574734330498225E-2</v>
      </c>
      <c r="O137">
        <f t="shared" si="21"/>
        <v>8.457473433049822</v>
      </c>
      <c r="P137" s="5">
        <f t="shared" si="22"/>
        <v>5</v>
      </c>
      <c r="Q137">
        <f t="shared" si="23"/>
        <v>1.3</v>
      </c>
      <c r="R137">
        <f t="shared" si="24"/>
        <v>19.899999999999999</v>
      </c>
      <c r="S137" s="3">
        <f t="shared" si="25"/>
        <v>77.956989247311824</v>
      </c>
    </row>
    <row r="138" spans="1:19" ht="14.45" x14ac:dyDescent="0.3">
      <c r="A138">
        <v>1</v>
      </c>
      <c r="C138" t="str">
        <f t="shared" si="26"/>
        <v>ODS1«</v>
      </c>
      <c r="D138" s="8" t="s">
        <v>18</v>
      </c>
      <c r="E138" s="8"/>
      <c r="F138" s="2">
        <v>12.3</v>
      </c>
      <c r="G138" s="2">
        <v>11.6</v>
      </c>
      <c r="H138" s="2">
        <v>11.5</v>
      </c>
      <c r="I138" s="2">
        <v>12.1</v>
      </c>
      <c r="J138" s="2">
        <v>10.1</v>
      </c>
      <c r="K138" s="2">
        <v>8.5</v>
      </c>
      <c r="L138" s="2">
        <v>7.4</v>
      </c>
      <c r="M138" s="2"/>
      <c r="N138">
        <f t="shared" si="20"/>
        <v>-8.5982005038799714E-2</v>
      </c>
      <c r="O138">
        <f t="shared" si="21"/>
        <v>8.5982005038799709</v>
      </c>
      <c r="P138" s="5">
        <f t="shared" si="22"/>
        <v>5</v>
      </c>
      <c r="Q138">
        <f t="shared" si="23"/>
        <v>1.3</v>
      </c>
      <c r="R138">
        <f t="shared" si="24"/>
        <v>19.899999999999999</v>
      </c>
      <c r="S138" s="3">
        <f t="shared" si="25"/>
        <v>67.204301075268816</v>
      </c>
    </row>
    <row r="139" spans="1:19" ht="14.45" x14ac:dyDescent="0.3">
      <c r="A139">
        <v>1</v>
      </c>
      <c r="C139" t="str">
        <f t="shared" si="26"/>
        <v>ODS1«</v>
      </c>
      <c r="D139" s="8" t="s">
        <v>19</v>
      </c>
      <c r="E139" s="8"/>
      <c r="F139" s="2">
        <v>24</v>
      </c>
      <c r="G139" s="2">
        <v>19.2</v>
      </c>
      <c r="H139" s="2">
        <v>16.399999999999999</v>
      </c>
      <c r="I139" s="2">
        <v>12.8</v>
      </c>
      <c r="J139" s="2">
        <v>11.3</v>
      </c>
      <c r="K139" s="2">
        <v>9.5</v>
      </c>
      <c r="L139" s="2">
        <v>7.8</v>
      </c>
      <c r="M139" s="2"/>
      <c r="N139">
        <f t="shared" si="20"/>
        <v>-0.1648611738325948</v>
      </c>
      <c r="O139">
        <f t="shared" si="21"/>
        <v>16.486117383259479</v>
      </c>
      <c r="P139" s="5">
        <f t="shared" si="22"/>
        <v>5</v>
      </c>
      <c r="Q139">
        <f t="shared" si="23"/>
        <v>1.3</v>
      </c>
      <c r="R139">
        <f t="shared" si="24"/>
        <v>19.899999999999999</v>
      </c>
      <c r="S139" s="3">
        <f t="shared" si="25"/>
        <v>65.053763440860209</v>
      </c>
    </row>
    <row r="140" spans="1:19" ht="14.45" x14ac:dyDescent="0.3">
      <c r="A140">
        <v>1</v>
      </c>
      <c r="C140" t="str">
        <f t="shared" si="26"/>
        <v>ODS1«</v>
      </c>
      <c r="D140" s="8" t="s">
        <v>20</v>
      </c>
      <c r="E140" s="8"/>
      <c r="F140" s="2">
        <v>16</v>
      </c>
      <c r="G140" s="2">
        <v>13.6</v>
      </c>
      <c r="H140" s="2">
        <v>13.9</v>
      </c>
      <c r="I140" s="2">
        <v>13.5</v>
      </c>
      <c r="J140" s="2">
        <v>12.4</v>
      </c>
      <c r="K140" s="2">
        <v>11.1</v>
      </c>
      <c r="L140" s="2">
        <v>9.4</v>
      </c>
      <c r="M140" s="2"/>
      <c r="N140">
        <f t="shared" si="20"/>
        <v>-7.1209447793555758E-2</v>
      </c>
      <c r="O140">
        <f t="shared" si="21"/>
        <v>7.1209447793555753</v>
      </c>
      <c r="P140" s="5">
        <f t="shared" si="22"/>
        <v>5</v>
      </c>
      <c r="Q140">
        <f t="shared" si="23"/>
        <v>1.3</v>
      </c>
      <c r="R140">
        <f t="shared" si="24"/>
        <v>19.899999999999999</v>
      </c>
      <c r="S140" s="3">
        <f t="shared" si="25"/>
        <v>56.451612903225801</v>
      </c>
    </row>
    <row r="141" spans="1:19" ht="14.45" x14ac:dyDescent="0.3">
      <c r="A141">
        <v>1</v>
      </c>
      <c r="C141" t="str">
        <f t="shared" si="26"/>
        <v>ODS1«</v>
      </c>
      <c r="D141" s="8" t="s">
        <v>21</v>
      </c>
      <c r="E141" s="8"/>
      <c r="F141" s="2">
        <v>1.8</v>
      </c>
      <c r="G141" s="2">
        <v>1.4</v>
      </c>
      <c r="H141" s="2">
        <v>2</v>
      </c>
      <c r="I141" s="2">
        <v>1.6</v>
      </c>
      <c r="J141" s="2">
        <v>1.2</v>
      </c>
      <c r="K141" s="2">
        <v>1.3</v>
      </c>
      <c r="L141" s="2">
        <v>1.3</v>
      </c>
      <c r="M141" s="2"/>
      <c r="N141">
        <f t="shared" si="20"/>
        <v>-1.4712295262298669E-2</v>
      </c>
      <c r="O141">
        <f t="shared" si="21"/>
        <v>1.4712295262298669</v>
      </c>
      <c r="P141" s="5">
        <f t="shared" si="22"/>
        <v>3.6780738155746673</v>
      </c>
      <c r="Q141">
        <f t="shared" si="23"/>
        <v>1.3</v>
      </c>
      <c r="R141">
        <f t="shared" si="24"/>
        <v>19.899999999999999</v>
      </c>
      <c r="S141" s="3">
        <f t="shared" si="25"/>
        <v>100</v>
      </c>
    </row>
    <row r="142" spans="1:19" ht="14.45" x14ac:dyDescent="0.3">
      <c r="A142">
        <v>1</v>
      </c>
      <c r="C142" t="str">
        <f t="shared" si="26"/>
        <v>ODS1«</v>
      </c>
      <c r="D142" s="8" t="s">
        <v>22</v>
      </c>
      <c r="E142" s="8"/>
      <c r="F142" s="2">
        <v>10.199999999999999</v>
      </c>
      <c r="G142" s="2">
        <v>10.3</v>
      </c>
      <c r="H142" s="2">
        <v>8.5</v>
      </c>
      <c r="I142" s="2">
        <v>4.4000000000000004</v>
      </c>
      <c r="J142" s="2">
        <v>3.3</v>
      </c>
      <c r="K142" s="2">
        <v>3</v>
      </c>
      <c r="L142" s="2">
        <v>3.6</v>
      </c>
      <c r="M142" s="2"/>
      <c r="N142">
        <f t="shared" si="20"/>
        <v>-0.18961189975089898</v>
      </c>
      <c r="O142">
        <f t="shared" si="21"/>
        <v>18.961189975089898</v>
      </c>
      <c r="P142" s="5">
        <f t="shared" si="22"/>
        <v>5</v>
      </c>
      <c r="Q142">
        <f t="shared" si="23"/>
        <v>1.3</v>
      </c>
      <c r="R142">
        <f t="shared" si="24"/>
        <v>19.899999999999999</v>
      </c>
      <c r="S142" s="3">
        <f t="shared" si="25"/>
        <v>87.634408602150543</v>
      </c>
    </row>
    <row r="143" spans="1:19" ht="14.45" x14ac:dyDescent="0.3">
      <c r="A143">
        <v>1</v>
      </c>
      <c r="C143" t="str">
        <f t="shared" si="26"/>
        <v>ODS1«</v>
      </c>
      <c r="D143" s="8" t="s">
        <v>23</v>
      </c>
      <c r="E143" s="8"/>
      <c r="F143" s="2">
        <v>2.5</v>
      </c>
      <c r="G143" s="2">
        <v>3.2</v>
      </c>
      <c r="H143" s="2">
        <v>2.6</v>
      </c>
      <c r="I143" s="2">
        <v>2.6</v>
      </c>
      <c r="J143" s="2">
        <v>2.6</v>
      </c>
      <c r="K143" s="2">
        <v>2.4</v>
      </c>
      <c r="L143" s="2">
        <v>2.5</v>
      </c>
      <c r="M143" s="2"/>
      <c r="N143">
        <f t="shared" si="20"/>
        <v>-4.8173030642060799E-2</v>
      </c>
      <c r="O143">
        <f t="shared" si="21"/>
        <v>4.8173030642060795</v>
      </c>
      <c r="P143" s="5">
        <f t="shared" si="22"/>
        <v>5</v>
      </c>
      <c r="Q143">
        <f t="shared" si="23"/>
        <v>1.3</v>
      </c>
      <c r="R143">
        <f t="shared" si="24"/>
        <v>19.899999999999999</v>
      </c>
      <c r="S143" s="3">
        <f t="shared" si="25"/>
        <v>93.548387096774206</v>
      </c>
    </row>
    <row r="144" spans="1:19" ht="14.45" x14ac:dyDescent="0.3">
      <c r="A144">
        <v>1</v>
      </c>
      <c r="C144" t="str">
        <f t="shared" si="26"/>
        <v>ODS1«</v>
      </c>
      <c r="D144" s="8" t="s">
        <v>24</v>
      </c>
      <c r="E144" s="8"/>
      <c r="F144" s="2">
        <v>11.9</v>
      </c>
      <c r="G144" s="2">
        <v>10.4</v>
      </c>
      <c r="H144" s="2">
        <v>8.1</v>
      </c>
      <c r="I144" s="2">
        <v>6.7</v>
      </c>
      <c r="J144" s="2">
        <v>5.9</v>
      </c>
      <c r="K144" s="2">
        <v>4.7</v>
      </c>
      <c r="L144" s="2">
        <v>3.6</v>
      </c>
      <c r="M144" s="2"/>
      <c r="N144">
        <f t="shared" si="20"/>
        <v>-0.19117636721525699</v>
      </c>
      <c r="O144">
        <f t="shared" si="21"/>
        <v>19.117636721525699</v>
      </c>
      <c r="P144" s="5">
        <f t="shared" si="22"/>
        <v>5</v>
      </c>
      <c r="Q144">
        <f t="shared" si="23"/>
        <v>1.3</v>
      </c>
      <c r="R144">
        <f t="shared" si="24"/>
        <v>19.899999999999999</v>
      </c>
      <c r="S144" s="3">
        <f t="shared" si="25"/>
        <v>87.634408602150543</v>
      </c>
    </row>
    <row r="145" spans="1:19" ht="14.45" x14ac:dyDescent="0.3">
      <c r="A145">
        <v>1</v>
      </c>
      <c r="C145" t="str">
        <f t="shared" si="26"/>
        <v>ODS1«</v>
      </c>
      <c r="D145" s="8" t="s">
        <v>25</v>
      </c>
      <c r="E145" s="8"/>
      <c r="F145" s="2">
        <v>10.9</v>
      </c>
      <c r="G145" s="2">
        <v>10.6</v>
      </c>
      <c r="H145" s="2">
        <v>9.6</v>
      </c>
      <c r="I145" s="2">
        <v>8.4</v>
      </c>
      <c r="J145" s="2">
        <v>6.9</v>
      </c>
      <c r="K145" s="2">
        <v>6</v>
      </c>
      <c r="L145" s="2">
        <v>5.6</v>
      </c>
      <c r="M145" s="2"/>
      <c r="N145">
        <f t="shared" si="20"/>
        <v>-0.11980999555626792</v>
      </c>
      <c r="O145">
        <f t="shared" si="21"/>
        <v>11.980999555626791</v>
      </c>
      <c r="P145" s="5">
        <f t="shared" si="22"/>
        <v>5</v>
      </c>
      <c r="Q145">
        <f t="shared" si="23"/>
        <v>1.3</v>
      </c>
      <c r="R145">
        <f t="shared" si="24"/>
        <v>19.899999999999999</v>
      </c>
      <c r="S145" s="3">
        <f t="shared" si="25"/>
        <v>76.881720430107521</v>
      </c>
    </row>
    <row r="146" spans="1:19" ht="14.45" x14ac:dyDescent="0.3">
      <c r="A146">
        <v>1</v>
      </c>
      <c r="C146" t="str">
        <f t="shared" si="26"/>
        <v>ODS1«</v>
      </c>
      <c r="D146" s="8" t="s">
        <v>26</v>
      </c>
      <c r="E146" s="8"/>
      <c r="F146" s="2">
        <v>6.6</v>
      </c>
      <c r="G146" s="2">
        <v>6.7</v>
      </c>
      <c r="H146" s="2">
        <v>5.6</v>
      </c>
      <c r="I146" s="2">
        <v>4.8</v>
      </c>
      <c r="J146" s="2">
        <v>3.7</v>
      </c>
      <c r="K146" s="2">
        <v>2.8</v>
      </c>
      <c r="L146" s="2">
        <v>2.7</v>
      </c>
      <c r="M146" s="2"/>
      <c r="N146">
        <f t="shared" si="20"/>
        <v>-0.16620786865177639</v>
      </c>
      <c r="O146">
        <f t="shared" si="21"/>
        <v>16.620786865177639</v>
      </c>
      <c r="P146" s="5">
        <f t="shared" si="22"/>
        <v>5</v>
      </c>
      <c r="Q146">
        <f t="shared" si="23"/>
        <v>1.3</v>
      </c>
      <c r="R146">
        <f t="shared" si="24"/>
        <v>19.899999999999999</v>
      </c>
      <c r="S146" s="3">
        <f t="shared" si="25"/>
        <v>92.473118279569903</v>
      </c>
    </row>
    <row r="147" spans="1:19" ht="14.45" x14ac:dyDescent="0.3">
      <c r="A147">
        <v>1</v>
      </c>
      <c r="C147" t="str">
        <f t="shared" si="26"/>
        <v>ODS1«</v>
      </c>
      <c r="D147" s="8" t="s">
        <v>27</v>
      </c>
      <c r="E147" s="8"/>
      <c r="F147" s="2">
        <v>29.8</v>
      </c>
      <c r="G147" s="2">
        <v>25.9</v>
      </c>
      <c r="H147" s="2">
        <v>22.7</v>
      </c>
      <c r="I147" s="2">
        <v>23.8</v>
      </c>
      <c r="J147" s="2">
        <v>19.7</v>
      </c>
      <c r="K147" s="2">
        <v>16.8</v>
      </c>
      <c r="L147" s="2">
        <v>14.5</v>
      </c>
      <c r="M147" s="2"/>
      <c r="N147">
        <f t="shared" si="20"/>
        <v>-0.10954157434029199</v>
      </c>
      <c r="O147">
        <f t="shared" si="21"/>
        <v>10.954157434029199</v>
      </c>
      <c r="P147" s="5">
        <f t="shared" si="22"/>
        <v>5</v>
      </c>
      <c r="Q147">
        <f t="shared" si="23"/>
        <v>1.3</v>
      </c>
      <c r="R147">
        <f t="shared" si="24"/>
        <v>19.899999999999999</v>
      </c>
      <c r="S147" s="3">
        <f t="shared" si="25"/>
        <v>29.032258064516125</v>
      </c>
    </row>
    <row r="148" spans="1:19" ht="14.45" x14ac:dyDescent="0.3">
      <c r="A148">
        <v>1</v>
      </c>
      <c r="C148" t="str">
        <f t="shared" si="26"/>
        <v>ODS1«</v>
      </c>
      <c r="D148" s="8" t="s">
        <v>28</v>
      </c>
      <c r="E148" s="8"/>
      <c r="F148" s="2">
        <v>1.9</v>
      </c>
      <c r="G148" s="2">
        <v>1</v>
      </c>
      <c r="H148" s="2">
        <v>1.1000000000000001</v>
      </c>
      <c r="I148" s="2">
        <v>0.8</v>
      </c>
      <c r="J148" s="2">
        <v>1.1000000000000001</v>
      </c>
      <c r="K148" s="2">
        <v>1.6</v>
      </c>
      <c r="L148" s="2">
        <v>1.8</v>
      </c>
      <c r="M148" s="2"/>
      <c r="N148">
        <f t="shared" si="20"/>
        <v>0.12474611314209483</v>
      </c>
      <c r="O148">
        <f t="shared" si="21"/>
        <v>-12.474611314209483</v>
      </c>
      <c r="P148" s="5">
        <f t="shared" si="22"/>
        <v>-5</v>
      </c>
      <c r="Q148">
        <f t="shared" si="23"/>
        <v>1.3</v>
      </c>
      <c r="R148">
        <f t="shared" si="24"/>
        <v>19.899999999999999</v>
      </c>
      <c r="S148" s="3">
        <f t="shared" si="25"/>
        <v>97.311827956989248</v>
      </c>
    </row>
    <row r="149" spans="1:19" ht="14.45" x14ac:dyDescent="0.3">
      <c r="A149">
        <v>1</v>
      </c>
      <c r="C149" t="str">
        <f t="shared" si="26"/>
        <v>ODS1«</v>
      </c>
      <c r="D149" s="8" t="s">
        <v>29</v>
      </c>
      <c r="E149" s="8"/>
      <c r="F149" s="2">
        <v>9.8000000000000007</v>
      </c>
      <c r="G149" s="2">
        <v>9.1</v>
      </c>
      <c r="H149" s="2">
        <v>8.4</v>
      </c>
      <c r="I149" s="2">
        <v>7.9</v>
      </c>
      <c r="J149" s="2">
        <v>6.9</v>
      </c>
      <c r="K149" s="2">
        <v>6.1</v>
      </c>
      <c r="L149" s="2">
        <v>5.4</v>
      </c>
      <c r="M149" s="2"/>
      <c r="N149">
        <f t="shared" si="20"/>
        <v>-9.9112681578936934E-2</v>
      </c>
      <c r="O149">
        <f t="shared" si="21"/>
        <v>9.9112681578936943</v>
      </c>
      <c r="P149" s="5">
        <f t="shared" si="22"/>
        <v>5</v>
      </c>
      <c r="Q149">
        <f t="shared" si="23"/>
        <v>1.3</v>
      </c>
      <c r="R149">
        <f t="shared" si="24"/>
        <v>19.899999999999999</v>
      </c>
      <c r="S149" s="3">
        <f t="shared" si="25"/>
        <v>77.956989247311824</v>
      </c>
    </row>
    <row r="150" spans="1:19" ht="14.45" x14ac:dyDescent="0.3">
      <c r="A150">
        <v>1</v>
      </c>
      <c r="C150" t="str">
        <f t="shared" si="26"/>
        <v>ODS1«</v>
      </c>
      <c r="D150" s="7" t="s">
        <v>77</v>
      </c>
      <c r="E150" s="7"/>
      <c r="F150" s="2"/>
      <c r="G150" s="2"/>
      <c r="H150" s="2"/>
      <c r="I150" s="2"/>
      <c r="J150" s="2"/>
      <c r="K150" s="2"/>
      <c r="L150" s="2"/>
      <c r="M150" s="2"/>
      <c r="O150" t="s">
        <v>161</v>
      </c>
    </row>
    <row r="151" spans="1:19" ht="14.45" x14ac:dyDescent="0.3">
      <c r="A151">
        <v>1</v>
      </c>
      <c r="C151" t="str">
        <f t="shared" si="26"/>
        <v>ODS1«</v>
      </c>
      <c r="D151" s="8" t="s">
        <v>2</v>
      </c>
      <c r="E151" s="8"/>
      <c r="F151" s="2">
        <v>16.100000000000001</v>
      </c>
      <c r="G151" s="2">
        <v>16.7</v>
      </c>
      <c r="H151" s="2">
        <v>16.7</v>
      </c>
      <c r="I151" s="2">
        <v>16.5</v>
      </c>
      <c r="J151" s="2">
        <v>16.100000000000001</v>
      </c>
      <c r="K151" s="2">
        <v>16</v>
      </c>
      <c r="L151" s="2">
        <v>14.8</v>
      </c>
      <c r="M151" s="2"/>
      <c r="N151">
        <f>(L151/G151)^(1/5)-1</f>
        <v>-2.3866879319992984E-2</v>
      </c>
      <c r="O151">
        <f>-N151*100</f>
        <v>2.3866879319992984</v>
      </c>
      <c r="P151" s="5">
        <f>IF(O151&lt;-2,-5,IF(O151&gt;2,5,2.5*O151))</f>
        <v>5</v>
      </c>
      <c r="Q151">
        <f>MIN($L$151:$L$178)</f>
        <v>10.1</v>
      </c>
      <c r="R151">
        <f>MAX($L$151:$L$178)</f>
        <v>23.8</v>
      </c>
      <c r="S151" s="3">
        <f>IF(O151="",0,(L151-R151)/(Q151-R151)*100)</f>
        <v>65.693430656934311</v>
      </c>
    </row>
    <row r="152" spans="1:19" ht="14.45" x14ac:dyDescent="0.3">
      <c r="A152">
        <v>1</v>
      </c>
      <c r="C152" t="str">
        <f t="shared" si="26"/>
        <v>ODS1«</v>
      </c>
      <c r="D152" s="8" t="s">
        <v>3</v>
      </c>
      <c r="E152" s="8"/>
      <c r="F152" s="2">
        <v>14.4</v>
      </c>
      <c r="G152" s="2">
        <v>14.1</v>
      </c>
      <c r="H152" s="2">
        <v>13.9</v>
      </c>
      <c r="I152" s="2">
        <v>14.1</v>
      </c>
      <c r="J152" s="2">
        <v>14.4</v>
      </c>
      <c r="K152" s="2">
        <v>14.3</v>
      </c>
      <c r="L152" s="2">
        <v>13.3</v>
      </c>
      <c r="M152" s="2"/>
      <c r="N152">
        <f t="shared" ref="N152:N178" si="27">(L152/G152)^(1/5)-1</f>
        <v>-1.1614181030131232E-2</v>
      </c>
      <c r="O152">
        <f t="shared" ref="O152:O178" si="28">-N152*100</f>
        <v>1.1614181030131232</v>
      </c>
      <c r="P152" s="5">
        <f t="shared" ref="P152:P178" si="29">IF(O152&lt;-2,-5,IF(O152&gt;2,5,2.5*O152))</f>
        <v>2.9035452575328078</v>
      </c>
      <c r="Q152">
        <f t="shared" ref="Q152:Q178" si="30">MIN($L$151:$L$178)</f>
        <v>10.1</v>
      </c>
      <c r="R152">
        <f t="shared" ref="R152:R178" si="31">MAX($L$151:$L$178)</f>
        <v>23.8</v>
      </c>
      <c r="S152" s="3">
        <f t="shared" ref="S152:S178" si="32">IF(O152="",0,(L152-R152)/(Q152-R152)*100)</f>
        <v>76.642335766423358</v>
      </c>
    </row>
    <row r="153" spans="1:19" ht="14.45" x14ac:dyDescent="0.3">
      <c r="A153">
        <v>1</v>
      </c>
      <c r="C153" t="str">
        <f t="shared" si="26"/>
        <v>ODS1«</v>
      </c>
      <c r="D153" s="8" t="s">
        <v>4</v>
      </c>
      <c r="E153" s="8"/>
      <c r="F153" s="2">
        <v>15.1</v>
      </c>
      <c r="G153" s="2">
        <v>15.5</v>
      </c>
      <c r="H153" s="2">
        <v>14.9</v>
      </c>
      <c r="I153" s="2">
        <v>15.5</v>
      </c>
      <c r="J153" s="2">
        <v>15.9</v>
      </c>
      <c r="K153" s="2">
        <v>16.399999999999999</v>
      </c>
      <c r="L153" s="2">
        <v>14.8</v>
      </c>
      <c r="M153" s="2"/>
      <c r="N153">
        <f t="shared" si="27"/>
        <v>-9.1999873812640409E-3</v>
      </c>
      <c r="O153">
        <f t="shared" si="28"/>
        <v>0.91999873812640409</v>
      </c>
      <c r="P153" s="5">
        <f t="shared" si="29"/>
        <v>2.2999968453160102</v>
      </c>
      <c r="Q153">
        <f t="shared" si="30"/>
        <v>10.1</v>
      </c>
      <c r="R153">
        <f t="shared" si="31"/>
        <v>23.8</v>
      </c>
      <c r="S153" s="3">
        <f t="shared" si="32"/>
        <v>65.693430656934311</v>
      </c>
    </row>
    <row r="154" spans="1:19" ht="14.45" x14ac:dyDescent="0.3">
      <c r="A154">
        <v>1</v>
      </c>
      <c r="C154" t="str">
        <f t="shared" si="26"/>
        <v>ODS1«</v>
      </c>
      <c r="D154" s="8" t="s">
        <v>5</v>
      </c>
      <c r="E154" s="8"/>
      <c r="F154" s="2">
        <v>21</v>
      </c>
      <c r="G154" s="2">
        <v>21.8</v>
      </c>
      <c r="H154" s="2">
        <v>22</v>
      </c>
      <c r="I154" s="2">
        <v>22.9</v>
      </c>
      <c r="J154" s="2">
        <v>23.4</v>
      </c>
      <c r="K154" s="2">
        <v>22</v>
      </c>
      <c r="L154" s="2">
        <v>22.6</v>
      </c>
      <c r="M154" s="2"/>
      <c r="N154">
        <f t="shared" si="27"/>
        <v>7.2340273649684761E-3</v>
      </c>
      <c r="O154">
        <f t="shared" si="28"/>
        <v>-0.72340273649684761</v>
      </c>
      <c r="P154" s="5">
        <f t="shared" si="29"/>
        <v>-1.808506841242119</v>
      </c>
      <c r="Q154">
        <f t="shared" si="30"/>
        <v>10.1</v>
      </c>
      <c r="R154">
        <f t="shared" si="31"/>
        <v>23.8</v>
      </c>
      <c r="S154" s="3">
        <f t="shared" si="32"/>
        <v>8.7591240875912337</v>
      </c>
    </row>
    <row r="155" spans="1:19" ht="14.45" x14ac:dyDescent="0.3">
      <c r="A155">
        <v>1</v>
      </c>
      <c r="C155" t="str">
        <f t="shared" si="26"/>
        <v>ODS1«</v>
      </c>
      <c r="D155" s="8" t="s">
        <v>6</v>
      </c>
      <c r="E155" s="8"/>
      <c r="F155" s="2">
        <v>15.3</v>
      </c>
      <c r="G155" s="2">
        <v>14.4</v>
      </c>
      <c r="H155" s="2">
        <v>16.2</v>
      </c>
      <c r="I155" s="2">
        <v>16.100000000000001</v>
      </c>
      <c r="J155" s="2">
        <v>15.7</v>
      </c>
      <c r="K155" s="2">
        <v>15.4</v>
      </c>
      <c r="L155" s="2">
        <v>14.7</v>
      </c>
      <c r="M155" s="2"/>
      <c r="N155">
        <f t="shared" si="27"/>
        <v>4.1323722412267561E-3</v>
      </c>
      <c r="O155">
        <f t="shared" si="28"/>
        <v>-0.41323722412267561</v>
      </c>
      <c r="P155" s="5">
        <f t="shared" si="29"/>
        <v>-1.033093060306689</v>
      </c>
      <c r="Q155">
        <f t="shared" si="30"/>
        <v>10.1</v>
      </c>
      <c r="R155">
        <f t="shared" si="31"/>
        <v>23.8</v>
      </c>
      <c r="S155" s="3">
        <f t="shared" si="32"/>
        <v>66.423357664233578</v>
      </c>
    </row>
    <row r="156" spans="1:19" ht="14.45" x14ac:dyDescent="0.3">
      <c r="A156">
        <v>1</v>
      </c>
      <c r="C156" t="str">
        <f t="shared" si="26"/>
        <v>ODS1«</v>
      </c>
      <c r="D156" s="8" t="s">
        <v>7</v>
      </c>
      <c r="E156" s="8"/>
      <c r="F156" s="2">
        <v>19.5</v>
      </c>
      <c r="G156" s="2">
        <v>19.399999999999999</v>
      </c>
      <c r="H156" s="2">
        <v>20</v>
      </c>
      <c r="I156" s="2">
        <v>19.5</v>
      </c>
      <c r="J156" s="2">
        <v>20</v>
      </c>
      <c r="K156" s="2">
        <v>19.3</v>
      </c>
      <c r="L156" s="2">
        <v>18.3</v>
      </c>
      <c r="M156" s="2"/>
      <c r="N156">
        <f t="shared" si="27"/>
        <v>-1.1606519837225937E-2</v>
      </c>
      <c r="O156">
        <f t="shared" si="28"/>
        <v>1.1606519837225937</v>
      </c>
      <c r="P156" s="5">
        <f t="shared" si="29"/>
        <v>2.9016299593064843</v>
      </c>
      <c r="Q156">
        <f t="shared" si="30"/>
        <v>10.1</v>
      </c>
      <c r="R156">
        <f t="shared" si="31"/>
        <v>23.8</v>
      </c>
      <c r="S156" s="3">
        <f t="shared" si="32"/>
        <v>40.145985401459846</v>
      </c>
    </row>
    <row r="157" spans="1:19" ht="14.45" x14ac:dyDescent="0.3">
      <c r="A157">
        <v>1</v>
      </c>
      <c r="C157" t="str">
        <f t="shared" si="26"/>
        <v>ODS1«</v>
      </c>
      <c r="D157" s="8" t="s">
        <v>8</v>
      </c>
      <c r="E157" s="8"/>
      <c r="F157" s="2">
        <v>11.9</v>
      </c>
      <c r="G157" s="2">
        <v>12.1</v>
      </c>
      <c r="H157" s="2">
        <v>12.2</v>
      </c>
      <c r="I157" s="2">
        <v>11.9</v>
      </c>
      <c r="J157" s="2">
        <v>12.4</v>
      </c>
      <c r="K157" s="2">
        <v>12.7</v>
      </c>
      <c r="L157" s="2">
        <v>12.5</v>
      </c>
      <c r="M157" s="2"/>
      <c r="N157">
        <f t="shared" si="27"/>
        <v>6.5258394446618961E-3</v>
      </c>
      <c r="O157">
        <f t="shared" si="28"/>
        <v>-0.65258394446618961</v>
      </c>
      <c r="P157" s="5">
        <f t="shared" si="29"/>
        <v>-1.631459861165474</v>
      </c>
      <c r="Q157">
        <f t="shared" si="30"/>
        <v>10.1</v>
      </c>
      <c r="R157">
        <f t="shared" si="31"/>
        <v>23.8</v>
      </c>
      <c r="S157" s="3">
        <f t="shared" si="32"/>
        <v>82.481751824817522</v>
      </c>
    </row>
    <row r="158" spans="1:19" ht="14.45" x14ac:dyDescent="0.3">
      <c r="A158">
        <v>1</v>
      </c>
      <c r="C158" t="str">
        <f t="shared" si="26"/>
        <v>ODS1«</v>
      </c>
      <c r="D158" s="8" t="s">
        <v>9</v>
      </c>
      <c r="E158" s="8"/>
      <c r="F158" s="2">
        <v>12.8</v>
      </c>
      <c r="G158" s="2">
        <v>12.6</v>
      </c>
      <c r="H158" s="2">
        <v>12.3</v>
      </c>
      <c r="I158" s="2">
        <v>12.7</v>
      </c>
      <c r="J158" s="2">
        <v>12.4</v>
      </c>
      <c r="K158" s="2">
        <v>12.2</v>
      </c>
      <c r="L158" s="2">
        <v>11.9</v>
      </c>
      <c r="M158" s="2"/>
      <c r="N158">
        <f t="shared" si="27"/>
        <v>-1.1366589361043511E-2</v>
      </c>
      <c r="O158">
        <f t="shared" si="28"/>
        <v>1.1366589361043511</v>
      </c>
      <c r="P158" s="5">
        <f t="shared" si="29"/>
        <v>2.8416473402608777</v>
      </c>
      <c r="Q158">
        <f t="shared" si="30"/>
        <v>10.1</v>
      </c>
      <c r="R158">
        <f t="shared" si="31"/>
        <v>23.8</v>
      </c>
      <c r="S158" s="3">
        <f t="shared" si="32"/>
        <v>86.861313868613138</v>
      </c>
    </row>
    <row r="159" spans="1:19" ht="14.45" x14ac:dyDescent="0.3">
      <c r="A159">
        <v>1</v>
      </c>
      <c r="C159" t="str">
        <f t="shared" si="26"/>
        <v>ODS1«</v>
      </c>
      <c r="D159" s="8" t="s">
        <v>10</v>
      </c>
      <c r="E159" s="8"/>
      <c r="F159" s="2">
        <v>14.5</v>
      </c>
      <c r="G159" s="2">
        <v>14.5</v>
      </c>
      <c r="H159" s="2">
        <v>14.3</v>
      </c>
      <c r="I159" s="2">
        <v>13.9</v>
      </c>
      <c r="J159" s="2">
        <v>13.3</v>
      </c>
      <c r="K159" s="2">
        <v>13.3</v>
      </c>
      <c r="L159" s="2">
        <v>12</v>
      </c>
      <c r="M159" s="2"/>
      <c r="N159">
        <f t="shared" si="27"/>
        <v>-3.7141100693989126E-2</v>
      </c>
      <c r="O159">
        <f t="shared" si="28"/>
        <v>3.7141100693989126</v>
      </c>
      <c r="P159" s="5">
        <f t="shared" si="29"/>
        <v>5</v>
      </c>
      <c r="Q159">
        <f t="shared" si="30"/>
        <v>10.1</v>
      </c>
      <c r="R159">
        <f t="shared" si="31"/>
        <v>23.8</v>
      </c>
      <c r="S159" s="3">
        <f t="shared" si="32"/>
        <v>86.131386861313857</v>
      </c>
    </row>
    <row r="160" spans="1:19" ht="14.45" x14ac:dyDescent="0.3">
      <c r="A160">
        <v>1</v>
      </c>
      <c r="C160" t="str">
        <f t="shared" si="26"/>
        <v>ODS1«</v>
      </c>
      <c r="D160" s="8" t="s">
        <v>11</v>
      </c>
      <c r="E160" s="8"/>
      <c r="F160" s="2">
        <v>20.399999999999999</v>
      </c>
      <c r="G160" s="2">
        <v>22.2</v>
      </c>
      <c r="H160" s="2">
        <v>22.1</v>
      </c>
      <c r="I160" s="2">
        <v>22.3</v>
      </c>
      <c r="J160" s="2">
        <v>21.6</v>
      </c>
      <c r="K160" s="2">
        <v>21.5</v>
      </c>
      <c r="L160" s="2">
        <v>20.7</v>
      </c>
      <c r="M160" s="2"/>
      <c r="N160">
        <f t="shared" si="27"/>
        <v>-1.3894288568710667E-2</v>
      </c>
      <c r="O160">
        <f t="shared" si="28"/>
        <v>1.3894288568710667</v>
      </c>
      <c r="P160" s="5">
        <f t="shared" si="29"/>
        <v>3.4735721421776669</v>
      </c>
      <c r="Q160">
        <f t="shared" si="30"/>
        <v>10.1</v>
      </c>
      <c r="R160">
        <f t="shared" si="31"/>
        <v>23.8</v>
      </c>
      <c r="S160" s="3">
        <f t="shared" si="32"/>
        <v>22.627737226277382</v>
      </c>
    </row>
    <row r="161" spans="1:19" ht="14.45" x14ac:dyDescent="0.3">
      <c r="A161">
        <v>1</v>
      </c>
      <c r="C161" t="str">
        <f t="shared" si="26"/>
        <v>ODS1«</v>
      </c>
      <c r="D161" s="8" t="s">
        <v>12</v>
      </c>
      <c r="E161" s="8"/>
      <c r="F161" s="2">
        <v>18.600000000000001</v>
      </c>
      <c r="G161" s="2">
        <v>21.8</v>
      </c>
      <c r="H161" s="2">
        <v>21.6</v>
      </c>
      <c r="I161" s="2">
        <v>21.7</v>
      </c>
      <c r="J161" s="2">
        <v>21</v>
      </c>
      <c r="K161" s="2">
        <v>21.9</v>
      </c>
      <c r="L161" s="2">
        <v>21.7</v>
      </c>
      <c r="M161" s="2"/>
      <c r="N161">
        <f t="shared" si="27"/>
        <v>-9.1911920067699882E-4</v>
      </c>
      <c r="O161">
        <f t="shared" si="28"/>
        <v>9.1911920067699882E-2</v>
      </c>
      <c r="P161" s="5">
        <f t="shared" si="29"/>
        <v>0.2297798001692497</v>
      </c>
      <c r="Q161">
        <f t="shared" si="30"/>
        <v>10.1</v>
      </c>
      <c r="R161">
        <f t="shared" si="31"/>
        <v>23.8</v>
      </c>
      <c r="S161" s="3">
        <f t="shared" si="32"/>
        <v>15.328467153284681</v>
      </c>
    </row>
    <row r="162" spans="1:19" ht="14.45" x14ac:dyDescent="0.3">
      <c r="A162">
        <v>1</v>
      </c>
      <c r="C162" t="str">
        <f t="shared" si="26"/>
        <v>ODS1«</v>
      </c>
      <c r="D162" s="8" t="s">
        <v>13</v>
      </c>
      <c r="E162" s="8"/>
      <c r="F162" s="2">
        <v>11.8</v>
      </c>
      <c r="G162" s="2">
        <v>12.8</v>
      </c>
      <c r="H162" s="2">
        <v>12.4</v>
      </c>
      <c r="I162" s="2">
        <v>11.6</v>
      </c>
      <c r="J162" s="2">
        <v>11.5</v>
      </c>
      <c r="K162" s="2">
        <v>12</v>
      </c>
      <c r="L162" s="2">
        <v>11.6</v>
      </c>
      <c r="M162" s="2"/>
      <c r="N162">
        <f t="shared" si="27"/>
        <v>-1.9495471272725995E-2</v>
      </c>
      <c r="O162">
        <f t="shared" si="28"/>
        <v>1.9495471272725995</v>
      </c>
      <c r="P162" s="5">
        <f t="shared" si="29"/>
        <v>4.8738678181814983</v>
      </c>
      <c r="Q162">
        <f t="shared" si="30"/>
        <v>10.1</v>
      </c>
      <c r="R162">
        <f t="shared" si="31"/>
        <v>23.8</v>
      </c>
      <c r="S162" s="3">
        <f t="shared" si="32"/>
        <v>89.051094890510953</v>
      </c>
    </row>
    <row r="163" spans="1:19" ht="14.45" x14ac:dyDescent="0.3">
      <c r="A163">
        <v>1</v>
      </c>
      <c r="C163" t="str">
        <f t="shared" si="26"/>
        <v>ODS1«</v>
      </c>
      <c r="D163" s="8" t="s">
        <v>14</v>
      </c>
      <c r="E163" s="8"/>
      <c r="F163" s="2">
        <v>13.7</v>
      </c>
      <c r="G163" s="2">
        <v>13.3</v>
      </c>
      <c r="H163" s="2">
        <v>13.6</v>
      </c>
      <c r="I163" s="2">
        <v>13.6</v>
      </c>
      <c r="J163" s="2">
        <v>13.2</v>
      </c>
      <c r="K163" s="2">
        <v>13.4</v>
      </c>
      <c r="L163" s="2">
        <v>13.6</v>
      </c>
      <c r="M163" s="2"/>
      <c r="N163">
        <f t="shared" si="27"/>
        <v>4.4711172532885257E-3</v>
      </c>
      <c r="O163">
        <f t="shared" si="28"/>
        <v>-0.44711172532885257</v>
      </c>
      <c r="P163" s="5">
        <f t="shared" si="29"/>
        <v>-1.1177793133221314</v>
      </c>
      <c r="Q163">
        <f t="shared" si="30"/>
        <v>10.1</v>
      </c>
      <c r="R163">
        <f t="shared" si="31"/>
        <v>23.8</v>
      </c>
      <c r="S163" s="3">
        <f t="shared" si="32"/>
        <v>74.452554744525543</v>
      </c>
    </row>
    <row r="164" spans="1:19" ht="14.45" x14ac:dyDescent="0.3">
      <c r="A164">
        <v>1</v>
      </c>
      <c r="C164" t="str">
        <f t="shared" si="26"/>
        <v>ODS1«</v>
      </c>
      <c r="D164" s="8" t="s">
        <v>15</v>
      </c>
      <c r="E164" s="8"/>
      <c r="F164" s="2">
        <v>23.1</v>
      </c>
      <c r="G164" s="2">
        <v>22.1</v>
      </c>
      <c r="H164" s="2">
        <v>21.4</v>
      </c>
      <c r="I164" s="2">
        <v>21.2</v>
      </c>
      <c r="J164" s="2">
        <v>20.2</v>
      </c>
      <c r="K164" s="2">
        <v>18.5</v>
      </c>
      <c r="L164" s="2">
        <v>17.899999999999999</v>
      </c>
      <c r="M164" s="2"/>
      <c r="N164">
        <f t="shared" si="27"/>
        <v>-4.1279196210739943E-2</v>
      </c>
      <c r="O164">
        <f t="shared" si="28"/>
        <v>4.1279196210739943</v>
      </c>
      <c r="P164" s="5">
        <f t="shared" si="29"/>
        <v>5</v>
      </c>
      <c r="Q164">
        <f t="shared" si="30"/>
        <v>10.1</v>
      </c>
      <c r="R164">
        <f t="shared" si="31"/>
        <v>23.8</v>
      </c>
      <c r="S164" s="3">
        <f t="shared" si="32"/>
        <v>43.06569343065695</v>
      </c>
    </row>
    <row r="165" spans="1:19" ht="14.45" x14ac:dyDescent="0.3">
      <c r="A165">
        <v>1</v>
      </c>
      <c r="C165" t="str">
        <f t="shared" si="26"/>
        <v>ODS1«</v>
      </c>
      <c r="D165" s="8" t="s">
        <v>16</v>
      </c>
      <c r="E165" s="8"/>
      <c r="F165" s="2">
        <v>15</v>
      </c>
      <c r="G165" s="2">
        <v>15</v>
      </c>
      <c r="H165" s="2">
        <v>14.9</v>
      </c>
      <c r="I165" s="2">
        <v>14.5</v>
      </c>
      <c r="J165" s="2">
        <v>13.4</v>
      </c>
      <c r="K165" s="2">
        <v>12.8</v>
      </c>
      <c r="L165" s="2">
        <v>12.3</v>
      </c>
      <c r="M165" s="2"/>
      <c r="N165">
        <f t="shared" si="27"/>
        <v>-3.8912850389936637E-2</v>
      </c>
      <c r="O165">
        <f t="shared" si="28"/>
        <v>3.8912850389936637</v>
      </c>
      <c r="P165" s="5">
        <f t="shared" si="29"/>
        <v>5</v>
      </c>
      <c r="Q165">
        <f t="shared" si="30"/>
        <v>10.1</v>
      </c>
      <c r="R165">
        <f t="shared" si="31"/>
        <v>23.8</v>
      </c>
      <c r="S165" s="3">
        <f t="shared" si="32"/>
        <v>83.941605839416056</v>
      </c>
    </row>
    <row r="166" spans="1:19" ht="14.45" x14ac:dyDescent="0.3">
      <c r="A166">
        <v>1</v>
      </c>
      <c r="C166" t="str">
        <f t="shared" si="26"/>
        <v>ODS1«</v>
      </c>
      <c r="D166" s="8" t="s">
        <v>17</v>
      </c>
      <c r="E166" s="8"/>
      <c r="F166" s="2">
        <v>15.7</v>
      </c>
      <c r="G166" s="2">
        <v>16.399999999999999</v>
      </c>
      <c r="H166" s="2">
        <v>16.2</v>
      </c>
      <c r="I166" s="2">
        <v>16.8</v>
      </c>
      <c r="J166" s="2">
        <v>15.6</v>
      </c>
      <c r="K166" s="2">
        <v>14.9</v>
      </c>
      <c r="L166" s="2">
        <v>13.1</v>
      </c>
      <c r="M166" s="2"/>
      <c r="N166">
        <f t="shared" si="27"/>
        <v>-4.3939249043953632E-2</v>
      </c>
      <c r="O166">
        <f t="shared" si="28"/>
        <v>4.3939249043953632</v>
      </c>
      <c r="P166" s="5">
        <f t="shared" si="29"/>
        <v>5</v>
      </c>
      <c r="Q166">
        <f t="shared" si="30"/>
        <v>10.1</v>
      </c>
      <c r="R166">
        <f t="shared" si="31"/>
        <v>23.8</v>
      </c>
      <c r="S166" s="3">
        <f t="shared" si="32"/>
        <v>78.102189781021906</v>
      </c>
    </row>
    <row r="167" spans="1:19" ht="14.45" x14ac:dyDescent="0.3">
      <c r="A167">
        <v>1</v>
      </c>
      <c r="C167" t="str">
        <f t="shared" si="26"/>
        <v>ODS1«</v>
      </c>
      <c r="D167" s="8" t="s">
        <v>18</v>
      </c>
      <c r="E167" s="8"/>
      <c r="F167" s="2">
        <v>19.3</v>
      </c>
      <c r="G167" s="2">
        <v>19.399999999999999</v>
      </c>
      <c r="H167" s="2">
        <v>19.899999999999999</v>
      </c>
      <c r="I167" s="2">
        <v>20.6</v>
      </c>
      <c r="J167" s="2">
        <v>20.3</v>
      </c>
      <c r="K167" s="2">
        <v>20.3</v>
      </c>
      <c r="L167" s="2">
        <v>20.100000000000001</v>
      </c>
      <c r="M167" s="2"/>
      <c r="N167">
        <f t="shared" si="27"/>
        <v>7.1145387286319917E-3</v>
      </c>
      <c r="O167">
        <f t="shared" si="28"/>
        <v>-0.71145387286319917</v>
      </c>
      <c r="P167" s="5">
        <f t="shared" si="29"/>
        <v>-1.7786346821579979</v>
      </c>
      <c r="Q167">
        <f t="shared" si="30"/>
        <v>10.1</v>
      </c>
      <c r="R167">
        <f t="shared" si="31"/>
        <v>23.8</v>
      </c>
      <c r="S167" s="3">
        <f t="shared" si="32"/>
        <v>27.007299270072988</v>
      </c>
    </row>
    <row r="168" spans="1:19" ht="14.45" x14ac:dyDescent="0.3">
      <c r="A168">
        <v>1</v>
      </c>
      <c r="C168" t="str">
        <f t="shared" si="26"/>
        <v>ODS1«</v>
      </c>
      <c r="D168" s="8" t="s">
        <v>19</v>
      </c>
      <c r="E168" s="8"/>
      <c r="F168" s="2">
        <v>19.399999999999999</v>
      </c>
      <c r="G168" s="2">
        <v>21.2</v>
      </c>
      <c r="H168" s="2">
        <v>22.5</v>
      </c>
      <c r="I168" s="2">
        <v>21.8</v>
      </c>
      <c r="J168" s="2">
        <v>22.1</v>
      </c>
      <c r="K168" s="2">
        <v>23.3</v>
      </c>
      <c r="L168" s="2">
        <v>22.9</v>
      </c>
      <c r="M168" s="2"/>
      <c r="N168">
        <f t="shared" si="27"/>
        <v>1.5546758492543944E-2</v>
      </c>
      <c r="O168">
        <f t="shared" si="28"/>
        <v>-1.5546758492543944</v>
      </c>
      <c r="P168" s="5">
        <f t="shared" si="29"/>
        <v>-3.886689623135986</v>
      </c>
      <c r="Q168">
        <f t="shared" si="30"/>
        <v>10.1</v>
      </c>
      <c r="R168">
        <f t="shared" si="31"/>
        <v>23.8</v>
      </c>
      <c r="S168" s="3">
        <f t="shared" si="32"/>
        <v>6.5693430656934462</v>
      </c>
    </row>
    <row r="169" spans="1:19" ht="14.45" x14ac:dyDescent="0.3">
      <c r="A169">
        <v>1</v>
      </c>
      <c r="C169" t="str">
        <f t="shared" si="26"/>
        <v>ODS1«</v>
      </c>
      <c r="D169" s="8" t="s">
        <v>20</v>
      </c>
      <c r="E169" s="8"/>
      <c r="F169" s="2">
        <v>20.6</v>
      </c>
      <c r="G169" s="2">
        <v>19.100000000000001</v>
      </c>
      <c r="H169" s="2">
        <v>22.2</v>
      </c>
      <c r="I169" s="2">
        <v>21.9</v>
      </c>
      <c r="J169" s="2">
        <v>22.9</v>
      </c>
      <c r="K169" s="2">
        <v>22.9</v>
      </c>
      <c r="L169" s="2">
        <v>20.6</v>
      </c>
      <c r="M169" s="2"/>
      <c r="N169">
        <f t="shared" si="27"/>
        <v>1.5235441992303089E-2</v>
      </c>
      <c r="O169">
        <f t="shared" si="28"/>
        <v>-1.5235441992303089</v>
      </c>
      <c r="P169" s="5">
        <f t="shared" si="29"/>
        <v>-3.8088604980757723</v>
      </c>
      <c r="Q169">
        <f t="shared" si="30"/>
        <v>10.1</v>
      </c>
      <c r="R169">
        <f t="shared" si="31"/>
        <v>23.8</v>
      </c>
      <c r="S169" s="3">
        <f t="shared" si="32"/>
        <v>23.357664233576635</v>
      </c>
    </row>
    <row r="170" spans="1:19" ht="14.45" x14ac:dyDescent="0.3">
      <c r="A170">
        <v>1</v>
      </c>
      <c r="C170" t="str">
        <f t="shared" si="26"/>
        <v>ODS1«</v>
      </c>
      <c r="D170" s="8" t="s">
        <v>21</v>
      </c>
      <c r="E170" s="8"/>
      <c r="F170" s="2">
        <v>15.9</v>
      </c>
      <c r="G170" s="2">
        <v>16.399999999999999</v>
      </c>
      <c r="H170" s="2">
        <v>15.3</v>
      </c>
      <c r="I170" s="2">
        <v>15.8</v>
      </c>
      <c r="J170" s="2">
        <v>16.399999999999999</v>
      </c>
      <c r="K170" s="2">
        <v>16.7</v>
      </c>
      <c r="L170" s="2">
        <v>17.5</v>
      </c>
      <c r="M170" s="2"/>
      <c r="N170">
        <f t="shared" si="27"/>
        <v>1.3068566165098217E-2</v>
      </c>
      <c r="O170">
        <f t="shared" si="28"/>
        <v>-1.3068566165098217</v>
      </c>
      <c r="P170" s="5">
        <f t="shared" si="29"/>
        <v>-3.2671415412745541</v>
      </c>
      <c r="Q170">
        <f t="shared" si="30"/>
        <v>10.1</v>
      </c>
      <c r="R170">
        <f t="shared" si="31"/>
        <v>23.8</v>
      </c>
      <c r="S170" s="3">
        <f t="shared" si="32"/>
        <v>45.985401459854018</v>
      </c>
    </row>
    <row r="171" spans="1:19" ht="14.45" x14ac:dyDescent="0.3">
      <c r="A171">
        <v>1</v>
      </c>
      <c r="C171" t="str">
        <f t="shared" si="26"/>
        <v>ODS1«</v>
      </c>
      <c r="D171" s="8" t="s">
        <v>22</v>
      </c>
      <c r="E171" s="8"/>
      <c r="F171" s="2">
        <v>15.8</v>
      </c>
      <c r="G171" s="2">
        <v>15.8</v>
      </c>
      <c r="H171" s="2">
        <v>16.600000000000001</v>
      </c>
      <c r="I171" s="2">
        <v>16.5</v>
      </c>
      <c r="J171" s="2">
        <v>16.7</v>
      </c>
      <c r="K171" s="2">
        <v>16.8</v>
      </c>
      <c r="L171" s="2">
        <v>17.100000000000001</v>
      </c>
      <c r="M171" s="2"/>
      <c r="N171">
        <f t="shared" si="27"/>
        <v>1.5939403034624711E-2</v>
      </c>
      <c r="O171">
        <f t="shared" si="28"/>
        <v>-1.5939403034624711</v>
      </c>
      <c r="P171" s="5">
        <f t="shared" si="29"/>
        <v>-3.9848507586561777</v>
      </c>
      <c r="Q171">
        <f t="shared" si="30"/>
        <v>10.1</v>
      </c>
      <c r="R171">
        <f t="shared" si="31"/>
        <v>23.8</v>
      </c>
      <c r="S171" s="3">
        <f t="shared" si="32"/>
        <v>48.905109489051085</v>
      </c>
    </row>
    <row r="172" spans="1:19" ht="14.45" x14ac:dyDescent="0.3">
      <c r="A172">
        <v>1</v>
      </c>
      <c r="C172" t="str">
        <f t="shared" si="26"/>
        <v>ODS1«</v>
      </c>
      <c r="D172" s="8" t="s">
        <v>23</v>
      </c>
      <c r="E172" s="8"/>
      <c r="F172" s="2">
        <v>10.4</v>
      </c>
      <c r="G172" s="2">
        <v>11.6</v>
      </c>
      <c r="H172" s="2">
        <v>11.6</v>
      </c>
      <c r="I172" s="2">
        <v>12.7</v>
      </c>
      <c r="J172" s="2">
        <v>13.2</v>
      </c>
      <c r="K172" s="2">
        <v>13.3</v>
      </c>
      <c r="L172" s="2">
        <v>13.2</v>
      </c>
      <c r="M172" s="2"/>
      <c r="N172">
        <f t="shared" si="27"/>
        <v>2.6179154775372693E-2</v>
      </c>
      <c r="O172">
        <f t="shared" si="28"/>
        <v>-2.6179154775372693</v>
      </c>
      <c r="P172" s="5">
        <f t="shared" si="29"/>
        <v>-5</v>
      </c>
      <c r="Q172">
        <f t="shared" si="30"/>
        <v>10.1</v>
      </c>
      <c r="R172">
        <f t="shared" si="31"/>
        <v>23.8</v>
      </c>
      <c r="S172" s="3">
        <f t="shared" si="32"/>
        <v>77.372262773722639</v>
      </c>
    </row>
    <row r="173" spans="1:19" ht="14.45" x14ac:dyDescent="0.3">
      <c r="A173">
        <v>1</v>
      </c>
      <c r="C173" t="str">
        <f t="shared" si="26"/>
        <v>ODS1«</v>
      </c>
      <c r="D173" s="8" t="s">
        <v>24</v>
      </c>
      <c r="E173" s="8"/>
      <c r="F173" s="2">
        <v>17.3</v>
      </c>
      <c r="G173" s="2">
        <v>17</v>
      </c>
      <c r="H173" s="2">
        <v>17.600000000000001</v>
      </c>
      <c r="I173" s="2">
        <v>17.3</v>
      </c>
      <c r="J173" s="2">
        <v>15</v>
      </c>
      <c r="K173" s="2">
        <v>14.8</v>
      </c>
      <c r="L173" s="2">
        <v>15.4</v>
      </c>
      <c r="M173" s="2"/>
      <c r="N173">
        <f t="shared" si="27"/>
        <v>-1.9575038305237658E-2</v>
      </c>
      <c r="O173">
        <f t="shared" si="28"/>
        <v>1.9575038305237658</v>
      </c>
      <c r="P173" s="5">
        <f t="shared" si="29"/>
        <v>4.8937595763094146</v>
      </c>
      <c r="Q173">
        <f t="shared" si="30"/>
        <v>10.1</v>
      </c>
      <c r="R173">
        <f t="shared" si="31"/>
        <v>23.8</v>
      </c>
      <c r="S173" s="3">
        <f t="shared" si="32"/>
        <v>61.313868613138688</v>
      </c>
    </row>
    <row r="174" spans="1:19" ht="14.45" x14ac:dyDescent="0.3">
      <c r="A174">
        <v>1</v>
      </c>
      <c r="C174" t="str">
        <f t="shared" si="26"/>
        <v>ODS1«</v>
      </c>
      <c r="D174" s="8" t="s">
        <v>25</v>
      </c>
      <c r="E174" s="8"/>
      <c r="F174" s="2">
        <v>18.7</v>
      </c>
      <c r="G174" s="2">
        <v>19.5</v>
      </c>
      <c r="H174" s="2">
        <v>19.5</v>
      </c>
      <c r="I174" s="2">
        <v>19</v>
      </c>
      <c r="J174" s="2">
        <v>18.3</v>
      </c>
      <c r="K174" s="2">
        <v>17.3</v>
      </c>
      <c r="L174" s="2">
        <v>17.2</v>
      </c>
      <c r="M174" s="2"/>
      <c r="N174">
        <f t="shared" si="27"/>
        <v>-2.478860524314519E-2</v>
      </c>
      <c r="O174">
        <f t="shared" si="28"/>
        <v>2.478860524314519</v>
      </c>
      <c r="P174" s="5">
        <f t="shared" si="29"/>
        <v>5</v>
      </c>
      <c r="Q174">
        <f t="shared" si="30"/>
        <v>10.1</v>
      </c>
      <c r="R174">
        <f t="shared" si="31"/>
        <v>23.8</v>
      </c>
      <c r="S174" s="3">
        <f t="shared" si="32"/>
        <v>48.175182481751833</v>
      </c>
    </row>
    <row r="175" spans="1:19" ht="14.45" x14ac:dyDescent="0.3">
      <c r="A175">
        <v>1</v>
      </c>
      <c r="C175" t="str">
        <f t="shared" si="26"/>
        <v>ODS1«</v>
      </c>
      <c r="D175" s="8" t="s">
        <v>26</v>
      </c>
      <c r="E175" s="8"/>
      <c r="F175" s="2">
        <v>8.6</v>
      </c>
      <c r="G175" s="2">
        <v>9.6999999999999993</v>
      </c>
      <c r="H175" s="2">
        <v>9.6999999999999993</v>
      </c>
      <c r="I175" s="2">
        <v>9.6999999999999993</v>
      </c>
      <c r="J175" s="2">
        <v>9.1</v>
      </c>
      <c r="K175" s="2">
        <v>9.6</v>
      </c>
      <c r="L175" s="2">
        <v>10.1</v>
      </c>
      <c r="M175" s="2"/>
      <c r="N175">
        <f t="shared" si="27"/>
        <v>8.114654442706648E-3</v>
      </c>
      <c r="O175">
        <f t="shared" si="28"/>
        <v>-0.8114654442706648</v>
      </c>
      <c r="P175" s="5">
        <f t="shared" si="29"/>
        <v>-2.028663610676662</v>
      </c>
      <c r="Q175">
        <f t="shared" si="30"/>
        <v>10.1</v>
      </c>
      <c r="R175">
        <f t="shared" si="31"/>
        <v>23.8</v>
      </c>
      <c r="S175" s="3">
        <f t="shared" si="32"/>
        <v>100</v>
      </c>
    </row>
    <row r="176" spans="1:19" ht="14.45" x14ac:dyDescent="0.3">
      <c r="A176">
        <v>1</v>
      </c>
      <c r="C176" t="str">
        <f t="shared" si="26"/>
        <v>ODS1«</v>
      </c>
      <c r="D176" s="8" t="s">
        <v>27</v>
      </c>
      <c r="E176" s="8"/>
      <c r="F176" s="2">
        <v>23</v>
      </c>
      <c r="G176" s="2">
        <v>25.1</v>
      </c>
      <c r="H176" s="2">
        <v>25.4</v>
      </c>
      <c r="I176" s="2">
        <v>25.3</v>
      </c>
      <c r="J176" s="2">
        <v>23.6</v>
      </c>
      <c r="K176" s="2">
        <v>23.5</v>
      </c>
      <c r="L176" s="2">
        <v>23.8</v>
      </c>
      <c r="M176" s="2"/>
      <c r="N176">
        <f t="shared" si="27"/>
        <v>-1.0580086050351212E-2</v>
      </c>
      <c r="O176">
        <f t="shared" si="28"/>
        <v>1.0580086050351212</v>
      </c>
      <c r="P176" s="5">
        <f t="shared" si="29"/>
        <v>2.6450215125878032</v>
      </c>
      <c r="Q176">
        <f t="shared" si="30"/>
        <v>10.1</v>
      </c>
      <c r="R176">
        <f t="shared" si="31"/>
        <v>23.8</v>
      </c>
      <c r="S176" s="3">
        <f t="shared" si="32"/>
        <v>0</v>
      </c>
    </row>
    <row r="177" spans="1:19" ht="14.45" x14ac:dyDescent="0.3">
      <c r="A177">
        <v>1</v>
      </c>
      <c r="C177" t="str">
        <f t="shared" si="26"/>
        <v>ODS1«</v>
      </c>
      <c r="D177" s="8" t="s">
        <v>28</v>
      </c>
      <c r="E177" s="8"/>
      <c r="F177" s="2">
        <v>16</v>
      </c>
      <c r="G177" s="2">
        <v>15.6</v>
      </c>
      <c r="H177" s="2">
        <v>16.3</v>
      </c>
      <c r="I177" s="2">
        <v>16.2</v>
      </c>
      <c r="J177" s="2">
        <v>15.8</v>
      </c>
      <c r="K177" s="2">
        <v>16.399999999999999</v>
      </c>
      <c r="L177" s="2">
        <v>17.100000000000001</v>
      </c>
      <c r="M177" s="2"/>
      <c r="N177">
        <f t="shared" si="27"/>
        <v>1.8531118874858032E-2</v>
      </c>
      <c r="O177">
        <f t="shared" si="28"/>
        <v>-1.8531118874858032</v>
      </c>
      <c r="P177" s="5">
        <f t="shared" si="29"/>
        <v>-4.6327797187145077</v>
      </c>
      <c r="Q177">
        <f t="shared" si="30"/>
        <v>10.1</v>
      </c>
      <c r="R177">
        <f t="shared" si="31"/>
        <v>23.8</v>
      </c>
      <c r="S177" s="3">
        <f t="shared" si="32"/>
        <v>48.905109489051085</v>
      </c>
    </row>
    <row r="178" spans="1:19" ht="14.45" x14ac:dyDescent="0.3">
      <c r="A178">
        <v>1</v>
      </c>
      <c r="C178" t="str">
        <f t="shared" si="26"/>
        <v>ODS1«</v>
      </c>
      <c r="D178" s="8" t="s">
        <v>29</v>
      </c>
      <c r="E178" s="8"/>
      <c r="F178" s="2">
        <v>16.8</v>
      </c>
      <c r="G178" s="2">
        <v>17.3</v>
      </c>
      <c r="H178" s="2">
        <v>17.399999999999999</v>
      </c>
      <c r="I178" s="2">
        <v>17.5</v>
      </c>
      <c r="J178" s="2">
        <v>16.899999999999999</v>
      </c>
      <c r="K178" s="2">
        <v>16.8</v>
      </c>
      <c r="L178" s="2">
        <v>16.5</v>
      </c>
      <c r="M178" s="2"/>
      <c r="N178">
        <f t="shared" si="27"/>
        <v>-9.4245321939256943E-3</v>
      </c>
      <c r="O178">
        <f t="shared" si="28"/>
        <v>0.94245321939256943</v>
      </c>
      <c r="P178" s="5">
        <f t="shared" si="29"/>
        <v>2.3561330484814236</v>
      </c>
      <c r="Q178">
        <f t="shared" si="30"/>
        <v>10.1</v>
      </c>
      <c r="R178">
        <f t="shared" si="31"/>
        <v>23.8</v>
      </c>
      <c r="S178" s="3">
        <f t="shared" si="32"/>
        <v>53.284671532846716</v>
      </c>
    </row>
    <row r="179" spans="1:19" ht="14.45" x14ac:dyDescent="0.3">
      <c r="A179">
        <v>1</v>
      </c>
      <c r="B179">
        <v>8</v>
      </c>
      <c r="C179" t="str">
        <f>IF(B179="","ODS"&amp;A179&amp;"«","ODS"&amp;A179&amp;"«"&amp;" e ODS"&amp;B179&amp;"«")</f>
        <v>ODS1« e ODS8«</v>
      </c>
      <c r="D179" s="7" t="s">
        <v>80</v>
      </c>
      <c r="E179" s="7"/>
      <c r="F179" s="2"/>
      <c r="G179" s="2"/>
      <c r="H179" s="2"/>
      <c r="I179" s="2"/>
      <c r="J179" s="2"/>
      <c r="K179" s="2"/>
      <c r="L179" s="2"/>
      <c r="M179" s="2"/>
    </row>
    <row r="180" spans="1:19" ht="14.45" x14ac:dyDescent="0.3">
      <c r="A180">
        <v>1</v>
      </c>
      <c r="B180">
        <v>8</v>
      </c>
      <c r="C180" t="str">
        <f t="shared" si="26"/>
        <v>ODS1« e ODS8«</v>
      </c>
      <c r="D180" s="8" t="s">
        <v>2</v>
      </c>
      <c r="E180" s="8"/>
      <c r="F180" s="2">
        <v>8.6</v>
      </c>
      <c r="G180" s="2">
        <v>9.9</v>
      </c>
      <c r="H180" s="2">
        <v>9.6999999999999993</v>
      </c>
      <c r="I180" s="2">
        <v>9.5</v>
      </c>
      <c r="J180" s="2">
        <v>9.1</v>
      </c>
      <c r="K180" s="2">
        <v>9.1</v>
      </c>
      <c r="L180" s="2">
        <v>8</v>
      </c>
      <c r="M180" s="2"/>
      <c r="O180" t="s">
        <v>161</v>
      </c>
    </row>
    <row r="181" spans="1:19" ht="14.45" x14ac:dyDescent="0.3">
      <c r="A181">
        <v>1</v>
      </c>
      <c r="B181">
        <v>8</v>
      </c>
      <c r="C181" t="str">
        <f t="shared" si="26"/>
        <v>ODS1« e ODS8«</v>
      </c>
      <c r="D181" s="8" t="s">
        <v>3</v>
      </c>
      <c r="E181" s="8"/>
      <c r="F181" s="2">
        <v>7.9</v>
      </c>
      <c r="G181" s="2">
        <v>7.2</v>
      </c>
      <c r="H181" s="2">
        <v>7.9</v>
      </c>
      <c r="I181" s="2">
        <v>8.3000000000000007</v>
      </c>
      <c r="J181" s="2">
        <v>7.7</v>
      </c>
      <c r="K181" s="2">
        <v>8</v>
      </c>
      <c r="L181" s="2">
        <v>7.6</v>
      </c>
      <c r="M181" s="2"/>
      <c r="N181">
        <f>(L181/G181)^(1/5)-1</f>
        <v>1.087212085035083E-2</v>
      </c>
      <c r="O181">
        <f>-N181*100</f>
        <v>-1.087212085035083</v>
      </c>
      <c r="P181" s="5">
        <f>IF(O181&lt;-2,-5,IF(O181&gt;2,5,2.5*O181))</f>
        <v>-2.7180302125877076</v>
      </c>
      <c r="Q181">
        <f>MIN($L$180:$L$207)</f>
        <v>2.9</v>
      </c>
      <c r="R181">
        <f>MAX($L$180:$L$207)</f>
        <v>15.7</v>
      </c>
      <c r="S181" s="3">
        <f>IF(O181="",0,(L181-R181)/(Q181-R181)*100)</f>
        <v>63.28125</v>
      </c>
    </row>
    <row r="182" spans="1:19" ht="14.45" x14ac:dyDescent="0.3">
      <c r="A182">
        <v>1</v>
      </c>
      <c r="B182">
        <v>8</v>
      </c>
      <c r="C182" t="str">
        <f t="shared" si="26"/>
        <v>ODS1« e ODS8«</v>
      </c>
      <c r="D182" s="8" t="s">
        <v>4</v>
      </c>
      <c r="E182" s="8"/>
      <c r="F182" s="2">
        <v>4.4000000000000004</v>
      </c>
      <c r="G182" s="2">
        <v>4.8</v>
      </c>
      <c r="H182" s="2">
        <v>4.5999999999999996</v>
      </c>
      <c r="I182" s="2">
        <v>4.8</v>
      </c>
      <c r="J182" s="2">
        <v>5</v>
      </c>
      <c r="K182" s="2">
        <v>5.0999999999999996</v>
      </c>
      <c r="L182" s="2">
        <v>4.8</v>
      </c>
      <c r="M182" s="2"/>
      <c r="N182">
        <f t="shared" ref="N182:N207" si="33">(L182/G182)^(1/5)-1</f>
        <v>0</v>
      </c>
      <c r="O182">
        <f t="shared" ref="O182:O207" si="34">-N182*100</f>
        <v>0</v>
      </c>
      <c r="P182" s="5">
        <f t="shared" ref="P182:P207" si="35">IF(O182&lt;-2,-5,IF(O182&gt;2,5,2.5*O182))</f>
        <v>0</v>
      </c>
      <c r="Q182">
        <f t="shared" ref="Q182:Q207" si="36">MIN($L$180:$L$207)</f>
        <v>2.9</v>
      </c>
      <c r="R182">
        <f t="shared" ref="R182:R207" si="37">MAX($L$180:$L$207)</f>
        <v>15.7</v>
      </c>
      <c r="S182" s="3">
        <f t="shared" ref="S182:S208" si="38">IF(O182="",0,(L182-R182)/(Q182-R182)*100)</f>
        <v>85.15625</v>
      </c>
    </row>
    <row r="183" spans="1:19" ht="14.45" x14ac:dyDescent="0.3">
      <c r="A183">
        <v>1</v>
      </c>
      <c r="B183">
        <v>8</v>
      </c>
      <c r="C183" t="str">
        <f t="shared" si="26"/>
        <v>ODS1« e ODS8«</v>
      </c>
      <c r="D183" s="8" t="s">
        <v>5</v>
      </c>
      <c r="E183" s="8"/>
      <c r="F183" s="2">
        <v>7.2</v>
      </c>
      <c r="G183" s="2">
        <v>9.1999999999999993</v>
      </c>
      <c r="H183" s="2">
        <v>7.7</v>
      </c>
      <c r="I183" s="2">
        <v>11.4</v>
      </c>
      <c r="J183" s="2">
        <v>9.9</v>
      </c>
      <c r="K183" s="2">
        <v>9.9</v>
      </c>
      <c r="L183" s="2">
        <v>8.9</v>
      </c>
      <c r="M183" s="2"/>
      <c r="N183">
        <f t="shared" si="33"/>
        <v>-6.6085085880347449E-3</v>
      </c>
      <c r="O183">
        <f t="shared" si="34"/>
        <v>0.66085085880347449</v>
      </c>
      <c r="P183" s="5">
        <f t="shared" si="35"/>
        <v>1.6521271470086862</v>
      </c>
      <c r="Q183">
        <f t="shared" si="36"/>
        <v>2.9</v>
      </c>
      <c r="R183">
        <f t="shared" si="37"/>
        <v>15.7</v>
      </c>
      <c r="S183" s="3">
        <f t="shared" si="38"/>
        <v>53.125</v>
      </c>
    </row>
    <row r="184" spans="1:19" ht="14.45" x14ac:dyDescent="0.3">
      <c r="A184">
        <v>1</v>
      </c>
      <c r="B184">
        <v>8</v>
      </c>
      <c r="C184" t="str">
        <f t="shared" si="26"/>
        <v>ODS1« e ODS8«</v>
      </c>
      <c r="D184" s="8" t="s">
        <v>6</v>
      </c>
      <c r="E184" s="8"/>
      <c r="F184" s="2">
        <v>8.9</v>
      </c>
      <c r="G184" s="2">
        <v>7.8</v>
      </c>
      <c r="H184" s="2">
        <v>9.1</v>
      </c>
      <c r="I184" s="2">
        <v>8.1999999999999993</v>
      </c>
      <c r="J184" s="2">
        <v>7.9</v>
      </c>
      <c r="K184" s="2">
        <v>7.4</v>
      </c>
      <c r="L184" s="2">
        <v>6.7</v>
      </c>
      <c r="M184" s="2"/>
      <c r="N184">
        <f t="shared" si="33"/>
        <v>-2.9945711436622724E-2</v>
      </c>
      <c r="O184">
        <f t="shared" si="34"/>
        <v>2.9945711436622724</v>
      </c>
      <c r="P184" s="5">
        <f t="shared" si="35"/>
        <v>5</v>
      </c>
      <c r="Q184">
        <f t="shared" si="36"/>
        <v>2.9</v>
      </c>
      <c r="R184">
        <f t="shared" si="37"/>
        <v>15.7</v>
      </c>
      <c r="S184" s="3">
        <f t="shared" si="38"/>
        <v>70.312500000000014</v>
      </c>
    </row>
    <row r="185" spans="1:19" ht="14.45" x14ac:dyDescent="0.3">
      <c r="A185">
        <v>1</v>
      </c>
      <c r="B185">
        <v>8</v>
      </c>
      <c r="C185" t="str">
        <f t="shared" si="26"/>
        <v>ODS1« e ODS8«</v>
      </c>
      <c r="D185" s="8" t="s">
        <v>7</v>
      </c>
      <c r="E185" s="8"/>
      <c r="F185" s="2">
        <v>6.2</v>
      </c>
      <c r="G185" s="2">
        <v>5.7</v>
      </c>
      <c r="H185" s="2">
        <v>5.9</v>
      </c>
      <c r="I185" s="2">
        <v>5.6</v>
      </c>
      <c r="J185" s="2">
        <v>5.8</v>
      </c>
      <c r="K185" s="2">
        <v>5.2</v>
      </c>
      <c r="L185" s="2">
        <v>5.0999999999999996</v>
      </c>
      <c r="M185" s="2"/>
      <c r="N185">
        <f t="shared" si="33"/>
        <v>-2.1999528676967639E-2</v>
      </c>
      <c r="O185">
        <f t="shared" si="34"/>
        <v>2.1999528676967639</v>
      </c>
      <c r="P185" s="5">
        <f t="shared" si="35"/>
        <v>5</v>
      </c>
      <c r="Q185">
        <f t="shared" si="36"/>
        <v>2.9</v>
      </c>
      <c r="R185">
        <f t="shared" si="37"/>
        <v>15.7</v>
      </c>
      <c r="S185" s="3">
        <f t="shared" si="38"/>
        <v>82.8125</v>
      </c>
    </row>
    <row r="186" spans="1:19" ht="14.45" x14ac:dyDescent="0.3">
      <c r="A186">
        <v>1</v>
      </c>
      <c r="B186">
        <v>8</v>
      </c>
      <c r="C186" t="str">
        <f t="shared" si="26"/>
        <v>ODS1« e ODS8«</v>
      </c>
      <c r="D186" s="8" t="s">
        <v>8</v>
      </c>
      <c r="E186" s="8"/>
      <c r="F186" s="2">
        <v>5.5</v>
      </c>
      <c r="G186" s="2">
        <v>4.9000000000000004</v>
      </c>
      <c r="H186" s="2">
        <v>5.5</v>
      </c>
      <c r="I186" s="2">
        <v>5.3</v>
      </c>
      <c r="J186" s="2">
        <v>5.3</v>
      </c>
      <c r="K186" s="2">
        <v>6</v>
      </c>
      <c r="L186" s="2">
        <v>6.3</v>
      </c>
      <c r="M186" s="2"/>
      <c r="N186">
        <f t="shared" si="33"/>
        <v>5.1547496797280434E-2</v>
      </c>
      <c r="O186">
        <f t="shared" si="34"/>
        <v>-5.1547496797280434</v>
      </c>
      <c r="P186" s="5">
        <f t="shared" si="35"/>
        <v>-5</v>
      </c>
      <c r="Q186">
        <f t="shared" si="36"/>
        <v>2.9</v>
      </c>
      <c r="R186">
        <f t="shared" si="37"/>
        <v>15.7</v>
      </c>
      <c r="S186" s="3">
        <f t="shared" si="38"/>
        <v>73.4375</v>
      </c>
    </row>
    <row r="187" spans="1:19" ht="14.45" x14ac:dyDescent="0.3">
      <c r="A187">
        <v>1</v>
      </c>
      <c r="B187">
        <v>8</v>
      </c>
      <c r="C187" t="str">
        <f t="shared" si="26"/>
        <v>ODS1« e ODS8«</v>
      </c>
      <c r="D187" s="8" t="s">
        <v>9</v>
      </c>
      <c r="E187" s="8"/>
      <c r="F187" s="2">
        <v>5.7</v>
      </c>
      <c r="G187" s="2">
        <v>5.7</v>
      </c>
      <c r="H187" s="2">
        <v>6</v>
      </c>
      <c r="I187" s="2">
        <v>6.5</v>
      </c>
      <c r="J187" s="2">
        <v>6.3</v>
      </c>
      <c r="K187" s="2">
        <v>6</v>
      </c>
      <c r="L187" s="2">
        <v>4.4000000000000004</v>
      </c>
      <c r="M187" s="2"/>
      <c r="N187">
        <f t="shared" si="33"/>
        <v>-5.0454971794107406E-2</v>
      </c>
      <c r="O187">
        <f t="shared" si="34"/>
        <v>5.0454971794107406</v>
      </c>
      <c r="P187" s="5">
        <f t="shared" si="35"/>
        <v>5</v>
      </c>
      <c r="Q187">
        <f t="shared" si="36"/>
        <v>2.9</v>
      </c>
      <c r="R187">
        <f t="shared" si="37"/>
        <v>15.7</v>
      </c>
      <c r="S187" s="3">
        <f t="shared" si="38"/>
        <v>88.28125</v>
      </c>
    </row>
    <row r="188" spans="1:19" ht="14.45" x14ac:dyDescent="0.3">
      <c r="A188">
        <v>1</v>
      </c>
      <c r="B188">
        <v>8</v>
      </c>
      <c r="C188" t="str">
        <f t="shared" si="26"/>
        <v>ODS1« e ODS8«</v>
      </c>
      <c r="D188" s="8" t="s">
        <v>10</v>
      </c>
      <c r="E188" s="8"/>
      <c r="F188" s="2">
        <v>7.1</v>
      </c>
      <c r="G188" s="2">
        <v>6.4</v>
      </c>
      <c r="H188" s="2">
        <v>6.7</v>
      </c>
      <c r="I188" s="2">
        <v>6.1</v>
      </c>
      <c r="J188" s="2">
        <v>6.6</v>
      </c>
      <c r="K188" s="2">
        <v>6</v>
      </c>
      <c r="L188" s="2">
        <v>4.5</v>
      </c>
      <c r="M188" s="2"/>
      <c r="N188">
        <f t="shared" si="33"/>
        <v>-6.8020181702162175E-2</v>
      </c>
      <c r="O188">
        <f t="shared" si="34"/>
        <v>6.8020181702162175</v>
      </c>
      <c r="P188" s="5">
        <f t="shared" si="35"/>
        <v>5</v>
      </c>
      <c r="Q188">
        <f t="shared" si="36"/>
        <v>2.9</v>
      </c>
      <c r="R188">
        <f t="shared" si="37"/>
        <v>15.7</v>
      </c>
      <c r="S188" s="3">
        <f t="shared" si="38"/>
        <v>87.5</v>
      </c>
    </row>
    <row r="189" spans="1:19" ht="14.45" x14ac:dyDescent="0.3">
      <c r="A189">
        <v>1</v>
      </c>
      <c r="B189">
        <v>8</v>
      </c>
      <c r="C189" t="str">
        <f t="shared" si="26"/>
        <v>ODS1« e ODS8«</v>
      </c>
      <c r="D189" s="8" t="s">
        <v>11</v>
      </c>
      <c r="E189" s="8"/>
      <c r="F189" s="2">
        <v>10.5</v>
      </c>
      <c r="G189" s="2">
        <v>12.5</v>
      </c>
      <c r="H189" s="2">
        <v>13.1</v>
      </c>
      <c r="I189" s="2">
        <v>13.1</v>
      </c>
      <c r="J189" s="2">
        <v>13.1</v>
      </c>
      <c r="K189" s="2">
        <v>12.9</v>
      </c>
      <c r="L189" s="2">
        <v>12.7</v>
      </c>
      <c r="M189" s="2"/>
      <c r="N189">
        <f t="shared" si="33"/>
        <v>3.1797144324285931E-3</v>
      </c>
      <c r="O189">
        <f t="shared" si="34"/>
        <v>-0.31797144324285931</v>
      </c>
      <c r="P189" s="5">
        <f t="shared" si="35"/>
        <v>-0.79492860810714827</v>
      </c>
      <c r="Q189">
        <f t="shared" si="36"/>
        <v>2.9</v>
      </c>
      <c r="R189">
        <f t="shared" si="37"/>
        <v>15.7</v>
      </c>
      <c r="S189" s="3">
        <f t="shared" si="38"/>
        <v>23.437500000000004</v>
      </c>
    </row>
    <row r="190" spans="1:19" ht="14.45" x14ac:dyDescent="0.3">
      <c r="A190">
        <v>1</v>
      </c>
      <c r="B190">
        <v>8</v>
      </c>
      <c r="C190" t="str">
        <f t="shared" si="26"/>
        <v>ODS1« e ODS8«</v>
      </c>
      <c r="D190" s="8" t="s">
        <v>12</v>
      </c>
      <c r="E190" s="8"/>
      <c r="F190" s="2">
        <v>7.6</v>
      </c>
      <c r="G190" s="2">
        <v>11.8</v>
      </c>
      <c r="H190" s="2">
        <v>10</v>
      </c>
      <c r="I190" s="2">
        <v>9.6</v>
      </c>
      <c r="J190" s="2">
        <v>9.3000000000000007</v>
      </c>
      <c r="K190" s="2">
        <v>9.3000000000000007</v>
      </c>
      <c r="L190" s="2">
        <v>10</v>
      </c>
      <c r="M190" s="2"/>
      <c r="N190">
        <f t="shared" si="33"/>
        <v>-3.2560983102738805E-2</v>
      </c>
      <c r="O190">
        <f t="shared" si="34"/>
        <v>3.2560983102738805</v>
      </c>
      <c r="P190" s="5">
        <f t="shared" si="35"/>
        <v>5</v>
      </c>
      <c r="Q190">
        <f t="shared" si="36"/>
        <v>2.9</v>
      </c>
      <c r="R190">
        <f t="shared" si="37"/>
        <v>15.7</v>
      </c>
      <c r="S190" s="3">
        <f t="shared" si="38"/>
        <v>44.53125</v>
      </c>
    </row>
    <row r="191" spans="1:19" ht="14.45" x14ac:dyDescent="0.3">
      <c r="A191">
        <v>1</v>
      </c>
      <c r="B191">
        <v>8</v>
      </c>
      <c r="C191" t="str">
        <f t="shared" si="26"/>
        <v>ODS1« e ODS8«</v>
      </c>
      <c r="D191" s="8" t="s">
        <v>13</v>
      </c>
      <c r="E191" s="8"/>
      <c r="F191" s="2">
        <v>3.7</v>
      </c>
      <c r="G191" s="2">
        <v>3.7</v>
      </c>
      <c r="H191" s="2">
        <v>3.5</v>
      </c>
      <c r="I191" s="2">
        <v>3.1</v>
      </c>
      <c r="J191" s="2">
        <v>2.7</v>
      </c>
      <c r="K191" s="2">
        <v>3.1</v>
      </c>
      <c r="L191" s="2">
        <v>2.9</v>
      </c>
      <c r="M191" s="2"/>
      <c r="N191">
        <f t="shared" si="33"/>
        <v>-4.7556428762566494E-2</v>
      </c>
      <c r="O191">
        <f t="shared" si="34"/>
        <v>4.7556428762566494</v>
      </c>
      <c r="P191" s="5">
        <f t="shared" si="35"/>
        <v>5</v>
      </c>
      <c r="Q191">
        <f t="shared" si="36"/>
        <v>2.9</v>
      </c>
      <c r="R191">
        <f t="shared" si="37"/>
        <v>15.7</v>
      </c>
      <c r="S191" s="3">
        <f t="shared" si="38"/>
        <v>100</v>
      </c>
    </row>
    <row r="192" spans="1:19" ht="14.45" x14ac:dyDescent="0.3">
      <c r="A192">
        <v>1</v>
      </c>
      <c r="B192">
        <v>8</v>
      </c>
      <c r="C192" t="str">
        <f t="shared" si="26"/>
        <v>ODS1« e ODS8«</v>
      </c>
      <c r="D192" s="8" t="s">
        <v>14</v>
      </c>
      <c r="E192" s="8"/>
      <c r="F192" s="2">
        <v>7.8</v>
      </c>
      <c r="G192" s="2">
        <v>8</v>
      </c>
      <c r="H192" s="2">
        <v>7.5</v>
      </c>
      <c r="I192" s="2">
        <v>7.9</v>
      </c>
      <c r="J192" s="2">
        <v>7.3</v>
      </c>
      <c r="K192" s="2">
        <v>7.1</v>
      </c>
      <c r="L192" s="2">
        <v>7.4</v>
      </c>
      <c r="M192" s="2"/>
      <c r="N192">
        <f t="shared" si="33"/>
        <v>-1.5471377600363323E-2</v>
      </c>
      <c r="O192">
        <f t="shared" si="34"/>
        <v>1.5471377600363323</v>
      </c>
      <c r="P192" s="5">
        <f t="shared" si="35"/>
        <v>3.8678444000908305</v>
      </c>
      <c r="Q192">
        <f t="shared" si="36"/>
        <v>2.9</v>
      </c>
      <c r="R192">
        <f t="shared" si="37"/>
        <v>15.7</v>
      </c>
      <c r="S192" s="3">
        <f t="shared" si="38"/>
        <v>64.84375</v>
      </c>
    </row>
    <row r="193" spans="1:19" ht="14.45" x14ac:dyDescent="0.3">
      <c r="A193">
        <v>1</v>
      </c>
      <c r="B193">
        <v>8</v>
      </c>
      <c r="C193" t="str">
        <f t="shared" si="26"/>
        <v>ODS1« e ODS8«</v>
      </c>
      <c r="D193" s="8" t="s">
        <v>15</v>
      </c>
      <c r="E193" s="8"/>
      <c r="F193" s="2">
        <v>13.1</v>
      </c>
      <c r="G193" s="2">
        <v>13.4</v>
      </c>
      <c r="H193" s="2">
        <v>13.4</v>
      </c>
      <c r="I193" s="2">
        <v>14.1</v>
      </c>
      <c r="J193" s="2">
        <v>12.9</v>
      </c>
      <c r="K193" s="2">
        <v>11</v>
      </c>
      <c r="L193" s="2">
        <v>10.199999999999999</v>
      </c>
      <c r="M193" s="2"/>
      <c r="N193">
        <f t="shared" si="33"/>
        <v>-5.3110992820847303E-2</v>
      </c>
      <c r="O193">
        <f t="shared" si="34"/>
        <v>5.3110992820847303</v>
      </c>
      <c r="P193" s="5">
        <f t="shared" si="35"/>
        <v>5</v>
      </c>
      <c r="Q193">
        <f t="shared" si="36"/>
        <v>2.9</v>
      </c>
      <c r="R193">
        <f t="shared" si="37"/>
        <v>15.7</v>
      </c>
      <c r="S193" s="3">
        <f t="shared" si="38"/>
        <v>42.968750000000007</v>
      </c>
    </row>
    <row r="194" spans="1:19" ht="14.45" x14ac:dyDescent="0.3">
      <c r="A194">
        <v>1</v>
      </c>
      <c r="B194">
        <v>8</v>
      </c>
      <c r="C194" t="str">
        <f t="shared" si="26"/>
        <v>ODS1« e ODS8«</v>
      </c>
      <c r="D194" s="8" t="s">
        <v>16</v>
      </c>
      <c r="E194" s="8"/>
      <c r="F194" s="2">
        <v>7</v>
      </c>
      <c r="G194" s="2">
        <v>6.7</v>
      </c>
      <c r="H194" s="2">
        <v>9.3000000000000007</v>
      </c>
      <c r="I194" s="2">
        <v>9.6</v>
      </c>
      <c r="J194" s="2">
        <v>10.199999999999999</v>
      </c>
      <c r="K194" s="2">
        <v>8.4</v>
      </c>
      <c r="L194" s="2">
        <v>8.4</v>
      </c>
      <c r="M194" s="2"/>
      <c r="N194">
        <f t="shared" si="33"/>
        <v>4.6263070955007146E-2</v>
      </c>
      <c r="O194">
        <f t="shared" si="34"/>
        <v>-4.6263070955007146</v>
      </c>
      <c r="P194" s="5">
        <f t="shared" si="35"/>
        <v>-5</v>
      </c>
      <c r="Q194">
        <f t="shared" si="36"/>
        <v>2.9</v>
      </c>
      <c r="R194">
        <f t="shared" si="37"/>
        <v>15.7</v>
      </c>
      <c r="S194" s="3">
        <f t="shared" si="38"/>
        <v>57.03125</v>
      </c>
    </row>
    <row r="195" spans="1:19" ht="14.45" x14ac:dyDescent="0.3">
      <c r="A195">
        <v>1</v>
      </c>
      <c r="B195">
        <v>8</v>
      </c>
      <c r="C195" t="str">
        <f t="shared" si="26"/>
        <v>ODS1« e ODS8«</v>
      </c>
      <c r="D195" s="8" t="s">
        <v>17</v>
      </c>
      <c r="E195" s="8"/>
      <c r="F195" s="2">
        <v>5</v>
      </c>
      <c r="G195" s="2">
        <v>5.4</v>
      </c>
      <c r="H195" s="2">
        <v>4.9000000000000004</v>
      </c>
      <c r="I195" s="2">
        <v>5.0999999999999996</v>
      </c>
      <c r="J195" s="2">
        <v>5.0999999999999996</v>
      </c>
      <c r="K195" s="2">
        <v>4.8</v>
      </c>
      <c r="L195" s="2">
        <v>4.3</v>
      </c>
      <c r="M195" s="2"/>
      <c r="N195">
        <f t="shared" si="33"/>
        <v>-4.4534656190005406E-2</v>
      </c>
      <c r="O195">
        <f t="shared" si="34"/>
        <v>4.4534656190005411</v>
      </c>
      <c r="P195" s="5">
        <f t="shared" si="35"/>
        <v>5</v>
      </c>
      <c r="Q195">
        <f t="shared" si="36"/>
        <v>2.9</v>
      </c>
      <c r="R195">
        <f t="shared" si="37"/>
        <v>15.7</v>
      </c>
      <c r="S195" s="3">
        <f t="shared" si="38"/>
        <v>89.0625</v>
      </c>
    </row>
    <row r="196" spans="1:19" ht="14.45" x14ac:dyDescent="0.3">
      <c r="A196">
        <v>1</v>
      </c>
      <c r="B196">
        <v>8</v>
      </c>
      <c r="C196" t="str">
        <f t="shared" si="26"/>
        <v>ODS1« e ODS8«</v>
      </c>
      <c r="D196" s="8" t="s">
        <v>18</v>
      </c>
      <c r="E196" s="8"/>
      <c r="F196" s="2">
        <v>11</v>
      </c>
      <c r="G196" s="2">
        <v>11</v>
      </c>
      <c r="H196" s="2">
        <v>11.5</v>
      </c>
      <c r="I196" s="2">
        <v>11.7</v>
      </c>
      <c r="J196" s="2">
        <v>12.2</v>
      </c>
      <c r="K196" s="2">
        <v>12.2</v>
      </c>
      <c r="L196" s="2">
        <v>11.8</v>
      </c>
      <c r="M196" s="2"/>
      <c r="N196">
        <f t="shared" si="33"/>
        <v>1.4139887465853374E-2</v>
      </c>
      <c r="O196">
        <f t="shared" si="34"/>
        <v>-1.4139887465853374</v>
      </c>
      <c r="P196" s="5">
        <f t="shared" si="35"/>
        <v>-3.5349718664633434</v>
      </c>
      <c r="Q196">
        <f t="shared" si="36"/>
        <v>2.9</v>
      </c>
      <c r="R196">
        <f t="shared" si="37"/>
        <v>15.7</v>
      </c>
      <c r="S196" s="3">
        <f t="shared" si="38"/>
        <v>30.468749999999989</v>
      </c>
    </row>
    <row r="197" spans="1:19" ht="14.45" x14ac:dyDescent="0.3">
      <c r="A197">
        <v>1</v>
      </c>
      <c r="B197">
        <v>8</v>
      </c>
      <c r="C197" t="str">
        <f t="shared" ref="C197:C260" si="39">IF(B197="","ODS"&amp;A197&amp;"«","ODS"&amp;A197&amp;"«"&amp;" e ODS"&amp;B197&amp;"«")</f>
        <v>ODS1« e ODS8«</v>
      </c>
      <c r="D197" s="8" t="s">
        <v>19</v>
      </c>
      <c r="E197" s="8"/>
      <c r="F197" s="2">
        <v>8.9</v>
      </c>
      <c r="G197" s="2">
        <v>8.1</v>
      </c>
      <c r="H197" s="2">
        <v>9.1999999999999993</v>
      </c>
      <c r="I197" s="2">
        <v>8.3000000000000007</v>
      </c>
      <c r="J197" s="2">
        <v>8.8000000000000007</v>
      </c>
      <c r="K197" s="2">
        <v>8.1</v>
      </c>
      <c r="L197" s="2">
        <v>8.5</v>
      </c>
      <c r="M197" s="2"/>
      <c r="N197">
        <f t="shared" si="33"/>
        <v>9.6870389029797277E-3</v>
      </c>
      <c r="O197">
        <f t="shared" si="34"/>
        <v>-0.96870389029797277</v>
      </c>
      <c r="P197" s="5">
        <f t="shared" si="35"/>
        <v>-2.4217597257449319</v>
      </c>
      <c r="Q197">
        <f t="shared" si="36"/>
        <v>2.9</v>
      </c>
      <c r="R197">
        <f t="shared" si="37"/>
        <v>15.7</v>
      </c>
      <c r="S197" s="3">
        <f t="shared" si="38"/>
        <v>56.25</v>
      </c>
    </row>
    <row r="198" spans="1:19" ht="14.45" x14ac:dyDescent="0.3">
      <c r="A198">
        <v>1</v>
      </c>
      <c r="B198">
        <v>8</v>
      </c>
      <c r="C198" t="str">
        <f t="shared" si="39"/>
        <v>ODS1« e ODS8«</v>
      </c>
      <c r="D198" s="8" t="s">
        <v>20</v>
      </c>
      <c r="E198" s="8"/>
      <c r="F198" s="2">
        <v>9.1</v>
      </c>
      <c r="G198" s="2">
        <v>8.3000000000000007</v>
      </c>
      <c r="H198" s="2">
        <v>9.9</v>
      </c>
      <c r="I198" s="2">
        <v>8.5</v>
      </c>
      <c r="J198" s="2">
        <v>8.5</v>
      </c>
      <c r="K198" s="2">
        <v>8.1</v>
      </c>
      <c r="L198" s="2">
        <v>7.9</v>
      </c>
      <c r="M198" s="2"/>
      <c r="N198">
        <f t="shared" si="33"/>
        <v>-9.8299184519966554E-3</v>
      </c>
      <c r="O198">
        <f t="shared" si="34"/>
        <v>0.98299184519966554</v>
      </c>
      <c r="P198" s="5">
        <f t="shared" si="35"/>
        <v>2.4574796129991636</v>
      </c>
      <c r="Q198">
        <f t="shared" si="36"/>
        <v>2.9</v>
      </c>
      <c r="R198">
        <f t="shared" si="37"/>
        <v>15.7</v>
      </c>
      <c r="S198" s="3">
        <f t="shared" si="38"/>
        <v>60.9375</v>
      </c>
    </row>
    <row r="199" spans="1:19" ht="14.45" x14ac:dyDescent="0.3">
      <c r="A199">
        <v>1</v>
      </c>
      <c r="B199">
        <v>8</v>
      </c>
      <c r="C199" t="str">
        <f t="shared" si="39"/>
        <v>ODS1« e ODS8«</v>
      </c>
      <c r="D199" s="8" t="s">
        <v>21</v>
      </c>
      <c r="E199" s="8"/>
      <c r="F199" s="2">
        <v>11.2</v>
      </c>
      <c r="G199" s="2">
        <v>11.1</v>
      </c>
      <c r="H199" s="2">
        <v>11.6</v>
      </c>
      <c r="I199" s="2">
        <v>10.9</v>
      </c>
      <c r="J199" s="2">
        <v>10.8</v>
      </c>
      <c r="K199" s="2">
        <v>11.5</v>
      </c>
      <c r="L199" s="2">
        <v>12.1</v>
      </c>
      <c r="M199" s="2"/>
      <c r="N199">
        <f t="shared" si="33"/>
        <v>1.7401745300686944E-2</v>
      </c>
      <c r="O199">
        <f t="shared" si="34"/>
        <v>-1.7401745300686944</v>
      </c>
      <c r="P199" s="5">
        <f t="shared" si="35"/>
        <v>-4.350436325171736</v>
      </c>
      <c r="Q199">
        <f t="shared" si="36"/>
        <v>2.9</v>
      </c>
      <c r="R199">
        <f t="shared" si="37"/>
        <v>15.7</v>
      </c>
      <c r="S199" s="3">
        <f t="shared" si="38"/>
        <v>28.125</v>
      </c>
    </row>
    <row r="200" spans="1:19" ht="14.45" x14ac:dyDescent="0.3">
      <c r="A200">
        <v>1</v>
      </c>
      <c r="B200">
        <v>8</v>
      </c>
      <c r="C200" t="str">
        <f t="shared" si="39"/>
        <v>ODS1« e ODS8«</v>
      </c>
      <c r="D200" s="8" t="s">
        <v>22</v>
      </c>
      <c r="E200" s="8"/>
      <c r="F200" s="2">
        <v>5.7</v>
      </c>
      <c r="G200" s="2">
        <v>5.5</v>
      </c>
      <c r="H200" s="2">
        <v>5.5</v>
      </c>
      <c r="I200" s="2">
        <v>5.9</v>
      </c>
      <c r="J200" s="2">
        <v>5.7</v>
      </c>
      <c r="K200" s="2">
        <v>6.4</v>
      </c>
      <c r="L200" s="2">
        <v>6.5</v>
      </c>
      <c r="M200" s="2"/>
      <c r="N200">
        <f t="shared" si="33"/>
        <v>3.3975226531950176E-2</v>
      </c>
      <c r="O200">
        <f t="shared" si="34"/>
        <v>-3.3975226531950176</v>
      </c>
      <c r="P200" s="5">
        <f t="shared" si="35"/>
        <v>-5</v>
      </c>
      <c r="Q200">
        <f t="shared" si="36"/>
        <v>2.9</v>
      </c>
      <c r="R200">
        <f t="shared" si="37"/>
        <v>15.7</v>
      </c>
      <c r="S200" s="3">
        <f t="shared" si="38"/>
        <v>71.875</v>
      </c>
    </row>
    <row r="201" spans="1:19" ht="14.45" x14ac:dyDescent="0.3">
      <c r="A201">
        <v>1</v>
      </c>
      <c r="B201">
        <v>8</v>
      </c>
      <c r="C201" t="str">
        <f t="shared" si="39"/>
        <v>ODS1« e ODS8«</v>
      </c>
      <c r="D201" s="8" t="s">
        <v>23</v>
      </c>
      <c r="E201" s="8"/>
      <c r="F201" s="2">
        <v>4.5</v>
      </c>
      <c r="G201" s="2">
        <v>5.3</v>
      </c>
      <c r="H201" s="2">
        <v>5</v>
      </c>
      <c r="I201" s="2">
        <v>5.6</v>
      </c>
      <c r="J201" s="2">
        <v>6.1</v>
      </c>
      <c r="K201" s="2">
        <v>6.1</v>
      </c>
      <c r="L201" s="2">
        <v>5.5</v>
      </c>
      <c r="M201" s="2"/>
      <c r="N201">
        <f t="shared" si="33"/>
        <v>7.4357633415016444E-3</v>
      </c>
      <c r="O201">
        <f t="shared" si="34"/>
        <v>-0.74357633415016444</v>
      </c>
      <c r="P201" s="5">
        <f t="shared" si="35"/>
        <v>-1.8589408353754111</v>
      </c>
      <c r="Q201">
        <f t="shared" si="36"/>
        <v>2.9</v>
      </c>
      <c r="R201">
        <f t="shared" si="37"/>
        <v>15.7</v>
      </c>
      <c r="S201" s="3">
        <f t="shared" si="38"/>
        <v>79.6875</v>
      </c>
    </row>
    <row r="202" spans="1:19" ht="14.45" x14ac:dyDescent="0.3">
      <c r="A202">
        <v>1</v>
      </c>
      <c r="B202">
        <v>8</v>
      </c>
      <c r="C202" t="str">
        <f t="shared" si="39"/>
        <v>ODS1« e ODS8«</v>
      </c>
      <c r="D202" s="8" t="s">
        <v>24</v>
      </c>
      <c r="E202" s="8"/>
      <c r="F202" s="2">
        <v>10.7</v>
      </c>
      <c r="G202" s="2">
        <v>10.6</v>
      </c>
      <c r="H202" s="2">
        <v>11.2</v>
      </c>
      <c r="I202" s="2">
        <v>10.8</v>
      </c>
      <c r="J202" s="2">
        <v>9.9</v>
      </c>
      <c r="K202" s="2">
        <v>9.6999999999999993</v>
      </c>
      <c r="L202" s="2">
        <v>9.6999999999999993</v>
      </c>
      <c r="M202" s="2"/>
      <c r="N202">
        <f t="shared" si="33"/>
        <v>-1.758909680500198E-2</v>
      </c>
      <c r="O202">
        <f t="shared" si="34"/>
        <v>1.758909680500198</v>
      </c>
      <c r="P202" s="5">
        <f t="shared" si="35"/>
        <v>4.3972742012504948</v>
      </c>
      <c r="Q202">
        <f t="shared" si="36"/>
        <v>2.9</v>
      </c>
      <c r="R202">
        <f t="shared" si="37"/>
        <v>15.7</v>
      </c>
      <c r="S202" s="3">
        <f t="shared" si="38"/>
        <v>46.875000000000007</v>
      </c>
    </row>
    <row r="203" spans="1:19" ht="14.45" x14ac:dyDescent="0.3">
      <c r="A203">
        <v>1</v>
      </c>
      <c r="B203">
        <v>8</v>
      </c>
      <c r="C203" t="str">
        <f t="shared" si="39"/>
        <v>ODS1« e ODS8«</v>
      </c>
      <c r="D203" s="8" t="s">
        <v>25</v>
      </c>
      <c r="E203" s="8"/>
      <c r="F203" s="2">
        <v>10.5</v>
      </c>
      <c r="G203" s="2">
        <v>10.7</v>
      </c>
      <c r="H203" s="2">
        <v>10.9</v>
      </c>
      <c r="I203" s="2">
        <v>10.9</v>
      </c>
      <c r="J203" s="2">
        <v>10.8</v>
      </c>
      <c r="K203" s="2">
        <v>9.6999999999999993</v>
      </c>
      <c r="L203" s="2">
        <v>10.8</v>
      </c>
      <c r="M203" s="2"/>
      <c r="N203">
        <f t="shared" si="33"/>
        <v>1.8622102964509502E-3</v>
      </c>
      <c r="O203">
        <f t="shared" si="34"/>
        <v>-0.18622102964509502</v>
      </c>
      <c r="P203" s="5">
        <f t="shared" si="35"/>
        <v>-0.46555257411273754</v>
      </c>
      <c r="Q203">
        <f t="shared" si="36"/>
        <v>2.9</v>
      </c>
      <c r="R203">
        <f t="shared" si="37"/>
        <v>15.7</v>
      </c>
      <c r="S203" s="3">
        <f t="shared" si="38"/>
        <v>38.281249999999993</v>
      </c>
    </row>
    <row r="204" spans="1:19" ht="14.45" x14ac:dyDescent="0.3">
      <c r="A204">
        <v>1</v>
      </c>
      <c r="B204">
        <v>8</v>
      </c>
      <c r="C204" t="str">
        <f t="shared" si="39"/>
        <v>ODS1« e ODS8«</v>
      </c>
      <c r="D204" s="8" t="s">
        <v>26</v>
      </c>
      <c r="E204" s="8"/>
      <c r="F204" s="2">
        <v>4</v>
      </c>
      <c r="G204" s="2">
        <v>3.6</v>
      </c>
      <c r="H204" s="2">
        <v>4</v>
      </c>
      <c r="I204" s="2">
        <v>3.8</v>
      </c>
      <c r="J204" s="2">
        <v>3.5</v>
      </c>
      <c r="K204" s="2">
        <v>3.4</v>
      </c>
      <c r="L204" s="2">
        <v>3.5</v>
      </c>
      <c r="M204" s="2"/>
      <c r="N204">
        <f t="shared" si="33"/>
        <v>-5.6183331936989767E-3</v>
      </c>
      <c r="O204">
        <f t="shared" si="34"/>
        <v>0.56183331936989767</v>
      </c>
      <c r="P204" s="5">
        <f t="shared" si="35"/>
        <v>1.4045832984247442</v>
      </c>
      <c r="Q204">
        <f t="shared" si="36"/>
        <v>2.9</v>
      </c>
      <c r="R204">
        <f t="shared" si="37"/>
        <v>15.7</v>
      </c>
      <c r="S204" s="3">
        <f t="shared" si="38"/>
        <v>95.3125</v>
      </c>
    </row>
    <row r="205" spans="1:19" ht="14.45" x14ac:dyDescent="0.3">
      <c r="A205">
        <v>1</v>
      </c>
      <c r="B205">
        <v>8</v>
      </c>
      <c r="C205" t="str">
        <f t="shared" si="39"/>
        <v>ODS1« e ODS8«</v>
      </c>
      <c r="D205" s="8" t="s">
        <v>27</v>
      </c>
      <c r="E205" s="8"/>
      <c r="F205" s="2">
        <v>18.399999999999999</v>
      </c>
      <c r="G205" s="2">
        <v>19.8</v>
      </c>
      <c r="H205" s="2">
        <v>18.8</v>
      </c>
      <c r="I205" s="2">
        <v>18.899999999999999</v>
      </c>
      <c r="J205" s="2">
        <v>17.399999999999999</v>
      </c>
      <c r="K205" s="2">
        <v>15.3</v>
      </c>
      <c r="L205" s="2">
        <v>15.7</v>
      </c>
      <c r="M205" s="2"/>
      <c r="N205">
        <f t="shared" si="33"/>
        <v>-4.5344030790287371E-2</v>
      </c>
      <c r="O205">
        <f t="shared" si="34"/>
        <v>4.5344030790287366</v>
      </c>
      <c r="P205" s="5">
        <f t="shared" si="35"/>
        <v>5</v>
      </c>
      <c r="Q205">
        <f t="shared" si="36"/>
        <v>2.9</v>
      </c>
      <c r="R205">
        <f t="shared" si="37"/>
        <v>15.7</v>
      </c>
      <c r="S205" s="3">
        <f t="shared" si="38"/>
        <v>0</v>
      </c>
    </row>
    <row r="206" spans="1:19" ht="14.45" x14ac:dyDescent="0.3">
      <c r="A206">
        <v>1</v>
      </c>
      <c r="B206">
        <v>8</v>
      </c>
      <c r="C206" t="str">
        <f t="shared" si="39"/>
        <v>ODS1« e ODS8«</v>
      </c>
      <c r="D206" s="8" t="s">
        <v>28</v>
      </c>
      <c r="E206" s="8"/>
      <c r="F206" s="2">
        <v>7.6</v>
      </c>
      <c r="G206" s="2">
        <v>7.7</v>
      </c>
      <c r="H206" s="2">
        <v>8</v>
      </c>
      <c r="I206" s="2">
        <v>6.7</v>
      </c>
      <c r="J206" s="2">
        <v>6.9</v>
      </c>
      <c r="K206" s="2">
        <v>7</v>
      </c>
      <c r="L206" s="2">
        <v>7.8</v>
      </c>
      <c r="M206" s="2"/>
      <c r="N206">
        <f t="shared" si="33"/>
        <v>2.5840137906767424E-3</v>
      </c>
      <c r="O206">
        <f t="shared" si="34"/>
        <v>-0.25840137906767424</v>
      </c>
      <c r="P206" s="5">
        <f t="shared" si="35"/>
        <v>-0.6460034476691856</v>
      </c>
      <c r="Q206">
        <f t="shared" si="36"/>
        <v>2.9</v>
      </c>
      <c r="R206">
        <f t="shared" si="37"/>
        <v>15.7</v>
      </c>
      <c r="S206" s="3">
        <f t="shared" si="38"/>
        <v>61.71875</v>
      </c>
    </row>
    <row r="207" spans="1:19" ht="14.45" x14ac:dyDescent="0.3">
      <c r="A207">
        <v>1</v>
      </c>
      <c r="B207">
        <v>8</v>
      </c>
      <c r="C207" t="str">
        <f t="shared" si="39"/>
        <v>ODS1« e ODS8«</v>
      </c>
      <c r="D207" s="8" t="s">
        <v>29</v>
      </c>
      <c r="E207" s="8"/>
      <c r="F207" s="2">
        <v>9.1</v>
      </c>
      <c r="G207" s="2">
        <v>9.6</v>
      </c>
      <c r="H207" s="2">
        <v>9.6999999999999993</v>
      </c>
      <c r="I207" s="2">
        <v>9.8000000000000007</v>
      </c>
      <c r="J207" s="2">
        <v>9.5</v>
      </c>
      <c r="K207" s="2">
        <v>9.3000000000000007</v>
      </c>
      <c r="L207" s="2">
        <v>9</v>
      </c>
      <c r="M207" s="2"/>
      <c r="N207">
        <f t="shared" si="33"/>
        <v>-1.2824757082590121E-2</v>
      </c>
      <c r="O207">
        <f t="shared" si="34"/>
        <v>1.2824757082590121</v>
      </c>
      <c r="P207" s="5">
        <f t="shared" si="35"/>
        <v>3.2061892706475303</v>
      </c>
      <c r="Q207">
        <f t="shared" si="36"/>
        <v>2.9</v>
      </c>
      <c r="R207">
        <f t="shared" si="37"/>
        <v>15.7</v>
      </c>
      <c r="S207" s="3">
        <f t="shared" si="38"/>
        <v>52.34375</v>
      </c>
    </row>
    <row r="208" spans="1:19" ht="14.45" x14ac:dyDescent="0.3">
      <c r="A208">
        <v>2</v>
      </c>
      <c r="C208" t="str">
        <f t="shared" si="39"/>
        <v>ODS2«</v>
      </c>
      <c r="D208" s="1" t="s">
        <v>66</v>
      </c>
      <c r="E208" s="1"/>
      <c r="F208" s="2"/>
      <c r="G208" s="2"/>
      <c r="H208" s="2"/>
      <c r="I208" s="2"/>
      <c r="J208" s="2"/>
      <c r="K208" s="2"/>
      <c r="L208" s="2"/>
      <c r="M208" s="2"/>
      <c r="P208" s="5"/>
      <c r="S208" s="3">
        <f t="shared" si="38"/>
        <v>0</v>
      </c>
    </row>
    <row r="209" spans="1:13" x14ac:dyDescent="0.25">
      <c r="A209">
        <v>2</v>
      </c>
      <c r="C209" t="str">
        <f t="shared" si="39"/>
        <v>ODS2«</v>
      </c>
      <c r="D209" s="7" t="s">
        <v>68</v>
      </c>
      <c r="E209" s="7"/>
      <c r="F209" s="2"/>
      <c r="G209" s="2"/>
      <c r="H209" s="2"/>
      <c r="I209" s="2"/>
      <c r="J209" s="2"/>
      <c r="K209" s="2"/>
      <c r="L209" s="2"/>
      <c r="M209" s="2"/>
    </row>
    <row r="210" spans="1:13" ht="14.45" x14ac:dyDescent="0.3">
      <c r="A210">
        <v>2</v>
      </c>
      <c r="C210" t="str">
        <f t="shared" si="39"/>
        <v>ODS2«</v>
      </c>
      <c r="D210" s="8" t="s">
        <v>2</v>
      </c>
      <c r="E210" s="8"/>
      <c r="F210" s="2">
        <v>719.1</v>
      </c>
      <c r="G210" s="2">
        <v>728.18</v>
      </c>
      <c r="H210" s="2">
        <v>812.92</v>
      </c>
      <c r="I210" s="2">
        <v>824.67</v>
      </c>
      <c r="J210" s="2">
        <v>881.19</v>
      </c>
      <c r="K210" s="2">
        <v>909.53</v>
      </c>
      <c r="L210" s="2">
        <v>905.56</v>
      </c>
      <c r="M210" s="2"/>
    </row>
    <row r="211" spans="1:13" x14ac:dyDescent="0.25">
      <c r="A211">
        <v>2</v>
      </c>
      <c r="C211" t="str">
        <f t="shared" si="39"/>
        <v>ODS2«</v>
      </c>
      <c r="D211" s="8" t="s">
        <v>3</v>
      </c>
      <c r="E211" s="8"/>
      <c r="F211" s="2">
        <v>45.012999999999998</v>
      </c>
      <c r="G211" s="2">
        <v>34.433</v>
      </c>
      <c r="H211" s="2">
        <v>32.304000000000002</v>
      </c>
      <c r="I211" s="2">
        <v>32.130000000000003</v>
      </c>
      <c r="J211" s="2">
        <v>39.613</v>
      </c>
      <c r="K211" s="2">
        <v>38.482999999999997</v>
      </c>
      <c r="L211" s="2">
        <v>35.323</v>
      </c>
      <c r="M211" s="2"/>
    </row>
    <row r="212" spans="1:13" x14ac:dyDescent="0.25">
      <c r="A212">
        <v>2</v>
      </c>
      <c r="C212" t="str">
        <f t="shared" si="39"/>
        <v>ODS2«</v>
      </c>
      <c r="D212" s="8" t="s">
        <v>4</v>
      </c>
      <c r="E212" s="8"/>
      <c r="F212" s="2">
        <v>34.822000000000003</v>
      </c>
      <c r="G212" s="2">
        <v>38.953000000000003</v>
      </c>
      <c r="H212" s="2">
        <v>37.268000000000001</v>
      </c>
      <c r="I212" s="2">
        <v>37.100999999999999</v>
      </c>
      <c r="J212" s="2">
        <v>36.741999999999997</v>
      </c>
      <c r="K212" s="2">
        <v>64.162000000000006</v>
      </c>
      <c r="L212" s="2">
        <v>64.489000000000004</v>
      </c>
      <c r="M212" s="2"/>
    </row>
    <row r="213" spans="1:13" x14ac:dyDescent="0.25">
      <c r="A213">
        <v>2</v>
      </c>
      <c r="C213" t="str">
        <f t="shared" si="39"/>
        <v>ODS2«</v>
      </c>
      <c r="D213" s="8" t="s">
        <v>5</v>
      </c>
      <c r="E213" s="8"/>
      <c r="F213" s="2">
        <v>20.47</v>
      </c>
      <c r="G213" s="2">
        <v>17.582000000000001</v>
      </c>
      <c r="H213" s="2">
        <v>17.294</v>
      </c>
      <c r="I213" s="2">
        <v>15.712999999999999</v>
      </c>
      <c r="J213" s="2">
        <v>21.094999999999999</v>
      </c>
      <c r="K213" s="2">
        <v>21.484000000000002</v>
      </c>
      <c r="L213" s="2">
        <v>24.800999999999998</v>
      </c>
      <c r="M213" s="2"/>
    </row>
    <row r="214" spans="1:13" ht="14.45" x14ac:dyDescent="0.3">
      <c r="A214">
        <v>2</v>
      </c>
      <c r="C214" t="str">
        <f t="shared" si="39"/>
        <v>ODS2«</v>
      </c>
      <c r="D214" s="8" t="s">
        <v>6</v>
      </c>
      <c r="E214" s="8"/>
      <c r="F214" s="2">
        <v>7.0149999999999997</v>
      </c>
      <c r="G214" s="2">
        <v>6.01</v>
      </c>
      <c r="H214" s="2">
        <v>5.9329999999999998</v>
      </c>
      <c r="I214" s="2">
        <v>5.5069999999999997</v>
      </c>
      <c r="J214" s="2">
        <v>5.75</v>
      </c>
      <c r="K214" s="2">
        <v>5.9470000000000001</v>
      </c>
      <c r="L214" s="2">
        <v>5.8010000000000002</v>
      </c>
      <c r="M214" s="2"/>
    </row>
    <row r="215" spans="1:13" x14ac:dyDescent="0.25">
      <c r="A215">
        <v>2</v>
      </c>
      <c r="C215" t="str">
        <f t="shared" si="39"/>
        <v>ODS2«</v>
      </c>
      <c r="D215" s="8" t="s">
        <v>7</v>
      </c>
      <c r="E215" s="8"/>
      <c r="F215" s="2">
        <v>0.94299999999999995</v>
      </c>
      <c r="G215" s="2">
        <v>6.4969999999999999</v>
      </c>
      <c r="H215" s="2">
        <v>4.55</v>
      </c>
      <c r="I215" s="2">
        <v>8.4169999999999998</v>
      </c>
      <c r="J215" s="2">
        <v>10.827999999999999</v>
      </c>
      <c r="K215" s="2">
        <v>8.0039999999999996</v>
      </c>
      <c r="L215" s="2">
        <v>12.106</v>
      </c>
      <c r="M215" s="2"/>
    </row>
    <row r="216" spans="1:13" ht="14.45" x14ac:dyDescent="0.3">
      <c r="A216">
        <v>2</v>
      </c>
      <c r="C216" t="str">
        <f t="shared" si="39"/>
        <v>ODS2«</v>
      </c>
      <c r="D216" s="8" t="s">
        <v>8</v>
      </c>
      <c r="E216" s="8"/>
      <c r="F216" s="2">
        <v>91.634</v>
      </c>
      <c r="G216" s="2">
        <v>69.069999999999993</v>
      </c>
      <c r="H216" s="2">
        <v>93.435000000000002</v>
      </c>
      <c r="I216" s="2">
        <v>96.572000000000003</v>
      </c>
      <c r="J216" s="2">
        <v>76.95</v>
      </c>
      <c r="K216" s="2">
        <v>87.426000000000002</v>
      </c>
      <c r="L216" s="2">
        <v>101.753</v>
      </c>
      <c r="M216" s="2"/>
    </row>
    <row r="217" spans="1:13" x14ac:dyDescent="0.25">
      <c r="A217">
        <v>2</v>
      </c>
      <c r="C217" t="str">
        <f t="shared" si="39"/>
        <v>ODS2«</v>
      </c>
      <c r="D217" s="8" t="s">
        <v>9</v>
      </c>
      <c r="E217" s="8"/>
      <c r="F217" s="2">
        <v>12.016999999999999</v>
      </c>
      <c r="G217" s="2">
        <v>9.7140000000000004</v>
      </c>
      <c r="H217" s="2">
        <v>10.561</v>
      </c>
      <c r="I217" s="2">
        <v>9.5749999999999993</v>
      </c>
      <c r="J217" s="2">
        <v>12.494999999999999</v>
      </c>
      <c r="K217" s="2">
        <v>11.298</v>
      </c>
      <c r="L217" s="2">
        <v>10.231</v>
      </c>
      <c r="M217" s="2"/>
    </row>
    <row r="218" spans="1:13" x14ac:dyDescent="0.25">
      <c r="A218">
        <v>2</v>
      </c>
      <c r="C218" t="str">
        <f t="shared" si="39"/>
        <v>ODS2«</v>
      </c>
      <c r="D218" s="8" t="s">
        <v>10</v>
      </c>
      <c r="E218" s="8"/>
      <c r="F218" s="2">
        <v>6.968</v>
      </c>
      <c r="G218" s="2">
        <v>6.7590000000000003</v>
      </c>
      <c r="H218" s="2">
        <v>5.97</v>
      </c>
      <c r="I218" s="2">
        <v>6.9189999999999996</v>
      </c>
      <c r="J218" s="2">
        <v>9.1929999999999996</v>
      </c>
      <c r="K218" s="2">
        <v>22.317</v>
      </c>
      <c r="L218" s="2">
        <v>22.617000000000001</v>
      </c>
      <c r="M218" s="2"/>
    </row>
    <row r="219" spans="1:13" ht="14.45" x14ac:dyDescent="0.3">
      <c r="A219">
        <v>2</v>
      </c>
      <c r="C219" t="str">
        <f t="shared" si="39"/>
        <v>ODS2«</v>
      </c>
      <c r="D219" s="8" t="s">
        <v>11</v>
      </c>
      <c r="E219" s="8"/>
      <c r="F219" s="2">
        <v>375.13</v>
      </c>
      <c r="G219" s="2">
        <v>366.29399999999998</v>
      </c>
      <c r="H219" s="2">
        <v>401.79700000000003</v>
      </c>
      <c r="I219" s="2">
        <v>401.44299999999998</v>
      </c>
      <c r="J219" s="2">
        <v>397.85300000000001</v>
      </c>
      <c r="K219" s="2">
        <v>434.04899999999998</v>
      </c>
      <c r="L219" s="2">
        <v>429.31599999999997</v>
      </c>
      <c r="M219" s="2"/>
    </row>
    <row r="220" spans="1:13" x14ac:dyDescent="0.25">
      <c r="A220">
        <v>2</v>
      </c>
      <c r="C220" t="str">
        <f t="shared" si="39"/>
        <v>ODS2«</v>
      </c>
      <c r="D220" s="8" t="s">
        <v>12</v>
      </c>
      <c r="E220" s="8"/>
      <c r="F220" s="2">
        <v>14.585000000000001</v>
      </c>
      <c r="G220" s="2">
        <v>9.1509999999999998</v>
      </c>
      <c r="H220" s="2">
        <v>8.577</v>
      </c>
      <c r="I220" s="2">
        <v>6.49</v>
      </c>
      <c r="J220" s="2">
        <v>8.76</v>
      </c>
      <c r="K220" s="2">
        <v>5.4</v>
      </c>
      <c r="L220" s="2">
        <v>6.87</v>
      </c>
      <c r="M220" s="2"/>
    </row>
    <row r="221" spans="1:13" x14ac:dyDescent="0.25">
      <c r="A221">
        <v>2</v>
      </c>
      <c r="C221" t="str">
        <f t="shared" si="39"/>
        <v>ODS2«</v>
      </c>
      <c r="D221" s="8" t="s">
        <v>13</v>
      </c>
      <c r="E221" s="8"/>
      <c r="F221" s="2">
        <v>96.567999999999998</v>
      </c>
      <c r="G221" s="2">
        <v>94</v>
      </c>
      <c r="H221" s="2">
        <v>96.65</v>
      </c>
      <c r="I221" s="2">
        <v>76.28</v>
      </c>
      <c r="J221" s="2">
        <v>72.790000000000006</v>
      </c>
      <c r="K221" s="2">
        <v>56.8</v>
      </c>
      <c r="L221" s="2">
        <v>57.1</v>
      </c>
      <c r="M221" s="2"/>
    </row>
    <row r="222" spans="1:13" x14ac:dyDescent="0.25">
      <c r="A222">
        <v>2</v>
      </c>
      <c r="C222" t="str">
        <f t="shared" si="39"/>
        <v>ODS2«</v>
      </c>
      <c r="D222" s="8" t="s">
        <v>14</v>
      </c>
      <c r="E222" s="8"/>
      <c r="F222" s="2">
        <v>306.51499999999999</v>
      </c>
      <c r="G222" s="2">
        <v>353.15199999999999</v>
      </c>
      <c r="H222" s="2">
        <v>391.358</v>
      </c>
      <c r="I222" s="2">
        <v>351.04899999999998</v>
      </c>
      <c r="J222" s="2">
        <v>422.57</v>
      </c>
      <c r="K222" s="2">
        <v>355.64699999999999</v>
      </c>
      <c r="L222" s="2">
        <v>314.90199999999999</v>
      </c>
      <c r="M222" s="2"/>
    </row>
    <row r="223" spans="1:13" x14ac:dyDescent="0.25">
      <c r="A223">
        <v>2</v>
      </c>
      <c r="C223" t="str">
        <f t="shared" si="39"/>
        <v>ODS2«</v>
      </c>
      <c r="D223" s="8" t="s">
        <v>15</v>
      </c>
      <c r="E223" s="8"/>
      <c r="F223" s="2">
        <v>28.13</v>
      </c>
      <c r="G223" s="2">
        <v>29.61</v>
      </c>
      <c r="H223" s="2">
        <v>30.03</v>
      </c>
      <c r="I223" s="2">
        <v>32.979999999999997</v>
      </c>
      <c r="J223" s="2">
        <v>18.73</v>
      </c>
      <c r="K223" s="2">
        <v>32</v>
      </c>
      <c r="L223" s="2">
        <v>59.3</v>
      </c>
      <c r="M223" s="2"/>
    </row>
    <row r="224" spans="1:13" ht="14.45" x14ac:dyDescent="0.3">
      <c r="A224">
        <v>2</v>
      </c>
      <c r="C224" t="str">
        <f t="shared" si="39"/>
        <v>ODS2«</v>
      </c>
      <c r="D224" s="8" t="s">
        <v>16</v>
      </c>
      <c r="E224" s="8"/>
      <c r="F224" s="2">
        <v>54.017000000000003</v>
      </c>
      <c r="G224" s="2">
        <v>15.97</v>
      </c>
      <c r="H224" s="2">
        <v>16.863</v>
      </c>
      <c r="I224" s="2">
        <v>31.968</v>
      </c>
      <c r="J224" s="2">
        <v>35.698</v>
      </c>
      <c r="K224" s="2">
        <v>35.747</v>
      </c>
      <c r="L224" s="2">
        <v>33.624000000000002</v>
      </c>
      <c r="M224" s="2"/>
    </row>
    <row r="225" spans="1:19" ht="14.45" x14ac:dyDescent="0.3">
      <c r="A225">
        <v>2</v>
      </c>
      <c r="C225" t="str">
        <f t="shared" si="39"/>
        <v>ODS2«</v>
      </c>
      <c r="D225" s="8" t="s">
        <v>17</v>
      </c>
      <c r="E225" s="8"/>
      <c r="F225" s="2">
        <v>90.1</v>
      </c>
      <c r="G225" s="2">
        <v>90.2</v>
      </c>
      <c r="H225" s="2">
        <v>91</v>
      </c>
      <c r="I225" s="2">
        <v>95.4</v>
      </c>
      <c r="J225" s="2">
        <v>98.4</v>
      </c>
      <c r="K225" s="2">
        <v>109.6</v>
      </c>
      <c r="L225" s="2">
        <v>108.2</v>
      </c>
      <c r="M225" s="2"/>
    </row>
    <row r="226" spans="1:19" x14ac:dyDescent="0.25">
      <c r="A226">
        <v>2</v>
      </c>
      <c r="C226" t="str">
        <f t="shared" si="39"/>
        <v>ODS2«</v>
      </c>
      <c r="D226" s="8" t="s">
        <v>18</v>
      </c>
      <c r="E226" s="8"/>
      <c r="F226" s="2">
        <v>285.7</v>
      </c>
      <c r="G226" s="2">
        <v>268.8</v>
      </c>
      <c r="H226" s="2">
        <v>243.8</v>
      </c>
      <c r="I226" s="2">
        <v>274.8</v>
      </c>
      <c r="J226" s="2">
        <v>262.02499999999998</v>
      </c>
      <c r="K226" s="2">
        <v>297.75200000000001</v>
      </c>
      <c r="L226" s="2">
        <v>315.56900000000002</v>
      </c>
      <c r="M226" s="2"/>
    </row>
    <row r="227" spans="1:19" x14ac:dyDescent="0.25">
      <c r="A227">
        <v>2</v>
      </c>
      <c r="C227" t="str">
        <f t="shared" si="39"/>
        <v>ODS2«</v>
      </c>
      <c r="D227" s="8" t="s">
        <v>19</v>
      </c>
      <c r="E227" s="8"/>
      <c r="F227" s="2">
        <v>5.28</v>
      </c>
      <c r="G227" s="2">
        <v>6.9</v>
      </c>
      <c r="H227" s="2">
        <v>8.6999999999999993</v>
      </c>
      <c r="I227" s="2">
        <v>11</v>
      </c>
      <c r="J227" s="2">
        <v>6.1</v>
      </c>
      <c r="K227" s="2">
        <v>7.2</v>
      </c>
      <c r="L227" s="2">
        <v>11.7</v>
      </c>
      <c r="M227" s="2"/>
    </row>
    <row r="228" spans="1:19" x14ac:dyDescent="0.25">
      <c r="A228">
        <v>2</v>
      </c>
      <c r="C228" t="str">
        <f t="shared" si="39"/>
        <v>ODS2«</v>
      </c>
      <c r="D228" s="8" t="s">
        <v>20</v>
      </c>
      <c r="E228" s="8"/>
      <c r="F228" s="2">
        <v>6.6580000000000004</v>
      </c>
      <c r="G228" s="2">
        <v>7.1829999999999998</v>
      </c>
      <c r="H228" s="2">
        <v>7.6970000000000001</v>
      </c>
      <c r="I228" s="2">
        <v>7.7080000000000002</v>
      </c>
      <c r="J228" s="2">
        <v>8.2230000000000008</v>
      </c>
      <c r="K228" s="2">
        <v>8.59</v>
      </c>
      <c r="L228" s="2">
        <v>8.8780000000000001</v>
      </c>
      <c r="M228" s="2"/>
    </row>
    <row r="229" spans="1:19" ht="14.45" x14ac:dyDescent="0.3">
      <c r="A229">
        <v>2</v>
      </c>
      <c r="C229" t="str">
        <f t="shared" si="39"/>
        <v>ODS2«</v>
      </c>
      <c r="D229" s="8" t="s">
        <v>21</v>
      </c>
      <c r="E229" s="8"/>
      <c r="F229" s="2">
        <v>0.29499999999999998</v>
      </c>
      <c r="G229" s="2">
        <v>0.255</v>
      </c>
      <c r="H229" s="2">
        <v>0.14699999999999999</v>
      </c>
      <c r="I229" s="2">
        <v>0.13800000000000001</v>
      </c>
      <c r="J229" s="2">
        <v>0.222</v>
      </c>
      <c r="K229" s="2">
        <v>0.14299999999999999</v>
      </c>
      <c r="L229" s="2">
        <v>0.19500000000000001</v>
      </c>
      <c r="M229" s="2"/>
    </row>
    <row r="230" spans="1:19" ht="14.45" x14ac:dyDescent="0.3">
      <c r="A230">
        <v>2</v>
      </c>
      <c r="C230" t="str">
        <f t="shared" si="39"/>
        <v>ODS2«</v>
      </c>
      <c r="D230" s="8" t="s">
        <v>22</v>
      </c>
      <c r="E230" s="8"/>
      <c r="F230" s="2">
        <v>0.52800000000000002</v>
      </c>
      <c r="G230" s="2">
        <v>0.46800000000000003</v>
      </c>
      <c r="H230" s="2">
        <v>0.70899999999999996</v>
      </c>
      <c r="I230" s="2">
        <v>0.28100000000000003</v>
      </c>
      <c r="J230" s="2">
        <v>0.26700000000000002</v>
      </c>
      <c r="K230" s="2">
        <v>1.1160000000000001</v>
      </c>
      <c r="L230" s="2">
        <v>1.3029999999999999</v>
      </c>
      <c r="M230" s="2"/>
    </row>
    <row r="231" spans="1:19" x14ac:dyDescent="0.25">
      <c r="A231">
        <v>2</v>
      </c>
      <c r="C231" t="str">
        <f t="shared" si="39"/>
        <v>ODS2«</v>
      </c>
      <c r="D231" s="8" t="s">
        <v>23</v>
      </c>
      <c r="E231" s="8"/>
      <c r="F231" s="2">
        <v>149.46600000000001</v>
      </c>
      <c r="G231" s="2">
        <v>167.262</v>
      </c>
      <c r="H231" s="2">
        <v>99.884</v>
      </c>
      <c r="I231" s="2">
        <v>104.84</v>
      </c>
      <c r="J231" s="2">
        <v>104.247</v>
      </c>
      <c r="K231" s="2">
        <v>123.98099999999999</v>
      </c>
      <c r="L231" s="2">
        <v>121.90300000000001</v>
      </c>
      <c r="M231" s="2"/>
    </row>
    <row r="232" spans="1:19" x14ac:dyDescent="0.25">
      <c r="A232">
        <v>2</v>
      </c>
      <c r="C232" t="str">
        <f t="shared" si="39"/>
        <v>ODS2«</v>
      </c>
      <c r="D232" s="8" t="s">
        <v>24</v>
      </c>
      <c r="E232" s="8"/>
      <c r="F232" s="2">
        <v>69.945999999999998</v>
      </c>
      <c r="G232" s="2">
        <v>55.110999999999997</v>
      </c>
      <c r="H232" s="2">
        <v>59.033000000000001</v>
      </c>
      <c r="I232" s="2">
        <v>53.149000000000001</v>
      </c>
      <c r="J232" s="2">
        <v>56.26</v>
      </c>
      <c r="K232" s="2">
        <v>65.001000000000005</v>
      </c>
      <c r="L232" s="2">
        <v>97.31</v>
      </c>
      <c r="M232" s="2"/>
    </row>
    <row r="233" spans="1:19" ht="14.45" x14ac:dyDescent="0.3">
      <c r="A233">
        <v>2</v>
      </c>
      <c r="C233" t="str">
        <f t="shared" si="39"/>
        <v>ODS2«</v>
      </c>
      <c r="D233" s="8" t="s">
        <v>25</v>
      </c>
      <c r="E233" s="8"/>
      <c r="F233" s="2">
        <v>17.12</v>
      </c>
      <c r="G233" s="2">
        <v>17.670000000000002</v>
      </c>
      <c r="H233" s="2">
        <v>18.43</v>
      </c>
      <c r="I233" s="2">
        <v>18.559999999999999</v>
      </c>
      <c r="J233" s="2">
        <v>17.82</v>
      </c>
      <c r="K233" s="2">
        <v>18.77</v>
      </c>
      <c r="L233" s="2">
        <v>19.678999999999998</v>
      </c>
      <c r="M233" s="2"/>
    </row>
    <row r="234" spans="1:19" x14ac:dyDescent="0.25">
      <c r="A234">
        <v>2</v>
      </c>
      <c r="C234" t="str">
        <f t="shared" si="39"/>
        <v>ODS2«</v>
      </c>
      <c r="D234" s="8" t="s">
        <v>26</v>
      </c>
      <c r="E234" s="8"/>
      <c r="F234" s="2">
        <v>39.215000000000003</v>
      </c>
      <c r="G234" s="2">
        <v>40.683</v>
      </c>
      <c r="H234" s="2">
        <v>42.104999999999997</v>
      </c>
      <c r="I234" s="2">
        <v>41.07</v>
      </c>
      <c r="J234" s="2">
        <v>46.570999999999998</v>
      </c>
      <c r="K234" s="2">
        <v>48.338000000000001</v>
      </c>
      <c r="L234" s="2">
        <v>55.37</v>
      </c>
      <c r="M234" s="2"/>
    </row>
    <row r="235" spans="1:19" x14ac:dyDescent="0.25">
      <c r="A235">
        <v>2</v>
      </c>
      <c r="C235" t="str">
        <f t="shared" si="39"/>
        <v>ODS2«</v>
      </c>
      <c r="D235" s="8" t="s">
        <v>27</v>
      </c>
      <c r="E235" s="8"/>
      <c r="F235" s="2">
        <v>14.573</v>
      </c>
      <c r="G235" s="2">
        <v>16.244</v>
      </c>
      <c r="H235" s="2">
        <v>22.968</v>
      </c>
      <c r="I235" s="2">
        <v>24.055</v>
      </c>
      <c r="J235" s="2">
        <v>20.661999999999999</v>
      </c>
      <c r="K235" s="2">
        <v>14.266999999999999</v>
      </c>
      <c r="L235" s="2">
        <v>21.873999999999999</v>
      </c>
      <c r="M235" s="2"/>
    </row>
    <row r="236" spans="1:19" x14ac:dyDescent="0.25">
      <c r="A236">
        <v>2</v>
      </c>
      <c r="C236" t="str">
        <f t="shared" si="39"/>
        <v>ODS2«</v>
      </c>
      <c r="D236" s="8" t="s">
        <v>28</v>
      </c>
      <c r="E236" s="8"/>
      <c r="F236" s="2">
        <v>52.939</v>
      </c>
      <c r="G236" s="2">
        <v>53.744999999999997</v>
      </c>
      <c r="H236" s="2">
        <v>46.613999999999997</v>
      </c>
      <c r="I236" s="2">
        <v>51.853999999999999</v>
      </c>
      <c r="J236" s="2">
        <v>48.261000000000003</v>
      </c>
      <c r="K236" s="2">
        <v>42.795000000000002</v>
      </c>
      <c r="L236" s="2">
        <v>45.613</v>
      </c>
      <c r="M236" s="2"/>
    </row>
    <row r="237" spans="1:19" x14ac:dyDescent="0.25">
      <c r="A237">
        <v>2</v>
      </c>
      <c r="C237" t="str">
        <f t="shared" si="39"/>
        <v>ODS2«</v>
      </c>
      <c r="D237" s="8" t="s">
        <v>29</v>
      </c>
      <c r="E237" s="8"/>
      <c r="F237" s="2">
        <v>2571.7660000000001</v>
      </c>
      <c r="G237" s="2">
        <v>2532.5039999999999</v>
      </c>
      <c r="H237" s="2">
        <v>2604.9949999999999</v>
      </c>
      <c r="I237" s="2">
        <v>2679.0079999999998</v>
      </c>
      <c r="J237" s="2">
        <v>2721.634</v>
      </c>
      <c r="K237" s="2">
        <v>2828.3470000000002</v>
      </c>
      <c r="L237" s="2">
        <v>2893.489</v>
      </c>
      <c r="M237" s="2"/>
    </row>
    <row r="238" spans="1:19" x14ac:dyDescent="0.25">
      <c r="A238">
        <v>2</v>
      </c>
      <c r="C238" t="str">
        <f t="shared" si="39"/>
        <v>ODS2«</v>
      </c>
      <c r="D238" s="7" t="s">
        <v>73</v>
      </c>
      <c r="E238" s="7"/>
      <c r="F238" s="2"/>
      <c r="G238" s="2"/>
      <c r="H238" s="2"/>
      <c r="I238" s="2"/>
      <c r="J238" s="2"/>
      <c r="K238" s="2"/>
      <c r="L238" s="2"/>
      <c r="M238" s="2"/>
      <c r="O238" t="s">
        <v>162</v>
      </c>
    </row>
    <row r="239" spans="1:19" ht="14.45" x14ac:dyDescent="0.3">
      <c r="A239">
        <v>2</v>
      </c>
      <c r="C239" t="str">
        <f t="shared" si="39"/>
        <v>ODS2«</v>
      </c>
      <c r="D239" s="8" t="s">
        <v>2</v>
      </c>
      <c r="E239" s="2">
        <v>8.6</v>
      </c>
      <c r="F239" s="2">
        <v>8.9</v>
      </c>
      <c r="G239" s="2">
        <v>9</v>
      </c>
      <c r="H239" s="2">
        <v>10</v>
      </c>
      <c r="I239" s="2">
        <v>10</v>
      </c>
      <c r="J239" s="2">
        <v>10.7</v>
      </c>
      <c r="K239" s="2">
        <v>11.1</v>
      </c>
      <c r="L239" s="2">
        <v>10.8</v>
      </c>
      <c r="N239">
        <f>(L239/G239)^(1/5)-1</f>
        <v>3.7137289336648172E-2</v>
      </c>
      <c r="O239">
        <f>N239*100</f>
        <v>3.7137289336648172</v>
      </c>
      <c r="P239" s="5">
        <f>IF(O239&lt;-2,-5,IF(O239&gt;2,5,2.5*O239))</f>
        <v>5</v>
      </c>
      <c r="Q239">
        <f t="shared" ref="Q239:Q266" si="40">MAX($K$239:$K$266)</f>
        <v>22.7</v>
      </c>
      <c r="R239">
        <f t="shared" ref="R239:R266" si="41">MIN($K$239:$K$266)</f>
        <v>0.2</v>
      </c>
      <c r="S239" s="3">
        <f>(L239-R239)/(Q239-R239)*100</f>
        <v>47.111111111111114</v>
      </c>
    </row>
    <row r="240" spans="1:19" x14ac:dyDescent="0.25">
      <c r="A240">
        <v>2</v>
      </c>
      <c r="C240" t="str">
        <f t="shared" si="39"/>
        <v>ODS2«</v>
      </c>
      <c r="D240" s="8" t="s">
        <v>3</v>
      </c>
      <c r="E240" s="2">
        <v>4.5999999999999996</v>
      </c>
      <c r="F240" s="2">
        <v>5.3</v>
      </c>
      <c r="G240" s="2">
        <v>4</v>
      </c>
      <c r="H240" s="2">
        <v>3.8</v>
      </c>
      <c r="I240" s="2">
        <v>3.7</v>
      </c>
      <c r="J240" s="2">
        <v>4.5</v>
      </c>
      <c r="K240" s="2">
        <v>4.4000000000000004</v>
      </c>
      <c r="L240" s="2">
        <v>4.0999999999999996</v>
      </c>
      <c r="N240">
        <f t="shared" ref="N240:N266" si="42">(L240/G240)^(1/5)-1</f>
        <v>4.9507371194885685E-3</v>
      </c>
      <c r="O240">
        <f t="shared" ref="O240:O266" si="43">N240*100</f>
        <v>0.49507371194885685</v>
      </c>
      <c r="P240" s="5">
        <f t="shared" ref="P240:P265" si="44">IF(O240&lt;-2,-5,IF(O240&gt;2,5,2.5*O240))</f>
        <v>1.2376842798721421</v>
      </c>
      <c r="Q240">
        <f t="shared" si="40"/>
        <v>22.7</v>
      </c>
      <c r="R240">
        <f t="shared" si="41"/>
        <v>0.2</v>
      </c>
      <c r="S240" s="3">
        <f t="shared" ref="S240:S266" si="45">(L240-R240)/(Q240-R240)*100</f>
        <v>17.333333333333332</v>
      </c>
    </row>
    <row r="241" spans="1:19" x14ac:dyDescent="0.25">
      <c r="A241">
        <v>2</v>
      </c>
      <c r="C241" t="str">
        <f t="shared" si="39"/>
        <v>ODS2«</v>
      </c>
      <c r="D241" s="8" t="s">
        <v>4</v>
      </c>
      <c r="E241" s="2">
        <v>3.6</v>
      </c>
      <c r="F241" s="2">
        <v>3.1</v>
      </c>
      <c r="G241" s="2">
        <v>3.5</v>
      </c>
      <c r="H241" s="2">
        <v>3.3</v>
      </c>
      <c r="I241" s="2">
        <v>3.3</v>
      </c>
      <c r="J241" s="2">
        <v>3.2</v>
      </c>
      <c r="K241" s="2">
        <v>5.6</v>
      </c>
      <c r="L241" s="2">
        <v>5</v>
      </c>
      <c r="N241">
        <f t="shared" si="42"/>
        <v>7.3940923785779322E-2</v>
      </c>
      <c r="O241">
        <f t="shared" si="43"/>
        <v>7.3940923785779322</v>
      </c>
      <c r="P241" s="5">
        <f t="shared" si="44"/>
        <v>5</v>
      </c>
      <c r="Q241">
        <f t="shared" si="40"/>
        <v>22.7</v>
      </c>
      <c r="R241">
        <f t="shared" si="41"/>
        <v>0.2</v>
      </c>
      <c r="S241" s="3">
        <f t="shared" si="45"/>
        <v>21.333333333333332</v>
      </c>
    </row>
    <row r="242" spans="1:19" x14ac:dyDescent="0.25">
      <c r="A242">
        <v>2</v>
      </c>
      <c r="C242" t="str">
        <f t="shared" si="39"/>
        <v>ODS2«</v>
      </c>
      <c r="D242" s="8" t="s">
        <v>5</v>
      </c>
      <c r="E242" s="2">
        <v>2.2999999999999998</v>
      </c>
      <c r="F242" s="2">
        <v>2.8</v>
      </c>
      <c r="G242" s="2">
        <v>2.4</v>
      </c>
      <c r="H242" s="2">
        <v>2.4</v>
      </c>
      <c r="I242" s="2">
        <v>2.2000000000000002</v>
      </c>
      <c r="J242" s="2">
        <v>3</v>
      </c>
      <c r="K242" s="2">
        <v>3</v>
      </c>
      <c r="L242" s="2">
        <v>3.5</v>
      </c>
      <c r="N242">
        <f t="shared" si="42"/>
        <v>7.8378847447949207E-2</v>
      </c>
      <c r="O242">
        <f t="shared" si="43"/>
        <v>7.8378847447949207</v>
      </c>
      <c r="P242" s="5">
        <f t="shared" si="44"/>
        <v>5</v>
      </c>
      <c r="Q242">
        <f t="shared" si="40"/>
        <v>22.7</v>
      </c>
      <c r="R242">
        <f t="shared" si="41"/>
        <v>0.2</v>
      </c>
      <c r="S242" s="3">
        <f t="shared" si="45"/>
        <v>14.666666666666666</v>
      </c>
    </row>
    <row r="243" spans="1:19" ht="14.45" x14ac:dyDescent="0.3">
      <c r="A243">
        <v>2</v>
      </c>
      <c r="C243" t="str">
        <f t="shared" si="39"/>
        <v>ODS2«</v>
      </c>
      <c r="D243" s="8" t="s">
        <v>6</v>
      </c>
      <c r="E243" s="2">
        <v>10.5</v>
      </c>
      <c r="F243" s="2">
        <v>8.1</v>
      </c>
      <c r="G243" s="2">
        <v>7</v>
      </c>
      <c r="H243" s="2">
        <v>7</v>
      </c>
      <c r="I243" s="2">
        <v>6.5</v>
      </c>
      <c r="J243" s="2">
        <v>6.7</v>
      </c>
      <c r="K243" s="2">
        <v>6.9</v>
      </c>
      <c r="L243" s="2">
        <v>7.1</v>
      </c>
      <c r="N243">
        <f t="shared" si="42"/>
        <v>2.8409548838266296E-3</v>
      </c>
      <c r="O243">
        <f t="shared" si="43"/>
        <v>0.28409548838266296</v>
      </c>
      <c r="P243" s="5">
        <f t="shared" si="44"/>
        <v>0.71023872095665741</v>
      </c>
      <c r="Q243">
        <f t="shared" si="40"/>
        <v>22.7</v>
      </c>
      <c r="R243">
        <f t="shared" si="41"/>
        <v>0.2</v>
      </c>
      <c r="S243" s="3">
        <f t="shared" si="45"/>
        <v>30.666666666666664</v>
      </c>
    </row>
    <row r="244" spans="1:19" x14ac:dyDescent="0.25">
      <c r="A244">
        <v>2</v>
      </c>
      <c r="C244" t="str">
        <f t="shared" si="39"/>
        <v>ODS2«</v>
      </c>
      <c r="D244" s="8" t="s">
        <v>7</v>
      </c>
      <c r="E244" s="2">
        <v>0.5</v>
      </c>
      <c r="F244" s="2">
        <v>0.2</v>
      </c>
      <c r="G244" s="2">
        <v>1.5</v>
      </c>
      <c r="H244" s="2">
        <v>1.1000000000000001</v>
      </c>
      <c r="I244" s="2">
        <v>2</v>
      </c>
      <c r="J244" s="2">
        <v>2.6</v>
      </c>
      <c r="K244" s="2">
        <v>1.9</v>
      </c>
      <c r="L244" s="2">
        <v>2.8</v>
      </c>
      <c r="N244">
        <f t="shared" si="42"/>
        <v>0.13295681060117071</v>
      </c>
      <c r="O244">
        <f t="shared" si="43"/>
        <v>13.295681060117071</v>
      </c>
      <c r="P244" s="5">
        <f t="shared" si="44"/>
        <v>5</v>
      </c>
      <c r="Q244">
        <f t="shared" si="40"/>
        <v>22.7</v>
      </c>
      <c r="R244">
        <f t="shared" si="41"/>
        <v>0.2</v>
      </c>
      <c r="S244" s="3">
        <f t="shared" si="45"/>
        <v>11.555555555555554</v>
      </c>
    </row>
    <row r="245" spans="1:19" ht="14.45" x14ac:dyDescent="0.3">
      <c r="A245">
        <v>2</v>
      </c>
      <c r="C245" t="str">
        <f t="shared" si="39"/>
        <v>ODS2«</v>
      </c>
      <c r="D245" s="8" t="s">
        <v>8</v>
      </c>
      <c r="E245" s="2">
        <v>12.3</v>
      </c>
      <c r="F245" s="2">
        <v>16.399999999999999</v>
      </c>
      <c r="G245" s="2">
        <v>12.3</v>
      </c>
      <c r="H245" s="2">
        <v>16.5</v>
      </c>
      <c r="I245" s="2">
        <v>16.899999999999999</v>
      </c>
      <c r="J245" s="2">
        <v>13.4</v>
      </c>
      <c r="K245" s="2">
        <v>15.1</v>
      </c>
      <c r="L245" s="2">
        <v>17.5</v>
      </c>
      <c r="N245">
        <f t="shared" si="42"/>
        <v>7.3066377899208224E-2</v>
      </c>
      <c r="O245">
        <f t="shared" si="43"/>
        <v>7.3066377899208224</v>
      </c>
      <c r="P245" s="5">
        <f t="shared" si="44"/>
        <v>5</v>
      </c>
      <c r="Q245">
        <f t="shared" si="40"/>
        <v>22.7</v>
      </c>
      <c r="R245">
        <f t="shared" si="41"/>
        <v>0.2</v>
      </c>
      <c r="S245" s="3">
        <f t="shared" si="45"/>
        <v>76.8888888888889</v>
      </c>
    </row>
    <row r="246" spans="1:19" x14ac:dyDescent="0.25">
      <c r="A246">
        <v>2</v>
      </c>
      <c r="C246" t="str">
        <f t="shared" si="39"/>
        <v>ODS2«</v>
      </c>
      <c r="D246" s="8" t="s">
        <v>9</v>
      </c>
      <c r="E246" s="2">
        <v>1.8</v>
      </c>
      <c r="F246" s="2">
        <v>2.2000000000000002</v>
      </c>
      <c r="G246" s="2">
        <v>1.8</v>
      </c>
      <c r="H246" s="2">
        <v>1.9</v>
      </c>
      <c r="I246" s="2">
        <v>1.8</v>
      </c>
      <c r="J246" s="2">
        <v>2.2999999999999998</v>
      </c>
      <c r="K246" s="2">
        <v>2.1</v>
      </c>
      <c r="L246" s="2">
        <v>2.9</v>
      </c>
      <c r="N246">
        <f t="shared" si="42"/>
        <v>0.10008210113886595</v>
      </c>
      <c r="O246">
        <f t="shared" si="43"/>
        <v>10.008210113886594</v>
      </c>
      <c r="P246" s="5">
        <f t="shared" si="44"/>
        <v>5</v>
      </c>
      <c r="Q246">
        <f t="shared" si="40"/>
        <v>22.7</v>
      </c>
      <c r="R246">
        <f t="shared" si="41"/>
        <v>0.2</v>
      </c>
      <c r="S246" s="3">
        <f t="shared" si="45"/>
        <v>11.999999999999998</v>
      </c>
    </row>
    <row r="247" spans="1:19" x14ac:dyDescent="0.25">
      <c r="A247">
        <v>2</v>
      </c>
      <c r="C247" t="str">
        <f t="shared" si="39"/>
        <v>ODS2«</v>
      </c>
      <c r="D247" s="8" t="s">
        <v>10</v>
      </c>
      <c r="E247" s="2">
        <v>3.6</v>
      </c>
      <c r="F247" s="2">
        <v>3.4</v>
      </c>
      <c r="G247" s="2">
        <v>3.3</v>
      </c>
      <c r="H247" s="2">
        <v>2.9</v>
      </c>
      <c r="I247" s="2">
        <v>3.4</v>
      </c>
      <c r="J247" s="2">
        <v>4.4000000000000004</v>
      </c>
      <c r="K247" s="2">
        <v>6</v>
      </c>
      <c r="L247" s="2">
        <v>4.8</v>
      </c>
      <c r="N247">
        <f t="shared" si="42"/>
        <v>7.7818067712725814E-2</v>
      </c>
      <c r="O247">
        <f t="shared" si="43"/>
        <v>7.7818067712725814</v>
      </c>
      <c r="P247" s="5">
        <f t="shared" si="44"/>
        <v>5</v>
      </c>
      <c r="Q247">
        <f t="shared" si="40"/>
        <v>22.7</v>
      </c>
      <c r="R247">
        <f t="shared" si="41"/>
        <v>0.2</v>
      </c>
      <c r="S247" s="3">
        <f t="shared" si="45"/>
        <v>20.444444444444443</v>
      </c>
    </row>
    <row r="248" spans="1:19" ht="14.45" x14ac:dyDescent="0.3">
      <c r="A248">
        <v>2</v>
      </c>
      <c r="C248" t="str">
        <f t="shared" si="39"/>
        <v>ODS2«</v>
      </c>
      <c r="D248" s="8" t="s">
        <v>11</v>
      </c>
      <c r="E248" s="2">
        <v>8.3000000000000007</v>
      </c>
      <c r="F248" s="2">
        <v>8</v>
      </c>
      <c r="G248" s="2">
        <v>7.9</v>
      </c>
      <c r="H248" s="2">
        <v>8.6999999999999993</v>
      </c>
      <c r="I248" s="2">
        <v>8.6</v>
      </c>
      <c r="J248" s="2">
        <v>8.6</v>
      </c>
      <c r="K248" s="2">
        <v>9.3000000000000007</v>
      </c>
      <c r="L248" s="2">
        <v>9.6</v>
      </c>
      <c r="N248">
        <f t="shared" si="42"/>
        <v>3.9749758943638192E-2</v>
      </c>
      <c r="O248">
        <f t="shared" si="43"/>
        <v>3.9749758943638192</v>
      </c>
      <c r="P248" s="5">
        <f t="shared" si="44"/>
        <v>5</v>
      </c>
      <c r="Q248">
        <f t="shared" si="40"/>
        <v>22.7</v>
      </c>
      <c r="R248">
        <f t="shared" si="41"/>
        <v>0.2</v>
      </c>
      <c r="S248" s="3">
        <f t="shared" si="45"/>
        <v>41.777777777777779</v>
      </c>
    </row>
    <row r="249" spans="1:19" x14ac:dyDescent="0.25">
      <c r="A249">
        <v>2</v>
      </c>
      <c r="C249" t="str">
        <f t="shared" si="39"/>
        <v>ODS2«</v>
      </c>
      <c r="D249" s="8" t="s">
        <v>12</v>
      </c>
      <c r="E249" s="2">
        <v>12.1</v>
      </c>
      <c r="F249" s="2">
        <v>11</v>
      </c>
      <c r="G249" s="2">
        <v>7</v>
      </c>
      <c r="H249" s="2">
        <v>6.5</v>
      </c>
      <c r="I249" s="2">
        <v>4.9000000000000004</v>
      </c>
      <c r="J249" s="2">
        <v>6.7</v>
      </c>
      <c r="K249" s="2">
        <v>4.0999999999999996</v>
      </c>
      <c r="L249" s="2">
        <v>5.2</v>
      </c>
      <c r="N249">
        <f t="shared" si="42"/>
        <v>-5.771764056171147E-2</v>
      </c>
      <c r="O249">
        <f t="shared" si="43"/>
        <v>-5.771764056171147</v>
      </c>
      <c r="P249" s="5">
        <f t="shared" si="44"/>
        <v>-5</v>
      </c>
      <c r="Q249">
        <f t="shared" si="40"/>
        <v>22.7</v>
      </c>
      <c r="R249">
        <f t="shared" si="41"/>
        <v>0.2</v>
      </c>
      <c r="S249" s="3">
        <f t="shared" si="45"/>
        <v>22.222222222222221</v>
      </c>
    </row>
    <row r="250" spans="1:19" x14ac:dyDescent="0.25">
      <c r="A250">
        <v>2</v>
      </c>
      <c r="C250" t="str">
        <f t="shared" si="39"/>
        <v>ODS2«</v>
      </c>
      <c r="D250" s="8" t="s">
        <v>13</v>
      </c>
      <c r="E250" s="2">
        <v>18.399999999999999</v>
      </c>
      <c r="F250" s="2">
        <v>17.8</v>
      </c>
      <c r="G250" s="2">
        <v>17.2</v>
      </c>
      <c r="H250" s="2">
        <v>17.7</v>
      </c>
      <c r="I250" s="2">
        <v>13.9</v>
      </c>
      <c r="J250" s="2">
        <v>13.2</v>
      </c>
      <c r="K250" s="2">
        <v>10.3</v>
      </c>
      <c r="L250" s="2">
        <v>10.3</v>
      </c>
      <c r="N250">
        <f t="shared" si="42"/>
        <v>-9.7469773813699589E-2</v>
      </c>
      <c r="O250">
        <f t="shared" si="43"/>
        <v>-9.7469773813699589</v>
      </c>
      <c r="P250" s="5">
        <f t="shared" si="44"/>
        <v>-5</v>
      </c>
      <c r="Q250">
        <f t="shared" si="40"/>
        <v>22.7</v>
      </c>
      <c r="R250">
        <f t="shared" si="41"/>
        <v>0.2</v>
      </c>
      <c r="S250" s="3">
        <f t="shared" si="45"/>
        <v>44.888888888888893</v>
      </c>
    </row>
    <row r="251" spans="1:19" x14ac:dyDescent="0.25">
      <c r="A251">
        <v>2</v>
      </c>
      <c r="C251" t="str">
        <f t="shared" si="39"/>
        <v>ODS2«</v>
      </c>
      <c r="D251" s="8" t="s">
        <v>14</v>
      </c>
      <c r="E251" s="2">
        <v>4.4000000000000004</v>
      </c>
      <c r="F251" s="2">
        <v>4.7</v>
      </c>
      <c r="G251" s="2">
        <v>5.3</v>
      </c>
      <c r="H251" s="2">
        <v>5.9</v>
      </c>
      <c r="I251" s="2">
        <v>5.3</v>
      </c>
      <c r="J251" s="2">
        <v>6.3</v>
      </c>
      <c r="K251" s="2">
        <v>5.3</v>
      </c>
      <c r="L251" s="2">
        <v>4.7</v>
      </c>
      <c r="N251">
        <f t="shared" si="42"/>
        <v>-2.3742467753284924E-2</v>
      </c>
      <c r="O251">
        <f t="shared" si="43"/>
        <v>-2.3742467753284924</v>
      </c>
      <c r="P251" s="5">
        <f t="shared" si="44"/>
        <v>-5</v>
      </c>
      <c r="Q251">
        <f t="shared" si="40"/>
        <v>22.7</v>
      </c>
      <c r="R251">
        <f t="shared" si="41"/>
        <v>0.2</v>
      </c>
      <c r="S251" s="3">
        <f t="shared" si="45"/>
        <v>20</v>
      </c>
    </row>
    <row r="252" spans="1:19" x14ac:dyDescent="0.25">
      <c r="A252">
        <v>2</v>
      </c>
      <c r="C252" t="str">
        <f t="shared" si="39"/>
        <v>ODS2«</v>
      </c>
      <c r="D252" s="8" t="s">
        <v>15</v>
      </c>
      <c r="E252" s="2">
        <v>2.5</v>
      </c>
      <c r="F252" s="2">
        <v>2.6</v>
      </c>
      <c r="G252" s="2">
        <v>2.7</v>
      </c>
      <c r="H252" s="2">
        <v>2.8</v>
      </c>
      <c r="I252" s="2">
        <v>3.1</v>
      </c>
      <c r="J252" s="2">
        <v>1.7</v>
      </c>
      <c r="K252" s="2">
        <v>3</v>
      </c>
      <c r="L252" s="2">
        <v>5.3</v>
      </c>
      <c r="N252">
        <f t="shared" si="42"/>
        <v>0.1444120475235473</v>
      </c>
      <c r="O252">
        <f t="shared" si="43"/>
        <v>14.44120475235473</v>
      </c>
      <c r="P252" s="5">
        <f t="shared" si="44"/>
        <v>5</v>
      </c>
      <c r="Q252">
        <f t="shared" si="40"/>
        <v>22.7</v>
      </c>
      <c r="R252">
        <f t="shared" si="41"/>
        <v>0.2</v>
      </c>
      <c r="S252" s="3">
        <f t="shared" si="45"/>
        <v>22.666666666666664</v>
      </c>
    </row>
    <row r="253" spans="1:19" ht="14.45" x14ac:dyDescent="0.3">
      <c r="A253">
        <v>2</v>
      </c>
      <c r="C253" t="str">
        <f t="shared" si="39"/>
        <v>ODS2«</v>
      </c>
      <c r="D253" s="8" t="s">
        <v>16</v>
      </c>
      <c r="E253" s="2">
        <v>1.9</v>
      </c>
      <c r="F253" s="2">
        <v>5.5</v>
      </c>
      <c r="G253" s="2">
        <v>1.6</v>
      </c>
      <c r="H253" s="2">
        <v>1.7</v>
      </c>
      <c r="I253" s="2">
        <v>3.3</v>
      </c>
      <c r="J253" s="2">
        <v>3.6</v>
      </c>
      <c r="K253" s="2">
        <v>3.7</v>
      </c>
      <c r="L253" s="2">
        <v>4</v>
      </c>
      <c r="N253">
        <f t="shared" si="42"/>
        <v>0.20112443398143132</v>
      </c>
      <c r="O253">
        <f t="shared" si="43"/>
        <v>20.112443398143132</v>
      </c>
      <c r="P253" s="5">
        <f t="shared" si="44"/>
        <v>5</v>
      </c>
      <c r="Q253">
        <f t="shared" si="40"/>
        <v>22.7</v>
      </c>
      <c r="R253">
        <f t="shared" si="41"/>
        <v>0.2</v>
      </c>
      <c r="S253" s="3">
        <f t="shared" si="45"/>
        <v>16.888888888888889</v>
      </c>
    </row>
    <row r="254" spans="1:19" ht="14.45" x14ac:dyDescent="0.3">
      <c r="A254">
        <v>2</v>
      </c>
      <c r="C254" t="str">
        <f t="shared" si="39"/>
        <v>ODS2«</v>
      </c>
      <c r="D254" s="8" t="s">
        <v>17</v>
      </c>
      <c r="E254" s="2">
        <v>19.899999999999999</v>
      </c>
      <c r="F254" s="2">
        <v>19.5</v>
      </c>
      <c r="G254" s="2">
        <v>19.399999999999999</v>
      </c>
      <c r="H254" s="2">
        <v>19.5</v>
      </c>
      <c r="I254" s="2">
        <v>20.2</v>
      </c>
      <c r="J254" s="2">
        <v>20.6</v>
      </c>
      <c r="K254" s="2">
        <v>22.7</v>
      </c>
      <c r="L254" s="2">
        <v>19.7</v>
      </c>
      <c r="N254">
        <f t="shared" si="42"/>
        <v>3.073828487036856E-3</v>
      </c>
      <c r="O254">
        <f t="shared" si="43"/>
        <v>0.3073828487036856</v>
      </c>
      <c r="P254" s="5">
        <f t="shared" si="44"/>
        <v>0.76845712175921399</v>
      </c>
      <c r="Q254">
        <f t="shared" si="40"/>
        <v>22.7</v>
      </c>
      <c r="R254">
        <f t="shared" si="41"/>
        <v>0.2</v>
      </c>
      <c r="S254" s="3">
        <f t="shared" si="45"/>
        <v>86.666666666666671</v>
      </c>
    </row>
    <row r="255" spans="1:19" x14ac:dyDescent="0.25">
      <c r="A255">
        <v>2</v>
      </c>
      <c r="C255" t="str">
        <f t="shared" si="39"/>
        <v>ODS2«</v>
      </c>
      <c r="D255" s="8" t="s">
        <v>18</v>
      </c>
      <c r="E255" s="2">
        <v>4.5</v>
      </c>
      <c r="F255" s="2">
        <v>4.8</v>
      </c>
      <c r="G255" s="2">
        <v>4.4000000000000004</v>
      </c>
      <c r="H255" s="2">
        <v>4</v>
      </c>
      <c r="I255" s="2">
        <v>4.5</v>
      </c>
      <c r="J255" s="2">
        <v>4.3</v>
      </c>
      <c r="K255" s="2">
        <v>4.9000000000000004</v>
      </c>
      <c r="L255" s="2">
        <v>5.0999999999999996</v>
      </c>
      <c r="N255">
        <f t="shared" si="42"/>
        <v>2.9967449959592329E-2</v>
      </c>
      <c r="O255">
        <f t="shared" si="43"/>
        <v>2.9967449959592329</v>
      </c>
      <c r="P255" s="5">
        <f t="shared" si="44"/>
        <v>5</v>
      </c>
      <c r="Q255">
        <f t="shared" si="40"/>
        <v>22.7</v>
      </c>
      <c r="R255">
        <f t="shared" si="41"/>
        <v>0.2</v>
      </c>
      <c r="S255" s="3">
        <f t="shared" si="45"/>
        <v>21.777777777777775</v>
      </c>
    </row>
    <row r="256" spans="1:19" x14ac:dyDescent="0.25">
      <c r="A256">
        <v>2</v>
      </c>
      <c r="C256" t="str">
        <f t="shared" si="39"/>
        <v>ODS2«</v>
      </c>
      <c r="D256" s="8" t="s">
        <v>19</v>
      </c>
      <c r="E256" s="2">
        <v>2.4</v>
      </c>
      <c r="F256" s="2">
        <v>2.6</v>
      </c>
      <c r="G256" s="2">
        <v>3.4</v>
      </c>
      <c r="H256" s="2">
        <v>4.4000000000000004</v>
      </c>
      <c r="I256" s="2">
        <v>5.6</v>
      </c>
      <c r="J256" s="2">
        <v>3.1</v>
      </c>
      <c r="K256" s="2">
        <v>3.7</v>
      </c>
      <c r="L256" s="2">
        <v>6.1</v>
      </c>
      <c r="N256">
        <f t="shared" si="42"/>
        <v>0.12401002212316281</v>
      </c>
      <c r="O256">
        <f t="shared" si="43"/>
        <v>12.401002212316282</v>
      </c>
      <c r="P256" s="5">
        <f t="shared" si="44"/>
        <v>5</v>
      </c>
      <c r="Q256">
        <f t="shared" si="40"/>
        <v>22.7</v>
      </c>
      <c r="R256">
        <f t="shared" si="41"/>
        <v>0.2</v>
      </c>
      <c r="S256" s="3">
        <f t="shared" si="45"/>
        <v>26.222222222222218</v>
      </c>
    </row>
    <row r="257" spans="1:19" x14ac:dyDescent="0.25">
      <c r="A257">
        <v>2</v>
      </c>
      <c r="C257" t="str">
        <f t="shared" si="39"/>
        <v>ODS2«</v>
      </c>
      <c r="D257" s="8" t="s">
        <v>20</v>
      </c>
      <c r="E257" s="2">
        <v>2</v>
      </c>
      <c r="F257" s="2">
        <v>2.2000000000000002</v>
      </c>
      <c r="G257" s="2">
        <v>2.4</v>
      </c>
      <c r="H257" s="2">
        <v>2.6</v>
      </c>
      <c r="I257" s="2">
        <v>2.7</v>
      </c>
      <c r="J257" s="2">
        <v>2.9</v>
      </c>
      <c r="K257" s="2">
        <v>3.1</v>
      </c>
      <c r="L257" s="2">
        <v>3.2</v>
      </c>
      <c r="N257">
        <f t="shared" si="42"/>
        <v>5.9223841048812176E-2</v>
      </c>
      <c r="O257">
        <f t="shared" si="43"/>
        <v>5.9223841048812176</v>
      </c>
      <c r="P257" s="5">
        <f t="shared" si="44"/>
        <v>5</v>
      </c>
      <c r="Q257">
        <f t="shared" si="40"/>
        <v>22.7</v>
      </c>
      <c r="R257">
        <f t="shared" si="41"/>
        <v>0.2</v>
      </c>
      <c r="S257" s="3">
        <f t="shared" si="45"/>
        <v>13.333333333333334</v>
      </c>
    </row>
    <row r="258" spans="1:19" ht="14.45" x14ac:dyDescent="0.3">
      <c r="A258">
        <v>2</v>
      </c>
      <c r="C258" t="str">
        <f t="shared" si="39"/>
        <v>ODS2«</v>
      </c>
      <c r="D258" s="8" t="s">
        <v>21</v>
      </c>
      <c r="E258" s="2">
        <v>0.9</v>
      </c>
      <c r="F258" s="2">
        <v>0.5</v>
      </c>
      <c r="G258" s="2">
        <v>0.5</v>
      </c>
      <c r="H258" s="2">
        <v>0.3</v>
      </c>
      <c r="I258" s="2">
        <v>0.2</v>
      </c>
      <c r="J258" s="2">
        <v>0.4</v>
      </c>
      <c r="K258" s="2">
        <v>0.2</v>
      </c>
      <c r="L258" s="2">
        <v>0.3</v>
      </c>
      <c r="N258">
        <f t="shared" si="42"/>
        <v>-9.7119548552565771E-2</v>
      </c>
      <c r="O258">
        <f t="shared" si="43"/>
        <v>-9.7119548552565771</v>
      </c>
      <c r="P258" s="5">
        <f t="shared" si="44"/>
        <v>-5</v>
      </c>
      <c r="Q258">
        <f t="shared" si="40"/>
        <v>22.7</v>
      </c>
      <c r="R258">
        <f t="shared" si="41"/>
        <v>0.2</v>
      </c>
      <c r="S258" s="3">
        <f t="shared" si="45"/>
        <v>0.44444444444444436</v>
      </c>
    </row>
    <row r="259" spans="1:19" ht="14.45" x14ac:dyDescent="0.3">
      <c r="A259">
        <v>2</v>
      </c>
      <c r="C259" t="str">
        <f t="shared" si="39"/>
        <v>ODS2«</v>
      </c>
      <c r="D259" s="8" t="s">
        <v>22</v>
      </c>
      <c r="E259" s="2">
        <v>1</v>
      </c>
      <c r="F259" s="2">
        <v>1.3</v>
      </c>
      <c r="G259" s="2">
        <v>1.1000000000000001</v>
      </c>
      <c r="H259" s="2">
        <v>1.6</v>
      </c>
      <c r="I259" s="2">
        <v>0.6</v>
      </c>
      <c r="J259" s="2">
        <v>0.6</v>
      </c>
      <c r="K259" s="2">
        <v>2.2999999999999998</v>
      </c>
      <c r="L259" s="2">
        <v>2.6</v>
      </c>
      <c r="N259">
        <f t="shared" si="42"/>
        <v>0.18772564182493778</v>
      </c>
      <c r="O259">
        <f t="shared" si="43"/>
        <v>18.772564182493777</v>
      </c>
      <c r="P259" s="5">
        <f t="shared" si="44"/>
        <v>5</v>
      </c>
      <c r="Q259">
        <f t="shared" si="40"/>
        <v>22.7</v>
      </c>
      <c r="R259">
        <f t="shared" si="41"/>
        <v>0.2</v>
      </c>
      <c r="S259" s="3">
        <f t="shared" si="45"/>
        <v>10.666666666666666</v>
      </c>
    </row>
    <row r="260" spans="1:19" x14ac:dyDescent="0.25">
      <c r="A260">
        <v>2</v>
      </c>
      <c r="C260" t="str">
        <f t="shared" si="39"/>
        <v>ODS2«</v>
      </c>
      <c r="D260" s="8" t="s">
        <v>23</v>
      </c>
      <c r="E260" s="2">
        <v>8.9</v>
      </c>
      <c r="F260" s="2">
        <v>8.9</v>
      </c>
      <c r="G260" s="2">
        <v>9.9</v>
      </c>
      <c r="H260" s="2">
        <v>5.9</v>
      </c>
      <c r="I260" s="2">
        <v>6.2</v>
      </c>
      <c r="J260" s="2">
        <v>6.1</v>
      </c>
      <c r="K260" s="2">
        <v>7.2</v>
      </c>
      <c r="L260" s="2">
        <v>8.1999999999999993</v>
      </c>
      <c r="N260">
        <f t="shared" si="42"/>
        <v>-3.6979057786913572E-2</v>
      </c>
      <c r="O260">
        <f t="shared" si="43"/>
        <v>-3.6979057786913572</v>
      </c>
      <c r="P260" s="5">
        <f t="shared" si="44"/>
        <v>-5</v>
      </c>
      <c r="Q260">
        <f t="shared" si="40"/>
        <v>22.7</v>
      </c>
      <c r="R260">
        <f t="shared" si="41"/>
        <v>0.2</v>
      </c>
      <c r="S260" s="3">
        <f t="shared" si="45"/>
        <v>35.55555555555555</v>
      </c>
    </row>
    <row r="261" spans="1:19" x14ac:dyDescent="0.25">
      <c r="A261">
        <v>2</v>
      </c>
      <c r="C261" t="str">
        <f t="shared" ref="C261:C324" si="46">IF(B261="","ODS"&amp;A261&amp;"«","ODS"&amp;A261&amp;"«"&amp;" e ODS"&amp;B261&amp;"«")</f>
        <v>ODS2«</v>
      </c>
      <c r="D261" s="8" t="s">
        <v>24</v>
      </c>
      <c r="E261" s="2">
        <v>1.7</v>
      </c>
      <c r="F261" s="2">
        <v>1.8</v>
      </c>
      <c r="G261" s="2">
        <v>1.4</v>
      </c>
      <c r="H261" s="2">
        <v>1.6</v>
      </c>
      <c r="I261" s="2">
        <v>1.4</v>
      </c>
      <c r="J261" s="2">
        <v>1.5</v>
      </c>
      <c r="K261" s="2">
        <v>1.7</v>
      </c>
      <c r="L261" s="2">
        <v>2.6</v>
      </c>
      <c r="N261">
        <f t="shared" si="42"/>
        <v>0.13179836563100178</v>
      </c>
      <c r="O261">
        <f t="shared" si="43"/>
        <v>13.179836563100178</v>
      </c>
      <c r="P261" s="5">
        <f t="shared" si="44"/>
        <v>5</v>
      </c>
      <c r="Q261">
        <f t="shared" si="40"/>
        <v>22.7</v>
      </c>
      <c r="R261">
        <f t="shared" si="41"/>
        <v>0.2</v>
      </c>
      <c r="S261" s="3">
        <f t="shared" si="45"/>
        <v>10.666666666666666</v>
      </c>
    </row>
    <row r="262" spans="1:19" ht="14.45" x14ac:dyDescent="0.3">
      <c r="A262">
        <v>2</v>
      </c>
      <c r="C262" t="str">
        <f t="shared" si="46"/>
        <v>ODS2«</v>
      </c>
      <c r="D262" s="8" t="s">
        <v>25</v>
      </c>
      <c r="E262" s="2">
        <v>0.9</v>
      </c>
      <c r="F262" s="2">
        <v>1.6</v>
      </c>
      <c r="G262" s="2">
        <v>1.7</v>
      </c>
      <c r="H262" s="2">
        <v>1.8</v>
      </c>
      <c r="I262" s="2">
        <v>1.8</v>
      </c>
      <c r="J262" s="2">
        <v>1.7</v>
      </c>
      <c r="K262" s="2">
        <v>1.8</v>
      </c>
      <c r="L262" s="2">
        <v>1.7</v>
      </c>
      <c r="N262">
        <f>(L262/G262)^(1/5)-1</f>
        <v>0</v>
      </c>
      <c r="O262">
        <f t="shared" si="43"/>
        <v>0</v>
      </c>
      <c r="P262" s="5">
        <f t="shared" si="44"/>
        <v>0</v>
      </c>
      <c r="Q262">
        <f t="shared" si="40"/>
        <v>22.7</v>
      </c>
      <c r="R262">
        <f t="shared" si="41"/>
        <v>0.2</v>
      </c>
      <c r="S262" s="3">
        <f t="shared" si="45"/>
        <v>6.666666666666667</v>
      </c>
    </row>
    <row r="263" spans="1:19" x14ac:dyDescent="0.25">
      <c r="A263">
        <v>2</v>
      </c>
      <c r="C263" t="str">
        <f t="shared" si="46"/>
        <v>ODS2«</v>
      </c>
      <c r="D263" s="8" t="s">
        <v>26</v>
      </c>
      <c r="E263" s="2">
        <v>3.9</v>
      </c>
      <c r="F263" s="2">
        <v>3.7</v>
      </c>
      <c r="G263" s="2">
        <v>3.9</v>
      </c>
      <c r="H263" s="2">
        <v>4</v>
      </c>
      <c r="I263" s="2">
        <v>3.9</v>
      </c>
      <c r="J263" s="2">
        <v>4.4000000000000004</v>
      </c>
      <c r="K263" s="2">
        <v>4.5999999999999996</v>
      </c>
      <c r="L263" s="2">
        <v>5.6</v>
      </c>
      <c r="N263">
        <f t="shared" si="42"/>
        <v>7.5040149141812229E-2</v>
      </c>
      <c r="O263">
        <f t="shared" si="43"/>
        <v>7.5040149141812229</v>
      </c>
      <c r="P263" s="5">
        <f t="shared" si="44"/>
        <v>5</v>
      </c>
      <c r="Q263">
        <f t="shared" si="40"/>
        <v>22.7</v>
      </c>
      <c r="R263">
        <f t="shared" si="41"/>
        <v>0.2</v>
      </c>
      <c r="S263" s="3">
        <f t="shared" si="45"/>
        <v>23.999999999999996</v>
      </c>
    </row>
    <row r="264" spans="1:19" x14ac:dyDescent="0.25">
      <c r="A264">
        <v>2</v>
      </c>
      <c r="C264" t="str">
        <f t="shared" si="46"/>
        <v>ODS2«</v>
      </c>
      <c r="D264" s="8" t="s">
        <v>27</v>
      </c>
      <c r="E264" s="2">
        <v>1.5</v>
      </c>
      <c r="F264" s="2">
        <v>0.7</v>
      </c>
      <c r="G264" s="2">
        <v>0.8</v>
      </c>
      <c r="H264" s="2">
        <v>1.2</v>
      </c>
      <c r="I264" s="2">
        <v>1.2</v>
      </c>
      <c r="J264" s="2">
        <v>1.1000000000000001</v>
      </c>
      <c r="K264" s="2">
        <v>0.7</v>
      </c>
      <c r="L264" s="2">
        <v>1.1000000000000001</v>
      </c>
      <c r="N264">
        <f t="shared" si="42"/>
        <v>6.5762756635474151E-2</v>
      </c>
      <c r="O264">
        <f t="shared" si="43"/>
        <v>6.5762756635474151</v>
      </c>
      <c r="P264" s="5">
        <f t="shared" si="44"/>
        <v>5</v>
      </c>
      <c r="Q264">
        <f t="shared" si="40"/>
        <v>22.7</v>
      </c>
      <c r="R264">
        <f t="shared" si="41"/>
        <v>0.2</v>
      </c>
      <c r="S264" s="3">
        <f t="shared" si="45"/>
        <v>4.0000000000000009</v>
      </c>
    </row>
    <row r="265" spans="1:19" x14ac:dyDescent="0.25">
      <c r="A265">
        <v>2</v>
      </c>
      <c r="C265" t="str">
        <f t="shared" si="46"/>
        <v>ODS2«</v>
      </c>
      <c r="D265" s="8" t="s">
        <v>28</v>
      </c>
      <c r="E265" s="2">
        <v>6.1</v>
      </c>
      <c r="F265" s="2">
        <v>5.5</v>
      </c>
      <c r="G265" s="2">
        <v>5.6</v>
      </c>
      <c r="H265" s="2">
        <v>4.8</v>
      </c>
      <c r="I265" s="2">
        <v>5.3</v>
      </c>
      <c r="J265" s="2">
        <v>4.8</v>
      </c>
      <c r="K265" s="2">
        <v>4.2</v>
      </c>
      <c r="L265" s="2">
        <v>4.5</v>
      </c>
      <c r="N265">
        <f t="shared" si="42"/>
        <v>-4.2795134774594734E-2</v>
      </c>
      <c r="O265">
        <f t="shared" si="43"/>
        <v>-4.2795134774594734</v>
      </c>
      <c r="P265" s="5">
        <f t="shared" si="44"/>
        <v>-5</v>
      </c>
      <c r="Q265">
        <f t="shared" si="40"/>
        <v>22.7</v>
      </c>
      <c r="R265">
        <f t="shared" si="41"/>
        <v>0.2</v>
      </c>
      <c r="S265" s="3">
        <f t="shared" si="45"/>
        <v>19.111111111111111</v>
      </c>
    </row>
    <row r="266" spans="1:19" x14ac:dyDescent="0.25">
      <c r="A266">
        <v>2</v>
      </c>
      <c r="C266" t="str">
        <f t="shared" si="46"/>
        <v>ODS2«</v>
      </c>
      <c r="D266" s="8" t="s">
        <v>29</v>
      </c>
      <c r="E266" s="2">
        <v>5.6</v>
      </c>
      <c r="F266" s="2">
        <v>5.8</v>
      </c>
      <c r="G266" s="2">
        <v>5.7</v>
      </c>
      <c r="H266" s="2">
        <v>5.9</v>
      </c>
      <c r="I266" s="2">
        <v>6</v>
      </c>
      <c r="J266" s="2">
        <v>6.1</v>
      </c>
      <c r="K266" s="2">
        <v>6.3</v>
      </c>
      <c r="L266" s="2">
        <v>6.5</v>
      </c>
      <c r="N266">
        <f t="shared" si="42"/>
        <v>2.6615223839563384E-2</v>
      </c>
      <c r="O266">
        <f t="shared" si="43"/>
        <v>2.6615223839563384</v>
      </c>
      <c r="P266" s="5">
        <f t="shared" ref="P266" si="47">IF(O266&lt;-2,-5,IF(O266&gt;2,5,2.5*O266))</f>
        <v>5</v>
      </c>
      <c r="Q266">
        <f t="shared" si="40"/>
        <v>22.7</v>
      </c>
      <c r="R266">
        <f t="shared" si="41"/>
        <v>0.2</v>
      </c>
      <c r="S266" s="3">
        <f t="shared" si="45"/>
        <v>27.999999999999996</v>
      </c>
    </row>
    <row r="267" spans="1:19" x14ac:dyDescent="0.25">
      <c r="A267">
        <v>2</v>
      </c>
      <c r="C267" t="str">
        <f t="shared" si="46"/>
        <v>ODS2«</v>
      </c>
      <c r="D267" s="7" t="s">
        <v>69</v>
      </c>
      <c r="E267" s="7"/>
      <c r="F267" s="2"/>
      <c r="G267" s="2"/>
      <c r="H267" s="2"/>
      <c r="I267" s="2"/>
      <c r="J267" s="2"/>
      <c r="K267" s="2"/>
      <c r="L267" s="2"/>
      <c r="M267" s="2"/>
      <c r="O267" t="s">
        <v>162</v>
      </c>
    </row>
    <row r="268" spans="1:19" ht="14.45" x14ac:dyDescent="0.3">
      <c r="A268">
        <v>2</v>
      </c>
      <c r="C268" t="str">
        <f t="shared" si="46"/>
        <v>ODS2«</v>
      </c>
      <c r="D268" s="8" t="s">
        <v>2</v>
      </c>
      <c r="E268" s="8"/>
      <c r="F268" s="2">
        <v>6.04</v>
      </c>
      <c r="G268" s="2">
        <v>6.18</v>
      </c>
      <c r="H268" s="2">
        <v>6.34</v>
      </c>
      <c r="I268" s="2">
        <v>6.82</v>
      </c>
      <c r="J268" s="2">
        <v>6.82</v>
      </c>
      <c r="K268" s="2">
        <v>7.34</v>
      </c>
      <c r="L268" s="2">
        <v>7.75</v>
      </c>
      <c r="M268" s="2"/>
      <c r="N268">
        <f>(L268/G268)^(1/5)-1</f>
        <v>4.6315467540303024E-2</v>
      </c>
      <c r="O268">
        <f>N268*100</f>
        <v>4.6315467540303024</v>
      </c>
      <c r="P268" s="5">
        <f>IF(O268&lt;-2,-5,IF(O268&gt;2,5,2.5*O268))</f>
        <v>5</v>
      </c>
      <c r="Q268">
        <f>MAX($L$268:$L$294)</f>
        <v>25.33</v>
      </c>
      <c r="R268">
        <f>MIN($L$268:$L$294)</f>
        <v>0.47</v>
      </c>
      <c r="S268" s="3">
        <f>(L268-R268)/(Q268-R268)*100</f>
        <v>29.283990345937248</v>
      </c>
    </row>
    <row r="269" spans="1:19" x14ac:dyDescent="0.25">
      <c r="A269">
        <v>2</v>
      </c>
      <c r="C269" t="str">
        <f t="shared" si="46"/>
        <v>ODS2«</v>
      </c>
      <c r="D269" s="8" t="s">
        <v>3</v>
      </c>
      <c r="E269" s="8"/>
      <c r="F269" s="2">
        <v>18.399999999999999</v>
      </c>
      <c r="G269" s="2">
        <v>19.350000000000001</v>
      </c>
      <c r="H269" s="2">
        <v>20.3</v>
      </c>
      <c r="I269" s="2">
        <v>21.25</v>
      </c>
      <c r="J269" s="2">
        <v>23.37</v>
      </c>
      <c r="K269" s="2">
        <v>24.08</v>
      </c>
      <c r="L269" s="2">
        <v>25.33</v>
      </c>
      <c r="M269" s="2"/>
      <c r="N269">
        <f t="shared" ref="N269:N294" si="48">(L269/G269)^(1/5)-1</f>
        <v>5.5336220852597151E-2</v>
      </c>
      <c r="O269">
        <f t="shared" ref="O269:O295" si="49">N269*100</f>
        <v>5.5336220852597151</v>
      </c>
      <c r="P269" s="5">
        <f t="shared" ref="P269:P295" si="50">IF(O269&lt;-2,-5,IF(O269&gt;2,5,2.5*O269))</f>
        <v>5</v>
      </c>
      <c r="Q269">
        <f t="shared" ref="Q269:Q295" si="51">MAX($L$268:$L$294)</f>
        <v>25.33</v>
      </c>
      <c r="R269">
        <f t="shared" ref="R269:R294" si="52">MIN($L$268:$L$294)</f>
        <v>0.47</v>
      </c>
      <c r="S269" s="3">
        <f t="shared" ref="S269:S294" si="53">(L269-R269)/(Q269-R269)*100</f>
        <v>100</v>
      </c>
    </row>
    <row r="270" spans="1:19" x14ac:dyDescent="0.25">
      <c r="A270">
        <v>2</v>
      </c>
      <c r="C270" t="str">
        <f t="shared" si="46"/>
        <v>ODS2«</v>
      </c>
      <c r="D270" s="8" t="s">
        <v>4</v>
      </c>
      <c r="E270" s="8"/>
      <c r="F270" s="2">
        <v>4.67</v>
      </c>
      <c r="G270" s="2">
        <v>5</v>
      </c>
      <c r="H270" s="2">
        <v>5.17</v>
      </c>
      <c r="I270" s="2">
        <v>5.8</v>
      </c>
      <c r="J270" s="2">
        <v>6.28</v>
      </c>
      <c r="K270" s="2">
        <v>6.56</v>
      </c>
      <c r="L270" s="2">
        <v>6.85</v>
      </c>
      <c r="M270" s="2"/>
      <c r="N270">
        <f t="shared" si="48"/>
        <v>6.498652656427617E-2</v>
      </c>
      <c r="O270">
        <f t="shared" si="49"/>
        <v>6.498652656427617</v>
      </c>
      <c r="P270" s="5">
        <f t="shared" si="50"/>
        <v>5</v>
      </c>
      <c r="Q270">
        <f t="shared" si="51"/>
        <v>25.33</v>
      </c>
      <c r="R270">
        <f t="shared" si="52"/>
        <v>0.47</v>
      </c>
      <c r="S270" s="3">
        <f t="shared" si="53"/>
        <v>25.663716814159294</v>
      </c>
    </row>
    <row r="271" spans="1:19" x14ac:dyDescent="0.25">
      <c r="A271">
        <v>2</v>
      </c>
      <c r="C271" t="str">
        <f t="shared" si="46"/>
        <v>ODS2«</v>
      </c>
      <c r="D271" s="8" t="s">
        <v>5</v>
      </c>
      <c r="E271" s="8"/>
      <c r="F271" s="2">
        <v>1.1299999999999999</v>
      </c>
      <c r="G271" s="2">
        <v>0.96</v>
      </c>
      <c r="H271" s="2">
        <v>2.37</v>
      </c>
      <c r="I271" s="2">
        <v>3.2</v>
      </c>
      <c r="J271" s="2">
        <v>2.72</v>
      </c>
      <c r="K271" s="2">
        <v>2.56</v>
      </c>
      <c r="L271" s="2">
        <v>2.34</v>
      </c>
      <c r="M271" s="2"/>
      <c r="N271">
        <f t="shared" si="48"/>
        <v>0.1950578386760935</v>
      </c>
      <c r="O271">
        <f t="shared" si="49"/>
        <v>19.505783867609349</v>
      </c>
      <c r="P271" s="5">
        <f t="shared" si="50"/>
        <v>5</v>
      </c>
      <c r="Q271">
        <f t="shared" si="51"/>
        <v>25.33</v>
      </c>
      <c r="R271">
        <f t="shared" si="52"/>
        <v>0.47</v>
      </c>
      <c r="S271" s="3">
        <f t="shared" si="53"/>
        <v>7.5221238938053085</v>
      </c>
    </row>
    <row r="272" spans="1:19" ht="14.45" x14ac:dyDescent="0.3">
      <c r="A272">
        <v>2</v>
      </c>
      <c r="C272" t="str">
        <f t="shared" si="46"/>
        <v>ODS2«</v>
      </c>
      <c r="D272" s="8" t="s">
        <v>6</v>
      </c>
      <c r="E272" s="8"/>
      <c r="F272" s="2">
        <v>4.03</v>
      </c>
      <c r="G272" s="2">
        <v>3.63</v>
      </c>
      <c r="H272" s="2">
        <v>3.72</v>
      </c>
      <c r="I272" s="2">
        <v>4.9400000000000004</v>
      </c>
      <c r="J272" s="2">
        <v>4.6100000000000003</v>
      </c>
      <c r="K272" s="2">
        <v>4.55</v>
      </c>
      <c r="L272" s="2">
        <v>4.9800000000000004</v>
      </c>
      <c r="M272" s="2"/>
      <c r="N272">
        <f t="shared" si="48"/>
        <v>6.5281888900176721E-2</v>
      </c>
      <c r="O272">
        <f t="shared" si="49"/>
        <v>6.5281888900176721</v>
      </c>
      <c r="P272" s="5">
        <f t="shared" si="50"/>
        <v>5</v>
      </c>
      <c r="Q272">
        <f t="shared" si="51"/>
        <v>25.33</v>
      </c>
      <c r="R272">
        <f t="shared" si="52"/>
        <v>0.47</v>
      </c>
      <c r="S272" s="3">
        <f t="shared" si="53"/>
        <v>18.141592920353986</v>
      </c>
    </row>
    <row r="273" spans="1:19" x14ac:dyDescent="0.25">
      <c r="A273">
        <v>2</v>
      </c>
      <c r="C273" t="str">
        <f t="shared" si="46"/>
        <v>ODS2«</v>
      </c>
      <c r="D273" s="8" t="s">
        <v>7</v>
      </c>
      <c r="E273" s="8"/>
      <c r="F273" s="2">
        <v>3.13</v>
      </c>
      <c r="G273" s="2">
        <v>4.03</v>
      </c>
      <c r="H273" s="2">
        <v>4.9400000000000004</v>
      </c>
      <c r="I273" s="2">
        <v>6.05</v>
      </c>
      <c r="J273" s="2">
        <v>6.46</v>
      </c>
      <c r="K273" s="2">
        <v>6.94</v>
      </c>
      <c r="L273" s="2">
        <v>7.19</v>
      </c>
      <c r="M273" s="2"/>
      <c r="N273">
        <f t="shared" si="48"/>
        <v>0.12275440811508065</v>
      </c>
      <c r="O273">
        <f t="shared" si="49"/>
        <v>12.275440811508066</v>
      </c>
      <c r="P273" s="5">
        <f t="shared" si="50"/>
        <v>5</v>
      </c>
      <c r="Q273">
        <f t="shared" si="51"/>
        <v>25.33</v>
      </c>
      <c r="R273">
        <f t="shared" si="52"/>
        <v>0.47</v>
      </c>
      <c r="S273" s="3">
        <f t="shared" si="53"/>
        <v>27.031375703942079</v>
      </c>
    </row>
    <row r="274" spans="1:19" ht="14.45" x14ac:dyDescent="0.3">
      <c r="A274">
        <v>2</v>
      </c>
      <c r="C274" t="str">
        <f t="shared" si="46"/>
        <v>ODS2«</v>
      </c>
      <c r="D274" s="8" t="s">
        <v>8</v>
      </c>
      <c r="E274" s="8"/>
      <c r="F274" s="2">
        <v>6.44</v>
      </c>
      <c r="G274" s="2">
        <v>6.25</v>
      </c>
      <c r="H274" s="2">
        <v>6.33</v>
      </c>
      <c r="I274" s="2">
        <v>7.81</v>
      </c>
      <c r="J274" s="2">
        <v>8.6</v>
      </c>
      <c r="K274" s="2">
        <v>9.75</v>
      </c>
      <c r="L274" s="2">
        <v>10.87</v>
      </c>
      <c r="M274" s="2"/>
      <c r="N274">
        <f t="shared" si="48"/>
        <v>0.11704303592354148</v>
      </c>
      <c r="O274">
        <f t="shared" si="49"/>
        <v>11.704303592354147</v>
      </c>
      <c r="P274" s="5">
        <f t="shared" si="50"/>
        <v>5</v>
      </c>
      <c r="Q274">
        <f t="shared" si="51"/>
        <v>25.33</v>
      </c>
      <c r="R274">
        <f t="shared" si="52"/>
        <v>0.47</v>
      </c>
      <c r="S274" s="3">
        <f t="shared" si="53"/>
        <v>41.834271922767492</v>
      </c>
    </row>
    <row r="275" spans="1:19" x14ac:dyDescent="0.25">
      <c r="A275">
        <v>2</v>
      </c>
      <c r="C275" t="str">
        <f t="shared" si="46"/>
        <v>ODS2«</v>
      </c>
      <c r="D275" s="8" t="s">
        <v>9</v>
      </c>
      <c r="E275" s="8"/>
      <c r="F275" s="2">
        <v>8.18</v>
      </c>
      <c r="G275" s="2">
        <v>9.3699999999999992</v>
      </c>
      <c r="H275" s="2">
        <v>9.4700000000000006</v>
      </c>
      <c r="I275" s="2">
        <v>9.75</v>
      </c>
      <c r="J275" s="2">
        <v>9.9</v>
      </c>
      <c r="K275" s="2">
        <v>9.85</v>
      </c>
      <c r="L275" s="2">
        <v>10.31</v>
      </c>
      <c r="M275" s="2"/>
      <c r="N275">
        <f t="shared" si="48"/>
        <v>1.9304202749196975E-2</v>
      </c>
      <c r="O275">
        <f t="shared" si="49"/>
        <v>1.9304202749196975</v>
      </c>
      <c r="P275" s="5">
        <f t="shared" si="50"/>
        <v>4.8260506872992437</v>
      </c>
      <c r="Q275">
        <f t="shared" si="51"/>
        <v>25.33</v>
      </c>
      <c r="R275">
        <f t="shared" si="52"/>
        <v>0.47</v>
      </c>
      <c r="S275" s="3">
        <f t="shared" si="53"/>
        <v>39.581657280772326</v>
      </c>
    </row>
    <row r="276" spans="1:19" x14ac:dyDescent="0.25">
      <c r="A276">
        <v>2</v>
      </c>
      <c r="C276" t="str">
        <f t="shared" si="46"/>
        <v>ODS2«</v>
      </c>
      <c r="D276" s="8" t="s">
        <v>10</v>
      </c>
      <c r="E276" s="8"/>
      <c r="F276" s="2">
        <v>8.07</v>
      </c>
      <c r="G276" s="2">
        <v>8.5500000000000007</v>
      </c>
      <c r="H276" s="2">
        <v>8.85</v>
      </c>
      <c r="I276" s="2">
        <v>9.1199999999999992</v>
      </c>
      <c r="J276" s="2">
        <v>9.6</v>
      </c>
      <c r="K276" s="2">
        <v>10.01</v>
      </c>
      <c r="L276" s="2">
        <v>10.35</v>
      </c>
      <c r="M276" s="2"/>
      <c r="N276">
        <f t="shared" si="48"/>
        <v>3.8950477489882784E-2</v>
      </c>
      <c r="O276">
        <f t="shared" si="49"/>
        <v>3.8950477489882784</v>
      </c>
      <c r="P276" s="5">
        <f t="shared" si="50"/>
        <v>5</v>
      </c>
      <c r="Q276">
        <f t="shared" si="51"/>
        <v>25.33</v>
      </c>
      <c r="R276">
        <f t="shared" si="52"/>
        <v>0.47</v>
      </c>
      <c r="S276" s="3">
        <f t="shared" si="53"/>
        <v>39.742558326629116</v>
      </c>
    </row>
    <row r="277" spans="1:19" ht="14.45" x14ac:dyDescent="0.3">
      <c r="A277">
        <v>2</v>
      </c>
      <c r="C277" t="str">
        <f t="shared" si="46"/>
        <v>ODS2«</v>
      </c>
      <c r="D277" s="8" t="s">
        <v>11</v>
      </c>
      <c r="E277" s="8"/>
      <c r="F277" s="2">
        <v>6.85</v>
      </c>
      <c r="G277" s="2">
        <v>7.26</v>
      </c>
      <c r="H277" s="2">
        <v>8.24</v>
      </c>
      <c r="I277" s="2">
        <v>8.48</v>
      </c>
      <c r="J277" s="2">
        <v>8.73</v>
      </c>
      <c r="K277" s="2">
        <v>9.2799999999999994</v>
      </c>
      <c r="L277" s="2">
        <v>9.66</v>
      </c>
      <c r="M277" s="2"/>
      <c r="N277">
        <f t="shared" si="48"/>
        <v>5.8785783065580466E-2</v>
      </c>
      <c r="O277">
        <f t="shared" si="49"/>
        <v>5.8785783065580466</v>
      </c>
      <c r="P277" s="5">
        <f t="shared" si="50"/>
        <v>5</v>
      </c>
      <c r="Q277">
        <f t="shared" si="51"/>
        <v>25.33</v>
      </c>
      <c r="R277">
        <f t="shared" si="52"/>
        <v>0.47</v>
      </c>
      <c r="S277" s="3">
        <f t="shared" si="53"/>
        <v>36.967015285599352</v>
      </c>
    </row>
    <row r="278" spans="1:19" x14ac:dyDescent="0.25">
      <c r="A278">
        <v>2</v>
      </c>
      <c r="C278" t="str">
        <f t="shared" si="46"/>
        <v>ODS2«</v>
      </c>
      <c r="D278" s="8" t="s">
        <v>12</v>
      </c>
      <c r="E278" s="8"/>
      <c r="F278" s="2">
        <v>15.65</v>
      </c>
      <c r="G278" s="2">
        <v>15.96</v>
      </c>
      <c r="H278" s="2">
        <v>15.68</v>
      </c>
      <c r="I278" s="2">
        <v>18.02</v>
      </c>
      <c r="J278" s="2">
        <v>20.010000000000002</v>
      </c>
      <c r="K278" s="2">
        <v>20.98</v>
      </c>
      <c r="L278" s="2">
        <v>22.33</v>
      </c>
      <c r="M278" s="2"/>
      <c r="N278">
        <f t="shared" si="48"/>
        <v>6.9476305731419163E-2</v>
      </c>
      <c r="O278">
        <f t="shared" si="49"/>
        <v>6.9476305731419163</v>
      </c>
      <c r="P278" s="5">
        <f t="shared" si="50"/>
        <v>5</v>
      </c>
      <c r="Q278">
        <f t="shared" si="51"/>
        <v>25.33</v>
      </c>
      <c r="R278">
        <f t="shared" si="52"/>
        <v>0.47</v>
      </c>
      <c r="S278" s="3">
        <f t="shared" si="53"/>
        <v>87.932421560740153</v>
      </c>
    </row>
    <row r="279" spans="1:19" x14ac:dyDescent="0.25">
      <c r="A279">
        <v>2</v>
      </c>
      <c r="C279" t="str">
        <f t="shared" si="46"/>
        <v>ODS2«</v>
      </c>
      <c r="D279" s="8" t="s">
        <v>13</v>
      </c>
      <c r="E279" s="8"/>
      <c r="F279" s="2">
        <v>9.07</v>
      </c>
      <c r="G279" s="2">
        <v>9.2899999999999991</v>
      </c>
      <c r="H279" s="2">
        <v>9.91</v>
      </c>
      <c r="I279" s="2">
        <v>10.47</v>
      </c>
      <c r="J279" s="2">
        <v>11.41</v>
      </c>
      <c r="K279" s="2">
        <v>13.09</v>
      </c>
      <c r="L279" s="2">
        <v>13.48</v>
      </c>
      <c r="M279" s="2"/>
      <c r="N279">
        <f t="shared" si="48"/>
        <v>7.7295474933313457E-2</v>
      </c>
      <c r="O279">
        <f t="shared" si="49"/>
        <v>7.7295474933313457</v>
      </c>
      <c r="P279" s="5">
        <f t="shared" si="50"/>
        <v>5</v>
      </c>
      <c r="Q279">
        <f t="shared" si="51"/>
        <v>25.33</v>
      </c>
      <c r="R279">
        <f t="shared" si="52"/>
        <v>0.47</v>
      </c>
      <c r="S279" s="3">
        <f t="shared" si="53"/>
        <v>52.333065164923575</v>
      </c>
    </row>
    <row r="280" spans="1:19" x14ac:dyDescent="0.25">
      <c r="A280">
        <v>2</v>
      </c>
      <c r="C280" t="str">
        <f t="shared" si="46"/>
        <v>ODS2«</v>
      </c>
      <c r="D280" s="8" t="s">
        <v>14</v>
      </c>
      <c r="E280" s="8"/>
      <c r="F280" s="2">
        <v>3.66</v>
      </c>
      <c r="G280" s="2">
        <v>3.87</v>
      </c>
      <c r="H280" s="2">
        <v>4.54</v>
      </c>
      <c r="I280" s="2">
        <v>5.29</v>
      </c>
      <c r="J280" s="2">
        <v>5.99</v>
      </c>
      <c r="K280" s="2">
        <v>7.01</v>
      </c>
      <c r="L280" s="2">
        <v>7.72</v>
      </c>
      <c r="M280" s="2"/>
      <c r="N280">
        <f t="shared" si="48"/>
        <v>0.14810409789925383</v>
      </c>
      <c r="O280">
        <f t="shared" si="49"/>
        <v>14.810409789925384</v>
      </c>
      <c r="P280" s="5">
        <f t="shared" si="50"/>
        <v>5</v>
      </c>
      <c r="Q280">
        <f t="shared" si="51"/>
        <v>25.33</v>
      </c>
      <c r="R280">
        <f t="shared" si="52"/>
        <v>0.47</v>
      </c>
      <c r="S280" s="3">
        <f t="shared" si="53"/>
        <v>29.163314561544652</v>
      </c>
    </row>
    <row r="281" spans="1:19" x14ac:dyDescent="0.25">
      <c r="A281">
        <v>2</v>
      </c>
      <c r="C281" t="str">
        <f t="shared" si="46"/>
        <v>ODS2«</v>
      </c>
      <c r="D281" s="8" t="s">
        <v>15</v>
      </c>
      <c r="E281" s="8"/>
      <c r="F281" s="2">
        <v>7.36</v>
      </c>
      <c r="G281" s="2">
        <v>6.71</v>
      </c>
      <c r="H281" s="2">
        <v>7.69</v>
      </c>
      <c r="I281" s="2">
        <v>6.51</v>
      </c>
      <c r="J281" s="2">
        <v>7.96</v>
      </c>
      <c r="K281" s="2">
        <v>9.32</v>
      </c>
      <c r="L281" s="2">
        <v>10.26</v>
      </c>
      <c r="M281" s="2"/>
      <c r="N281">
        <f t="shared" si="48"/>
        <v>8.8641705863748532E-2</v>
      </c>
      <c r="O281">
        <f t="shared" si="49"/>
        <v>8.8641705863748541</v>
      </c>
      <c r="P281" s="5">
        <f t="shared" si="50"/>
        <v>5</v>
      </c>
      <c r="Q281">
        <f t="shared" si="51"/>
        <v>25.33</v>
      </c>
      <c r="R281">
        <f t="shared" si="52"/>
        <v>0.47</v>
      </c>
      <c r="S281" s="3">
        <f t="shared" si="53"/>
        <v>39.380530973451329</v>
      </c>
    </row>
    <row r="282" spans="1:19" ht="14.45" x14ac:dyDescent="0.3">
      <c r="A282">
        <v>2</v>
      </c>
      <c r="C282" t="str">
        <f t="shared" si="46"/>
        <v>ODS2«</v>
      </c>
      <c r="D282" s="8" t="s">
        <v>16</v>
      </c>
      <c r="E282" s="8"/>
      <c r="F282" s="2">
        <v>2.4500000000000002</v>
      </c>
      <c r="G282" s="2">
        <v>2.34</v>
      </c>
      <c r="H282" s="2">
        <v>2.4300000000000002</v>
      </c>
      <c r="I282" s="2">
        <v>3.48</v>
      </c>
      <c r="J282" s="2">
        <v>3.73</v>
      </c>
      <c r="K282" s="2">
        <v>3.92</v>
      </c>
      <c r="L282" s="2">
        <v>5.71</v>
      </c>
      <c r="M282" s="2"/>
      <c r="N282">
        <f t="shared" si="48"/>
        <v>0.1953196257414509</v>
      </c>
      <c r="O282">
        <f t="shared" si="49"/>
        <v>19.531962574145091</v>
      </c>
      <c r="P282" s="5">
        <f t="shared" si="50"/>
        <v>5</v>
      </c>
      <c r="Q282">
        <f t="shared" si="51"/>
        <v>25.33</v>
      </c>
      <c r="R282">
        <f t="shared" si="52"/>
        <v>0.47</v>
      </c>
      <c r="S282" s="3">
        <f t="shared" si="53"/>
        <v>21.07803700724055</v>
      </c>
    </row>
    <row r="283" spans="1:19" ht="14.45" x14ac:dyDescent="0.3">
      <c r="A283">
        <v>2</v>
      </c>
      <c r="C283" t="str">
        <f t="shared" si="46"/>
        <v>ODS2«</v>
      </c>
      <c r="D283" s="8" t="s">
        <v>17</v>
      </c>
      <c r="E283" s="8"/>
      <c r="F283" s="2">
        <v>1.2</v>
      </c>
      <c r="G283" s="2">
        <v>1.1599999999999999</v>
      </c>
      <c r="H283" s="2">
        <v>1.65</v>
      </c>
      <c r="I283" s="2">
        <v>1.72</v>
      </c>
      <c r="J283" s="2">
        <v>1.66</v>
      </c>
      <c r="K283" s="2">
        <v>2.63</v>
      </c>
      <c r="L283" s="2">
        <v>1.63</v>
      </c>
      <c r="M283" s="2"/>
      <c r="N283">
        <f t="shared" si="48"/>
        <v>7.0399562793338921E-2</v>
      </c>
      <c r="O283">
        <f t="shared" si="49"/>
        <v>7.0399562793338921</v>
      </c>
      <c r="P283" s="5">
        <f t="shared" si="50"/>
        <v>5</v>
      </c>
      <c r="Q283">
        <f t="shared" si="51"/>
        <v>25.33</v>
      </c>
      <c r="R283">
        <f t="shared" si="52"/>
        <v>0.47</v>
      </c>
      <c r="S283" s="3">
        <f t="shared" si="53"/>
        <v>4.6661303298471433</v>
      </c>
    </row>
    <row r="284" spans="1:19" x14ac:dyDescent="0.25">
      <c r="A284">
        <v>2</v>
      </c>
      <c r="C284" t="str">
        <f t="shared" si="46"/>
        <v>ODS2«</v>
      </c>
      <c r="D284" s="8" t="s">
        <v>18</v>
      </c>
      <c r="E284" s="8"/>
      <c r="F284" s="2">
        <v>10.6</v>
      </c>
      <c r="G284" s="2">
        <v>10.91</v>
      </c>
      <c r="H284" s="2">
        <v>11.79</v>
      </c>
      <c r="I284" s="2">
        <v>13.99</v>
      </c>
      <c r="J284" s="2">
        <v>14.67</v>
      </c>
      <c r="K284" s="2">
        <v>15.17</v>
      </c>
      <c r="L284" s="2">
        <v>15.16</v>
      </c>
      <c r="M284" s="2"/>
      <c r="N284">
        <f t="shared" si="48"/>
        <v>6.8008945109743646E-2</v>
      </c>
      <c r="O284">
        <f t="shared" si="49"/>
        <v>6.8008945109743646</v>
      </c>
      <c r="P284" s="5">
        <f t="shared" si="50"/>
        <v>5</v>
      </c>
      <c r="Q284">
        <f t="shared" si="51"/>
        <v>25.33</v>
      </c>
      <c r="R284">
        <f t="shared" si="52"/>
        <v>0.47</v>
      </c>
      <c r="S284" s="3">
        <f t="shared" si="53"/>
        <v>59.090909090909093</v>
      </c>
    </row>
    <row r="285" spans="1:19" x14ac:dyDescent="0.25">
      <c r="A285">
        <v>2</v>
      </c>
      <c r="C285" t="str">
        <f t="shared" si="46"/>
        <v>ODS2«</v>
      </c>
      <c r="D285" s="8" t="s">
        <v>19</v>
      </c>
      <c r="E285" s="8"/>
      <c r="F285" s="2">
        <v>9.89</v>
      </c>
      <c r="G285" s="2">
        <v>10.86</v>
      </c>
      <c r="H285" s="2">
        <v>12.29</v>
      </c>
      <c r="I285" s="2">
        <v>13.42</v>
      </c>
      <c r="J285" s="2">
        <v>13.92</v>
      </c>
      <c r="K285" s="2">
        <v>14.47</v>
      </c>
      <c r="L285" s="2">
        <v>14.79</v>
      </c>
      <c r="M285" s="2"/>
      <c r="N285">
        <f t="shared" si="48"/>
        <v>6.3720844648033959E-2</v>
      </c>
      <c r="O285">
        <f t="shared" si="49"/>
        <v>6.3720844648033959</v>
      </c>
      <c r="P285" s="5">
        <f t="shared" si="50"/>
        <v>5</v>
      </c>
      <c r="Q285">
        <f t="shared" si="51"/>
        <v>25.33</v>
      </c>
      <c r="R285">
        <f t="shared" si="52"/>
        <v>0.47</v>
      </c>
      <c r="S285" s="3">
        <f t="shared" si="53"/>
        <v>57.602574416733709</v>
      </c>
    </row>
    <row r="286" spans="1:19" x14ac:dyDescent="0.25">
      <c r="A286">
        <v>2</v>
      </c>
      <c r="C286" t="str">
        <f t="shared" si="46"/>
        <v>ODS2«</v>
      </c>
      <c r="D286" s="8" t="s">
        <v>20</v>
      </c>
      <c r="E286" s="8"/>
      <c r="F286" s="2">
        <v>5.74</v>
      </c>
      <c r="G286" s="2">
        <v>5.57</v>
      </c>
      <c r="H286" s="2">
        <v>7.11</v>
      </c>
      <c r="I286" s="2">
        <v>7.5</v>
      </c>
      <c r="J286" s="2">
        <v>7.98</v>
      </c>
      <c r="K286" s="2">
        <v>8.1300000000000008</v>
      </c>
      <c r="L286" s="2">
        <v>8.14</v>
      </c>
      <c r="M286" s="2"/>
      <c r="N286">
        <f t="shared" si="48"/>
        <v>7.8832054786843075E-2</v>
      </c>
      <c r="O286">
        <f t="shared" si="49"/>
        <v>7.8832054786843075</v>
      </c>
      <c r="P286" s="5">
        <f t="shared" si="50"/>
        <v>5</v>
      </c>
      <c r="Q286">
        <f t="shared" si="51"/>
        <v>25.33</v>
      </c>
      <c r="R286">
        <f t="shared" si="52"/>
        <v>0.47</v>
      </c>
      <c r="S286" s="3">
        <f t="shared" si="53"/>
        <v>30.852775543041034</v>
      </c>
    </row>
    <row r="287" spans="1:19" ht="14.45" x14ac:dyDescent="0.3">
      <c r="A287">
        <v>2</v>
      </c>
      <c r="C287" t="str">
        <f t="shared" si="46"/>
        <v>ODS2«</v>
      </c>
      <c r="D287" s="8" t="s">
        <v>21</v>
      </c>
      <c r="E287" s="8"/>
      <c r="F287" s="2">
        <v>3.39</v>
      </c>
      <c r="G287" s="2">
        <v>3.43</v>
      </c>
      <c r="H287" s="2">
        <v>3.21</v>
      </c>
      <c r="I287" s="2">
        <v>3.47</v>
      </c>
      <c r="J287" s="2">
        <v>4.1500000000000004</v>
      </c>
      <c r="K287" s="2">
        <v>4.3899999999999997</v>
      </c>
      <c r="L287" s="2">
        <v>4.42</v>
      </c>
      <c r="M287" s="2"/>
      <c r="N287">
        <f t="shared" si="48"/>
        <v>5.2023957118291664E-2</v>
      </c>
      <c r="O287">
        <f t="shared" si="49"/>
        <v>5.2023957118291664</v>
      </c>
      <c r="P287" s="5">
        <f t="shared" si="50"/>
        <v>5</v>
      </c>
      <c r="Q287">
        <f t="shared" si="51"/>
        <v>25.33</v>
      </c>
      <c r="R287">
        <f t="shared" si="52"/>
        <v>0.47</v>
      </c>
      <c r="S287" s="3">
        <f t="shared" si="53"/>
        <v>15.88897827835881</v>
      </c>
    </row>
    <row r="288" spans="1:19" ht="14.45" x14ac:dyDescent="0.3">
      <c r="A288">
        <v>2</v>
      </c>
      <c r="C288" t="str">
        <f t="shared" si="46"/>
        <v>ODS2«</v>
      </c>
      <c r="D288" s="8" t="s">
        <v>22</v>
      </c>
      <c r="E288" s="8"/>
      <c r="F288" s="2">
        <v>0.06</v>
      </c>
      <c r="G288" s="2">
        <v>0.28999999999999998</v>
      </c>
      <c r="H288" s="2">
        <v>0.25</v>
      </c>
      <c r="I288" s="2">
        <v>0.21</v>
      </c>
      <c r="J288" s="2">
        <v>0.35</v>
      </c>
      <c r="K288" s="2">
        <v>0.41</v>
      </c>
      <c r="L288" s="2">
        <v>0.47</v>
      </c>
      <c r="M288" s="2"/>
      <c r="N288">
        <f t="shared" si="48"/>
        <v>0.10138706578336465</v>
      </c>
      <c r="O288">
        <f t="shared" si="49"/>
        <v>10.138706578336464</v>
      </c>
      <c r="P288" s="5">
        <f t="shared" si="50"/>
        <v>5</v>
      </c>
      <c r="Q288">
        <f t="shared" si="51"/>
        <v>25.33</v>
      </c>
      <c r="R288">
        <f t="shared" si="52"/>
        <v>0.47</v>
      </c>
      <c r="S288" s="3">
        <f t="shared" si="53"/>
        <v>0</v>
      </c>
    </row>
    <row r="289" spans="1:28" x14ac:dyDescent="0.25">
      <c r="A289">
        <v>2</v>
      </c>
      <c r="C289" t="str">
        <f t="shared" si="46"/>
        <v>ODS2«</v>
      </c>
      <c r="D289" s="8" t="s">
        <v>23</v>
      </c>
      <c r="E289" s="8"/>
      <c r="F289" s="2">
        <v>2.65</v>
      </c>
      <c r="G289" s="2">
        <v>2.67</v>
      </c>
      <c r="H289" s="2">
        <v>2.67</v>
      </c>
      <c r="I289" s="2">
        <v>3.03</v>
      </c>
      <c r="J289" s="2">
        <v>3.31</v>
      </c>
      <c r="K289" s="2">
        <v>3.5</v>
      </c>
      <c r="L289" s="2">
        <v>3.75</v>
      </c>
      <c r="M289" s="2"/>
      <c r="N289">
        <f t="shared" si="48"/>
        <v>7.0296243794990998E-2</v>
      </c>
      <c r="O289">
        <f t="shared" si="49"/>
        <v>7.0296243794990998</v>
      </c>
      <c r="P289" s="5">
        <f t="shared" si="50"/>
        <v>5</v>
      </c>
      <c r="Q289">
        <f t="shared" si="51"/>
        <v>25.33</v>
      </c>
      <c r="R289">
        <f t="shared" si="52"/>
        <v>0.47</v>
      </c>
      <c r="S289" s="3">
        <f t="shared" si="53"/>
        <v>13.193885760257443</v>
      </c>
    </row>
    <row r="290" spans="1:28" x14ac:dyDescent="0.25">
      <c r="A290">
        <v>2</v>
      </c>
      <c r="C290" t="str">
        <f t="shared" si="46"/>
        <v>ODS2«</v>
      </c>
      <c r="D290" s="8" t="s">
        <v>24</v>
      </c>
      <c r="E290" s="8"/>
      <c r="F290" s="2">
        <v>4.6500000000000004</v>
      </c>
      <c r="G290" s="2">
        <v>4.5599999999999996</v>
      </c>
      <c r="H290" s="2">
        <v>4.03</v>
      </c>
      <c r="I290" s="2">
        <v>3.72</v>
      </c>
      <c r="J290" s="2">
        <v>3.41</v>
      </c>
      <c r="K290" s="2">
        <v>3.33</v>
      </c>
      <c r="L290" s="2">
        <v>3.49</v>
      </c>
      <c r="M290" s="2"/>
      <c r="N290">
        <f t="shared" si="48"/>
        <v>-5.2079060600140226E-2</v>
      </c>
      <c r="O290">
        <f t="shared" si="49"/>
        <v>-5.2079060600140226</v>
      </c>
      <c r="P290" s="5">
        <f t="shared" si="50"/>
        <v>-5</v>
      </c>
      <c r="Q290">
        <f t="shared" si="51"/>
        <v>25.33</v>
      </c>
      <c r="R290">
        <f t="shared" si="52"/>
        <v>0.47</v>
      </c>
      <c r="S290" s="3">
        <f t="shared" si="53"/>
        <v>12.148028962188256</v>
      </c>
    </row>
    <row r="291" spans="1:28" ht="14.45" x14ac:dyDescent="0.3">
      <c r="A291">
        <v>2</v>
      </c>
      <c r="C291" t="str">
        <f t="shared" si="46"/>
        <v>ODS2«</v>
      </c>
      <c r="D291" s="8" t="s">
        <v>25</v>
      </c>
      <c r="E291" s="8"/>
      <c r="F291" s="2">
        <v>5.31</v>
      </c>
      <c r="G291" s="2">
        <v>5.74</v>
      </c>
      <c r="H291" s="2">
        <v>6.53</v>
      </c>
      <c r="I291" s="2">
        <v>6.74</v>
      </c>
      <c r="J291" s="2">
        <v>7.04</v>
      </c>
      <c r="K291" s="2">
        <v>5.93</v>
      </c>
      <c r="L291" s="2">
        <v>8.16</v>
      </c>
      <c r="M291" s="2"/>
      <c r="N291">
        <f t="shared" si="48"/>
        <v>7.2891126154124519E-2</v>
      </c>
      <c r="O291">
        <f t="shared" si="49"/>
        <v>7.2891126154124519</v>
      </c>
      <c r="P291" s="5">
        <f t="shared" si="50"/>
        <v>5</v>
      </c>
      <c r="Q291">
        <f t="shared" si="51"/>
        <v>25.33</v>
      </c>
      <c r="R291">
        <f t="shared" si="52"/>
        <v>0.47</v>
      </c>
      <c r="S291" s="3">
        <f t="shared" si="53"/>
        <v>30.933226065969432</v>
      </c>
    </row>
    <row r="292" spans="1:28" x14ac:dyDescent="0.25">
      <c r="A292">
        <v>2</v>
      </c>
      <c r="C292" t="str">
        <f t="shared" si="46"/>
        <v>ODS2«</v>
      </c>
      <c r="D292" s="8" t="s">
        <v>26</v>
      </c>
      <c r="E292" s="8"/>
      <c r="F292" s="2">
        <v>13.47</v>
      </c>
      <c r="G292" s="2">
        <v>13.44</v>
      </c>
      <c r="H292" s="2">
        <v>13.68</v>
      </c>
      <c r="I292" s="2">
        <v>14</v>
      </c>
      <c r="J292" s="2">
        <v>14.09</v>
      </c>
      <c r="K292" s="2">
        <v>14.76</v>
      </c>
      <c r="L292" s="2">
        <v>15.19</v>
      </c>
      <c r="M292" s="2"/>
      <c r="N292">
        <f t="shared" si="48"/>
        <v>2.4782501384158939E-2</v>
      </c>
      <c r="O292">
        <f t="shared" si="49"/>
        <v>2.4782501384158939</v>
      </c>
      <c r="P292" s="5">
        <f t="shared" si="50"/>
        <v>5</v>
      </c>
      <c r="Q292">
        <f t="shared" si="51"/>
        <v>25.33</v>
      </c>
      <c r="R292">
        <f t="shared" si="52"/>
        <v>0.47</v>
      </c>
      <c r="S292" s="3">
        <f t="shared" si="53"/>
        <v>59.211584875301682</v>
      </c>
    </row>
    <row r="293" spans="1:28" x14ac:dyDescent="0.25">
      <c r="A293">
        <v>2</v>
      </c>
      <c r="C293" t="str">
        <f t="shared" si="46"/>
        <v>ODS2«</v>
      </c>
      <c r="D293" s="8" t="s">
        <v>27</v>
      </c>
      <c r="E293" s="8"/>
      <c r="F293" s="2">
        <v>2.06</v>
      </c>
      <c r="G293" s="2">
        <v>2.09</v>
      </c>
      <c r="H293" s="2">
        <v>1.77</v>
      </c>
      <c r="I293" s="2">
        <v>1.67</v>
      </c>
      <c r="J293" s="2">
        <v>1.93</v>
      </c>
      <c r="K293" s="2">
        <v>2.4300000000000002</v>
      </c>
      <c r="L293" s="2">
        <v>2.86</v>
      </c>
      <c r="M293" s="2"/>
      <c r="N293">
        <f t="shared" si="48"/>
        <v>6.4740930444701084E-2</v>
      </c>
      <c r="O293">
        <f t="shared" si="49"/>
        <v>6.4740930444701084</v>
      </c>
      <c r="P293" s="5">
        <f t="shared" si="50"/>
        <v>5</v>
      </c>
      <c r="Q293">
        <f t="shared" si="51"/>
        <v>25.33</v>
      </c>
      <c r="R293">
        <f t="shared" si="52"/>
        <v>0.47</v>
      </c>
      <c r="S293" s="3">
        <f t="shared" si="53"/>
        <v>9.6138374899436823</v>
      </c>
      <c r="W293" s="9"/>
      <c r="X293" s="9"/>
      <c r="Y293" s="9"/>
      <c r="Z293" s="9"/>
      <c r="AA293" s="9"/>
      <c r="AB293" s="9"/>
    </row>
    <row r="294" spans="1:28" x14ac:dyDescent="0.25">
      <c r="A294">
        <v>2</v>
      </c>
      <c r="C294" t="str">
        <f t="shared" si="46"/>
        <v>ODS2«</v>
      </c>
      <c r="D294" s="8" t="s">
        <v>28</v>
      </c>
      <c r="E294" s="8"/>
      <c r="F294" s="2">
        <v>16.5</v>
      </c>
      <c r="G294" s="2">
        <v>16.53</v>
      </c>
      <c r="H294" s="2">
        <v>17.14</v>
      </c>
      <c r="I294" s="2">
        <v>18.3</v>
      </c>
      <c r="J294" s="2">
        <v>19.16</v>
      </c>
      <c r="K294" s="2">
        <v>20.29</v>
      </c>
      <c r="L294" s="2">
        <v>20.43</v>
      </c>
      <c r="M294" s="2"/>
      <c r="N294">
        <f t="shared" si="48"/>
        <v>4.3275725724826186E-2</v>
      </c>
      <c r="O294">
        <f t="shared" si="49"/>
        <v>4.3275725724826186</v>
      </c>
      <c r="P294" s="5">
        <f t="shared" si="50"/>
        <v>5</v>
      </c>
      <c r="Q294">
        <f t="shared" si="51"/>
        <v>25.33</v>
      </c>
      <c r="R294">
        <f t="shared" si="52"/>
        <v>0.47</v>
      </c>
      <c r="S294" s="3">
        <f t="shared" si="53"/>
        <v>80.289621882542235</v>
      </c>
    </row>
    <row r="295" spans="1:28" x14ac:dyDescent="0.25">
      <c r="A295">
        <v>2</v>
      </c>
      <c r="C295" t="str">
        <f t="shared" si="46"/>
        <v>ODS2«</v>
      </c>
      <c r="D295" s="8" t="s">
        <v>29</v>
      </c>
      <c r="E295" s="8"/>
      <c r="F295" s="2">
        <v>5.91</v>
      </c>
      <c r="G295" s="2">
        <v>6.08</v>
      </c>
      <c r="H295" s="2">
        <v>6.56</v>
      </c>
      <c r="I295" s="2">
        <v>7.09</v>
      </c>
      <c r="J295" s="2">
        <v>7.48</v>
      </c>
      <c r="K295" s="2">
        <v>8.0299999999999994</v>
      </c>
      <c r="L295" s="2">
        <v>8.49</v>
      </c>
      <c r="M295" s="2"/>
      <c r="N295">
        <f t="shared" ref="N295" si="54">(L295/G295)^(1/5)-1</f>
        <v>6.9056903129560698E-2</v>
      </c>
      <c r="O295">
        <f t="shared" si="49"/>
        <v>6.9056903129560698</v>
      </c>
      <c r="P295" s="5">
        <f t="shared" si="50"/>
        <v>5</v>
      </c>
      <c r="Q295">
        <f t="shared" si="51"/>
        <v>25.33</v>
      </c>
      <c r="R295">
        <f>MIN($L$268:$L$294)</f>
        <v>0.47</v>
      </c>
      <c r="S295" s="3">
        <f t="shared" ref="S295" si="55">(L295-R295)/(Q295-R295)*100</f>
        <v>32.260659694288016</v>
      </c>
    </row>
    <row r="296" spans="1:28" x14ac:dyDescent="0.25">
      <c r="A296">
        <v>2</v>
      </c>
      <c r="C296" t="str">
        <f t="shared" si="46"/>
        <v>ODS2«</v>
      </c>
      <c r="D296" s="7" t="s">
        <v>71</v>
      </c>
      <c r="E296" s="7"/>
      <c r="F296" s="2"/>
      <c r="G296" s="2"/>
      <c r="H296" s="2"/>
      <c r="I296" s="2"/>
      <c r="J296" s="2"/>
      <c r="K296" s="2"/>
      <c r="L296" s="2"/>
      <c r="M296" s="2"/>
      <c r="O296" t="s">
        <v>161</v>
      </c>
    </row>
    <row r="297" spans="1:28" ht="14.45" x14ac:dyDescent="0.3">
      <c r="A297">
        <v>2</v>
      </c>
      <c r="C297" t="str">
        <f t="shared" si="46"/>
        <v>ODS2«</v>
      </c>
      <c r="D297" s="8" t="s">
        <v>2</v>
      </c>
      <c r="E297" s="8"/>
      <c r="F297" s="2">
        <v>34.700000000000003</v>
      </c>
      <c r="G297" s="2">
        <v>34.700000000000003</v>
      </c>
      <c r="H297" s="2">
        <v>35.299999999999997</v>
      </c>
      <c r="I297" s="2">
        <v>35</v>
      </c>
      <c r="J297" s="2">
        <v>34.4</v>
      </c>
      <c r="K297" s="2">
        <v>32.799999999999997</v>
      </c>
      <c r="L297" s="2"/>
      <c r="M297" s="2"/>
      <c r="N297">
        <f>(K297/F297)^(1/5)-1</f>
        <v>-1.1199052762599804E-2</v>
      </c>
      <c r="O297">
        <f>-N297*100</f>
        <v>1.1199052762599804</v>
      </c>
      <c r="P297">
        <f>IF(O297&lt;-2,-5,IF(O297&gt;2,5,2.5*O297))</f>
        <v>2.7997631906499509</v>
      </c>
      <c r="Q297">
        <f>MIN($K$297:$K$323)</f>
        <v>6.5</v>
      </c>
      <c r="R297">
        <f>MAX($K$297:$K$324)</f>
        <v>103.2</v>
      </c>
      <c r="S297" s="3">
        <f>(K297-R297)/(Q297-R297)*100</f>
        <v>72.802481902792152</v>
      </c>
    </row>
    <row r="298" spans="1:28" x14ac:dyDescent="0.25">
      <c r="A298">
        <v>2</v>
      </c>
      <c r="C298" t="str">
        <f t="shared" si="46"/>
        <v>ODS2«</v>
      </c>
      <c r="D298" s="8" t="s">
        <v>3</v>
      </c>
      <c r="E298" s="8"/>
      <c r="F298" s="2">
        <v>19.899999999999999</v>
      </c>
      <c r="G298" s="2">
        <v>21.3</v>
      </c>
      <c r="H298" s="2">
        <v>21.5</v>
      </c>
      <c r="I298" s="2">
        <v>22.1</v>
      </c>
      <c r="J298" s="2">
        <v>22.7</v>
      </c>
      <c r="K298" s="2">
        <v>22.3</v>
      </c>
      <c r="L298" s="2"/>
      <c r="M298" s="2"/>
      <c r="N298">
        <f t="shared" ref="N298:N324" si="56">(K298/F298)^(1/5)-1</f>
        <v>2.3034682720231459E-2</v>
      </c>
      <c r="O298">
        <f>-N298*100</f>
        <v>-2.3034682720231459</v>
      </c>
      <c r="P298">
        <f t="shared" ref="P298:P353" si="57">IF(O298&lt;-2,-5,IF(O298&gt;2,5,2.5*O298))</f>
        <v>-5</v>
      </c>
      <c r="Q298">
        <f t="shared" ref="Q298:Q324" si="58">MIN($K$297:$K$323)</f>
        <v>6.5</v>
      </c>
      <c r="R298">
        <f t="shared" ref="R298:R324" si="59">MAX($K$297:$K$324)</f>
        <v>103.2</v>
      </c>
      <c r="S298" s="3">
        <f t="shared" ref="S298:S324" si="60">(K298-R298)/(Q298-R298)*100</f>
        <v>83.660806618407449</v>
      </c>
    </row>
    <row r="299" spans="1:28" x14ac:dyDescent="0.25">
      <c r="A299">
        <v>2</v>
      </c>
      <c r="C299" t="str">
        <f t="shared" si="46"/>
        <v>ODS2«</v>
      </c>
      <c r="D299" s="8" t="s">
        <v>4</v>
      </c>
      <c r="E299" s="8"/>
      <c r="F299" s="2">
        <v>49.5</v>
      </c>
      <c r="G299" s="2">
        <v>49.2</v>
      </c>
      <c r="H299" s="2">
        <v>49.4</v>
      </c>
      <c r="I299" s="2">
        <v>48.5</v>
      </c>
      <c r="J299" s="2">
        <v>47.8</v>
      </c>
      <c r="K299" s="2">
        <v>46.8</v>
      </c>
      <c r="L299" s="2"/>
      <c r="M299" s="2"/>
      <c r="N299">
        <f t="shared" si="56"/>
        <v>-1.1155207385199706E-2</v>
      </c>
      <c r="O299">
        <f t="shared" ref="O299:O353" si="61">-N299*100</f>
        <v>1.1155207385199706</v>
      </c>
      <c r="P299">
        <f t="shared" si="57"/>
        <v>2.7888018462999264</v>
      </c>
      <c r="Q299">
        <f t="shared" si="58"/>
        <v>6.5</v>
      </c>
      <c r="R299">
        <f t="shared" si="59"/>
        <v>103.2</v>
      </c>
      <c r="S299" s="3">
        <f t="shared" si="60"/>
        <v>58.324715615305067</v>
      </c>
    </row>
    <row r="300" spans="1:28" x14ac:dyDescent="0.25">
      <c r="A300">
        <v>2</v>
      </c>
      <c r="C300" t="str">
        <f t="shared" si="46"/>
        <v>ODS2«</v>
      </c>
      <c r="D300" s="8" t="s">
        <v>5</v>
      </c>
      <c r="E300" s="8"/>
      <c r="F300" s="2">
        <v>7.3</v>
      </c>
      <c r="G300" s="2">
        <v>7.5</v>
      </c>
      <c r="H300" s="2">
        <v>7.4</v>
      </c>
      <c r="I300" s="2">
        <v>7.7</v>
      </c>
      <c r="J300" s="2">
        <v>7.4</v>
      </c>
      <c r="K300" s="2">
        <v>7.4</v>
      </c>
      <c r="L300" s="2"/>
      <c r="M300" s="2"/>
      <c r="N300">
        <f t="shared" si="56"/>
        <v>2.7248360469234179E-3</v>
      </c>
      <c r="O300">
        <f t="shared" si="61"/>
        <v>-0.27248360469234179</v>
      </c>
      <c r="P300">
        <f t="shared" si="57"/>
        <v>-0.68120901173085446</v>
      </c>
      <c r="Q300">
        <f t="shared" si="58"/>
        <v>6.5</v>
      </c>
      <c r="R300">
        <f t="shared" si="59"/>
        <v>103.2</v>
      </c>
      <c r="S300" s="3">
        <f t="shared" si="60"/>
        <v>99.069286452947253</v>
      </c>
    </row>
    <row r="301" spans="1:28" ht="14.45" x14ac:dyDescent="0.3">
      <c r="A301">
        <v>2</v>
      </c>
      <c r="C301" t="str">
        <f t="shared" si="46"/>
        <v>ODS2«</v>
      </c>
      <c r="D301" s="8" t="s">
        <v>6</v>
      </c>
      <c r="E301" s="8"/>
      <c r="F301" s="2">
        <v>58.3</v>
      </c>
      <c r="G301" s="2">
        <v>59.5</v>
      </c>
      <c r="H301" s="2">
        <v>49</v>
      </c>
      <c r="I301" s="2">
        <v>57.3</v>
      </c>
      <c r="J301" s="2">
        <v>54.2</v>
      </c>
      <c r="K301" s="2">
        <v>51.3</v>
      </c>
      <c r="L301" s="2"/>
      <c r="M301" s="2"/>
      <c r="N301">
        <f t="shared" si="56"/>
        <v>-2.5257814652996702E-2</v>
      </c>
      <c r="O301">
        <f t="shared" si="61"/>
        <v>2.5257814652996702</v>
      </c>
      <c r="P301">
        <f t="shared" si="57"/>
        <v>5</v>
      </c>
      <c r="Q301">
        <f t="shared" si="58"/>
        <v>6.5</v>
      </c>
      <c r="R301">
        <f t="shared" si="59"/>
        <v>103.2</v>
      </c>
      <c r="S301" s="3">
        <f t="shared" si="60"/>
        <v>53.671147880041367</v>
      </c>
    </row>
    <row r="302" spans="1:28" x14ac:dyDescent="0.25">
      <c r="A302">
        <v>2</v>
      </c>
      <c r="C302" t="str">
        <f t="shared" si="46"/>
        <v>ODS2«</v>
      </c>
      <c r="D302" s="8" t="s">
        <v>7</v>
      </c>
      <c r="E302" s="8"/>
      <c r="F302" s="2">
        <v>20</v>
      </c>
      <c r="G302" s="2">
        <v>20.3</v>
      </c>
      <c r="H302" s="2">
        <v>17.7</v>
      </c>
      <c r="I302" s="2">
        <v>16.600000000000001</v>
      </c>
      <c r="J302" s="2">
        <v>19.2</v>
      </c>
      <c r="K302" s="2">
        <v>19.5</v>
      </c>
      <c r="L302" s="2"/>
      <c r="M302" s="2"/>
      <c r="N302">
        <f t="shared" si="56"/>
        <v>-5.0507633794680817E-3</v>
      </c>
      <c r="O302">
        <f t="shared" si="61"/>
        <v>0.50507633794680817</v>
      </c>
      <c r="P302">
        <f t="shared" si="57"/>
        <v>1.2626908448670204</v>
      </c>
      <c r="Q302">
        <f t="shared" si="58"/>
        <v>6.5</v>
      </c>
      <c r="R302">
        <f t="shared" si="59"/>
        <v>103.2</v>
      </c>
      <c r="S302" s="3">
        <f t="shared" si="60"/>
        <v>86.55635987590486</v>
      </c>
    </row>
    <row r="303" spans="1:28" ht="14.45" x14ac:dyDescent="0.3">
      <c r="A303">
        <v>2</v>
      </c>
      <c r="C303" t="str">
        <f t="shared" si="46"/>
        <v>ODS2«</v>
      </c>
      <c r="D303" s="8" t="s">
        <v>8</v>
      </c>
      <c r="E303" s="8"/>
      <c r="F303" s="2">
        <v>24.7</v>
      </c>
      <c r="G303" s="2">
        <v>24.6</v>
      </c>
      <c r="H303" s="2">
        <v>24.8</v>
      </c>
      <c r="I303" s="2">
        <v>25</v>
      </c>
      <c r="J303" s="2">
        <v>25.3</v>
      </c>
      <c r="K303" s="2">
        <v>25.1</v>
      </c>
      <c r="L303" s="2"/>
      <c r="M303" s="2"/>
      <c r="N303">
        <f t="shared" si="56"/>
        <v>3.218087462030228E-3</v>
      </c>
      <c r="O303">
        <f t="shared" si="61"/>
        <v>-0.3218087462030228</v>
      </c>
      <c r="P303">
        <f t="shared" si="57"/>
        <v>-0.804521865507557</v>
      </c>
      <c r="Q303">
        <f t="shared" si="58"/>
        <v>6.5</v>
      </c>
      <c r="R303">
        <f t="shared" si="59"/>
        <v>103.2</v>
      </c>
      <c r="S303" s="3">
        <f t="shared" si="60"/>
        <v>80.765253360910023</v>
      </c>
    </row>
    <row r="304" spans="1:28" x14ac:dyDescent="0.25">
      <c r="A304">
        <v>2</v>
      </c>
      <c r="C304" t="str">
        <f t="shared" si="46"/>
        <v>ODS2«</v>
      </c>
      <c r="D304" s="8" t="s">
        <v>9</v>
      </c>
      <c r="E304" s="8"/>
      <c r="F304" s="2">
        <v>15.3</v>
      </c>
      <c r="G304" s="2">
        <v>15.9</v>
      </c>
      <c r="H304" s="2">
        <v>15.4</v>
      </c>
      <c r="I304" s="2">
        <v>15.8</v>
      </c>
      <c r="J304" s="2">
        <v>16.8</v>
      </c>
      <c r="K304" s="2">
        <v>14.6</v>
      </c>
      <c r="L304" s="2"/>
      <c r="M304" s="2"/>
      <c r="N304">
        <f t="shared" si="56"/>
        <v>-9.3225331495258024E-3</v>
      </c>
      <c r="O304">
        <f t="shared" si="61"/>
        <v>0.93225331495258024</v>
      </c>
      <c r="P304">
        <f t="shared" si="57"/>
        <v>2.3306332873814508</v>
      </c>
      <c r="Q304">
        <f t="shared" si="58"/>
        <v>6.5</v>
      </c>
      <c r="R304">
        <f t="shared" si="59"/>
        <v>103.2</v>
      </c>
      <c r="S304" s="3">
        <f t="shared" si="60"/>
        <v>91.623578076525348</v>
      </c>
    </row>
    <row r="305" spans="1:19" x14ac:dyDescent="0.25">
      <c r="A305">
        <v>2</v>
      </c>
      <c r="C305" t="str">
        <f t="shared" si="46"/>
        <v>ODS2«</v>
      </c>
      <c r="D305" s="8" t="s">
        <v>10</v>
      </c>
      <c r="E305" s="8"/>
      <c r="F305" s="2">
        <v>34.6</v>
      </c>
      <c r="G305" s="2">
        <v>35.1</v>
      </c>
      <c r="H305" s="2">
        <v>35.9</v>
      </c>
      <c r="I305" s="2">
        <v>36.5</v>
      </c>
      <c r="J305" s="2">
        <v>35.6</v>
      </c>
      <c r="K305" s="2">
        <v>35.700000000000003</v>
      </c>
      <c r="L305" s="2"/>
      <c r="M305" s="2"/>
      <c r="N305">
        <f t="shared" si="56"/>
        <v>6.2790323350203625E-3</v>
      </c>
      <c r="O305">
        <f t="shared" si="61"/>
        <v>-0.62790323350203625</v>
      </c>
      <c r="P305">
        <f t="shared" si="57"/>
        <v>-1.5697580837550906</v>
      </c>
      <c r="Q305">
        <f t="shared" si="58"/>
        <v>6.5</v>
      </c>
      <c r="R305">
        <f t="shared" si="59"/>
        <v>103.2</v>
      </c>
      <c r="S305" s="3">
        <f t="shared" si="60"/>
        <v>69.803516028955528</v>
      </c>
    </row>
    <row r="306" spans="1:19" ht="14.45" x14ac:dyDescent="0.3">
      <c r="A306">
        <v>2</v>
      </c>
      <c r="C306" t="str">
        <f t="shared" si="46"/>
        <v>ODS2«</v>
      </c>
      <c r="D306" s="8" t="s">
        <v>11</v>
      </c>
      <c r="E306" s="8"/>
      <c r="F306" s="2">
        <v>17</v>
      </c>
      <c r="G306" s="2">
        <v>17.7</v>
      </c>
      <c r="H306" s="2">
        <v>17.8</v>
      </c>
      <c r="I306" s="2">
        <v>18.399999999999999</v>
      </c>
      <c r="J306" s="2">
        <v>19.100000000000001</v>
      </c>
      <c r="K306" s="2">
        <v>18.5</v>
      </c>
      <c r="L306" s="2"/>
      <c r="M306" s="2"/>
      <c r="N306">
        <f t="shared" si="56"/>
        <v>1.7055286171035355E-2</v>
      </c>
      <c r="O306">
        <f t="shared" si="61"/>
        <v>-1.7055286171035355</v>
      </c>
      <c r="P306">
        <f t="shared" si="57"/>
        <v>-4.2638215427588388</v>
      </c>
      <c r="Q306">
        <f t="shared" si="58"/>
        <v>6.5</v>
      </c>
      <c r="R306">
        <f t="shared" si="59"/>
        <v>103.2</v>
      </c>
      <c r="S306" s="3">
        <f t="shared" si="60"/>
        <v>87.590486039296806</v>
      </c>
    </row>
    <row r="307" spans="1:19" x14ac:dyDescent="0.25">
      <c r="A307">
        <v>2</v>
      </c>
      <c r="C307" t="str">
        <f t="shared" si="46"/>
        <v>ODS2«</v>
      </c>
      <c r="D307" s="8" t="s">
        <v>12</v>
      </c>
      <c r="E307" s="8"/>
      <c r="F307" s="2">
        <v>9.6</v>
      </c>
      <c r="G307" s="2">
        <v>9.6999999999999993</v>
      </c>
      <c r="H307" s="2">
        <v>9</v>
      </c>
      <c r="I307" s="2">
        <v>8.6999999999999993</v>
      </c>
      <c r="J307" s="2">
        <v>9.1</v>
      </c>
      <c r="K307" s="2">
        <v>8.9</v>
      </c>
      <c r="L307" s="2"/>
      <c r="M307" s="2"/>
      <c r="N307">
        <f t="shared" si="56"/>
        <v>-1.5028295232620725E-2</v>
      </c>
      <c r="O307">
        <f t="shared" si="61"/>
        <v>1.5028295232620725</v>
      </c>
      <c r="P307">
        <f t="shared" si="57"/>
        <v>3.7570738081551811</v>
      </c>
      <c r="Q307">
        <f t="shared" si="58"/>
        <v>6.5</v>
      </c>
      <c r="R307">
        <f t="shared" si="59"/>
        <v>103.2</v>
      </c>
      <c r="S307" s="3">
        <f t="shared" si="60"/>
        <v>97.518097207859356</v>
      </c>
    </row>
    <row r="308" spans="1:19" x14ac:dyDescent="0.25">
      <c r="A308">
        <v>2</v>
      </c>
      <c r="C308" t="str">
        <f t="shared" si="46"/>
        <v>ODS2«</v>
      </c>
      <c r="D308" s="8" t="s">
        <v>13</v>
      </c>
      <c r="E308" s="8"/>
      <c r="F308" s="2">
        <v>13.7</v>
      </c>
      <c r="G308" s="2">
        <v>13.9</v>
      </c>
      <c r="H308" s="2">
        <v>13.1</v>
      </c>
      <c r="I308" s="2">
        <v>13.1</v>
      </c>
      <c r="J308" s="2">
        <v>12.7</v>
      </c>
      <c r="K308" s="2">
        <v>12.6</v>
      </c>
      <c r="L308" s="2"/>
      <c r="M308" s="2"/>
      <c r="N308">
        <f t="shared" si="56"/>
        <v>-1.6600471806719086E-2</v>
      </c>
      <c r="O308">
        <f t="shared" si="61"/>
        <v>1.6600471806719086</v>
      </c>
      <c r="P308">
        <f t="shared" si="57"/>
        <v>4.1501179516797713</v>
      </c>
      <c r="Q308">
        <f t="shared" si="58"/>
        <v>6.5</v>
      </c>
      <c r="R308">
        <f t="shared" si="59"/>
        <v>103.2</v>
      </c>
      <c r="S308" s="3">
        <f t="shared" si="60"/>
        <v>93.691830403309211</v>
      </c>
    </row>
    <row r="309" spans="1:19" x14ac:dyDescent="0.25">
      <c r="A309">
        <v>2</v>
      </c>
      <c r="C309" t="str">
        <f t="shared" si="46"/>
        <v>ODS2«</v>
      </c>
      <c r="D309" s="8" t="s">
        <v>14</v>
      </c>
      <c r="E309" s="8"/>
      <c r="F309" s="2">
        <v>19</v>
      </c>
      <c r="G309" s="2">
        <v>19.3</v>
      </c>
      <c r="H309" s="2">
        <v>19.3</v>
      </c>
      <c r="I309" s="2">
        <v>19.2</v>
      </c>
      <c r="J309" s="2">
        <v>19.100000000000001</v>
      </c>
      <c r="K309" s="2">
        <v>19</v>
      </c>
      <c r="L309" s="2"/>
      <c r="M309" s="2"/>
      <c r="N309">
        <f t="shared" si="56"/>
        <v>0</v>
      </c>
      <c r="O309">
        <f t="shared" si="61"/>
        <v>0</v>
      </c>
      <c r="P309">
        <f t="shared" si="57"/>
        <v>0</v>
      </c>
      <c r="Q309">
        <f t="shared" si="58"/>
        <v>6.5</v>
      </c>
      <c r="R309">
        <f t="shared" si="59"/>
        <v>103.2</v>
      </c>
      <c r="S309" s="3">
        <f t="shared" si="60"/>
        <v>87.073422957600826</v>
      </c>
    </row>
    <row r="310" spans="1:19" x14ac:dyDescent="0.25">
      <c r="A310">
        <v>2</v>
      </c>
      <c r="C310" t="str">
        <f t="shared" si="46"/>
        <v>ODS2«</v>
      </c>
      <c r="D310" s="8" t="s">
        <v>15</v>
      </c>
      <c r="E310" s="8"/>
      <c r="F310" s="2">
        <v>12.1</v>
      </c>
      <c r="G310" s="2">
        <v>11.1</v>
      </c>
      <c r="H310" s="2">
        <v>11</v>
      </c>
      <c r="I310" s="2">
        <v>11.1</v>
      </c>
      <c r="J310" s="2">
        <v>11.1</v>
      </c>
      <c r="K310" s="2">
        <v>10.7</v>
      </c>
      <c r="L310" s="2"/>
      <c r="M310" s="2"/>
      <c r="N310">
        <f t="shared" si="56"/>
        <v>-2.429241425302886E-2</v>
      </c>
      <c r="O310">
        <f t="shared" si="61"/>
        <v>2.429241425302886</v>
      </c>
      <c r="P310">
        <f t="shared" si="57"/>
        <v>5</v>
      </c>
      <c r="Q310">
        <f t="shared" si="58"/>
        <v>6.5</v>
      </c>
      <c r="R310">
        <f t="shared" si="59"/>
        <v>103.2</v>
      </c>
      <c r="S310" s="3">
        <f t="shared" si="60"/>
        <v>95.656670113753876</v>
      </c>
    </row>
    <row r="311" spans="1:19" ht="14.45" x14ac:dyDescent="0.3">
      <c r="A311">
        <v>2</v>
      </c>
      <c r="C311" t="str">
        <f t="shared" si="46"/>
        <v>ODS2«</v>
      </c>
      <c r="D311" s="8" t="s">
        <v>16</v>
      </c>
      <c r="E311" s="8"/>
      <c r="F311" s="2">
        <v>12.1</v>
      </c>
      <c r="G311" s="2">
        <v>12.4</v>
      </c>
      <c r="H311" s="2">
        <v>13.2</v>
      </c>
      <c r="I311" s="2">
        <v>13.3</v>
      </c>
      <c r="J311" s="2">
        <v>13.5</v>
      </c>
      <c r="K311" s="2">
        <v>13.5</v>
      </c>
      <c r="L311" s="2"/>
      <c r="M311" s="2"/>
      <c r="N311">
        <f t="shared" si="56"/>
        <v>2.2138341954546892E-2</v>
      </c>
      <c r="O311">
        <f t="shared" si="61"/>
        <v>-2.2138341954546892</v>
      </c>
      <c r="P311">
        <f t="shared" si="57"/>
        <v>-5</v>
      </c>
      <c r="Q311">
        <f t="shared" si="58"/>
        <v>6.5</v>
      </c>
      <c r="R311">
        <f t="shared" si="59"/>
        <v>103.2</v>
      </c>
      <c r="S311" s="3">
        <f t="shared" si="60"/>
        <v>92.761116856256464</v>
      </c>
    </row>
    <row r="312" spans="1:19" ht="14.45" x14ac:dyDescent="0.3">
      <c r="A312">
        <v>2</v>
      </c>
      <c r="C312" t="str">
        <f t="shared" si="46"/>
        <v>ODS2«</v>
      </c>
      <c r="D312" s="8" t="s">
        <v>17</v>
      </c>
      <c r="E312" s="8"/>
      <c r="F312" s="2">
        <v>23.7</v>
      </c>
      <c r="G312" s="2">
        <v>23.9</v>
      </c>
      <c r="H312" s="2">
        <v>24.6</v>
      </c>
      <c r="I312" s="2">
        <v>25.7</v>
      </c>
      <c r="J312" s="2">
        <v>26.1</v>
      </c>
      <c r="K312" s="2">
        <v>26.1</v>
      </c>
      <c r="L312" s="2"/>
      <c r="M312" s="2"/>
      <c r="N312">
        <f t="shared" si="56"/>
        <v>1.9479347387328705E-2</v>
      </c>
      <c r="O312">
        <f t="shared" si="61"/>
        <v>-1.9479347387328705</v>
      </c>
      <c r="P312">
        <f t="shared" si="57"/>
        <v>-4.8698368468321762</v>
      </c>
      <c r="Q312">
        <f t="shared" si="58"/>
        <v>6.5</v>
      </c>
      <c r="R312">
        <f t="shared" si="59"/>
        <v>103.2</v>
      </c>
      <c r="S312" s="3">
        <f t="shared" si="60"/>
        <v>79.731127197518092</v>
      </c>
    </row>
    <row r="313" spans="1:19" x14ac:dyDescent="0.25">
      <c r="A313">
        <v>2</v>
      </c>
      <c r="C313" t="str">
        <f t="shared" si="46"/>
        <v>ODS2«</v>
      </c>
      <c r="D313" s="8" t="s">
        <v>18</v>
      </c>
      <c r="E313" s="8"/>
      <c r="F313" s="2">
        <v>28.8</v>
      </c>
      <c r="G313" s="2">
        <v>27.3</v>
      </c>
      <c r="H313" s="2">
        <v>27.5</v>
      </c>
      <c r="I313" s="2">
        <v>27.7</v>
      </c>
      <c r="J313" s="2">
        <v>26.6</v>
      </c>
      <c r="K313" s="2">
        <v>26.1</v>
      </c>
      <c r="L313" s="2"/>
      <c r="M313" s="2"/>
      <c r="N313">
        <f t="shared" si="56"/>
        <v>-1.9495471272725995E-2</v>
      </c>
      <c r="O313">
        <f t="shared" si="61"/>
        <v>1.9495471272725995</v>
      </c>
      <c r="P313">
        <f t="shared" si="57"/>
        <v>4.8738678181814983</v>
      </c>
      <c r="Q313">
        <f t="shared" si="58"/>
        <v>6.5</v>
      </c>
      <c r="R313">
        <f t="shared" si="59"/>
        <v>103.2</v>
      </c>
      <c r="S313" s="3">
        <f t="shared" si="60"/>
        <v>79.731127197518092</v>
      </c>
    </row>
    <row r="314" spans="1:19" x14ac:dyDescent="0.25">
      <c r="A314">
        <v>2</v>
      </c>
      <c r="C314" t="str">
        <f t="shared" si="46"/>
        <v>ODS2«</v>
      </c>
      <c r="D314" s="8" t="s">
        <v>19</v>
      </c>
      <c r="E314" s="8"/>
      <c r="F314" s="2">
        <v>6.7</v>
      </c>
      <c r="G314" s="2">
        <v>6.8</v>
      </c>
      <c r="H314" s="2">
        <v>6.9</v>
      </c>
      <c r="I314" s="2">
        <v>6.8</v>
      </c>
      <c r="J314" s="2">
        <v>6.8</v>
      </c>
      <c r="K314" s="2">
        <v>6.5</v>
      </c>
      <c r="L314" s="2"/>
      <c r="M314" s="2"/>
      <c r="N314">
        <f t="shared" si="56"/>
        <v>-6.0427386692256668E-3</v>
      </c>
      <c r="O314">
        <f t="shared" si="61"/>
        <v>0.60427386692256668</v>
      </c>
      <c r="P314">
        <f t="shared" si="57"/>
        <v>1.5106846673064167</v>
      </c>
      <c r="Q314">
        <f t="shared" si="58"/>
        <v>6.5</v>
      </c>
      <c r="R314">
        <f t="shared" si="59"/>
        <v>103.2</v>
      </c>
      <c r="S314" s="3">
        <f t="shared" si="60"/>
        <v>100</v>
      </c>
    </row>
    <row r="315" spans="1:19" x14ac:dyDescent="0.25">
      <c r="A315">
        <v>2</v>
      </c>
      <c r="C315" t="str">
        <f t="shared" si="46"/>
        <v>ODS2«</v>
      </c>
      <c r="D315" s="8" t="s">
        <v>20</v>
      </c>
      <c r="E315" s="8"/>
      <c r="F315" s="2">
        <v>11.1</v>
      </c>
      <c r="G315" s="2">
        <v>11.6</v>
      </c>
      <c r="H315" s="2">
        <v>11.9</v>
      </c>
      <c r="I315" s="2">
        <v>11.9</v>
      </c>
      <c r="J315" s="2">
        <v>12.3</v>
      </c>
      <c r="K315" s="2">
        <v>12.2</v>
      </c>
      <c r="L315" s="2"/>
      <c r="M315" s="2"/>
      <c r="N315">
        <f t="shared" si="56"/>
        <v>1.907786929315658E-2</v>
      </c>
      <c r="O315">
        <f t="shared" si="61"/>
        <v>-1.907786929315658</v>
      </c>
      <c r="P315">
        <f t="shared" si="57"/>
        <v>-4.7694673232891454</v>
      </c>
      <c r="Q315">
        <f t="shared" si="58"/>
        <v>6.5</v>
      </c>
      <c r="R315">
        <f t="shared" si="59"/>
        <v>103.2</v>
      </c>
      <c r="S315" s="3">
        <f t="shared" si="60"/>
        <v>94.105480868665964</v>
      </c>
    </row>
    <row r="316" spans="1:19" ht="14.45" x14ac:dyDescent="0.3">
      <c r="A316">
        <v>2</v>
      </c>
      <c r="C316" t="str">
        <f t="shared" si="46"/>
        <v>ODS2«</v>
      </c>
      <c r="D316" s="8" t="s">
        <v>21</v>
      </c>
      <c r="E316" s="8"/>
      <c r="F316" s="2">
        <v>40.5</v>
      </c>
      <c r="G316" s="2">
        <v>41.1</v>
      </c>
      <c r="H316" s="2">
        <v>41.5</v>
      </c>
      <c r="I316" s="2">
        <v>42.3</v>
      </c>
      <c r="J316" s="2">
        <v>43</v>
      </c>
      <c r="K316" s="2">
        <v>42.1</v>
      </c>
      <c r="L316" s="2"/>
      <c r="M316" s="2"/>
      <c r="N316">
        <f t="shared" si="56"/>
        <v>7.7792557095046622E-3</v>
      </c>
      <c r="O316">
        <f t="shared" si="61"/>
        <v>-0.77792557095046622</v>
      </c>
      <c r="P316">
        <f t="shared" si="57"/>
        <v>-1.9448139273761655</v>
      </c>
      <c r="Q316">
        <f t="shared" si="58"/>
        <v>6.5</v>
      </c>
      <c r="R316">
        <f t="shared" si="59"/>
        <v>103.2</v>
      </c>
      <c r="S316" s="3">
        <f t="shared" si="60"/>
        <v>63.18510858324715</v>
      </c>
    </row>
    <row r="317" spans="1:19" ht="14.45" x14ac:dyDescent="0.3">
      <c r="A317">
        <v>2</v>
      </c>
      <c r="C317" t="str">
        <f t="shared" si="46"/>
        <v>ODS2«</v>
      </c>
      <c r="D317" s="8" t="s">
        <v>22</v>
      </c>
      <c r="E317" s="8"/>
      <c r="F317" s="2">
        <v>115.1</v>
      </c>
      <c r="G317" s="2">
        <v>113.4</v>
      </c>
      <c r="H317" s="2">
        <v>110.5</v>
      </c>
      <c r="I317" s="2">
        <v>106</v>
      </c>
      <c r="J317" s="2">
        <v>100.2</v>
      </c>
      <c r="K317" s="2">
        <v>103.2</v>
      </c>
      <c r="L317" s="2"/>
      <c r="M317" s="2"/>
      <c r="N317">
        <f t="shared" si="56"/>
        <v>-2.1590018240762121E-2</v>
      </c>
      <c r="O317">
        <f t="shared" si="61"/>
        <v>2.1590018240762121</v>
      </c>
      <c r="P317">
        <f t="shared" si="57"/>
        <v>5</v>
      </c>
      <c r="Q317">
        <f t="shared" si="58"/>
        <v>6.5</v>
      </c>
      <c r="R317">
        <f t="shared" si="59"/>
        <v>103.2</v>
      </c>
      <c r="S317" s="3">
        <f t="shared" si="60"/>
        <v>0</v>
      </c>
    </row>
    <row r="318" spans="1:19" x14ac:dyDescent="0.25">
      <c r="A318">
        <v>2</v>
      </c>
      <c r="C318" t="str">
        <f t="shared" si="46"/>
        <v>ODS2«</v>
      </c>
      <c r="D318" s="8" t="s">
        <v>23</v>
      </c>
      <c r="E318" s="8"/>
      <c r="F318" s="2">
        <v>54.4</v>
      </c>
      <c r="G318" s="2">
        <v>57.1</v>
      </c>
      <c r="H318" s="2">
        <v>57.7</v>
      </c>
      <c r="I318" s="2">
        <v>58.8</v>
      </c>
      <c r="J318" s="2">
        <v>60.9</v>
      </c>
      <c r="K318" s="2">
        <v>58.4</v>
      </c>
      <c r="L318" s="2"/>
      <c r="M318" s="2"/>
      <c r="N318">
        <f t="shared" si="56"/>
        <v>1.4291508107655337E-2</v>
      </c>
      <c r="O318">
        <f t="shared" si="61"/>
        <v>-1.4291508107655337</v>
      </c>
      <c r="P318">
        <f t="shared" si="57"/>
        <v>-3.5728770269138344</v>
      </c>
      <c r="Q318">
        <f t="shared" si="58"/>
        <v>6.5</v>
      </c>
      <c r="R318">
        <f t="shared" si="59"/>
        <v>103.2</v>
      </c>
      <c r="S318" s="3">
        <f t="shared" si="60"/>
        <v>46.328852119958633</v>
      </c>
    </row>
    <row r="319" spans="1:19" x14ac:dyDescent="0.25">
      <c r="A319">
        <v>2</v>
      </c>
      <c r="C319" t="str">
        <f t="shared" si="46"/>
        <v>ODS2«</v>
      </c>
      <c r="D319" s="8" t="s">
        <v>24</v>
      </c>
      <c r="E319" s="8"/>
      <c r="F319" s="2">
        <v>19</v>
      </c>
      <c r="G319" s="2">
        <v>18.7</v>
      </c>
      <c r="H319" s="2">
        <v>18.399999999999999</v>
      </c>
      <c r="I319" s="2">
        <v>18.899999999999999</v>
      </c>
      <c r="J319" s="2">
        <v>19.8</v>
      </c>
      <c r="K319" s="2">
        <v>20.399999999999999</v>
      </c>
      <c r="L319" s="2"/>
      <c r="M319" s="2"/>
      <c r="N319">
        <f t="shared" si="56"/>
        <v>1.4320757797934069E-2</v>
      </c>
      <c r="O319">
        <f t="shared" si="61"/>
        <v>-1.4320757797934069</v>
      </c>
      <c r="P319">
        <f t="shared" si="57"/>
        <v>-3.5801894494835174</v>
      </c>
      <c r="Q319">
        <f t="shared" si="58"/>
        <v>6.5</v>
      </c>
      <c r="R319">
        <f t="shared" si="59"/>
        <v>103.2</v>
      </c>
      <c r="S319" s="3">
        <f t="shared" si="60"/>
        <v>85.625646328852127</v>
      </c>
    </row>
    <row r="320" spans="1:19" ht="14.45" x14ac:dyDescent="0.3">
      <c r="A320">
        <v>2</v>
      </c>
      <c r="C320" t="str">
        <f t="shared" si="46"/>
        <v>ODS2«</v>
      </c>
      <c r="D320" s="8" t="s">
        <v>25</v>
      </c>
      <c r="E320" s="8"/>
      <c r="F320" s="2">
        <v>11.1</v>
      </c>
      <c r="G320" s="2">
        <v>11.7</v>
      </c>
      <c r="H320" s="2">
        <v>12</v>
      </c>
      <c r="I320" s="2">
        <v>12.4</v>
      </c>
      <c r="J320" s="2">
        <v>12.6</v>
      </c>
      <c r="K320" s="2">
        <v>12.6</v>
      </c>
      <c r="L320" s="2"/>
      <c r="M320" s="2"/>
      <c r="N320">
        <f>(K320/F320)^(1/5)-1</f>
        <v>2.5674393510510152E-2</v>
      </c>
      <c r="O320">
        <f t="shared" si="61"/>
        <v>-2.5674393510510152</v>
      </c>
      <c r="P320">
        <f t="shared" si="57"/>
        <v>-5</v>
      </c>
      <c r="Q320">
        <f t="shared" si="58"/>
        <v>6.5</v>
      </c>
      <c r="R320">
        <f t="shared" si="59"/>
        <v>103.2</v>
      </c>
      <c r="S320" s="3">
        <f t="shared" si="60"/>
        <v>93.691830403309211</v>
      </c>
    </row>
    <row r="321" spans="1:19" x14ac:dyDescent="0.25">
      <c r="A321">
        <v>2</v>
      </c>
      <c r="C321" t="str">
        <f t="shared" si="46"/>
        <v>ODS2«</v>
      </c>
      <c r="D321" s="8" t="s">
        <v>26</v>
      </c>
      <c r="E321" s="8"/>
      <c r="F321" s="2">
        <v>21</v>
      </c>
      <c r="G321" s="2">
        <v>21.8</v>
      </c>
      <c r="H321" s="2">
        <v>24.3</v>
      </c>
      <c r="I321" s="2">
        <v>21.4</v>
      </c>
      <c r="J321" s="2">
        <v>19.3</v>
      </c>
      <c r="K321" s="2">
        <v>18.399999999999999</v>
      </c>
      <c r="L321" s="2"/>
      <c r="M321" s="2"/>
      <c r="N321">
        <f t="shared" si="56"/>
        <v>-2.6088025442862151E-2</v>
      </c>
      <c r="O321">
        <f t="shared" si="61"/>
        <v>2.6088025442862151</v>
      </c>
      <c r="P321">
        <f t="shared" si="57"/>
        <v>5</v>
      </c>
      <c r="Q321">
        <f t="shared" si="58"/>
        <v>6.5</v>
      </c>
      <c r="R321">
        <f t="shared" si="59"/>
        <v>103.2</v>
      </c>
      <c r="S321" s="3">
        <f t="shared" si="60"/>
        <v>87.693898655635991</v>
      </c>
    </row>
    <row r="322" spans="1:19" x14ac:dyDescent="0.25">
      <c r="A322">
        <v>2</v>
      </c>
      <c r="C322" t="str">
        <f t="shared" si="46"/>
        <v>ODS2«</v>
      </c>
      <c r="D322" s="8" t="s">
        <v>27</v>
      </c>
      <c r="E322" s="8"/>
      <c r="F322" s="2">
        <v>11.3</v>
      </c>
      <c r="G322" s="2">
        <v>11.1</v>
      </c>
      <c r="H322" s="2">
        <v>11.4</v>
      </c>
      <c r="I322" s="2">
        <v>11.4</v>
      </c>
      <c r="J322" s="2">
        <v>11.6</v>
      </c>
      <c r="K322" s="2">
        <v>11.7</v>
      </c>
      <c r="L322" s="2"/>
      <c r="M322" s="2"/>
      <c r="N322">
        <f t="shared" si="56"/>
        <v>6.9814809173107673E-3</v>
      </c>
      <c r="O322">
        <f t="shared" si="61"/>
        <v>-0.69814809173107673</v>
      </c>
      <c r="P322">
        <f t="shared" si="57"/>
        <v>-1.7453702293276918</v>
      </c>
      <c r="Q322">
        <f t="shared" si="58"/>
        <v>6.5</v>
      </c>
      <c r="R322">
        <f t="shared" si="59"/>
        <v>103.2</v>
      </c>
      <c r="S322" s="3">
        <f t="shared" si="60"/>
        <v>94.622543950361944</v>
      </c>
    </row>
    <row r="323" spans="1:19" x14ac:dyDescent="0.25">
      <c r="A323">
        <v>2</v>
      </c>
      <c r="C323" t="str">
        <f t="shared" si="46"/>
        <v>ODS2«</v>
      </c>
      <c r="D323" s="8" t="s">
        <v>28</v>
      </c>
      <c r="E323" s="8"/>
      <c r="F323" s="2">
        <v>15.3</v>
      </c>
      <c r="G323" s="2">
        <v>15.3</v>
      </c>
      <c r="H323" s="2">
        <v>15.3</v>
      </c>
      <c r="I323" s="2">
        <v>15</v>
      </c>
      <c r="J323" s="2">
        <v>15.1</v>
      </c>
      <c r="K323" s="2">
        <v>15.1</v>
      </c>
      <c r="L323" s="2"/>
      <c r="M323" s="2"/>
      <c r="N323">
        <f t="shared" si="56"/>
        <v>-2.6281572472132142E-3</v>
      </c>
      <c r="O323">
        <f t="shared" si="61"/>
        <v>0.26281572472132142</v>
      </c>
      <c r="P323">
        <f t="shared" si="57"/>
        <v>0.65703931180330355</v>
      </c>
      <c r="Q323">
        <f t="shared" si="58"/>
        <v>6.5</v>
      </c>
      <c r="R323">
        <f t="shared" si="59"/>
        <v>103.2</v>
      </c>
      <c r="S323" s="3">
        <f t="shared" si="60"/>
        <v>91.106514994829382</v>
      </c>
    </row>
    <row r="324" spans="1:19" x14ac:dyDescent="0.25">
      <c r="A324">
        <v>2</v>
      </c>
      <c r="C324" t="str">
        <f t="shared" si="46"/>
        <v>ODS2«</v>
      </c>
      <c r="D324" s="8" t="s">
        <v>29</v>
      </c>
      <c r="E324" s="8"/>
      <c r="F324" s="2">
        <v>19.899999999999999</v>
      </c>
      <c r="G324" s="2">
        <v>20</v>
      </c>
      <c r="H324" s="2">
        <v>20.2</v>
      </c>
      <c r="I324" s="2">
        <v>20.3</v>
      </c>
      <c r="J324" s="2">
        <v>20.399999999999999</v>
      </c>
      <c r="K324" s="2">
        <v>20</v>
      </c>
      <c r="L324" s="2"/>
      <c r="M324" s="2"/>
      <c r="N324">
        <f t="shared" si="56"/>
        <v>1.0030110441856532E-3</v>
      </c>
      <c r="O324">
        <f t="shared" si="61"/>
        <v>-0.10030110441856532</v>
      </c>
      <c r="P324">
        <f t="shared" si="57"/>
        <v>-0.25075276104641331</v>
      </c>
      <c r="Q324">
        <f t="shared" si="58"/>
        <v>6.5</v>
      </c>
      <c r="R324">
        <f t="shared" si="59"/>
        <v>103.2</v>
      </c>
      <c r="S324" s="3">
        <f t="shared" si="60"/>
        <v>86.039296794208894</v>
      </c>
    </row>
    <row r="325" spans="1:19" ht="14.45" x14ac:dyDescent="0.3">
      <c r="A325">
        <v>2</v>
      </c>
      <c r="C325" t="str">
        <f t="shared" ref="C325:C388" si="62">IF(B325="","ODS"&amp;A325&amp;"«","ODS"&amp;A325&amp;"«"&amp;" e ODS"&amp;B325&amp;"«")</f>
        <v>ODS2«</v>
      </c>
      <c r="D325" s="7" t="s">
        <v>70</v>
      </c>
      <c r="E325" s="7"/>
      <c r="F325" s="2"/>
      <c r="G325" s="2"/>
      <c r="H325" s="2"/>
      <c r="I325" s="2"/>
      <c r="J325" s="2"/>
      <c r="K325" s="2"/>
      <c r="L325" s="2"/>
      <c r="M325" s="2"/>
      <c r="O325" t="s">
        <v>161</v>
      </c>
      <c r="S325" s="3"/>
    </row>
    <row r="326" spans="1:19" ht="14.45" x14ac:dyDescent="0.3">
      <c r="A326">
        <v>2</v>
      </c>
      <c r="C326" t="str">
        <f t="shared" si="62"/>
        <v>ODS2«</v>
      </c>
      <c r="D326" s="8" t="s">
        <v>2</v>
      </c>
      <c r="E326" s="8"/>
      <c r="F326" s="2">
        <v>94</v>
      </c>
      <c r="G326" s="2">
        <v>96</v>
      </c>
      <c r="H326" s="2">
        <v>98</v>
      </c>
      <c r="I326" s="2">
        <v>93</v>
      </c>
      <c r="J326" s="2">
        <v>91</v>
      </c>
      <c r="K326" s="2">
        <v>82</v>
      </c>
      <c r="L326" s="2"/>
      <c r="M326" s="2"/>
      <c r="N326">
        <f>(K326/F326)^(1/5)-1</f>
        <v>-2.6945423098893362E-2</v>
      </c>
      <c r="O326">
        <f t="shared" si="61"/>
        <v>2.6945423098893362</v>
      </c>
      <c r="P326">
        <f t="shared" si="57"/>
        <v>5</v>
      </c>
      <c r="Q326">
        <f>MIN($K$326:$K$352)</f>
        <v>48</v>
      </c>
      <c r="R326">
        <f>MAX($K$326:$K$352)</f>
        <v>144</v>
      </c>
      <c r="S326" s="3">
        <f>(K326-R326)/(Q326-R326)*100</f>
        <v>64.583333333333343</v>
      </c>
    </row>
    <row r="327" spans="1:19" x14ac:dyDescent="0.25">
      <c r="A327">
        <v>2</v>
      </c>
      <c r="C327" t="str">
        <f t="shared" si="62"/>
        <v>ODS2«</v>
      </c>
      <c r="D327" s="8" t="s">
        <v>3</v>
      </c>
      <c r="E327" s="8"/>
      <c r="F327" s="2">
        <v>92</v>
      </c>
      <c r="G327" s="2">
        <v>95</v>
      </c>
      <c r="H327" s="2">
        <v>101</v>
      </c>
      <c r="I327" s="2">
        <v>115</v>
      </c>
      <c r="J327" s="2">
        <v>116</v>
      </c>
      <c r="K327" s="2">
        <v>129</v>
      </c>
      <c r="L327" s="2"/>
      <c r="M327" s="2"/>
      <c r="N327">
        <f t="shared" ref="N327:N353" si="63">(K327/F327)^(1/5)-1</f>
        <v>6.9942346731201255E-2</v>
      </c>
      <c r="O327">
        <f t="shared" si="61"/>
        <v>-6.9942346731201255</v>
      </c>
      <c r="P327">
        <f t="shared" si="57"/>
        <v>-5</v>
      </c>
      <c r="Q327">
        <f t="shared" ref="Q327:Q353" si="64">MIN($K$326:$K$352)</f>
        <v>48</v>
      </c>
      <c r="R327">
        <f t="shared" ref="R327:R353" si="65">MAX($K$326:$K$352)</f>
        <v>144</v>
      </c>
      <c r="S327" s="3">
        <f t="shared" ref="S327:S353" si="66">(K327-R327)/(Q327-R327)*100</f>
        <v>15.625</v>
      </c>
    </row>
    <row r="328" spans="1:19" x14ac:dyDescent="0.25">
      <c r="A328">
        <v>2</v>
      </c>
      <c r="C328" t="str">
        <f t="shared" si="62"/>
        <v>ODS2«</v>
      </c>
      <c r="D328" s="8" t="s">
        <v>4</v>
      </c>
      <c r="E328" s="8"/>
      <c r="F328" s="2">
        <v>94</v>
      </c>
      <c r="G328" s="2">
        <v>106</v>
      </c>
      <c r="H328" s="2">
        <v>96</v>
      </c>
      <c r="I328" s="2">
        <v>93</v>
      </c>
      <c r="J328" s="2">
        <v>71</v>
      </c>
      <c r="K328" s="2">
        <v>72</v>
      </c>
      <c r="L328" s="2"/>
      <c r="M328" s="2"/>
      <c r="N328">
        <f t="shared" si="63"/>
        <v>-5.1928855546191865E-2</v>
      </c>
      <c r="O328">
        <f t="shared" si="61"/>
        <v>5.1928855546191865</v>
      </c>
      <c r="P328">
        <f t="shared" si="57"/>
        <v>5</v>
      </c>
      <c r="Q328">
        <f t="shared" si="64"/>
        <v>48</v>
      </c>
      <c r="R328">
        <f t="shared" si="65"/>
        <v>144</v>
      </c>
      <c r="S328" s="3">
        <f t="shared" si="66"/>
        <v>75</v>
      </c>
    </row>
    <row r="329" spans="1:19" x14ac:dyDescent="0.25">
      <c r="A329">
        <v>2</v>
      </c>
      <c r="C329" t="str">
        <f t="shared" si="62"/>
        <v>ODS2«</v>
      </c>
      <c r="D329" s="8" t="s">
        <v>5</v>
      </c>
      <c r="E329" s="8"/>
      <c r="F329" s="2">
        <v>24</v>
      </c>
      <c r="G329" s="2">
        <v>17</v>
      </c>
      <c r="H329" s="2">
        <v>27</v>
      </c>
      <c r="I329" s="2">
        <v>65</v>
      </c>
      <c r="J329" s="2">
        <v>56</v>
      </c>
      <c r="K329" s="2">
        <v>83</v>
      </c>
      <c r="L329" s="2"/>
      <c r="M329" s="2"/>
      <c r="N329">
        <f t="shared" si="63"/>
        <v>0.28166159281500835</v>
      </c>
      <c r="O329">
        <f t="shared" si="61"/>
        <v>-28.166159281500835</v>
      </c>
      <c r="P329">
        <f t="shared" si="57"/>
        <v>-5</v>
      </c>
      <c r="Q329">
        <f t="shared" si="64"/>
        <v>48</v>
      </c>
      <c r="R329">
        <f t="shared" si="65"/>
        <v>144</v>
      </c>
      <c r="S329" s="3">
        <f t="shared" si="66"/>
        <v>63.541666666666664</v>
      </c>
    </row>
    <row r="330" spans="1:19" ht="14.45" x14ac:dyDescent="0.3">
      <c r="A330">
        <v>2</v>
      </c>
      <c r="C330" t="str">
        <f t="shared" si="62"/>
        <v>ODS2«</v>
      </c>
      <c r="D330" s="8" t="s">
        <v>6</v>
      </c>
      <c r="E330" s="8"/>
      <c r="F330" s="2">
        <v>119</v>
      </c>
      <c r="G330" s="2">
        <v>130</v>
      </c>
      <c r="H330" s="2">
        <v>125</v>
      </c>
      <c r="I330" s="2">
        <v>89</v>
      </c>
      <c r="J330" s="2">
        <v>134</v>
      </c>
      <c r="K330" s="2">
        <v>134</v>
      </c>
      <c r="L330" s="2"/>
      <c r="M330" s="2"/>
      <c r="N330">
        <f t="shared" si="63"/>
        <v>2.4027376750527463E-2</v>
      </c>
      <c r="O330">
        <f t="shared" si="61"/>
        <v>-2.4027376750527463</v>
      </c>
      <c r="P330">
        <f t="shared" si="57"/>
        <v>-5</v>
      </c>
      <c r="Q330">
        <f t="shared" si="64"/>
        <v>48</v>
      </c>
      <c r="R330">
        <f t="shared" si="65"/>
        <v>144</v>
      </c>
      <c r="S330" s="3">
        <f t="shared" si="66"/>
        <v>10.416666666666668</v>
      </c>
    </row>
    <row r="331" spans="1:19" x14ac:dyDescent="0.25">
      <c r="A331">
        <v>2</v>
      </c>
      <c r="C331" t="str">
        <f t="shared" si="62"/>
        <v>ODS2«</v>
      </c>
      <c r="D331" s="8" t="s">
        <v>7</v>
      </c>
      <c r="E331" s="8"/>
      <c r="F331" s="2">
        <v>100</v>
      </c>
      <c r="G331" s="2">
        <v>95</v>
      </c>
      <c r="H331" s="2">
        <v>87</v>
      </c>
      <c r="I331" s="2">
        <v>70</v>
      </c>
      <c r="J331" s="2">
        <v>59</v>
      </c>
      <c r="K331" s="2">
        <v>62</v>
      </c>
      <c r="L331" s="2"/>
      <c r="M331" s="2"/>
      <c r="N331">
        <f t="shared" si="63"/>
        <v>-9.117903299087815E-2</v>
      </c>
      <c r="O331">
        <f t="shared" si="61"/>
        <v>9.1179032990878142</v>
      </c>
      <c r="P331">
        <f t="shared" si="57"/>
        <v>5</v>
      </c>
      <c r="Q331">
        <f t="shared" si="64"/>
        <v>48</v>
      </c>
      <c r="R331">
        <f t="shared" si="65"/>
        <v>144</v>
      </c>
      <c r="S331" s="3">
        <f t="shared" si="66"/>
        <v>85.416666666666657</v>
      </c>
    </row>
    <row r="332" spans="1:19" ht="14.45" x14ac:dyDescent="0.3">
      <c r="A332">
        <v>2</v>
      </c>
      <c r="C332" t="str">
        <f t="shared" si="62"/>
        <v>ODS2«</v>
      </c>
      <c r="D332" s="8" t="s">
        <v>8</v>
      </c>
      <c r="E332" s="8"/>
      <c r="F332" s="2">
        <v>88</v>
      </c>
      <c r="G332" s="2">
        <v>38</v>
      </c>
      <c r="H332" s="2">
        <v>51</v>
      </c>
      <c r="I332" s="2">
        <v>51</v>
      </c>
      <c r="J332" s="2">
        <v>53</v>
      </c>
      <c r="K332" s="2">
        <v>52</v>
      </c>
      <c r="L332" s="2"/>
      <c r="M332" s="2"/>
      <c r="N332">
        <f t="shared" si="63"/>
        <v>-9.9872284108373233E-2</v>
      </c>
      <c r="O332">
        <f t="shared" si="61"/>
        <v>9.9872284108373233</v>
      </c>
      <c r="P332">
        <f t="shared" si="57"/>
        <v>5</v>
      </c>
      <c r="Q332">
        <f t="shared" si="64"/>
        <v>48</v>
      </c>
      <c r="R332">
        <f t="shared" si="65"/>
        <v>144</v>
      </c>
      <c r="S332" s="3">
        <f t="shared" si="66"/>
        <v>95.833333333333343</v>
      </c>
    </row>
    <row r="333" spans="1:19" x14ac:dyDescent="0.25">
      <c r="A333">
        <v>2</v>
      </c>
      <c r="C333" t="str">
        <f t="shared" si="62"/>
        <v>ODS2«</v>
      </c>
      <c r="D333" s="8" t="s">
        <v>9</v>
      </c>
      <c r="E333" s="8"/>
      <c r="F333" s="2">
        <v>91</v>
      </c>
      <c r="G333" s="2">
        <v>81</v>
      </c>
      <c r="H333" s="2">
        <v>82</v>
      </c>
      <c r="I333" s="2">
        <v>78</v>
      </c>
      <c r="J333" s="2">
        <v>79</v>
      </c>
      <c r="K333" s="2">
        <v>84</v>
      </c>
      <c r="L333" s="2"/>
      <c r="M333" s="2"/>
      <c r="N333">
        <f t="shared" si="63"/>
        <v>-1.5881085866475741E-2</v>
      </c>
      <c r="O333">
        <f t="shared" si="61"/>
        <v>1.5881085866475741</v>
      </c>
      <c r="P333">
        <f t="shared" si="57"/>
        <v>3.9702714666189354</v>
      </c>
      <c r="Q333">
        <f t="shared" si="64"/>
        <v>48</v>
      </c>
      <c r="R333">
        <f t="shared" si="65"/>
        <v>144</v>
      </c>
      <c r="S333" s="3">
        <f t="shared" si="66"/>
        <v>62.5</v>
      </c>
    </row>
    <row r="334" spans="1:19" x14ac:dyDescent="0.25">
      <c r="A334">
        <v>2</v>
      </c>
      <c r="C334" t="str">
        <f t="shared" si="62"/>
        <v>ODS2«</v>
      </c>
      <c r="D334" s="8" t="s">
        <v>10</v>
      </c>
      <c r="E334" s="8"/>
      <c r="F334" s="2">
        <v>90</v>
      </c>
      <c r="G334" s="2">
        <v>99</v>
      </c>
      <c r="H334" s="2">
        <v>103</v>
      </c>
      <c r="I334" s="2">
        <v>113</v>
      </c>
      <c r="J334" s="2">
        <v>103</v>
      </c>
      <c r="K334" s="2">
        <v>109</v>
      </c>
      <c r="L334" s="2"/>
      <c r="M334" s="2"/>
      <c r="N334">
        <f t="shared" si="63"/>
        <v>3.9050839786721969E-2</v>
      </c>
      <c r="O334">
        <f t="shared" si="61"/>
        <v>-3.9050839786721969</v>
      </c>
      <c r="P334">
        <f t="shared" si="57"/>
        <v>-5</v>
      </c>
      <c r="Q334">
        <f t="shared" si="64"/>
        <v>48</v>
      </c>
      <c r="R334">
        <f t="shared" si="65"/>
        <v>144</v>
      </c>
      <c r="S334" s="3">
        <f t="shared" si="66"/>
        <v>36.458333333333329</v>
      </c>
    </row>
    <row r="335" spans="1:19" ht="14.45" x14ac:dyDescent="0.3">
      <c r="A335">
        <v>2</v>
      </c>
      <c r="C335" t="str">
        <f t="shared" si="62"/>
        <v>ODS2«</v>
      </c>
      <c r="D335" s="8" t="s">
        <v>11</v>
      </c>
      <c r="E335" s="8"/>
      <c r="F335" s="2">
        <v>98</v>
      </c>
      <c r="G335" s="2">
        <v>107</v>
      </c>
      <c r="H335" s="2">
        <v>107</v>
      </c>
      <c r="I335" s="2">
        <v>88</v>
      </c>
      <c r="J335" s="2">
        <v>68</v>
      </c>
      <c r="K335" s="2">
        <v>78</v>
      </c>
      <c r="L335" s="2"/>
      <c r="M335" s="2"/>
      <c r="N335">
        <f t="shared" si="63"/>
        <v>-4.462536779743298E-2</v>
      </c>
      <c r="O335">
        <f t="shared" si="61"/>
        <v>4.4625367797432975</v>
      </c>
      <c r="P335">
        <f t="shared" si="57"/>
        <v>5</v>
      </c>
      <c r="Q335">
        <f t="shared" si="64"/>
        <v>48</v>
      </c>
      <c r="R335">
        <f t="shared" si="65"/>
        <v>144</v>
      </c>
      <c r="S335" s="3">
        <f t="shared" si="66"/>
        <v>68.75</v>
      </c>
    </row>
    <row r="336" spans="1:19" x14ac:dyDescent="0.25">
      <c r="A336">
        <v>2</v>
      </c>
      <c r="C336" t="str">
        <f t="shared" si="62"/>
        <v>ODS2«</v>
      </c>
      <c r="D336" s="8" t="s">
        <v>12</v>
      </c>
      <c r="E336" s="8"/>
      <c r="F336" s="2">
        <v>108</v>
      </c>
      <c r="G336" s="2">
        <v>116</v>
      </c>
      <c r="H336" s="2">
        <v>136</v>
      </c>
      <c r="I336" s="2">
        <v>171</v>
      </c>
      <c r="J336" s="2">
        <v>156</v>
      </c>
      <c r="K336" s="2">
        <v>131</v>
      </c>
      <c r="L336" s="2"/>
      <c r="M336" s="2"/>
      <c r="N336">
        <f t="shared" si="63"/>
        <v>3.9368398171154784E-2</v>
      </c>
      <c r="O336">
        <f t="shared" si="61"/>
        <v>-3.9368398171154784</v>
      </c>
      <c r="P336">
        <f t="shared" si="57"/>
        <v>-5</v>
      </c>
      <c r="Q336">
        <f t="shared" si="64"/>
        <v>48</v>
      </c>
      <c r="R336">
        <f t="shared" si="65"/>
        <v>144</v>
      </c>
      <c r="S336" s="3">
        <f t="shared" si="66"/>
        <v>13.541666666666666</v>
      </c>
    </row>
    <row r="337" spans="1:19" x14ac:dyDescent="0.25">
      <c r="A337">
        <v>2</v>
      </c>
      <c r="C337" t="str">
        <f t="shared" si="62"/>
        <v>ODS2«</v>
      </c>
      <c r="D337" s="8" t="s">
        <v>13</v>
      </c>
      <c r="E337" s="8"/>
      <c r="F337" s="2">
        <v>101</v>
      </c>
      <c r="G337" s="2">
        <v>109</v>
      </c>
      <c r="H337" s="2">
        <v>126</v>
      </c>
      <c r="I337" s="2">
        <v>137</v>
      </c>
      <c r="J337" s="2">
        <v>130</v>
      </c>
      <c r="K337" s="2">
        <v>144</v>
      </c>
      <c r="L337" s="2"/>
      <c r="M337" s="2"/>
      <c r="N337">
        <f t="shared" si="63"/>
        <v>7.3515263357211369E-2</v>
      </c>
      <c r="O337">
        <f t="shared" si="61"/>
        <v>-7.3515263357211369</v>
      </c>
      <c r="P337">
        <f t="shared" si="57"/>
        <v>-5</v>
      </c>
      <c r="Q337">
        <f t="shared" si="64"/>
        <v>48</v>
      </c>
      <c r="R337">
        <f t="shared" si="65"/>
        <v>144</v>
      </c>
      <c r="S337" s="3">
        <f t="shared" si="66"/>
        <v>0</v>
      </c>
    </row>
    <row r="338" spans="1:19" x14ac:dyDescent="0.25">
      <c r="A338">
        <v>2</v>
      </c>
      <c r="C338" t="str">
        <f t="shared" si="62"/>
        <v>ODS2«</v>
      </c>
      <c r="D338" s="8" t="s">
        <v>14</v>
      </c>
      <c r="E338" s="8"/>
      <c r="F338" s="2">
        <v>99</v>
      </c>
      <c r="G338" s="2">
        <v>111</v>
      </c>
      <c r="H338" s="2">
        <v>102</v>
      </c>
      <c r="I338" s="2">
        <v>99</v>
      </c>
      <c r="J338" s="2">
        <v>88</v>
      </c>
      <c r="K338" s="2">
        <v>101</v>
      </c>
      <c r="L338" s="2"/>
      <c r="M338" s="2"/>
      <c r="N338">
        <f t="shared" si="63"/>
        <v>4.0081445531181537E-3</v>
      </c>
      <c r="O338">
        <f t="shared" si="61"/>
        <v>-0.40081445531181537</v>
      </c>
      <c r="P338">
        <f t="shared" si="57"/>
        <v>-1.0020361382795384</v>
      </c>
      <c r="Q338">
        <f t="shared" si="64"/>
        <v>48</v>
      </c>
      <c r="R338">
        <f t="shared" si="65"/>
        <v>144</v>
      </c>
      <c r="S338" s="3">
        <f t="shared" si="66"/>
        <v>44.791666666666671</v>
      </c>
    </row>
    <row r="339" spans="1:19" x14ac:dyDescent="0.25">
      <c r="A339">
        <v>2</v>
      </c>
      <c r="C339" t="str">
        <f t="shared" si="62"/>
        <v>ODS2«</v>
      </c>
      <c r="D339" s="8" t="s">
        <v>15</v>
      </c>
      <c r="E339" s="8"/>
      <c r="F339" s="2">
        <v>128</v>
      </c>
      <c r="G339" s="2">
        <v>50</v>
      </c>
      <c r="H339" s="2">
        <v>52</v>
      </c>
      <c r="I339" s="2">
        <v>55</v>
      </c>
      <c r="J339" s="2">
        <v>56</v>
      </c>
      <c r="K339" s="2">
        <v>59</v>
      </c>
      <c r="L339" s="2"/>
      <c r="M339" s="2"/>
      <c r="N339">
        <f t="shared" si="63"/>
        <v>-0.14349794678273486</v>
      </c>
      <c r="O339">
        <f t="shared" si="61"/>
        <v>14.349794678273486</v>
      </c>
      <c r="P339">
        <f t="shared" si="57"/>
        <v>5</v>
      </c>
      <c r="Q339">
        <f t="shared" si="64"/>
        <v>48</v>
      </c>
      <c r="R339">
        <f t="shared" si="65"/>
        <v>144</v>
      </c>
      <c r="S339" s="3">
        <f t="shared" si="66"/>
        <v>88.541666666666657</v>
      </c>
    </row>
    <row r="340" spans="1:19" x14ac:dyDescent="0.25">
      <c r="A340">
        <v>2</v>
      </c>
      <c r="C340" t="str">
        <f t="shared" si="62"/>
        <v>ODS2«</v>
      </c>
      <c r="D340" s="8" t="s">
        <v>16</v>
      </c>
      <c r="E340" s="8"/>
      <c r="F340" s="2">
        <v>84</v>
      </c>
      <c r="G340" s="2">
        <v>96</v>
      </c>
      <c r="H340" s="2">
        <v>101</v>
      </c>
      <c r="I340" s="2">
        <v>102</v>
      </c>
      <c r="J340" s="2">
        <v>99</v>
      </c>
      <c r="K340" s="2">
        <v>84</v>
      </c>
      <c r="L340" s="2"/>
      <c r="M340" s="2"/>
      <c r="N340">
        <f t="shared" si="63"/>
        <v>0</v>
      </c>
      <c r="O340">
        <f t="shared" si="61"/>
        <v>0</v>
      </c>
      <c r="P340">
        <f t="shared" si="57"/>
        <v>0</v>
      </c>
      <c r="Q340">
        <f t="shared" si="64"/>
        <v>48</v>
      </c>
      <c r="R340">
        <f t="shared" si="65"/>
        <v>144</v>
      </c>
      <c r="S340" s="3">
        <f t="shared" si="66"/>
        <v>62.5</v>
      </c>
    </row>
    <row r="341" spans="1:19" x14ac:dyDescent="0.25">
      <c r="A341">
        <v>2</v>
      </c>
      <c r="C341" t="str">
        <f t="shared" si="62"/>
        <v>ODS2«</v>
      </c>
      <c r="D341" s="8" t="s">
        <v>17</v>
      </c>
      <c r="E341" s="8"/>
      <c r="F341" s="2">
        <v>96</v>
      </c>
      <c r="G341" s="2">
        <v>109</v>
      </c>
      <c r="H341" s="2">
        <v>114</v>
      </c>
      <c r="I341" s="2">
        <v>105</v>
      </c>
      <c r="J341" s="2">
        <v>79</v>
      </c>
      <c r="K341" s="2">
        <v>69</v>
      </c>
      <c r="L341" s="2"/>
      <c r="M341" s="2"/>
      <c r="N341">
        <f t="shared" si="63"/>
        <v>-6.3914384722571271E-2</v>
      </c>
      <c r="O341">
        <f t="shared" si="61"/>
        <v>6.3914384722571267</v>
      </c>
      <c r="P341">
        <f t="shared" si="57"/>
        <v>5</v>
      </c>
      <c r="Q341">
        <f t="shared" si="64"/>
        <v>48</v>
      </c>
      <c r="R341">
        <f t="shared" si="65"/>
        <v>144</v>
      </c>
      <c r="S341" s="3">
        <f t="shared" si="66"/>
        <v>78.125</v>
      </c>
    </row>
    <row r="342" spans="1:19" x14ac:dyDescent="0.25">
      <c r="A342">
        <v>2</v>
      </c>
      <c r="C342" t="str">
        <f t="shared" si="62"/>
        <v>ODS2«</v>
      </c>
      <c r="D342" s="8" t="s">
        <v>18</v>
      </c>
      <c r="E342" s="8"/>
      <c r="F342" s="2">
        <v>85</v>
      </c>
      <c r="G342" s="2">
        <v>90</v>
      </c>
      <c r="H342" s="2">
        <v>102</v>
      </c>
      <c r="I342" s="2">
        <v>99</v>
      </c>
      <c r="J342" s="2">
        <v>96</v>
      </c>
      <c r="K342" s="2">
        <v>91</v>
      </c>
      <c r="L342" s="2"/>
      <c r="M342" s="2"/>
      <c r="N342">
        <f t="shared" si="63"/>
        <v>1.3735121865920519E-2</v>
      </c>
      <c r="O342">
        <f t="shared" si="61"/>
        <v>-1.3735121865920519</v>
      </c>
      <c r="P342">
        <f t="shared" si="57"/>
        <v>-3.4337804664801297</v>
      </c>
      <c r="Q342">
        <f t="shared" si="64"/>
        <v>48</v>
      </c>
      <c r="R342">
        <f t="shared" si="65"/>
        <v>144</v>
      </c>
      <c r="S342" s="3">
        <f t="shared" si="66"/>
        <v>55.208333333333336</v>
      </c>
    </row>
    <row r="343" spans="1:19" x14ac:dyDescent="0.25">
      <c r="A343">
        <v>2</v>
      </c>
      <c r="C343" t="str">
        <f t="shared" si="62"/>
        <v>ODS2«</v>
      </c>
      <c r="D343" s="8" t="s">
        <v>19</v>
      </c>
      <c r="E343" s="8"/>
      <c r="F343" s="2">
        <v>102</v>
      </c>
      <c r="G343" s="2">
        <v>119</v>
      </c>
      <c r="H343" s="2">
        <v>128</v>
      </c>
      <c r="I343" s="2">
        <v>146</v>
      </c>
      <c r="J343" s="2">
        <v>128</v>
      </c>
      <c r="K343" s="2">
        <v>140</v>
      </c>
      <c r="L343" s="2"/>
      <c r="M343" s="2"/>
      <c r="N343">
        <f t="shared" si="63"/>
        <v>6.5382534363629619E-2</v>
      </c>
      <c r="O343">
        <f t="shared" si="61"/>
        <v>-6.5382534363629619</v>
      </c>
      <c r="P343">
        <f t="shared" si="57"/>
        <v>-5</v>
      </c>
      <c r="Q343">
        <f t="shared" si="64"/>
        <v>48</v>
      </c>
      <c r="R343">
        <f t="shared" si="65"/>
        <v>144</v>
      </c>
      <c r="S343" s="3">
        <f t="shared" si="66"/>
        <v>4.1666666666666661</v>
      </c>
    </row>
    <row r="344" spans="1:19" x14ac:dyDescent="0.25">
      <c r="A344">
        <v>2</v>
      </c>
      <c r="C344" t="str">
        <f t="shared" si="62"/>
        <v>ODS2«</v>
      </c>
      <c r="D344" s="8" t="s">
        <v>20</v>
      </c>
      <c r="E344" s="8"/>
      <c r="F344" s="2">
        <v>102</v>
      </c>
      <c r="G344" s="2">
        <v>103</v>
      </c>
      <c r="H344" s="2">
        <v>114</v>
      </c>
      <c r="I344" s="2">
        <v>138</v>
      </c>
      <c r="J344" s="2">
        <v>126</v>
      </c>
      <c r="K344" s="2">
        <v>86</v>
      </c>
      <c r="L344" s="2"/>
      <c r="M344" s="2"/>
      <c r="N344">
        <f t="shared" si="63"/>
        <v>-3.3549409186490298E-2</v>
      </c>
      <c r="O344">
        <f t="shared" si="61"/>
        <v>3.3549409186490298</v>
      </c>
      <c r="P344">
        <f t="shared" si="57"/>
        <v>5</v>
      </c>
      <c r="Q344">
        <f t="shared" si="64"/>
        <v>48</v>
      </c>
      <c r="R344">
        <f t="shared" si="65"/>
        <v>144</v>
      </c>
      <c r="S344" s="3">
        <f t="shared" si="66"/>
        <v>60.416666666666664</v>
      </c>
    </row>
    <row r="345" spans="1:19" x14ac:dyDescent="0.25">
      <c r="A345">
        <v>2</v>
      </c>
      <c r="C345" t="str">
        <f t="shared" si="62"/>
        <v>ODS2«</v>
      </c>
      <c r="D345" s="8" t="s">
        <v>21</v>
      </c>
      <c r="E345" s="8"/>
      <c r="F345" s="2">
        <v>99</v>
      </c>
      <c r="G345" s="2">
        <v>106</v>
      </c>
      <c r="H345" s="2">
        <v>101</v>
      </c>
      <c r="I345" s="2">
        <v>81</v>
      </c>
      <c r="J345" s="2">
        <v>72</v>
      </c>
      <c r="K345" s="2">
        <v>62</v>
      </c>
      <c r="L345" s="2"/>
      <c r="M345" s="2"/>
      <c r="N345">
        <f t="shared" si="63"/>
        <v>-8.9350404583779297E-2</v>
      </c>
      <c r="O345">
        <f t="shared" si="61"/>
        <v>8.9350404583779302</v>
      </c>
      <c r="P345">
        <f t="shared" si="57"/>
        <v>5</v>
      </c>
      <c r="Q345">
        <f t="shared" si="64"/>
        <v>48</v>
      </c>
      <c r="R345">
        <f t="shared" si="65"/>
        <v>144</v>
      </c>
      <c r="S345" s="3">
        <f t="shared" si="66"/>
        <v>85.416666666666657</v>
      </c>
    </row>
    <row r="346" spans="1:19" x14ac:dyDescent="0.25">
      <c r="A346">
        <v>2</v>
      </c>
      <c r="C346" t="str">
        <f t="shared" si="62"/>
        <v>ODS2«</v>
      </c>
      <c r="D346" s="8" t="s">
        <v>22</v>
      </c>
      <c r="E346" s="8"/>
      <c r="F346" s="2">
        <v>110</v>
      </c>
      <c r="G346" s="2">
        <v>92</v>
      </c>
      <c r="H346" s="2">
        <v>119</v>
      </c>
      <c r="I346" s="2">
        <v>76</v>
      </c>
      <c r="J346" s="2">
        <v>91</v>
      </c>
      <c r="K346" s="2">
        <v>81</v>
      </c>
      <c r="L346" s="2"/>
      <c r="M346" s="2"/>
      <c r="N346">
        <f t="shared" si="63"/>
        <v>-5.9370777693363408E-2</v>
      </c>
      <c r="O346">
        <f t="shared" si="61"/>
        <v>5.9370777693363408</v>
      </c>
      <c r="P346">
        <f t="shared" si="57"/>
        <v>5</v>
      </c>
      <c r="Q346">
        <f t="shared" si="64"/>
        <v>48</v>
      </c>
      <c r="R346">
        <f t="shared" si="65"/>
        <v>144</v>
      </c>
      <c r="S346" s="3">
        <f t="shared" si="66"/>
        <v>65.625</v>
      </c>
    </row>
    <row r="347" spans="1:19" x14ac:dyDescent="0.25">
      <c r="A347">
        <v>2</v>
      </c>
      <c r="C347" t="str">
        <f t="shared" si="62"/>
        <v>ODS2«</v>
      </c>
      <c r="D347" s="8" t="s">
        <v>23</v>
      </c>
      <c r="E347" s="8"/>
      <c r="F347" s="2">
        <v>93</v>
      </c>
      <c r="G347" s="2">
        <v>89</v>
      </c>
      <c r="H347" s="2">
        <v>98</v>
      </c>
      <c r="I347" s="2">
        <v>116</v>
      </c>
      <c r="J347" s="2">
        <v>105</v>
      </c>
      <c r="K347" s="2">
        <v>77</v>
      </c>
      <c r="L347" s="2"/>
      <c r="M347" s="2"/>
      <c r="N347">
        <f t="shared" si="63"/>
        <v>-3.7054838472634355E-2</v>
      </c>
      <c r="O347">
        <f t="shared" si="61"/>
        <v>3.7054838472634355</v>
      </c>
      <c r="P347">
        <f t="shared" si="57"/>
        <v>5</v>
      </c>
      <c r="Q347">
        <f t="shared" si="64"/>
        <v>48</v>
      </c>
      <c r="R347">
        <f t="shared" si="65"/>
        <v>144</v>
      </c>
      <c r="S347" s="3">
        <f t="shared" si="66"/>
        <v>69.791666666666657</v>
      </c>
    </row>
    <row r="348" spans="1:19" x14ac:dyDescent="0.25">
      <c r="A348">
        <v>2</v>
      </c>
      <c r="C348" t="str">
        <f t="shared" si="62"/>
        <v>ODS2«</v>
      </c>
      <c r="D348" s="8" t="s">
        <v>24</v>
      </c>
      <c r="E348" s="8"/>
      <c r="F348" s="2">
        <v>91</v>
      </c>
      <c r="G348" s="2">
        <v>96</v>
      </c>
      <c r="H348" s="2">
        <v>98</v>
      </c>
      <c r="I348" s="2">
        <v>98</v>
      </c>
      <c r="J348" s="2">
        <v>89</v>
      </c>
      <c r="K348" s="2">
        <v>78</v>
      </c>
      <c r="L348" s="2"/>
      <c r="M348" s="2"/>
      <c r="N348">
        <f t="shared" si="63"/>
        <v>-3.0359733904420927E-2</v>
      </c>
      <c r="O348">
        <f t="shared" si="61"/>
        <v>3.0359733904420927</v>
      </c>
      <c r="P348">
        <f t="shared" si="57"/>
        <v>5</v>
      </c>
      <c r="Q348">
        <f t="shared" si="64"/>
        <v>48</v>
      </c>
      <c r="R348">
        <f t="shared" si="65"/>
        <v>144</v>
      </c>
      <c r="S348" s="3">
        <f t="shared" si="66"/>
        <v>68.75</v>
      </c>
    </row>
    <row r="349" spans="1:19" x14ac:dyDescent="0.25">
      <c r="A349">
        <v>2</v>
      </c>
      <c r="C349" t="str">
        <f t="shared" si="62"/>
        <v>ODS2«</v>
      </c>
      <c r="D349" s="8" t="s">
        <v>25</v>
      </c>
      <c r="E349" s="8"/>
      <c r="F349" s="2">
        <v>82</v>
      </c>
      <c r="G349" s="2">
        <v>106</v>
      </c>
      <c r="H349" s="2">
        <v>93</v>
      </c>
      <c r="I349" s="2">
        <v>99</v>
      </c>
      <c r="J349" s="2">
        <v>72</v>
      </c>
      <c r="K349" s="2">
        <v>66</v>
      </c>
      <c r="L349" s="2"/>
      <c r="M349" s="2"/>
      <c r="N349">
        <f>(K349/F349)^(1/5)-1</f>
        <v>-4.2484050904789017E-2</v>
      </c>
      <c r="O349">
        <f t="shared" si="61"/>
        <v>4.2484050904789017</v>
      </c>
      <c r="P349">
        <f t="shared" si="57"/>
        <v>5</v>
      </c>
      <c r="Q349">
        <f t="shared" si="64"/>
        <v>48</v>
      </c>
      <c r="R349">
        <f t="shared" si="65"/>
        <v>144</v>
      </c>
      <c r="S349" s="3">
        <f t="shared" si="66"/>
        <v>81.25</v>
      </c>
    </row>
    <row r="350" spans="1:19" x14ac:dyDescent="0.25">
      <c r="A350">
        <v>2</v>
      </c>
      <c r="C350" t="str">
        <f t="shared" si="62"/>
        <v>ODS2«</v>
      </c>
      <c r="D350" s="8" t="s">
        <v>26</v>
      </c>
      <c r="E350" s="8"/>
      <c r="F350" s="2">
        <v>82</v>
      </c>
      <c r="G350" s="2">
        <v>75</v>
      </c>
      <c r="H350" s="2">
        <v>81</v>
      </c>
      <c r="I350" s="2">
        <v>73</v>
      </c>
      <c r="J350" s="2">
        <v>65</v>
      </c>
      <c r="K350" s="2">
        <v>61</v>
      </c>
      <c r="L350" s="2"/>
      <c r="M350" s="2"/>
      <c r="N350">
        <f t="shared" si="63"/>
        <v>-5.7452607041598602E-2</v>
      </c>
      <c r="O350">
        <f t="shared" si="61"/>
        <v>5.7452607041598602</v>
      </c>
      <c r="P350">
        <f t="shared" si="57"/>
        <v>5</v>
      </c>
      <c r="Q350">
        <f t="shared" si="64"/>
        <v>48</v>
      </c>
      <c r="R350">
        <f t="shared" si="65"/>
        <v>144</v>
      </c>
      <c r="S350" s="3">
        <f t="shared" si="66"/>
        <v>86.458333333333343</v>
      </c>
    </row>
    <row r="351" spans="1:19" x14ac:dyDescent="0.25">
      <c r="A351">
        <v>2</v>
      </c>
      <c r="C351" t="str">
        <f t="shared" si="62"/>
        <v>ODS2«</v>
      </c>
      <c r="D351" s="8" t="s">
        <v>27</v>
      </c>
      <c r="E351" s="8"/>
      <c r="F351" s="2">
        <v>91</v>
      </c>
      <c r="G351" s="2">
        <v>45</v>
      </c>
      <c r="H351" s="2">
        <v>49</v>
      </c>
      <c r="I351" s="2">
        <v>48</v>
      </c>
      <c r="J351" s="2">
        <v>51</v>
      </c>
      <c r="K351" s="2">
        <v>48</v>
      </c>
      <c r="L351" s="2"/>
      <c r="M351" s="2"/>
      <c r="N351">
        <f t="shared" si="63"/>
        <v>-0.120086524044557</v>
      </c>
      <c r="O351">
        <f t="shared" si="61"/>
        <v>12.008652404455699</v>
      </c>
      <c r="P351">
        <f t="shared" si="57"/>
        <v>5</v>
      </c>
      <c r="Q351">
        <f t="shared" si="64"/>
        <v>48</v>
      </c>
      <c r="R351">
        <f t="shared" si="65"/>
        <v>144</v>
      </c>
      <c r="S351" s="3">
        <f t="shared" si="66"/>
        <v>100</v>
      </c>
    </row>
    <row r="352" spans="1:19" x14ac:dyDescent="0.25">
      <c r="A352">
        <v>2</v>
      </c>
      <c r="C352" t="str">
        <f t="shared" si="62"/>
        <v>ODS2«</v>
      </c>
      <c r="D352" s="8" t="s">
        <v>28</v>
      </c>
      <c r="E352" s="8"/>
      <c r="F352" s="2">
        <v>118</v>
      </c>
      <c r="G352" s="2">
        <v>78</v>
      </c>
      <c r="H352" s="2">
        <v>73</v>
      </c>
      <c r="I352" s="2">
        <v>62</v>
      </c>
      <c r="J352" s="2">
        <v>64</v>
      </c>
      <c r="K352" s="2">
        <v>56</v>
      </c>
      <c r="L352" s="2"/>
      <c r="M352" s="2"/>
      <c r="N352">
        <f t="shared" si="63"/>
        <v>-0.13848825227497785</v>
      </c>
      <c r="O352">
        <f t="shared" si="61"/>
        <v>13.848825227497786</v>
      </c>
      <c r="P352">
        <f t="shared" si="57"/>
        <v>5</v>
      </c>
      <c r="Q352">
        <f t="shared" si="64"/>
        <v>48</v>
      </c>
      <c r="R352">
        <f t="shared" si="65"/>
        <v>144</v>
      </c>
      <c r="S352" s="3">
        <f t="shared" si="66"/>
        <v>91.666666666666657</v>
      </c>
    </row>
    <row r="353" spans="1:19" x14ac:dyDescent="0.25">
      <c r="A353">
        <v>2</v>
      </c>
      <c r="C353" t="str">
        <f t="shared" si="62"/>
        <v>ODS2«</v>
      </c>
      <c r="D353" s="8" t="s">
        <v>29</v>
      </c>
      <c r="E353" s="8"/>
      <c r="F353" s="2">
        <v>93</v>
      </c>
      <c r="G353" s="2">
        <v>95</v>
      </c>
      <c r="H353" s="2">
        <v>97</v>
      </c>
      <c r="I353" s="2">
        <v>92</v>
      </c>
      <c r="J353" s="2">
        <v>83</v>
      </c>
      <c r="K353" s="2">
        <v>83</v>
      </c>
      <c r="L353" s="2"/>
      <c r="M353" s="2"/>
      <c r="N353">
        <f t="shared" si="63"/>
        <v>-2.2494907161602296E-2</v>
      </c>
      <c r="O353">
        <f t="shared" si="61"/>
        <v>2.2494907161602296</v>
      </c>
      <c r="P353">
        <f t="shared" si="57"/>
        <v>5</v>
      </c>
      <c r="Q353">
        <f t="shared" si="64"/>
        <v>48</v>
      </c>
      <c r="R353">
        <f t="shared" si="65"/>
        <v>144</v>
      </c>
      <c r="S353" s="3">
        <f t="shared" si="66"/>
        <v>63.541666666666664</v>
      </c>
    </row>
    <row r="354" spans="1:19" x14ac:dyDescent="0.25">
      <c r="A354">
        <v>2</v>
      </c>
      <c r="C354" t="str">
        <f t="shared" si="62"/>
        <v>ODS2«</v>
      </c>
      <c r="D354" s="7" t="s">
        <v>67</v>
      </c>
      <c r="E354" s="7"/>
      <c r="F354" s="2"/>
      <c r="G354" s="2"/>
      <c r="H354" s="2"/>
      <c r="I354" s="2"/>
      <c r="J354" s="2"/>
      <c r="K354" s="2"/>
      <c r="L354" s="2"/>
      <c r="M354" s="2"/>
      <c r="O354" s="14" t="s">
        <v>185</v>
      </c>
      <c r="S354" s="3"/>
    </row>
    <row r="355" spans="1:19" x14ac:dyDescent="0.25">
      <c r="A355">
        <v>2</v>
      </c>
      <c r="C355" t="str">
        <f t="shared" si="62"/>
        <v>ODS2«</v>
      </c>
      <c r="D355" s="8" t="s">
        <v>2</v>
      </c>
      <c r="E355" s="8"/>
      <c r="F355" s="2">
        <v>122.84</v>
      </c>
      <c r="G355" s="2">
        <v>116.96</v>
      </c>
      <c r="H355" s="2">
        <v>82.64</v>
      </c>
      <c r="I355" s="2">
        <v>87.21</v>
      </c>
      <c r="J355" s="2">
        <v>118.18</v>
      </c>
      <c r="K355" s="2">
        <v>85.09</v>
      </c>
      <c r="L355" s="2">
        <v>117.53</v>
      </c>
      <c r="M355" s="2">
        <v>99.32</v>
      </c>
      <c r="N355">
        <f>(M355/H355)^(1/5)-1</f>
        <v>3.7455029544263496E-2</v>
      </c>
      <c r="O355">
        <f>N355*100</f>
        <v>3.7455029544263496</v>
      </c>
      <c r="P355">
        <f>IF(O355&lt;-2,-5,IF(O355&gt;2,5,2.5*O355))</f>
        <v>5</v>
      </c>
      <c r="Q355">
        <f>MAX($M$355:$M$381)</f>
        <v>246.21</v>
      </c>
      <c r="R355">
        <f>MIN($M$355:$M$381)</f>
        <v>73.86</v>
      </c>
      <c r="S355" s="3">
        <f>(M355-R355)/(Q355-R355)*100</f>
        <v>14.772265738323172</v>
      </c>
    </row>
    <row r="356" spans="1:19" x14ac:dyDescent="0.25">
      <c r="A356">
        <v>2</v>
      </c>
      <c r="C356" t="str">
        <f t="shared" si="62"/>
        <v>ODS2«</v>
      </c>
      <c r="D356" s="8" t="s">
        <v>3</v>
      </c>
      <c r="E356" s="8"/>
      <c r="F356" s="2">
        <v>95.05</v>
      </c>
      <c r="G356" s="2">
        <v>88.96</v>
      </c>
      <c r="H356" s="2">
        <v>84.22</v>
      </c>
      <c r="I356" s="2">
        <v>94.97</v>
      </c>
      <c r="J356" s="2">
        <v>106.15</v>
      </c>
      <c r="K356" s="2">
        <v>100.49</v>
      </c>
      <c r="L356" s="2">
        <v>94.71</v>
      </c>
      <c r="M356" s="2">
        <v>99.28</v>
      </c>
      <c r="N356">
        <f t="shared" ref="N356:N382" si="67">(M356/H356)^(1/5)-1</f>
        <v>3.3449611378234545E-2</v>
      </c>
      <c r="O356">
        <f t="shared" ref="O356:O411" si="68">N356*100</f>
        <v>3.3449611378234545</v>
      </c>
      <c r="P356">
        <f t="shared" ref="P356:P382" si="69">IF(O356&lt;-2,-5,IF(O356&gt;2,5,2.5*O356))</f>
        <v>5</v>
      </c>
      <c r="Q356">
        <f t="shared" ref="Q356:Q382" si="70">MAX($M$355:$M$381)</f>
        <v>246.21</v>
      </c>
      <c r="R356">
        <f t="shared" ref="R356:R382" si="71">MIN($M$355:$M$381)</f>
        <v>73.86</v>
      </c>
      <c r="S356" s="3">
        <f t="shared" ref="S356:S382" si="72">(M356-R356)/(Q356-R356)*100</f>
        <v>14.749057151145923</v>
      </c>
    </row>
    <row r="357" spans="1:19" x14ac:dyDescent="0.25">
      <c r="A357">
        <v>2</v>
      </c>
      <c r="C357" t="str">
        <f t="shared" si="62"/>
        <v>ODS2«</v>
      </c>
      <c r="D357" s="8" t="s">
        <v>4</v>
      </c>
      <c r="E357" s="8"/>
      <c r="F357" s="2">
        <v>87.67</v>
      </c>
      <c r="G357" s="2">
        <v>83.71</v>
      </c>
      <c r="H357" s="2">
        <v>92.74</v>
      </c>
      <c r="I357" s="2">
        <v>82.49</v>
      </c>
      <c r="J357" s="2">
        <v>88.98</v>
      </c>
      <c r="K357" s="2">
        <v>79.099999999999994</v>
      </c>
      <c r="L357" s="2">
        <v>89.88</v>
      </c>
      <c r="M357" s="2">
        <v>84.68</v>
      </c>
      <c r="N357">
        <f t="shared" si="67"/>
        <v>-1.801975362656727E-2</v>
      </c>
      <c r="O357">
        <f t="shared" si="68"/>
        <v>-1.801975362656727</v>
      </c>
      <c r="P357">
        <f t="shared" si="69"/>
        <v>-4.5049384066418172</v>
      </c>
      <c r="Q357">
        <f t="shared" si="70"/>
        <v>246.21</v>
      </c>
      <c r="R357">
        <f t="shared" si="71"/>
        <v>73.86</v>
      </c>
      <c r="S357" s="3">
        <f t="shared" si="72"/>
        <v>6.2779228314476399</v>
      </c>
    </row>
    <row r="358" spans="1:19" x14ac:dyDescent="0.25">
      <c r="A358">
        <v>2</v>
      </c>
      <c r="C358" t="str">
        <f t="shared" si="62"/>
        <v>ODS2«</v>
      </c>
      <c r="D358" s="8" t="s">
        <v>5</v>
      </c>
      <c r="E358" s="8"/>
      <c r="F358" s="2">
        <v>162.01</v>
      </c>
      <c r="G358" s="2">
        <v>173.46</v>
      </c>
      <c r="H358" s="2">
        <v>158.97</v>
      </c>
      <c r="I358" s="2">
        <v>189.45</v>
      </c>
      <c r="J358" s="2">
        <v>223.76</v>
      </c>
      <c r="K358" s="2">
        <v>221.89</v>
      </c>
      <c r="L358" s="2">
        <v>250.38</v>
      </c>
      <c r="M358" s="2">
        <v>246.21</v>
      </c>
      <c r="N358">
        <f t="shared" si="67"/>
        <v>9.14355684950936E-2</v>
      </c>
      <c r="O358">
        <f t="shared" si="68"/>
        <v>9.1435568495093591</v>
      </c>
      <c r="P358">
        <f t="shared" si="69"/>
        <v>5</v>
      </c>
      <c r="Q358">
        <f t="shared" si="70"/>
        <v>246.21</v>
      </c>
      <c r="R358">
        <f t="shared" si="71"/>
        <v>73.86</v>
      </c>
      <c r="S358" s="3">
        <f t="shared" si="72"/>
        <v>100</v>
      </c>
    </row>
    <row r="359" spans="1:19" x14ac:dyDescent="0.25">
      <c r="A359">
        <v>2</v>
      </c>
      <c r="C359" t="str">
        <f t="shared" si="62"/>
        <v>ODS2«</v>
      </c>
      <c r="D359" s="8" t="s">
        <v>6</v>
      </c>
      <c r="E359" s="8"/>
      <c r="F359" s="2">
        <v>102.59</v>
      </c>
      <c r="G359" s="2">
        <v>94.84</v>
      </c>
      <c r="H359" s="2">
        <v>122.73</v>
      </c>
      <c r="I359" s="2">
        <v>122.82</v>
      </c>
      <c r="J359" s="2">
        <v>123.38</v>
      </c>
      <c r="K359" s="2">
        <v>118.58</v>
      </c>
      <c r="L359" s="2">
        <v>121.64</v>
      </c>
      <c r="M359" s="2">
        <v>125.71</v>
      </c>
      <c r="N359">
        <f t="shared" si="67"/>
        <v>4.809698910628768E-3</v>
      </c>
      <c r="O359">
        <f t="shared" si="68"/>
        <v>0.4809698910628768</v>
      </c>
      <c r="P359">
        <f t="shared" si="69"/>
        <v>1.202424727657192</v>
      </c>
      <c r="Q359">
        <f t="shared" si="70"/>
        <v>246.21</v>
      </c>
      <c r="R359">
        <f t="shared" si="71"/>
        <v>73.86</v>
      </c>
      <c r="S359" s="3">
        <f t="shared" si="72"/>
        <v>30.084131128517544</v>
      </c>
    </row>
    <row r="360" spans="1:19" x14ac:dyDescent="0.25">
      <c r="A360">
        <v>2</v>
      </c>
      <c r="C360" t="str">
        <f t="shared" si="62"/>
        <v>ODS2«</v>
      </c>
      <c r="D360" s="8" t="s">
        <v>7</v>
      </c>
      <c r="E360" s="8"/>
      <c r="F360" s="2">
        <v>90.47</v>
      </c>
      <c r="G360" s="2">
        <v>78.28</v>
      </c>
      <c r="H360" s="2">
        <v>105.76</v>
      </c>
      <c r="I360" s="2">
        <v>117.67</v>
      </c>
      <c r="J360" s="2">
        <v>117.8</v>
      </c>
      <c r="K360" s="2">
        <v>125.29</v>
      </c>
      <c r="L360" s="2">
        <v>132.47</v>
      </c>
      <c r="M360" s="2">
        <v>144.04</v>
      </c>
      <c r="N360">
        <f t="shared" si="67"/>
        <v>6.3732269169198608E-2</v>
      </c>
      <c r="O360">
        <f t="shared" si="68"/>
        <v>6.3732269169198608</v>
      </c>
      <c r="P360">
        <f t="shared" si="69"/>
        <v>5</v>
      </c>
      <c r="Q360">
        <f t="shared" si="70"/>
        <v>246.21</v>
      </c>
      <c r="R360">
        <f t="shared" si="71"/>
        <v>73.86</v>
      </c>
      <c r="S360" s="3">
        <f t="shared" si="72"/>
        <v>40.719466202494914</v>
      </c>
    </row>
    <row r="361" spans="1:19" x14ac:dyDescent="0.25">
      <c r="A361">
        <v>2</v>
      </c>
      <c r="C361" t="str">
        <f t="shared" si="62"/>
        <v>ODS2«</v>
      </c>
      <c r="D361" s="8" t="s">
        <v>8</v>
      </c>
      <c r="E361" s="8"/>
      <c r="F361" s="2">
        <v>106.69</v>
      </c>
      <c r="G361" s="2">
        <v>109.21</v>
      </c>
      <c r="H361" s="2">
        <v>69.52</v>
      </c>
      <c r="I361" s="2">
        <v>67.08</v>
      </c>
      <c r="J361" s="2">
        <v>106.01</v>
      </c>
      <c r="K361" s="2">
        <v>90.33</v>
      </c>
      <c r="L361" s="2">
        <v>105.8</v>
      </c>
      <c r="M361" s="2">
        <v>106.36</v>
      </c>
      <c r="N361">
        <f t="shared" si="67"/>
        <v>8.8763901138737777E-2</v>
      </c>
      <c r="O361">
        <f t="shared" si="68"/>
        <v>8.8763901138737786</v>
      </c>
      <c r="P361">
        <f t="shared" si="69"/>
        <v>5</v>
      </c>
      <c r="Q361">
        <f t="shared" si="70"/>
        <v>246.21</v>
      </c>
      <c r="R361">
        <f t="shared" si="71"/>
        <v>73.86</v>
      </c>
      <c r="S361" s="3">
        <f t="shared" si="72"/>
        <v>18.85697708152016</v>
      </c>
    </row>
    <row r="362" spans="1:19" x14ac:dyDescent="0.25">
      <c r="A362">
        <v>2</v>
      </c>
      <c r="C362" t="str">
        <f t="shared" si="62"/>
        <v>ODS2«</v>
      </c>
      <c r="D362" s="8" t="s">
        <v>9</v>
      </c>
      <c r="E362" s="8"/>
      <c r="F362" s="2">
        <v>130.25</v>
      </c>
      <c r="G362" s="2">
        <v>143.33000000000001</v>
      </c>
      <c r="H362" s="2">
        <v>142.84</v>
      </c>
      <c r="I362" s="2">
        <v>173.43</v>
      </c>
      <c r="J362" s="2">
        <v>205.69</v>
      </c>
      <c r="K362" s="2">
        <v>201.55</v>
      </c>
      <c r="L362" s="2">
        <v>189.13</v>
      </c>
      <c r="M362" s="2">
        <v>191.06</v>
      </c>
      <c r="N362">
        <f t="shared" si="67"/>
        <v>5.9897789445241711E-2</v>
      </c>
      <c r="O362">
        <f t="shared" si="68"/>
        <v>5.9897789445241711</v>
      </c>
      <c r="P362">
        <f t="shared" si="69"/>
        <v>5</v>
      </c>
      <c r="Q362">
        <f t="shared" si="70"/>
        <v>246.21</v>
      </c>
      <c r="R362">
        <f t="shared" si="71"/>
        <v>73.86</v>
      </c>
      <c r="S362" s="3">
        <f t="shared" si="72"/>
        <v>68.001160429358848</v>
      </c>
    </row>
    <row r="363" spans="1:19" x14ac:dyDescent="0.25">
      <c r="A363">
        <v>2</v>
      </c>
      <c r="C363" t="str">
        <f t="shared" si="62"/>
        <v>ODS2«</v>
      </c>
      <c r="D363" s="8" t="s">
        <v>10</v>
      </c>
      <c r="E363" s="8"/>
      <c r="F363" s="2">
        <v>91.14</v>
      </c>
      <c r="G363" s="2">
        <v>103.21</v>
      </c>
      <c r="H363" s="2">
        <v>114.1</v>
      </c>
      <c r="I363" s="2">
        <v>104.45</v>
      </c>
      <c r="J363" s="2">
        <v>97.5</v>
      </c>
      <c r="K363" s="2">
        <v>135.56</v>
      </c>
      <c r="L363" s="2">
        <v>120.16</v>
      </c>
      <c r="M363" s="2">
        <v>127.13</v>
      </c>
      <c r="N363">
        <f t="shared" si="67"/>
        <v>2.1862543946258306E-2</v>
      </c>
      <c r="O363">
        <f t="shared" si="68"/>
        <v>2.1862543946258306</v>
      </c>
      <c r="P363">
        <f t="shared" si="69"/>
        <v>5</v>
      </c>
      <c r="Q363">
        <f t="shared" si="70"/>
        <v>246.21</v>
      </c>
      <c r="R363">
        <f t="shared" si="71"/>
        <v>73.86</v>
      </c>
      <c r="S363" s="3">
        <f t="shared" si="72"/>
        <v>30.908035973310117</v>
      </c>
    </row>
    <row r="364" spans="1:19" x14ac:dyDescent="0.25">
      <c r="A364">
        <v>2</v>
      </c>
      <c r="C364" t="str">
        <f t="shared" si="62"/>
        <v>ODS2«</v>
      </c>
      <c r="D364" s="8" t="s">
        <v>11</v>
      </c>
      <c r="E364" s="8"/>
      <c r="F364" s="2">
        <v>112.88</v>
      </c>
      <c r="G364" s="2">
        <v>118.57</v>
      </c>
      <c r="H364" s="2">
        <v>125.24</v>
      </c>
      <c r="I364" s="2">
        <v>135.84</v>
      </c>
      <c r="J364" s="2">
        <v>134.51</v>
      </c>
      <c r="K364" s="2">
        <v>132.13999999999999</v>
      </c>
      <c r="L364" s="2">
        <v>127.94</v>
      </c>
      <c r="M364" s="2">
        <v>143.9</v>
      </c>
      <c r="N364">
        <f t="shared" si="67"/>
        <v>2.8166730914312321E-2</v>
      </c>
      <c r="O364">
        <f t="shared" si="68"/>
        <v>2.8166730914312321</v>
      </c>
      <c r="P364">
        <f t="shared" si="69"/>
        <v>5</v>
      </c>
      <c r="Q364">
        <f t="shared" si="70"/>
        <v>246.21</v>
      </c>
      <c r="R364">
        <f t="shared" si="71"/>
        <v>73.86</v>
      </c>
      <c r="S364" s="3">
        <f t="shared" si="72"/>
        <v>40.638236147374528</v>
      </c>
    </row>
    <row r="365" spans="1:19" x14ac:dyDescent="0.25">
      <c r="A365">
        <v>2</v>
      </c>
      <c r="C365" t="str">
        <f t="shared" si="62"/>
        <v>ODS2«</v>
      </c>
      <c r="D365" s="8" t="s">
        <v>12</v>
      </c>
      <c r="E365" s="8"/>
      <c r="F365" s="2">
        <v>132.74</v>
      </c>
      <c r="G365" s="2">
        <v>123.76</v>
      </c>
      <c r="H365" s="2">
        <v>100.41</v>
      </c>
      <c r="I365" s="2">
        <v>63.04</v>
      </c>
      <c r="J365" s="2">
        <v>106.32</v>
      </c>
      <c r="K365" s="2">
        <v>82.19</v>
      </c>
      <c r="L365" s="2">
        <v>108.91</v>
      </c>
      <c r="M365" s="2">
        <v>115.62</v>
      </c>
      <c r="N365">
        <f t="shared" si="67"/>
        <v>2.8611083424177286E-2</v>
      </c>
      <c r="O365">
        <f t="shared" si="68"/>
        <v>2.8611083424177286</v>
      </c>
      <c r="P365">
        <f t="shared" si="69"/>
        <v>5</v>
      </c>
      <c r="Q365">
        <f t="shared" si="70"/>
        <v>246.21</v>
      </c>
      <c r="R365">
        <f t="shared" si="71"/>
        <v>73.86</v>
      </c>
      <c r="S365" s="3">
        <f t="shared" si="72"/>
        <v>24.229765013054831</v>
      </c>
    </row>
    <row r="366" spans="1:19" x14ac:dyDescent="0.25">
      <c r="A366">
        <v>2</v>
      </c>
      <c r="C366" t="str">
        <f t="shared" si="62"/>
        <v>ODS2«</v>
      </c>
      <c r="D366" s="8" t="s">
        <v>13</v>
      </c>
      <c r="E366" s="8"/>
      <c r="F366" s="2">
        <v>86.21</v>
      </c>
      <c r="G366" s="2">
        <v>83.02</v>
      </c>
      <c r="H366" s="2">
        <v>67.92</v>
      </c>
      <c r="I366" s="2">
        <v>76.41</v>
      </c>
      <c r="J366" s="2">
        <v>80.86</v>
      </c>
      <c r="K366" s="2">
        <v>80.599999999999994</v>
      </c>
      <c r="L366" s="2">
        <v>90.36</v>
      </c>
      <c r="M366" s="2">
        <v>91.61</v>
      </c>
      <c r="N366">
        <f t="shared" si="67"/>
        <v>6.1668767121874524E-2</v>
      </c>
      <c r="O366">
        <f t="shared" si="68"/>
        <v>6.1668767121874524</v>
      </c>
      <c r="P366">
        <f t="shared" si="69"/>
        <v>5</v>
      </c>
      <c r="Q366">
        <f t="shared" si="70"/>
        <v>246.21</v>
      </c>
      <c r="R366">
        <f t="shared" si="71"/>
        <v>73.86</v>
      </c>
      <c r="S366" s="3">
        <f t="shared" si="72"/>
        <v>10.298810559907166</v>
      </c>
    </row>
    <row r="367" spans="1:19" x14ac:dyDescent="0.25">
      <c r="A367">
        <v>2</v>
      </c>
      <c r="C367" t="str">
        <f t="shared" si="62"/>
        <v>ODS2«</v>
      </c>
      <c r="D367" s="8" t="s">
        <v>14</v>
      </c>
      <c r="E367" s="8"/>
      <c r="F367" s="2">
        <v>89.54</v>
      </c>
      <c r="G367" s="2">
        <v>101.83</v>
      </c>
      <c r="H367" s="2">
        <v>107.16</v>
      </c>
      <c r="I367" s="2">
        <v>93.42</v>
      </c>
      <c r="J367" s="2">
        <v>108.85</v>
      </c>
      <c r="K367" s="2">
        <v>123.95</v>
      </c>
      <c r="L367" s="2">
        <v>115.99</v>
      </c>
      <c r="M367" s="2">
        <v>107.12</v>
      </c>
      <c r="N367">
        <f t="shared" si="67"/>
        <v>-7.4665871063306355E-5</v>
      </c>
      <c r="O367">
        <f t="shared" si="68"/>
        <v>-7.4665871063306355E-3</v>
      </c>
      <c r="P367">
        <f t="shared" si="69"/>
        <v>-1.8666467765826589E-2</v>
      </c>
      <c r="Q367">
        <f t="shared" si="70"/>
        <v>246.21</v>
      </c>
      <c r="R367">
        <f t="shared" si="71"/>
        <v>73.86</v>
      </c>
      <c r="S367" s="3">
        <f t="shared" si="72"/>
        <v>19.297940237888021</v>
      </c>
    </row>
    <row r="368" spans="1:19" x14ac:dyDescent="0.25">
      <c r="A368">
        <v>2</v>
      </c>
      <c r="C368" t="str">
        <f t="shared" si="62"/>
        <v>ODS2«</v>
      </c>
      <c r="D368" s="8" t="s">
        <v>15</v>
      </c>
      <c r="E368" s="8"/>
      <c r="F368" s="2">
        <v>84.21</v>
      </c>
      <c r="G368" s="2">
        <v>89.9</v>
      </c>
      <c r="H368" s="2">
        <v>96.32</v>
      </c>
      <c r="I368" s="2">
        <v>85.67</v>
      </c>
      <c r="J368" s="2">
        <v>98.35</v>
      </c>
      <c r="K368" s="2">
        <v>96.9</v>
      </c>
      <c r="L368" s="2">
        <v>106.74</v>
      </c>
      <c r="M368" s="2">
        <v>112.31</v>
      </c>
      <c r="N368">
        <f t="shared" si="67"/>
        <v>3.1194031472968398E-2</v>
      </c>
      <c r="O368">
        <f t="shared" si="68"/>
        <v>3.1194031472968398</v>
      </c>
      <c r="P368">
        <f t="shared" si="69"/>
        <v>5</v>
      </c>
      <c r="Q368">
        <f t="shared" si="70"/>
        <v>246.21</v>
      </c>
      <c r="R368">
        <f t="shared" si="71"/>
        <v>73.86</v>
      </c>
      <c r="S368" s="3">
        <f t="shared" si="72"/>
        <v>22.309254424136927</v>
      </c>
    </row>
    <row r="369" spans="1:19" x14ac:dyDescent="0.25">
      <c r="A369">
        <v>2</v>
      </c>
      <c r="C369" t="str">
        <f t="shared" si="62"/>
        <v>ODS2«</v>
      </c>
      <c r="D369" s="8" t="s">
        <v>16</v>
      </c>
      <c r="E369" s="8"/>
      <c r="F369" s="2">
        <v>151.68</v>
      </c>
      <c r="G369" s="2">
        <v>161.15</v>
      </c>
      <c r="H369" s="2">
        <v>152.58000000000001</v>
      </c>
      <c r="I369" s="2">
        <v>162.88999999999999</v>
      </c>
      <c r="J369" s="2">
        <v>165.25</v>
      </c>
      <c r="K369" s="2">
        <v>170.05</v>
      </c>
      <c r="L369" s="2">
        <v>183.06</v>
      </c>
      <c r="M369" s="2">
        <v>201.94</v>
      </c>
      <c r="N369">
        <f t="shared" si="67"/>
        <v>5.76572440090517E-2</v>
      </c>
      <c r="O369">
        <f t="shared" si="68"/>
        <v>5.76572440090517</v>
      </c>
      <c r="P369">
        <f t="shared" si="69"/>
        <v>5</v>
      </c>
      <c r="Q369">
        <f t="shared" si="70"/>
        <v>246.21</v>
      </c>
      <c r="R369">
        <f t="shared" si="71"/>
        <v>73.86</v>
      </c>
      <c r="S369" s="3">
        <f t="shared" si="72"/>
        <v>74.313896141572371</v>
      </c>
    </row>
    <row r="370" spans="1:19" x14ac:dyDescent="0.25">
      <c r="A370">
        <v>2</v>
      </c>
      <c r="C370" t="str">
        <f t="shared" si="62"/>
        <v>ODS2«</v>
      </c>
      <c r="D370" s="8" t="s">
        <v>17</v>
      </c>
      <c r="E370" s="8"/>
      <c r="F370" s="2">
        <v>118.93</v>
      </c>
      <c r="G370" s="2">
        <v>122.67</v>
      </c>
      <c r="H370" s="2">
        <v>119.41</v>
      </c>
      <c r="I370" s="2">
        <v>122.83</v>
      </c>
      <c r="J370" s="2">
        <v>151.97999999999999</v>
      </c>
      <c r="K370" s="2">
        <v>134.80000000000001</v>
      </c>
      <c r="L370" s="2">
        <v>135.49</v>
      </c>
      <c r="M370" s="2">
        <v>151.43</v>
      </c>
      <c r="N370">
        <f t="shared" si="67"/>
        <v>4.8658894519957752E-2</v>
      </c>
      <c r="O370">
        <f t="shared" si="68"/>
        <v>4.8658894519957752</v>
      </c>
      <c r="P370">
        <f t="shared" si="69"/>
        <v>5</v>
      </c>
      <c r="Q370">
        <f t="shared" si="70"/>
        <v>246.21</v>
      </c>
      <c r="R370">
        <f t="shared" si="71"/>
        <v>73.86</v>
      </c>
      <c r="S370" s="3">
        <f t="shared" si="72"/>
        <v>45.007252683492894</v>
      </c>
    </row>
    <row r="371" spans="1:19" x14ac:dyDescent="0.25">
      <c r="A371">
        <v>2</v>
      </c>
      <c r="C371" t="str">
        <f t="shared" si="62"/>
        <v>ODS2«</v>
      </c>
      <c r="D371" s="8" t="s">
        <v>18</v>
      </c>
      <c r="E371" s="8"/>
      <c r="F371" s="2">
        <v>146.62</v>
      </c>
      <c r="G371" s="2">
        <v>134.46</v>
      </c>
      <c r="H371" s="2">
        <v>130.75</v>
      </c>
      <c r="I371" s="2">
        <v>127.27</v>
      </c>
      <c r="J371" s="2">
        <v>130.83000000000001</v>
      </c>
      <c r="K371" s="2">
        <v>146.74</v>
      </c>
      <c r="L371" s="2">
        <v>141.03</v>
      </c>
      <c r="M371" s="2">
        <v>134.27000000000001</v>
      </c>
      <c r="N371">
        <f t="shared" si="67"/>
        <v>5.3272586756047957E-3</v>
      </c>
      <c r="O371">
        <f t="shared" si="68"/>
        <v>0.53272586756047957</v>
      </c>
      <c r="P371">
        <f t="shared" si="69"/>
        <v>1.3318146689011989</v>
      </c>
      <c r="Q371">
        <f t="shared" si="70"/>
        <v>246.21</v>
      </c>
      <c r="R371">
        <f t="shared" si="71"/>
        <v>73.86</v>
      </c>
      <c r="S371" s="3">
        <f t="shared" si="72"/>
        <v>35.050768784450248</v>
      </c>
    </row>
    <row r="372" spans="1:19" x14ac:dyDescent="0.25">
      <c r="A372">
        <v>2</v>
      </c>
      <c r="C372" t="str">
        <f t="shared" si="62"/>
        <v>ODS2«</v>
      </c>
      <c r="D372" s="8" t="s">
        <v>19</v>
      </c>
      <c r="E372" s="8"/>
      <c r="F372" s="2">
        <v>103.99</v>
      </c>
      <c r="G372" s="2">
        <v>115.62</v>
      </c>
      <c r="H372" s="2">
        <v>131.16999999999999</v>
      </c>
      <c r="I372" s="2">
        <v>119.57</v>
      </c>
      <c r="J372" s="2">
        <v>147.69999999999999</v>
      </c>
      <c r="K372" s="2">
        <v>131.24</v>
      </c>
      <c r="L372" s="2">
        <v>166.22</v>
      </c>
      <c r="M372" s="2">
        <v>179.57</v>
      </c>
      <c r="N372">
        <f t="shared" si="67"/>
        <v>6.4828956933975057E-2</v>
      </c>
      <c r="O372">
        <f t="shared" si="68"/>
        <v>6.4828956933975057</v>
      </c>
      <c r="P372">
        <f t="shared" si="69"/>
        <v>5</v>
      </c>
      <c r="Q372">
        <f t="shared" si="70"/>
        <v>246.21</v>
      </c>
      <c r="R372">
        <f t="shared" si="71"/>
        <v>73.86</v>
      </c>
      <c r="S372" s="3">
        <f t="shared" si="72"/>
        <v>61.33449376269219</v>
      </c>
    </row>
    <row r="373" spans="1:19" x14ac:dyDescent="0.25">
      <c r="A373">
        <v>2</v>
      </c>
      <c r="C373" t="str">
        <f t="shared" si="62"/>
        <v>ODS2«</v>
      </c>
      <c r="D373" s="8" t="s">
        <v>20</v>
      </c>
      <c r="E373" s="8"/>
      <c r="F373" s="2">
        <v>138.44</v>
      </c>
      <c r="G373" s="2">
        <v>125.76</v>
      </c>
      <c r="H373" s="2">
        <v>135.36000000000001</v>
      </c>
      <c r="I373" s="2">
        <v>112.72</v>
      </c>
      <c r="J373" s="2">
        <v>140.4</v>
      </c>
      <c r="K373" s="2">
        <v>105.41</v>
      </c>
      <c r="L373" s="2">
        <v>138.4</v>
      </c>
      <c r="M373" s="2">
        <v>163.46</v>
      </c>
      <c r="N373">
        <f t="shared" si="67"/>
        <v>3.8446745955569961E-2</v>
      </c>
      <c r="O373">
        <f t="shared" si="68"/>
        <v>3.8446745955569961</v>
      </c>
      <c r="P373">
        <f t="shared" si="69"/>
        <v>5</v>
      </c>
      <c r="Q373">
        <f t="shared" si="70"/>
        <v>246.21</v>
      </c>
      <c r="R373">
        <f t="shared" si="71"/>
        <v>73.86</v>
      </c>
      <c r="S373" s="3">
        <f t="shared" si="72"/>
        <v>51.987235277052513</v>
      </c>
    </row>
    <row r="374" spans="1:19" x14ac:dyDescent="0.25">
      <c r="A374">
        <v>2</v>
      </c>
      <c r="C374" t="str">
        <f t="shared" si="62"/>
        <v>ODS2«</v>
      </c>
      <c r="D374" s="8" t="s">
        <v>21</v>
      </c>
      <c r="E374" s="8"/>
      <c r="F374" s="2">
        <v>90.66</v>
      </c>
      <c r="G374" s="2">
        <v>118.81</v>
      </c>
      <c r="H374" s="2">
        <v>98.97</v>
      </c>
      <c r="I374" s="2">
        <v>90.64</v>
      </c>
      <c r="J374" s="2">
        <v>114.76</v>
      </c>
      <c r="K374" s="2">
        <v>122.86</v>
      </c>
      <c r="L374" s="2">
        <v>118.25</v>
      </c>
      <c r="M374" s="2">
        <v>117.15</v>
      </c>
      <c r="N374">
        <f t="shared" si="67"/>
        <v>3.4302905153594576E-2</v>
      </c>
      <c r="O374">
        <f t="shared" si="68"/>
        <v>3.4302905153594576</v>
      </c>
      <c r="P374">
        <f t="shared" si="69"/>
        <v>5</v>
      </c>
      <c r="Q374">
        <f t="shared" si="70"/>
        <v>246.21</v>
      </c>
      <c r="R374">
        <f t="shared" si="71"/>
        <v>73.86</v>
      </c>
      <c r="S374" s="3">
        <f t="shared" si="72"/>
        <v>25.117493472584858</v>
      </c>
    </row>
    <row r="375" spans="1:19" x14ac:dyDescent="0.25">
      <c r="A375">
        <v>2</v>
      </c>
      <c r="C375" t="str">
        <f t="shared" si="62"/>
        <v>ODS2«</v>
      </c>
      <c r="D375" s="8" t="s">
        <v>22</v>
      </c>
      <c r="E375" s="8"/>
      <c r="F375" s="2">
        <v>80.16</v>
      </c>
      <c r="G375" s="2">
        <v>78.89</v>
      </c>
      <c r="H375" s="2">
        <v>93.59</v>
      </c>
      <c r="I375" s="2">
        <v>68.83</v>
      </c>
      <c r="J375" s="2">
        <v>62.93</v>
      </c>
      <c r="K375" s="2">
        <v>83.52</v>
      </c>
      <c r="L375" s="2">
        <v>82.55</v>
      </c>
      <c r="M375" s="2">
        <v>83.16</v>
      </c>
      <c r="N375">
        <f t="shared" si="67"/>
        <v>-2.3354380074702363E-2</v>
      </c>
      <c r="O375">
        <f t="shared" si="68"/>
        <v>-2.3354380074702363</v>
      </c>
      <c r="P375">
        <f t="shared" si="69"/>
        <v>-5</v>
      </c>
      <c r="Q375">
        <f t="shared" si="70"/>
        <v>246.21</v>
      </c>
      <c r="R375">
        <f t="shared" si="71"/>
        <v>73.86</v>
      </c>
      <c r="S375" s="3">
        <f t="shared" si="72"/>
        <v>5.3959965187119208</v>
      </c>
    </row>
    <row r="376" spans="1:19" x14ac:dyDescent="0.25">
      <c r="A376">
        <v>2</v>
      </c>
      <c r="C376" t="str">
        <f t="shared" si="62"/>
        <v>ODS2«</v>
      </c>
      <c r="D376" s="8" t="s">
        <v>23</v>
      </c>
      <c r="E376" s="8"/>
      <c r="F376" s="2">
        <v>103.64</v>
      </c>
      <c r="G376" s="2">
        <v>99.53</v>
      </c>
      <c r="H376" s="2">
        <v>101.64</v>
      </c>
      <c r="I376" s="2">
        <v>102.4</v>
      </c>
      <c r="J376" s="2">
        <v>112.57</v>
      </c>
      <c r="K376" s="2">
        <v>93.79</v>
      </c>
      <c r="L376" s="2">
        <v>95.73</v>
      </c>
      <c r="M376" s="2">
        <v>89.32</v>
      </c>
      <c r="N376">
        <f t="shared" si="67"/>
        <v>-2.5511290746403126E-2</v>
      </c>
      <c r="O376">
        <f t="shared" si="68"/>
        <v>-2.5511290746403126</v>
      </c>
      <c r="P376">
        <f t="shared" si="69"/>
        <v>-5</v>
      </c>
      <c r="Q376">
        <f t="shared" si="70"/>
        <v>246.21</v>
      </c>
      <c r="R376">
        <f t="shared" si="71"/>
        <v>73.86</v>
      </c>
      <c r="S376" s="3">
        <f t="shared" si="72"/>
        <v>8.970118944009279</v>
      </c>
    </row>
    <row r="377" spans="1:19" x14ac:dyDescent="0.25">
      <c r="A377">
        <v>2</v>
      </c>
      <c r="C377" t="str">
        <f t="shared" si="62"/>
        <v>ODS2«</v>
      </c>
      <c r="D377" s="8" t="s">
        <v>24</v>
      </c>
      <c r="E377" s="8"/>
      <c r="F377" s="2">
        <v>114.81</v>
      </c>
      <c r="G377" s="2">
        <v>95.64</v>
      </c>
      <c r="H377" s="2">
        <v>96.9</v>
      </c>
      <c r="I377" s="2">
        <v>124.41</v>
      </c>
      <c r="J377" s="2">
        <v>142.88999999999999</v>
      </c>
      <c r="K377" s="2">
        <v>133.77000000000001</v>
      </c>
      <c r="L377" s="2">
        <v>139.91999999999999</v>
      </c>
      <c r="M377" s="2">
        <v>126.43</v>
      </c>
      <c r="N377">
        <f t="shared" si="67"/>
        <v>5.4642508799430445E-2</v>
      </c>
      <c r="O377">
        <f t="shared" si="68"/>
        <v>5.4642508799430445</v>
      </c>
      <c r="P377">
        <f t="shared" si="69"/>
        <v>5</v>
      </c>
      <c r="Q377">
        <f t="shared" si="70"/>
        <v>246.21</v>
      </c>
      <c r="R377">
        <f t="shared" si="71"/>
        <v>73.86</v>
      </c>
      <c r="S377" s="3">
        <f t="shared" si="72"/>
        <v>30.501885697708154</v>
      </c>
    </row>
    <row r="378" spans="1:19" x14ac:dyDescent="0.25">
      <c r="A378">
        <v>2</v>
      </c>
      <c r="C378" t="str">
        <f t="shared" si="62"/>
        <v>ODS2«</v>
      </c>
      <c r="D378" s="8" t="s">
        <v>25</v>
      </c>
      <c r="E378" s="8"/>
      <c r="F378" s="2">
        <v>105.94</v>
      </c>
      <c r="G378" s="2">
        <v>107.16</v>
      </c>
      <c r="H378" s="2">
        <v>116.36</v>
      </c>
      <c r="I378" s="2">
        <v>125.7</v>
      </c>
      <c r="J378" s="2">
        <v>131</v>
      </c>
      <c r="K378" s="2">
        <v>131.03</v>
      </c>
      <c r="L378" s="2">
        <v>138.82</v>
      </c>
      <c r="M378" s="2">
        <v>134.19999999999999</v>
      </c>
      <c r="N378">
        <f t="shared" si="67"/>
        <v>2.8939312738424094E-2</v>
      </c>
      <c r="O378">
        <f t="shared" si="68"/>
        <v>2.8939312738424094</v>
      </c>
      <c r="P378">
        <f t="shared" si="69"/>
        <v>5</v>
      </c>
      <c r="Q378">
        <f t="shared" si="70"/>
        <v>246.21</v>
      </c>
      <c r="R378">
        <f t="shared" si="71"/>
        <v>73.86</v>
      </c>
      <c r="S378" s="3">
        <f t="shared" si="72"/>
        <v>35.010153756890041</v>
      </c>
    </row>
    <row r="379" spans="1:19" x14ac:dyDescent="0.25">
      <c r="A379">
        <v>2</v>
      </c>
      <c r="C379" t="str">
        <f t="shared" si="62"/>
        <v>ODS2«</v>
      </c>
      <c r="D379" s="8" t="s">
        <v>26</v>
      </c>
      <c r="E379" s="8"/>
      <c r="F379" s="2">
        <v>135.08000000000001</v>
      </c>
      <c r="G379" s="2">
        <v>155.37</v>
      </c>
      <c r="H379" s="2">
        <v>137.97999999999999</v>
      </c>
      <c r="I379" s="2">
        <v>155.74</v>
      </c>
      <c r="J379" s="2">
        <v>151.09</v>
      </c>
      <c r="K379" s="2">
        <v>144.75</v>
      </c>
      <c r="L379" s="2">
        <v>150.93</v>
      </c>
      <c r="M379" s="2">
        <v>156.18</v>
      </c>
      <c r="N379">
        <f t="shared" si="67"/>
        <v>2.5089666445522685E-2</v>
      </c>
      <c r="O379">
        <f t="shared" si="68"/>
        <v>2.5089666445522685</v>
      </c>
      <c r="P379">
        <f t="shared" si="69"/>
        <v>5</v>
      </c>
      <c r="Q379">
        <f t="shared" si="70"/>
        <v>246.21</v>
      </c>
      <c r="R379">
        <f t="shared" si="71"/>
        <v>73.86</v>
      </c>
      <c r="S379" s="3">
        <f t="shared" si="72"/>
        <v>47.763272410791991</v>
      </c>
    </row>
    <row r="380" spans="1:19" x14ac:dyDescent="0.25">
      <c r="A380">
        <v>2</v>
      </c>
      <c r="C380" t="str">
        <f t="shared" si="62"/>
        <v>ODS2«</v>
      </c>
      <c r="D380" s="8" t="s">
        <v>27</v>
      </c>
      <c r="E380" s="8"/>
      <c r="F380" s="2">
        <v>113.56</v>
      </c>
      <c r="G380" s="2">
        <v>123.94</v>
      </c>
      <c r="H380" s="2">
        <v>116.22</v>
      </c>
      <c r="I380" s="2">
        <v>119.99</v>
      </c>
      <c r="J380" s="2">
        <v>136.01</v>
      </c>
      <c r="K380" s="2">
        <v>138.37</v>
      </c>
      <c r="L380" s="2">
        <v>139.79</v>
      </c>
      <c r="M380" s="2">
        <v>73.86</v>
      </c>
      <c r="N380">
        <f t="shared" si="67"/>
        <v>-8.6674283082667558E-2</v>
      </c>
      <c r="O380">
        <f t="shared" si="68"/>
        <v>-8.6674283082667554</v>
      </c>
      <c r="P380">
        <f t="shared" si="69"/>
        <v>-5</v>
      </c>
      <c r="Q380">
        <f t="shared" si="70"/>
        <v>246.21</v>
      </c>
      <c r="R380">
        <f t="shared" si="71"/>
        <v>73.86</v>
      </c>
      <c r="S380" s="3">
        <f t="shared" si="72"/>
        <v>0</v>
      </c>
    </row>
    <row r="381" spans="1:19" x14ac:dyDescent="0.25">
      <c r="A381">
        <v>2</v>
      </c>
      <c r="C381" t="str">
        <f t="shared" si="62"/>
        <v>ODS2«</v>
      </c>
      <c r="D381" s="8" t="s">
        <v>28</v>
      </c>
      <c r="E381" s="8"/>
      <c r="F381" s="2">
        <v>92.5</v>
      </c>
      <c r="G381" s="2">
        <v>101.48</v>
      </c>
      <c r="H381" s="2">
        <v>107.14</v>
      </c>
      <c r="I381" s="2">
        <v>97.46</v>
      </c>
      <c r="J381" s="2">
        <v>115.91</v>
      </c>
      <c r="K381" s="2">
        <v>91.97</v>
      </c>
      <c r="L381" s="2">
        <v>107.04</v>
      </c>
      <c r="M381" s="2">
        <v>112.02</v>
      </c>
      <c r="N381">
        <f t="shared" si="67"/>
        <v>8.9480034271611775E-3</v>
      </c>
      <c r="O381">
        <f t="shared" si="68"/>
        <v>0.89480034271611775</v>
      </c>
      <c r="P381">
        <f t="shared" si="69"/>
        <v>2.2370008567902944</v>
      </c>
      <c r="Q381">
        <f t="shared" si="70"/>
        <v>246.21</v>
      </c>
      <c r="R381">
        <f t="shared" si="71"/>
        <v>73.86</v>
      </c>
      <c r="S381" s="3">
        <f t="shared" si="72"/>
        <v>22.140992167101821</v>
      </c>
    </row>
    <row r="382" spans="1:19" x14ac:dyDescent="0.25">
      <c r="A382">
        <v>2</v>
      </c>
      <c r="C382" t="str">
        <f t="shared" si="62"/>
        <v>ODS2«</v>
      </c>
      <c r="D382" s="8" t="s">
        <v>29</v>
      </c>
      <c r="E382" s="8"/>
      <c r="F382" s="2">
        <v>111.25</v>
      </c>
      <c r="G382" s="2">
        <v>112.6</v>
      </c>
      <c r="H382" s="2">
        <v>110.36</v>
      </c>
      <c r="I382" s="2">
        <v>112.42</v>
      </c>
      <c r="J382" s="2">
        <v>126.27</v>
      </c>
      <c r="K382" s="2">
        <v>124.55</v>
      </c>
      <c r="L382" s="2">
        <v>128.76</v>
      </c>
      <c r="M382" s="2">
        <v>124.15</v>
      </c>
      <c r="N382">
        <f t="shared" si="67"/>
        <v>2.3828008970814052E-2</v>
      </c>
      <c r="O382">
        <f t="shared" si="68"/>
        <v>2.3828008970814052</v>
      </c>
      <c r="P382">
        <f t="shared" si="69"/>
        <v>5</v>
      </c>
      <c r="Q382">
        <f t="shared" si="70"/>
        <v>246.21</v>
      </c>
      <c r="R382">
        <f t="shared" si="71"/>
        <v>73.86</v>
      </c>
      <c r="S382" s="3">
        <f t="shared" si="72"/>
        <v>29.178996228604582</v>
      </c>
    </row>
    <row r="383" spans="1:19" x14ac:dyDescent="0.25">
      <c r="A383">
        <v>2</v>
      </c>
      <c r="B383">
        <v>3</v>
      </c>
      <c r="C383" t="str">
        <f t="shared" si="62"/>
        <v>ODS2« e ODS3«</v>
      </c>
      <c r="D383" s="7" t="s">
        <v>72</v>
      </c>
      <c r="E383" s="7"/>
      <c r="F383" s="2"/>
      <c r="G383" s="2"/>
      <c r="H383" s="2"/>
      <c r="I383" s="2"/>
      <c r="J383" s="2"/>
      <c r="K383" s="2"/>
      <c r="L383" s="2"/>
      <c r="M383" s="2"/>
      <c r="O383" t="s">
        <v>190</v>
      </c>
      <c r="S383" s="3"/>
    </row>
    <row r="384" spans="1:19" x14ac:dyDescent="0.25">
      <c r="A384">
        <v>2</v>
      </c>
      <c r="B384">
        <v>3</v>
      </c>
      <c r="C384" t="str">
        <f t="shared" si="62"/>
        <v>ODS2« e ODS3«</v>
      </c>
      <c r="D384" s="8" t="s">
        <v>2</v>
      </c>
      <c r="E384" s="8"/>
      <c r="F384" s="2"/>
      <c r="G384" s="2">
        <v>52.1</v>
      </c>
      <c r="H384" s="2"/>
      <c r="I384" s="2"/>
      <c r="J384" s="2"/>
      <c r="K384" s="2"/>
      <c r="L384" s="2"/>
      <c r="M384" s="2"/>
      <c r="S384" s="3"/>
    </row>
    <row r="385" spans="1:19" x14ac:dyDescent="0.25">
      <c r="A385">
        <v>2</v>
      </c>
      <c r="B385">
        <v>3</v>
      </c>
      <c r="C385" t="str">
        <f t="shared" si="62"/>
        <v>ODS2« e ODS3«</v>
      </c>
      <c r="D385" s="8" t="s">
        <v>3</v>
      </c>
      <c r="E385" s="8"/>
      <c r="F385" s="2"/>
      <c r="G385" s="2">
        <v>48</v>
      </c>
      <c r="H385" s="2"/>
      <c r="I385" s="2"/>
      <c r="J385" s="2">
        <v>50</v>
      </c>
      <c r="K385" s="2"/>
      <c r="L385" s="2"/>
      <c r="M385" s="2"/>
      <c r="N385">
        <f>(J385/G385)^(1/3)-1</f>
        <v>1.3700332595566689E-2</v>
      </c>
      <c r="O385">
        <f t="shared" si="68"/>
        <v>1.3700332595566689</v>
      </c>
      <c r="P385">
        <f t="shared" ref="P385:P411" si="73">IF(O385&lt;-2,-5,IF(O385&gt;2,5,2.5*O385))</f>
        <v>3.4250831488916722</v>
      </c>
      <c r="Q385">
        <f t="shared" ref="Q385:Q411" si="74">MIN($J$384:$J$410)</f>
        <v>46.1</v>
      </c>
      <c r="R385">
        <f t="shared" ref="R385:R411" si="75">MAX($J$384:$J$410)</f>
        <v>62.9</v>
      </c>
      <c r="S385" s="3">
        <f t="shared" ref="S385:S411" si="76">(J385-R385)/(Q385-R385)*100</f>
        <v>76.785714285714292</v>
      </c>
    </row>
    <row r="386" spans="1:19" x14ac:dyDescent="0.25">
      <c r="A386">
        <v>2</v>
      </c>
      <c r="B386">
        <v>3</v>
      </c>
      <c r="C386" t="str">
        <f t="shared" si="62"/>
        <v>ODS2« e ODS3«</v>
      </c>
      <c r="D386" s="8" t="s">
        <v>4</v>
      </c>
      <c r="E386" s="8"/>
      <c r="F386" s="2"/>
      <c r="G386" s="2">
        <v>49.3</v>
      </c>
      <c r="H386" s="2"/>
      <c r="I386" s="2"/>
      <c r="J386" s="2">
        <v>48.7</v>
      </c>
      <c r="K386" s="2"/>
      <c r="L386" s="2"/>
      <c r="M386" s="2"/>
      <c r="N386">
        <f t="shared" ref="N386:N411" si="77">(J386/G386)^(1/3)-1</f>
        <v>-4.0733649046592602E-3</v>
      </c>
      <c r="O386">
        <f t="shared" si="68"/>
        <v>-0.40733649046592602</v>
      </c>
      <c r="P386">
        <f t="shared" si="73"/>
        <v>-1.018341226164815</v>
      </c>
      <c r="Q386">
        <f t="shared" si="74"/>
        <v>46.1</v>
      </c>
      <c r="R386">
        <f t="shared" si="75"/>
        <v>62.9</v>
      </c>
      <c r="S386" s="3">
        <f t="shared" si="76"/>
        <v>84.523809523809518</v>
      </c>
    </row>
    <row r="387" spans="1:19" x14ac:dyDescent="0.25">
      <c r="A387">
        <v>2</v>
      </c>
      <c r="B387">
        <v>3</v>
      </c>
      <c r="C387" t="str">
        <f t="shared" si="62"/>
        <v>ODS2« e ODS3«</v>
      </c>
      <c r="D387" s="8" t="s">
        <v>5</v>
      </c>
      <c r="E387" s="8"/>
      <c r="F387" s="2"/>
      <c r="G387" s="2">
        <v>54</v>
      </c>
      <c r="H387" s="2"/>
      <c r="I387" s="2"/>
      <c r="J387" s="2">
        <v>59.5</v>
      </c>
      <c r="K387" s="2"/>
      <c r="L387" s="2"/>
      <c r="M387" s="2"/>
      <c r="N387">
        <f t="shared" si="77"/>
        <v>3.2859072456854488E-2</v>
      </c>
      <c r="O387">
        <f t="shared" si="68"/>
        <v>3.2859072456854488</v>
      </c>
      <c r="P387">
        <f t="shared" si="73"/>
        <v>5</v>
      </c>
      <c r="Q387">
        <f t="shared" si="74"/>
        <v>46.1</v>
      </c>
      <c r="R387">
        <f t="shared" si="75"/>
        <v>62.9</v>
      </c>
      <c r="S387" s="3">
        <f t="shared" si="76"/>
        <v>20.238095238095234</v>
      </c>
    </row>
    <row r="388" spans="1:19" x14ac:dyDescent="0.25">
      <c r="A388">
        <v>2</v>
      </c>
      <c r="B388">
        <v>3</v>
      </c>
      <c r="C388" t="str">
        <f t="shared" si="62"/>
        <v>ODS2« e ODS3«</v>
      </c>
      <c r="D388" s="8" t="s">
        <v>6</v>
      </c>
      <c r="E388" s="8"/>
      <c r="F388" s="2"/>
      <c r="G388" s="2">
        <v>48.3</v>
      </c>
      <c r="H388" s="2"/>
      <c r="I388" s="2"/>
      <c r="J388" s="2">
        <v>52.7</v>
      </c>
      <c r="K388" s="2"/>
      <c r="L388" s="2"/>
      <c r="M388" s="2"/>
      <c r="N388">
        <f t="shared" si="77"/>
        <v>2.9487698382964833E-2</v>
      </c>
      <c r="O388">
        <f t="shared" si="68"/>
        <v>2.9487698382964833</v>
      </c>
      <c r="P388">
        <f t="shared" si="73"/>
        <v>5</v>
      </c>
      <c r="Q388">
        <f t="shared" si="74"/>
        <v>46.1</v>
      </c>
      <c r="R388">
        <f t="shared" si="75"/>
        <v>62.9</v>
      </c>
      <c r="S388" s="3">
        <f t="shared" si="76"/>
        <v>60.714285714285701</v>
      </c>
    </row>
    <row r="389" spans="1:19" x14ac:dyDescent="0.25">
      <c r="A389">
        <v>2</v>
      </c>
      <c r="B389">
        <v>3</v>
      </c>
      <c r="C389" t="str">
        <f t="shared" ref="C389:C452" si="78">IF(B389="","ODS"&amp;A389&amp;"«","ODS"&amp;A389&amp;"«"&amp;" e ODS"&amp;B389&amp;"«")</f>
        <v>ODS2« e ODS3«</v>
      </c>
      <c r="D389" s="8" t="s">
        <v>7</v>
      </c>
      <c r="E389" s="8"/>
      <c r="F389" s="2"/>
      <c r="G389" s="2">
        <v>57.4</v>
      </c>
      <c r="H389" s="2"/>
      <c r="I389" s="2"/>
      <c r="J389" s="2">
        <v>60.9</v>
      </c>
      <c r="K389" s="2"/>
      <c r="L389" s="2"/>
      <c r="M389" s="2"/>
      <c r="N389">
        <f t="shared" si="77"/>
        <v>1.9925539148593518E-2</v>
      </c>
      <c r="O389">
        <f t="shared" si="68"/>
        <v>1.9925539148593518</v>
      </c>
      <c r="P389">
        <f t="shared" si="73"/>
        <v>4.9813847871483796</v>
      </c>
      <c r="Q389">
        <f t="shared" si="74"/>
        <v>46.1</v>
      </c>
      <c r="R389">
        <f t="shared" si="75"/>
        <v>62.9</v>
      </c>
      <c r="S389" s="3">
        <f t="shared" si="76"/>
        <v>11.904761904761907</v>
      </c>
    </row>
    <row r="390" spans="1:19" x14ac:dyDescent="0.25">
      <c r="A390">
        <v>2</v>
      </c>
      <c r="B390">
        <v>3</v>
      </c>
      <c r="C390" t="str">
        <f t="shared" si="78"/>
        <v>ODS2« e ODS3«</v>
      </c>
      <c r="D390" s="8" t="s">
        <v>8</v>
      </c>
      <c r="E390" s="8"/>
      <c r="F390" s="2"/>
      <c r="G390" s="2">
        <v>47.7</v>
      </c>
      <c r="H390" s="2"/>
      <c r="I390" s="2"/>
      <c r="J390" s="2"/>
      <c r="K390" s="2"/>
      <c r="L390" s="2"/>
      <c r="M390" s="2"/>
      <c r="S390" s="3"/>
    </row>
    <row r="391" spans="1:19" x14ac:dyDescent="0.25">
      <c r="A391">
        <v>2</v>
      </c>
      <c r="B391">
        <v>3</v>
      </c>
      <c r="C391" t="str">
        <f t="shared" si="78"/>
        <v>ODS2« e ODS3«</v>
      </c>
      <c r="D391" s="8" t="s">
        <v>9</v>
      </c>
      <c r="E391" s="8"/>
      <c r="F391" s="2"/>
      <c r="G391" s="2">
        <v>54.2</v>
      </c>
      <c r="H391" s="2"/>
      <c r="I391" s="2"/>
      <c r="J391" s="2">
        <v>54.5</v>
      </c>
      <c r="K391" s="2"/>
      <c r="L391" s="2"/>
      <c r="M391" s="2"/>
      <c r="N391">
        <f t="shared" si="77"/>
        <v>1.84162478632377E-3</v>
      </c>
      <c r="O391">
        <f t="shared" si="68"/>
        <v>0.184162478632377</v>
      </c>
      <c r="P391">
        <f t="shared" si="73"/>
        <v>0.46040619658094251</v>
      </c>
      <c r="Q391">
        <f t="shared" si="74"/>
        <v>46.1</v>
      </c>
      <c r="R391">
        <f t="shared" si="75"/>
        <v>62.9</v>
      </c>
      <c r="S391" s="3">
        <f t="shared" si="76"/>
        <v>50</v>
      </c>
    </row>
    <row r="392" spans="1:19" x14ac:dyDescent="0.25">
      <c r="A392">
        <v>2</v>
      </c>
      <c r="B392">
        <v>3</v>
      </c>
      <c r="C392" t="str">
        <f t="shared" si="78"/>
        <v>ODS2« e ODS3«</v>
      </c>
      <c r="D392" s="8" t="s">
        <v>10</v>
      </c>
      <c r="E392" s="8"/>
      <c r="F392" s="2"/>
      <c r="G392" s="2">
        <v>56.6</v>
      </c>
      <c r="H392" s="2"/>
      <c r="I392" s="2"/>
      <c r="J392" s="2">
        <v>52.5</v>
      </c>
      <c r="K392" s="2"/>
      <c r="L392" s="2"/>
      <c r="M392" s="2"/>
      <c r="N392">
        <f t="shared" si="77"/>
        <v>-2.4753746196393589E-2</v>
      </c>
      <c r="O392">
        <f t="shared" si="68"/>
        <v>-2.4753746196393589</v>
      </c>
      <c r="P392">
        <f t="shared" si="73"/>
        <v>-5</v>
      </c>
      <c r="Q392">
        <f t="shared" si="74"/>
        <v>46.1</v>
      </c>
      <c r="R392">
        <f t="shared" si="75"/>
        <v>62.9</v>
      </c>
      <c r="S392" s="3">
        <f t="shared" si="76"/>
        <v>61.904761904761905</v>
      </c>
    </row>
    <row r="393" spans="1:19" x14ac:dyDescent="0.25">
      <c r="A393">
        <v>2</v>
      </c>
      <c r="B393">
        <v>3</v>
      </c>
      <c r="C393" t="str">
        <f t="shared" si="78"/>
        <v>ODS2« e ODS3«</v>
      </c>
      <c r="D393" s="8" t="s">
        <v>11</v>
      </c>
      <c r="E393" s="8"/>
      <c r="F393" s="2"/>
      <c r="G393" s="2">
        <v>52.4</v>
      </c>
      <c r="H393" s="2"/>
      <c r="I393" s="2"/>
      <c r="J393" s="2">
        <v>51.7</v>
      </c>
      <c r="K393" s="2"/>
      <c r="L393" s="2"/>
      <c r="M393" s="2"/>
      <c r="N393">
        <f t="shared" si="77"/>
        <v>-4.4729032424798421E-3</v>
      </c>
      <c r="O393">
        <f t="shared" si="68"/>
        <v>-0.44729032424798421</v>
      </c>
      <c r="P393">
        <f t="shared" si="73"/>
        <v>-1.1182258106199605</v>
      </c>
      <c r="Q393">
        <f t="shared" si="74"/>
        <v>46.1</v>
      </c>
      <c r="R393">
        <f t="shared" si="75"/>
        <v>62.9</v>
      </c>
      <c r="S393" s="3">
        <f t="shared" si="76"/>
        <v>66.666666666666657</v>
      </c>
    </row>
    <row r="394" spans="1:19" x14ac:dyDescent="0.25">
      <c r="A394">
        <v>2</v>
      </c>
      <c r="B394">
        <v>3</v>
      </c>
      <c r="C394" t="str">
        <f t="shared" si="78"/>
        <v>ODS2« e ODS3«</v>
      </c>
      <c r="D394" s="8" t="s">
        <v>12</v>
      </c>
      <c r="E394" s="8"/>
      <c r="F394" s="2"/>
      <c r="G394" s="2">
        <v>53.9</v>
      </c>
      <c r="H394" s="2"/>
      <c r="I394" s="2"/>
      <c r="J394" s="2">
        <v>56.1</v>
      </c>
      <c r="K394" s="2"/>
      <c r="L394" s="2"/>
      <c r="M394" s="2"/>
      <c r="N394">
        <f t="shared" si="77"/>
        <v>1.3424420678672888E-2</v>
      </c>
      <c r="O394">
        <f t="shared" si="68"/>
        <v>1.3424420678672888</v>
      </c>
      <c r="P394">
        <f t="shared" si="73"/>
        <v>3.356105169668222</v>
      </c>
      <c r="Q394">
        <f t="shared" si="74"/>
        <v>46.1</v>
      </c>
      <c r="R394">
        <f t="shared" si="75"/>
        <v>62.9</v>
      </c>
      <c r="S394" s="3">
        <f t="shared" si="76"/>
        <v>40.476190476190467</v>
      </c>
    </row>
    <row r="395" spans="1:19" x14ac:dyDescent="0.25">
      <c r="A395">
        <v>2</v>
      </c>
      <c r="B395">
        <v>3</v>
      </c>
      <c r="C395" t="str">
        <f t="shared" si="78"/>
        <v>ODS2« e ODS3«</v>
      </c>
      <c r="D395" s="8" t="s">
        <v>13</v>
      </c>
      <c r="E395" s="8"/>
      <c r="F395" s="2"/>
      <c r="G395" s="2">
        <v>54.7</v>
      </c>
      <c r="H395" s="2"/>
      <c r="I395" s="2"/>
      <c r="J395" s="2">
        <v>61.1</v>
      </c>
      <c r="K395" s="2"/>
      <c r="L395" s="2"/>
      <c r="M395" s="2"/>
      <c r="N395">
        <f t="shared" si="77"/>
        <v>3.7571326212750611E-2</v>
      </c>
      <c r="O395">
        <f t="shared" si="68"/>
        <v>3.7571326212750611</v>
      </c>
      <c r="P395">
        <f t="shared" si="73"/>
        <v>5</v>
      </c>
      <c r="Q395">
        <f t="shared" si="74"/>
        <v>46.1</v>
      </c>
      <c r="R395">
        <f t="shared" si="75"/>
        <v>62.9</v>
      </c>
      <c r="S395" s="3">
        <f t="shared" si="76"/>
        <v>10.714285714285699</v>
      </c>
    </row>
    <row r="396" spans="1:19" x14ac:dyDescent="0.25">
      <c r="A396">
        <v>2</v>
      </c>
      <c r="B396">
        <v>3</v>
      </c>
      <c r="C396" t="str">
        <f t="shared" si="78"/>
        <v>ODS2« e ODS3«</v>
      </c>
      <c r="D396" s="8" t="s">
        <v>14</v>
      </c>
      <c r="E396" s="8"/>
      <c r="F396" s="2"/>
      <c r="G396" s="2">
        <v>47.2</v>
      </c>
      <c r="H396" s="2"/>
      <c r="I396" s="2"/>
      <c r="J396" s="2">
        <v>46.1</v>
      </c>
      <c r="K396" s="2"/>
      <c r="L396" s="2"/>
      <c r="M396" s="2"/>
      <c r="N396">
        <f t="shared" si="77"/>
        <v>-7.8295027088461921E-3</v>
      </c>
      <c r="O396">
        <f t="shared" si="68"/>
        <v>-0.78295027088461921</v>
      </c>
      <c r="P396">
        <f t="shared" si="73"/>
        <v>-1.957375677211548</v>
      </c>
      <c r="Q396">
        <f t="shared" si="74"/>
        <v>46.1</v>
      </c>
      <c r="R396">
        <f t="shared" si="75"/>
        <v>62.9</v>
      </c>
      <c r="S396" s="3">
        <f t="shared" si="76"/>
        <v>100</v>
      </c>
    </row>
    <row r="397" spans="1:19" x14ac:dyDescent="0.25">
      <c r="A397">
        <v>2</v>
      </c>
      <c r="B397">
        <v>3</v>
      </c>
      <c r="C397" t="str">
        <f t="shared" si="78"/>
        <v>ODS2« e ODS3«</v>
      </c>
      <c r="D397" s="8" t="s">
        <v>15</v>
      </c>
      <c r="E397" s="8"/>
      <c r="F397" s="2"/>
      <c r="G397" s="2">
        <v>56.7</v>
      </c>
      <c r="H397" s="2"/>
      <c r="I397" s="2"/>
      <c r="J397" s="2"/>
      <c r="K397" s="2"/>
      <c r="L397" s="2"/>
      <c r="M397" s="2"/>
      <c r="S397" s="3"/>
    </row>
    <row r="398" spans="1:19" x14ac:dyDescent="0.25">
      <c r="A398">
        <v>2</v>
      </c>
      <c r="B398">
        <v>3</v>
      </c>
      <c r="C398" t="str">
        <f t="shared" si="78"/>
        <v>ODS2« e ODS3«</v>
      </c>
      <c r="D398" s="8" t="s">
        <v>16</v>
      </c>
      <c r="E398" s="8"/>
      <c r="F398" s="2"/>
      <c r="G398" s="2">
        <v>55.2</v>
      </c>
      <c r="H398" s="2"/>
      <c r="I398" s="2"/>
      <c r="J398" s="2">
        <v>56.3</v>
      </c>
      <c r="K398" s="2"/>
      <c r="L398" s="2"/>
      <c r="M398" s="2"/>
      <c r="N398">
        <f t="shared" si="77"/>
        <v>6.5988711934295008E-3</v>
      </c>
      <c r="O398">
        <f t="shared" si="68"/>
        <v>0.65988711934295008</v>
      </c>
      <c r="P398">
        <f t="shared" si="73"/>
        <v>1.6497177983573752</v>
      </c>
      <c r="Q398">
        <f t="shared" si="74"/>
        <v>46.1</v>
      </c>
      <c r="R398">
        <f t="shared" si="75"/>
        <v>62.9</v>
      </c>
      <c r="S398" s="3">
        <f t="shared" si="76"/>
        <v>39.285714285714299</v>
      </c>
    </row>
    <row r="399" spans="1:19" x14ac:dyDescent="0.25">
      <c r="A399">
        <v>2</v>
      </c>
      <c r="B399">
        <v>3</v>
      </c>
      <c r="C399" t="str">
        <f t="shared" si="78"/>
        <v>ODS2« e ODS3«</v>
      </c>
      <c r="D399" s="8" t="s">
        <v>17</v>
      </c>
      <c r="E399" s="8"/>
      <c r="F399" s="2"/>
      <c r="G399" s="2">
        <v>55.7</v>
      </c>
      <c r="H399" s="2"/>
      <c r="I399" s="2"/>
      <c r="J399" s="2">
        <v>57.1</v>
      </c>
      <c r="K399" s="2"/>
      <c r="L399" s="2"/>
      <c r="M399" s="2"/>
      <c r="N399">
        <f t="shared" si="77"/>
        <v>8.3089861701739487E-3</v>
      </c>
      <c r="O399">
        <f t="shared" si="68"/>
        <v>0.83089861701739487</v>
      </c>
      <c r="P399">
        <f t="shared" si="73"/>
        <v>2.0772465425434872</v>
      </c>
      <c r="Q399">
        <f t="shared" si="74"/>
        <v>46.1</v>
      </c>
      <c r="R399">
        <f t="shared" si="75"/>
        <v>62.9</v>
      </c>
      <c r="S399" s="3">
        <f t="shared" si="76"/>
        <v>34.523809523809511</v>
      </c>
    </row>
    <row r="400" spans="1:19" x14ac:dyDescent="0.25">
      <c r="A400">
        <v>2</v>
      </c>
      <c r="B400">
        <v>3</v>
      </c>
      <c r="C400" t="str">
        <f t="shared" si="78"/>
        <v>ODS2« e ODS3«</v>
      </c>
      <c r="D400" s="8" t="s">
        <v>18</v>
      </c>
      <c r="E400" s="8"/>
      <c r="F400" s="2"/>
      <c r="G400" s="2">
        <v>44.9</v>
      </c>
      <c r="H400" s="2"/>
      <c r="I400" s="2"/>
      <c r="J400" s="2"/>
      <c r="K400" s="2"/>
      <c r="L400" s="2"/>
      <c r="M400" s="2"/>
      <c r="S400" s="3"/>
    </row>
    <row r="401" spans="1:19" x14ac:dyDescent="0.25">
      <c r="A401">
        <v>2</v>
      </c>
      <c r="B401">
        <v>3</v>
      </c>
      <c r="C401" t="str">
        <f t="shared" si="78"/>
        <v>ODS2« e ODS3«</v>
      </c>
      <c r="D401" s="8" t="s">
        <v>19</v>
      </c>
      <c r="E401" s="8"/>
      <c r="F401" s="2"/>
      <c r="G401" s="2">
        <v>56.5</v>
      </c>
      <c r="H401" s="2"/>
      <c r="I401" s="2"/>
      <c r="J401" s="2">
        <v>57</v>
      </c>
      <c r="K401" s="2"/>
      <c r="L401" s="2"/>
      <c r="M401" s="2"/>
      <c r="N401">
        <f t="shared" si="77"/>
        <v>2.9411934076657431E-3</v>
      </c>
      <c r="O401">
        <f t="shared" si="68"/>
        <v>0.29411934076657431</v>
      </c>
      <c r="P401">
        <f t="shared" si="73"/>
        <v>0.73529835191643578</v>
      </c>
      <c r="Q401">
        <f t="shared" si="74"/>
        <v>46.1</v>
      </c>
      <c r="R401">
        <f t="shared" si="75"/>
        <v>62.9</v>
      </c>
      <c r="S401" s="3">
        <f t="shared" si="76"/>
        <v>35.119047619047613</v>
      </c>
    </row>
    <row r="402" spans="1:19" x14ac:dyDescent="0.25">
      <c r="A402">
        <v>2</v>
      </c>
      <c r="B402">
        <v>3</v>
      </c>
      <c r="C402" t="str">
        <f t="shared" si="78"/>
        <v>ODS2« e ODS3«</v>
      </c>
      <c r="D402" s="8" t="s">
        <v>20</v>
      </c>
      <c r="E402" s="8"/>
      <c r="F402" s="2"/>
      <c r="G402" s="2">
        <v>55.6</v>
      </c>
      <c r="H402" s="2"/>
      <c r="I402" s="2"/>
      <c r="J402" s="2">
        <v>56.2</v>
      </c>
      <c r="K402" s="2"/>
      <c r="L402" s="2"/>
      <c r="M402" s="2"/>
      <c r="N402">
        <f t="shared" si="77"/>
        <v>3.5842600332716135E-3</v>
      </c>
      <c r="O402">
        <f t="shared" si="68"/>
        <v>0.35842600332716135</v>
      </c>
      <c r="P402">
        <f t="shared" si="73"/>
        <v>0.89606500831790337</v>
      </c>
      <c r="Q402">
        <f t="shared" si="74"/>
        <v>46.1</v>
      </c>
      <c r="R402">
        <f t="shared" si="75"/>
        <v>62.9</v>
      </c>
      <c r="S402" s="3">
        <f t="shared" si="76"/>
        <v>39.880952380952358</v>
      </c>
    </row>
    <row r="403" spans="1:19" x14ac:dyDescent="0.25">
      <c r="A403">
        <v>2</v>
      </c>
      <c r="B403">
        <v>3</v>
      </c>
      <c r="C403" t="str">
        <f t="shared" si="78"/>
        <v>ODS2« e ODS3«</v>
      </c>
      <c r="D403" s="8" t="s">
        <v>21</v>
      </c>
      <c r="E403" s="8"/>
      <c r="F403" s="2"/>
      <c r="G403" s="2">
        <v>48</v>
      </c>
      <c r="H403" s="2"/>
      <c r="I403" s="2"/>
      <c r="J403" s="2">
        <v>49.3</v>
      </c>
      <c r="K403" s="2"/>
      <c r="L403" s="2"/>
      <c r="M403" s="2"/>
      <c r="N403">
        <f t="shared" si="77"/>
        <v>8.9474815803634034E-3</v>
      </c>
      <c r="O403">
        <f t="shared" si="68"/>
        <v>0.89474815803634034</v>
      </c>
      <c r="P403">
        <f t="shared" si="73"/>
        <v>2.2368703950908508</v>
      </c>
      <c r="Q403">
        <f t="shared" si="74"/>
        <v>46.1</v>
      </c>
      <c r="R403">
        <f t="shared" si="75"/>
        <v>62.9</v>
      </c>
      <c r="S403" s="3">
        <f t="shared" si="76"/>
        <v>80.952380952380977</v>
      </c>
    </row>
    <row r="404" spans="1:19" x14ac:dyDescent="0.25">
      <c r="A404">
        <v>2</v>
      </c>
      <c r="B404">
        <v>3</v>
      </c>
      <c r="C404" t="str">
        <f t="shared" si="78"/>
        <v>ODS2« e ODS3«</v>
      </c>
      <c r="D404" s="8" t="s">
        <v>22</v>
      </c>
      <c r="E404" s="8"/>
      <c r="F404" s="2"/>
      <c r="G404" s="2">
        <v>61</v>
      </c>
      <c r="H404" s="2"/>
      <c r="I404" s="2"/>
      <c r="J404" s="2">
        <v>62.2</v>
      </c>
      <c r="K404" s="2"/>
      <c r="L404" s="2"/>
      <c r="M404" s="2"/>
      <c r="N404">
        <f t="shared" si="77"/>
        <v>6.5148417164282435E-3</v>
      </c>
      <c r="O404">
        <f t="shared" si="68"/>
        <v>0.65148417164282435</v>
      </c>
      <c r="P404">
        <f t="shared" si="73"/>
        <v>1.6287104291070609</v>
      </c>
      <c r="Q404">
        <f t="shared" si="74"/>
        <v>46.1</v>
      </c>
      <c r="R404">
        <f t="shared" si="75"/>
        <v>62.9</v>
      </c>
      <c r="S404" s="3">
        <f t="shared" si="76"/>
        <v>4.1666666666666421</v>
      </c>
    </row>
    <row r="405" spans="1:19" x14ac:dyDescent="0.25">
      <c r="A405">
        <v>2</v>
      </c>
      <c r="B405">
        <v>3</v>
      </c>
      <c r="C405" t="str">
        <f t="shared" si="78"/>
        <v>ODS2« e ODS3«</v>
      </c>
      <c r="D405" s="8" t="s">
        <v>23</v>
      </c>
      <c r="E405" s="8"/>
      <c r="F405" s="2"/>
      <c r="G405" s="2">
        <v>49.4</v>
      </c>
      <c r="H405" s="2"/>
      <c r="I405" s="2"/>
      <c r="J405" s="2">
        <v>47</v>
      </c>
      <c r="K405" s="2"/>
      <c r="L405" s="2"/>
      <c r="M405" s="2"/>
      <c r="N405">
        <f t="shared" si="77"/>
        <v>-1.6463904567927012E-2</v>
      </c>
      <c r="O405">
        <f t="shared" si="68"/>
        <v>-1.6463904567927012</v>
      </c>
      <c r="P405">
        <f t="shared" si="73"/>
        <v>-4.1159761419817533</v>
      </c>
      <c r="Q405">
        <f t="shared" si="74"/>
        <v>46.1</v>
      </c>
      <c r="R405">
        <f t="shared" si="75"/>
        <v>62.9</v>
      </c>
      <c r="S405" s="3">
        <f t="shared" si="76"/>
        <v>94.642857142857153</v>
      </c>
    </row>
    <row r="406" spans="1:19" x14ac:dyDescent="0.25">
      <c r="A406">
        <v>2</v>
      </c>
      <c r="B406">
        <v>3</v>
      </c>
      <c r="C406" t="str">
        <f t="shared" si="78"/>
        <v>ODS2« e ODS3«</v>
      </c>
      <c r="D406" s="8" t="s">
        <v>24</v>
      </c>
      <c r="E406" s="8"/>
      <c r="F406" s="2"/>
      <c r="G406" s="2">
        <v>54.7</v>
      </c>
      <c r="H406" s="2"/>
      <c r="I406" s="2"/>
      <c r="J406" s="2">
        <v>56</v>
      </c>
      <c r="K406" s="2"/>
      <c r="L406" s="2"/>
      <c r="M406" s="2"/>
      <c r="N406">
        <f t="shared" si="77"/>
        <v>7.8600564281392504E-3</v>
      </c>
      <c r="O406">
        <f t="shared" si="68"/>
        <v>0.78600564281392504</v>
      </c>
      <c r="P406">
        <f t="shared" si="73"/>
        <v>1.9650141070348126</v>
      </c>
      <c r="Q406">
        <f t="shared" si="74"/>
        <v>46.1</v>
      </c>
      <c r="R406">
        <f t="shared" si="75"/>
        <v>62.9</v>
      </c>
      <c r="S406" s="3">
        <f t="shared" si="76"/>
        <v>41.071428571428569</v>
      </c>
    </row>
    <row r="407" spans="1:19" x14ac:dyDescent="0.25">
      <c r="A407">
        <v>2</v>
      </c>
      <c r="B407">
        <v>3</v>
      </c>
      <c r="C407" t="str">
        <f t="shared" si="78"/>
        <v>ODS2« e ODS3«</v>
      </c>
      <c r="D407" s="8" t="s">
        <v>25</v>
      </c>
      <c r="E407" s="8"/>
      <c r="F407" s="2"/>
      <c r="G407" s="2">
        <v>53.6</v>
      </c>
      <c r="H407" s="2"/>
      <c r="I407" s="2"/>
      <c r="J407" s="2">
        <v>53.3</v>
      </c>
      <c r="K407" s="2"/>
      <c r="L407" s="2"/>
      <c r="M407" s="2"/>
      <c r="N407">
        <f t="shared" si="77"/>
        <v>-1.869163236185023E-3</v>
      </c>
      <c r="O407">
        <f t="shared" si="68"/>
        <v>-0.1869163236185023</v>
      </c>
      <c r="P407">
        <f t="shared" si="73"/>
        <v>-0.46729080904625575</v>
      </c>
      <c r="Q407">
        <f t="shared" si="74"/>
        <v>46.1</v>
      </c>
      <c r="R407">
        <f t="shared" si="75"/>
        <v>62.9</v>
      </c>
      <c r="S407" s="3">
        <f>(J407-R407)/(Q407-R407)*100</f>
        <v>57.14285714285716</v>
      </c>
    </row>
    <row r="408" spans="1:19" x14ac:dyDescent="0.25">
      <c r="A408">
        <v>2</v>
      </c>
      <c r="B408">
        <v>3</v>
      </c>
      <c r="C408" t="str">
        <f t="shared" si="78"/>
        <v>ODS2« e ODS3«</v>
      </c>
      <c r="D408" s="8" t="s">
        <v>26</v>
      </c>
      <c r="E408" s="8"/>
      <c r="F408" s="2"/>
      <c r="G408" s="2">
        <v>56.8</v>
      </c>
      <c r="H408" s="2"/>
      <c r="I408" s="2"/>
      <c r="J408" s="2">
        <v>62.3</v>
      </c>
      <c r="K408" s="2"/>
      <c r="L408" s="2"/>
      <c r="M408" s="2"/>
      <c r="N408">
        <f t="shared" si="77"/>
        <v>3.128785584250382E-2</v>
      </c>
      <c r="O408">
        <f t="shared" si="68"/>
        <v>3.128785584250382</v>
      </c>
      <c r="P408">
        <f t="shared" si="73"/>
        <v>5</v>
      </c>
      <c r="Q408">
        <f t="shared" si="74"/>
        <v>46.1</v>
      </c>
      <c r="R408">
        <f t="shared" si="75"/>
        <v>62.9</v>
      </c>
      <c r="S408" s="3">
        <f t="shared" si="76"/>
        <v>3.5714285714285801</v>
      </c>
    </row>
    <row r="409" spans="1:19" x14ac:dyDescent="0.25">
      <c r="A409">
        <v>2</v>
      </c>
      <c r="B409">
        <v>3</v>
      </c>
      <c r="C409" t="str">
        <f t="shared" si="78"/>
        <v>ODS2« e ODS3«</v>
      </c>
      <c r="D409" s="8" t="s">
        <v>27</v>
      </c>
      <c r="E409" s="8"/>
      <c r="F409" s="2"/>
      <c r="G409" s="2">
        <v>55.8</v>
      </c>
      <c r="H409" s="2"/>
      <c r="I409" s="2"/>
      <c r="J409" s="2">
        <v>62.9</v>
      </c>
      <c r="K409" s="2"/>
      <c r="L409" s="2"/>
      <c r="M409" s="2"/>
      <c r="N409">
        <f t="shared" si="77"/>
        <v>4.0731777681753512E-2</v>
      </c>
      <c r="O409">
        <f t="shared" si="68"/>
        <v>4.0731777681753512</v>
      </c>
      <c r="P409">
        <f t="shared" si="73"/>
        <v>5</v>
      </c>
      <c r="Q409">
        <f t="shared" si="74"/>
        <v>46.1</v>
      </c>
      <c r="R409">
        <f t="shared" si="75"/>
        <v>62.9</v>
      </c>
      <c r="S409" s="3">
        <f t="shared" si="76"/>
        <v>0</v>
      </c>
    </row>
    <row r="410" spans="1:19" x14ac:dyDescent="0.25">
      <c r="A410">
        <v>2</v>
      </c>
      <c r="B410">
        <v>3</v>
      </c>
      <c r="C410" t="str">
        <f t="shared" si="78"/>
        <v>ODS2« e ODS3«</v>
      </c>
      <c r="D410" s="8" t="s">
        <v>28</v>
      </c>
      <c r="E410" s="8"/>
      <c r="F410" s="2"/>
      <c r="G410" s="2">
        <v>49.9</v>
      </c>
      <c r="H410" s="2"/>
      <c r="I410" s="2"/>
      <c r="J410" s="2"/>
      <c r="K410" s="2"/>
      <c r="L410" s="2"/>
      <c r="M410" s="2"/>
      <c r="S410" s="3"/>
    </row>
    <row r="411" spans="1:19" x14ac:dyDescent="0.25">
      <c r="A411">
        <v>2</v>
      </c>
      <c r="B411">
        <v>3</v>
      </c>
      <c r="C411" t="str">
        <f t="shared" si="78"/>
        <v>ODS2« e ODS3«</v>
      </c>
      <c r="D411" s="8" t="s">
        <v>29</v>
      </c>
      <c r="E411" s="8"/>
      <c r="F411" s="2"/>
      <c r="G411" s="2">
        <v>51.1</v>
      </c>
      <c r="H411" s="2"/>
      <c r="I411" s="2"/>
      <c r="J411" s="2">
        <v>51.8</v>
      </c>
      <c r="K411" s="2"/>
      <c r="L411" s="2"/>
      <c r="M411" s="2"/>
      <c r="N411">
        <f t="shared" si="77"/>
        <v>4.5455170146573298E-3</v>
      </c>
      <c r="O411">
        <f t="shared" si="68"/>
        <v>0.45455170146573298</v>
      </c>
      <c r="P411">
        <f t="shared" si="73"/>
        <v>1.1363792536643325</v>
      </c>
      <c r="Q411">
        <f t="shared" si="74"/>
        <v>46.1</v>
      </c>
      <c r="R411">
        <f t="shared" si="75"/>
        <v>62.9</v>
      </c>
      <c r="S411" s="3">
        <f t="shared" si="76"/>
        <v>66.071428571428598</v>
      </c>
    </row>
    <row r="412" spans="1:19" ht="14.45" x14ac:dyDescent="0.3">
      <c r="A412">
        <v>3</v>
      </c>
      <c r="C412" t="str">
        <f t="shared" si="78"/>
        <v>ODS3«</v>
      </c>
      <c r="D412" s="1" t="s">
        <v>136</v>
      </c>
      <c r="E412" s="1"/>
      <c r="F412" s="2"/>
      <c r="G412" s="2"/>
      <c r="H412" s="2"/>
      <c r="I412" s="2"/>
      <c r="J412" s="2"/>
      <c r="K412" s="2"/>
      <c r="L412" s="2"/>
      <c r="M412" s="2"/>
      <c r="S412" s="3"/>
    </row>
    <row r="413" spans="1:19" ht="14.45" x14ac:dyDescent="0.3">
      <c r="A413">
        <v>3</v>
      </c>
      <c r="C413" t="str">
        <f t="shared" si="78"/>
        <v>ODS3«</v>
      </c>
      <c r="D413" s="7" t="s">
        <v>137</v>
      </c>
      <c r="E413" s="7"/>
      <c r="F413" s="2"/>
      <c r="G413" s="2"/>
      <c r="H413" s="2"/>
      <c r="I413" s="2"/>
      <c r="J413" s="2"/>
      <c r="K413" s="2"/>
      <c r="L413" s="2"/>
      <c r="M413" s="2"/>
      <c r="O413" s="14" t="s">
        <v>185</v>
      </c>
      <c r="S413" s="3"/>
    </row>
    <row r="414" spans="1:19" ht="14.45" x14ac:dyDescent="0.3">
      <c r="A414">
        <v>3</v>
      </c>
      <c r="C414" t="str">
        <f t="shared" si="78"/>
        <v>ODS3«</v>
      </c>
      <c r="D414" s="8" t="s">
        <v>2</v>
      </c>
      <c r="E414" s="8"/>
      <c r="F414" s="2">
        <v>80.599999999999994</v>
      </c>
      <c r="G414" s="2">
        <v>81.2</v>
      </c>
      <c r="H414" s="2">
        <v>80.7</v>
      </c>
      <c r="I414" s="2">
        <v>81</v>
      </c>
      <c r="J414" s="2">
        <v>81.099999999999994</v>
      </c>
      <c r="K414" s="2">
        <v>81</v>
      </c>
      <c r="L414" s="2">
        <v>81.3</v>
      </c>
      <c r="M414" s="2">
        <v>81.099999999999994</v>
      </c>
      <c r="N414">
        <f>(M414/H414)^(1/5)-1</f>
        <v>9.8936626932721872E-4</v>
      </c>
      <c r="O414">
        <f>N414*100</f>
        <v>9.8936626932721872E-2</v>
      </c>
      <c r="P414">
        <f>IF(O414&lt;-2,-5,IF(O414&gt;2,5,2.5*O414))</f>
        <v>0.24734156733180468</v>
      </c>
      <c r="Q414">
        <f>MAX($M$414:$M$440)</f>
        <v>82.6</v>
      </c>
      <c r="R414">
        <f>MIN($M$414:$M$440)</f>
        <v>73.599999999999994</v>
      </c>
      <c r="S414" s="3">
        <f>(M414-R414)/(Q414-R414)*100</f>
        <v>83.333333333333343</v>
      </c>
    </row>
    <row r="415" spans="1:19" ht="14.45" x14ac:dyDescent="0.3">
      <c r="A415">
        <v>3</v>
      </c>
      <c r="C415" t="str">
        <f t="shared" si="78"/>
        <v>ODS3«</v>
      </c>
      <c r="D415" s="8" t="s">
        <v>3</v>
      </c>
      <c r="E415" s="8"/>
      <c r="F415" s="2">
        <v>81.3</v>
      </c>
      <c r="G415" s="2">
        <v>81.599999999999994</v>
      </c>
      <c r="H415" s="2">
        <v>81.3</v>
      </c>
      <c r="I415" s="2">
        <v>81.8</v>
      </c>
      <c r="J415" s="2">
        <v>81.7</v>
      </c>
      <c r="K415" s="2">
        <v>81.8</v>
      </c>
      <c r="L415" s="2">
        <v>82</v>
      </c>
      <c r="M415" s="2">
        <v>81.3</v>
      </c>
      <c r="N415">
        <f t="shared" ref="N415:N440" si="79">(M415/H415)^(1/5)-1</f>
        <v>0</v>
      </c>
      <c r="O415">
        <f t="shared" ref="O415:O441" si="80">N415*100</f>
        <v>0</v>
      </c>
      <c r="P415">
        <f t="shared" ref="P415:P441" si="81">IF(O415&lt;-2,-5,IF(O415&gt;2,5,2.5*O415))</f>
        <v>0</v>
      </c>
      <c r="Q415">
        <f t="shared" ref="Q415:Q441" si="82">MAX($M$414:$M$440)</f>
        <v>82.6</v>
      </c>
      <c r="R415">
        <f t="shared" ref="R415:R441" si="83">MIN($M$414:$M$440)</f>
        <v>73.599999999999994</v>
      </c>
      <c r="S415" s="3">
        <f t="shared" ref="S415:S440" si="84">(M415-R415)/(Q415-R415)*100</f>
        <v>85.555555555555586</v>
      </c>
    </row>
    <row r="416" spans="1:19" ht="14.45" x14ac:dyDescent="0.3">
      <c r="A416">
        <v>3</v>
      </c>
      <c r="C416" t="str">
        <f t="shared" si="78"/>
        <v>ODS3«</v>
      </c>
      <c r="D416" s="8" t="s">
        <v>4</v>
      </c>
      <c r="E416" s="8"/>
      <c r="F416" s="2">
        <v>80.7</v>
      </c>
      <c r="G416" s="2">
        <v>81.400000000000006</v>
      </c>
      <c r="H416" s="2">
        <v>81.099999999999994</v>
      </c>
      <c r="I416" s="2">
        <v>81.5</v>
      </c>
      <c r="J416" s="2">
        <v>81.599999999999994</v>
      </c>
      <c r="K416" s="2">
        <v>81.7</v>
      </c>
      <c r="L416" s="2">
        <v>82.1</v>
      </c>
      <c r="M416" s="2">
        <v>80.900000000000006</v>
      </c>
      <c r="N416">
        <f t="shared" si="79"/>
        <v>-4.9370549869687252E-4</v>
      </c>
      <c r="O416">
        <f t="shared" si="80"/>
        <v>-4.9370549869687252E-2</v>
      </c>
      <c r="P416">
        <f t="shared" si="81"/>
        <v>-0.12342637467421813</v>
      </c>
      <c r="Q416">
        <f t="shared" si="82"/>
        <v>82.6</v>
      </c>
      <c r="R416">
        <f t="shared" si="83"/>
        <v>73.599999999999994</v>
      </c>
      <c r="S416" s="3">
        <f t="shared" si="84"/>
        <v>81.111111111111228</v>
      </c>
    </row>
    <row r="417" spans="1:19" ht="14.45" x14ac:dyDescent="0.3">
      <c r="A417">
        <v>3</v>
      </c>
      <c r="C417" t="str">
        <f t="shared" si="78"/>
        <v>ODS3«</v>
      </c>
      <c r="D417" s="8" t="s">
        <v>5</v>
      </c>
      <c r="E417" s="8"/>
      <c r="F417" s="2">
        <v>74.900000000000006</v>
      </c>
      <c r="G417" s="2">
        <v>74.5</v>
      </c>
      <c r="H417" s="2">
        <v>74.7</v>
      </c>
      <c r="I417" s="2">
        <v>74.900000000000006</v>
      </c>
      <c r="J417" s="2">
        <v>74.8</v>
      </c>
      <c r="K417" s="2">
        <v>75</v>
      </c>
      <c r="L417" s="2">
        <v>75.099999999999994</v>
      </c>
      <c r="M417" s="2">
        <v>73.599999999999994</v>
      </c>
      <c r="N417">
        <f t="shared" si="79"/>
        <v>-2.9626160468428919E-3</v>
      </c>
      <c r="O417">
        <f t="shared" si="80"/>
        <v>-0.29626160468428919</v>
      </c>
      <c r="P417">
        <f t="shared" si="81"/>
        <v>-0.74065401171072298</v>
      </c>
      <c r="Q417">
        <f t="shared" si="82"/>
        <v>82.6</v>
      </c>
      <c r="R417">
        <f t="shared" si="83"/>
        <v>73.599999999999994</v>
      </c>
      <c r="S417" s="3">
        <f t="shared" si="84"/>
        <v>0</v>
      </c>
    </row>
    <row r="418" spans="1:19" ht="14.45" x14ac:dyDescent="0.3">
      <c r="A418">
        <v>3</v>
      </c>
      <c r="C418" t="str">
        <f t="shared" si="78"/>
        <v>ODS3«</v>
      </c>
      <c r="D418" s="8" t="s">
        <v>6</v>
      </c>
      <c r="E418" s="8"/>
      <c r="F418" s="2">
        <v>82.5</v>
      </c>
      <c r="G418" s="2">
        <v>82.3</v>
      </c>
      <c r="H418" s="2">
        <v>81.8</v>
      </c>
      <c r="I418" s="2">
        <v>82.7</v>
      </c>
      <c r="J418" s="2">
        <v>82.2</v>
      </c>
      <c r="K418" s="2">
        <v>82.9</v>
      </c>
      <c r="L418" s="2">
        <v>82.3</v>
      </c>
      <c r="M418" s="2">
        <v>82.3</v>
      </c>
      <c r="N418">
        <f t="shared" si="79"/>
        <v>1.2195158202725764E-3</v>
      </c>
      <c r="O418">
        <f t="shared" si="80"/>
        <v>0.12195158202725764</v>
      </c>
      <c r="P418">
        <f t="shared" si="81"/>
        <v>0.30487895506814411</v>
      </c>
      <c r="Q418">
        <f t="shared" si="82"/>
        <v>82.6</v>
      </c>
      <c r="R418">
        <f t="shared" si="83"/>
        <v>73.599999999999994</v>
      </c>
      <c r="S418" s="3">
        <f t="shared" si="84"/>
        <v>96.6666666666667</v>
      </c>
    </row>
    <row r="419" spans="1:19" ht="14.45" x14ac:dyDescent="0.3">
      <c r="A419">
        <v>3</v>
      </c>
      <c r="C419" t="str">
        <f t="shared" si="78"/>
        <v>ODS3«</v>
      </c>
      <c r="D419" s="8" t="s">
        <v>7</v>
      </c>
      <c r="E419" s="8"/>
      <c r="F419" s="2">
        <v>77.8</v>
      </c>
      <c r="G419" s="2">
        <v>77.900000000000006</v>
      </c>
      <c r="H419" s="2">
        <v>77.5</v>
      </c>
      <c r="I419" s="2">
        <v>78.2</v>
      </c>
      <c r="J419" s="2">
        <v>78</v>
      </c>
      <c r="K419" s="2">
        <v>78.2</v>
      </c>
      <c r="L419" s="2">
        <v>78.599999999999994</v>
      </c>
      <c r="M419" s="2">
        <v>77.8</v>
      </c>
      <c r="N419">
        <f t="shared" si="79"/>
        <v>7.729975737607031E-4</v>
      </c>
      <c r="O419">
        <f t="shared" si="80"/>
        <v>7.729975737607031E-2</v>
      </c>
      <c r="P419">
        <f t="shared" si="81"/>
        <v>0.19324939344017578</v>
      </c>
      <c r="Q419">
        <f t="shared" si="82"/>
        <v>82.6</v>
      </c>
      <c r="R419">
        <f t="shared" si="83"/>
        <v>73.599999999999994</v>
      </c>
      <c r="S419" s="3">
        <f t="shared" si="84"/>
        <v>46.6666666666667</v>
      </c>
    </row>
    <row r="420" spans="1:19" ht="14.45" x14ac:dyDescent="0.3">
      <c r="A420">
        <v>3</v>
      </c>
      <c r="C420" t="str">
        <f t="shared" si="78"/>
        <v>ODS3«</v>
      </c>
      <c r="D420" s="8" t="s">
        <v>8</v>
      </c>
      <c r="E420" s="8"/>
      <c r="F420" s="2">
        <v>80.400000000000006</v>
      </c>
      <c r="G420" s="2">
        <v>80.7</v>
      </c>
      <c r="H420" s="2">
        <v>80.8</v>
      </c>
      <c r="I420" s="2">
        <v>80.900000000000006</v>
      </c>
      <c r="J420" s="2">
        <v>81.099999999999994</v>
      </c>
      <c r="K420" s="2">
        <v>81</v>
      </c>
      <c r="L420" s="2">
        <v>81.5</v>
      </c>
      <c r="M420" s="2">
        <v>81.599999999999994</v>
      </c>
      <c r="N420">
        <f t="shared" si="79"/>
        <v>1.9724019192550735E-3</v>
      </c>
      <c r="O420">
        <f t="shared" si="80"/>
        <v>0.19724019192550735</v>
      </c>
      <c r="P420">
        <f t="shared" si="81"/>
        <v>0.49310047981376837</v>
      </c>
      <c r="Q420">
        <f t="shared" si="82"/>
        <v>82.6</v>
      </c>
      <c r="R420">
        <f t="shared" si="83"/>
        <v>73.599999999999994</v>
      </c>
      <c r="S420" s="3">
        <f t="shared" si="84"/>
        <v>88.888888888888886</v>
      </c>
    </row>
    <row r="421" spans="1:19" ht="14.45" x14ac:dyDescent="0.3">
      <c r="A421">
        <v>3</v>
      </c>
      <c r="C421" t="str">
        <f t="shared" si="78"/>
        <v>ODS3«</v>
      </c>
      <c r="D421" s="8" t="s">
        <v>9</v>
      </c>
      <c r="E421" s="8"/>
      <c r="F421" s="2">
        <v>76.599999999999994</v>
      </c>
      <c r="G421" s="2">
        <v>77</v>
      </c>
      <c r="H421" s="2">
        <v>76.7</v>
      </c>
      <c r="I421" s="2">
        <v>77.3</v>
      </c>
      <c r="J421" s="2">
        <v>77.3</v>
      </c>
      <c r="K421" s="2">
        <v>77.400000000000006</v>
      </c>
      <c r="L421" s="2">
        <v>77.8</v>
      </c>
      <c r="M421" s="2">
        <v>76.900000000000006</v>
      </c>
      <c r="N421">
        <f t="shared" si="79"/>
        <v>5.209692850620673E-4</v>
      </c>
      <c r="O421">
        <f t="shared" si="80"/>
        <v>5.209692850620673E-2</v>
      </c>
      <c r="P421">
        <f t="shared" si="81"/>
        <v>0.13024232126551682</v>
      </c>
      <c r="Q421">
        <f t="shared" si="82"/>
        <v>82.6</v>
      </c>
      <c r="R421">
        <f t="shared" si="83"/>
        <v>73.599999999999994</v>
      </c>
      <c r="S421" s="3">
        <f t="shared" si="84"/>
        <v>36.666666666666792</v>
      </c>
    </row>
    <row r="422" spans="1:19" ht="14.45" x14ac:dyDescent="0.3">
      <c r="A422">
        <v>3</v>
      </c>
      <c r="C422" t="str">
        <f t="shared" si="78"/>
        <v>ODS3«</v>
      </c>
      <c r="D422" s="8" t="s">
        <v>10</v>
      </c>
      <c r="E422" s="8"/>
      <c r="F422" s="2">
        <v>80.5</v>
      </c>
      <c r="G422" s="2">
        <v>81.2</v>
      </c>
      <c r="H422" s="2">
        <v>80.900000000000006</v>
      </c>
      <c r="I422" s="2">
        <v>81.2</v>
      </c>
      <c r="J422" s="2">
        <v>81.2</v>
      </c>
      <c r="K422" s="2">
        <v>81.5</v>
      </c>
      <c r="L422" s="2">
        <v>81.599999999999994</v>
      </c>
      <c r="M422" s="2">
        <v>80.599999999999994</v>
      </c>
      <c r="N422">
        <f t="shared" si="79"/>
        <v>-7.4275892829267498E-4</v>
      </c>
      <c r="O422">
        <f t="shared" si="80"/>
        <v>-7.4275892829267498E-2</v>
      </c>
      <c r="P422">
        <f t="shared" si="81"/>
        <v>-0.18568973207316875</v>
      </c>
      <c r="Q422">
        <f t="shared" si="82"/>
        <v>82.6</v>
      </c>
      <c r="R422">
        <f t="shared" si="83"/>
        <v>73.599999999999994</v>
      </c>
      <c r="S422" s="3">
        <f t="shared" si="84"/>
        <v>77.777777777777786</v>
      </c>
    </row>
    <row r="423" spans="1:19" ht="14.45" x14ac:dyDescent="0.3">
      <c r="A423">
        <v>3</v>
      </c>
      <c r="C423" t="str">
        <f t="shared" si="78"/>
        <v>ODS3«</v>
      </c>
      <c r="D423" s="8" t="s">
        <v>11</v>
      </c>
      <c r="E423" s="8"/>
      <c r="F423" s="2">
        <v>83.2</v>
      </c>
      <c r="G423" s="2">
        <v>83.3</v>
      </c>
      <c r="H423" s="2">
        <v>83</v>
      </c>
      <c r="I423" s="2">
        <v>83.5</v>
      </c>
      <c r="J423" s="2">
        <v>83.4</v>
      </c>
      <c r="K423" s="2">
        <v>83.5</v>
      </c>
      <c r="L423" s="2">
        <v>84</v>
      </c>
      <c r="M423" s="2">
        <v>82.4</v>
      </c>
      <c r="N423">
        <f t="shared" si="79"/>
        <v>-1.4499819351515564E-3</v>
      </c>
      <c r="O423">
        <f t="shared" si="80"/>
        <v>-0.14499819351515564</v>
      </c>
      <c r="P423">
        <f t="shared" si="81"/>
        <v>-0.36249548378788909</v>
      </c>
      <c r="Q423">
        <f t="shared" si="82"/>
        <v>82.6</v>
      </c>
      <c r="R423">
        <f t="shared" si="83"/>
        <v>73.599999999999994</v>
      </c>
      <c r="S423" s="3">
        <f t="shared" si="84"/>
        <v>97.777777777777914</v>
      </c>
    </row>
    <row r="424" spans="1:19" ht="14.45" x14ac:dyDescent="0.3">
      <c r="A424">
        <v>3</v>
      </c>
      <c r="C424" t="str">
        <f t="shared" si="78"/>
        <v>ODS3«</v>
      </c>
      <c r="D424" s="8" t="s">
        <v>12</v>
      </c>
      <c r="E424" s="8"/>
      <c r="F424" s="2">
        <v>77.5</v>
      </c>
      <c r="G424" s="2">
        <v>77.400000000000006</v>
      </c>
      <c r="H424" s="2">
        <v>78</v>
      </c>
      <c r="I424" s="2">
        <v>78</v>
      </c>
      <c r="J424" s="2">
        <v>78.400000000000006</v>
      </c>
      <c r="K424" s="2">
        <v>78.5</v>
      </c>
      <c r="L424" s="2">
        <v>79</v>
      </c>
      <c r="M424" s="2">
        <v>78.599999999999994</v>
      </c>
      <c r="N424">
        <f t="shared" si="79"/>
        <v>1.533749541666074E-3</v>
      </c>
      <c r="O424">
        <f t="shared" si="80"/>
        <v>0.1533749541666074</v>
      </c>
      <c r="P424">
        <f t="shared" si="81"/>
        <v>0.38343738541651851</v>
      </c>
      <c r="Q424">
        <f t="shared" si="82"/>
        <v>82.6</v>
      </c>
      <c r="R424">
        <f t="shared" si="83"/>
        <v>73.599999999999994</v>
      </c>
      <c r="S424" s="3">
        <f t="shared" si="84"/>
        <v>55.555555555555557</v>
      </c>
    </row>
    <row r="425" spans="1:19" ht="14.45" x14ac:dyDescent="0.3">
      <c r="A425">
        <v>3</v>
      </c>
      <c r="C425" t="str">
        <f t="shared" si="78"/>
        <v>ODS3«</v>
      </c>
      <c r="D425" s="8" t="s">
        <v>13</v>
      </c>
      <c r="E425" s="8"/>
      <c r="F425" s="2">
        <v>81.099999999999994</v>
      </c>
      <c r="G425" s="2">
        <v>81.3</v>
      </c>
      <c r="H425" s="2">
        <v>81.599999999999994</v>
      </c>
      <c r="I425" s="2">
        <v>81.5</v>
      </c>
      <c r="J425" s="2">
        <v>81.7</v>
      </c>
      <c r="K425" s="2">
        <v>81.8</v>
      </c>
      <c r="L425" s="2">
        <v>82.1</v>
      </c>
      <c r="M425" s="2">
        <v>82.2</v>
      </c>
      <c r="N425">
        <f t="shared" si="79"/>
        <v>1.4662819601352073E-3</v>
      </c>
      <c r="O425">
        <f t="shared" si="80"/>
        <v>0.14662819601352073</v>
      </c>
      <c r="P425">
        <f t="shared" si="81"/>
        <v>0.36657049003380182</v>
      </c>
      <c r="Q425">
        <f t="shared" si="82"/>
        <v>82.6</v>
      </c>
      <c r="R425">
        <f t="shared" si="83"/>
        <v>73.599999999999994</v>
      </c>
      <c r="S425" s="3">
        <f t="shared" si="84"/>
        <v>95.555555555555642</v>
      </c>
    </row>
    <row r="426" spans="1:19" ht="14.45" x14ac:dyDescent="0.3">
      <c r="A426">
        <v>3</v>
      </c>
      <c r="C426" t="str">
        <f t="shared" si="78"/>
        <v>ODS3«</v>
      </c>
      <c r="D426" s="8" t="s">
        <v>14</v>
      </c>
      <c r="E426" s="8"/>
      <c r="F426" s="2">
        <v>82.4</v>
      </c>
      <c r="G426" s="2">
        <v>82.9</v>
      </c>
      <c r="H426" s="2">
        <v>82.4</v>
      </c>
      <c r="I426" s="2">
        <v>82.7</v>
      </c>
      <c r="J426" s="2">
        <v>82.7</v>
      </c>
      <c r="K426" s="2">
        <v>82.8</v>
      </c>
      <c r="L426" s="2">
        <v>83</v>
      </c>
      <c r="M426" s="2">
        <v>82.3</v>
      </c>
      <c r="N426">
        <f t="shared" si="79"/>
        <v>-2.4283635695809824E-4</v>
      </c>
      <c r="O426">
        <f t="shared" si="80"/>
        <v>-2.4283635695809824E-2</v>
      </c>
      <c r="P426">
        <f t="shared" si="81"/>
        <v>-6.0709089239524561E-2</v>
      </c>
      <c r="Q426">
        <f t="shared" si="82"/>
        <v>82.6</v>
      </c>
      <c r="R426">
        <f t="shared" si="83"/>
        <v>73.599999999999994</v>
      </c>
      <c r="S426" s="3">
        <f t="shared" si="84"/>
        <v>96.6666666666667</v>
      </c>
    </row>
    <row r="427" spans="1:19" ht="14.45" x14ac:dyDescent="0.3">
      <c r="A427">
        <v>3</v>
      </c>
      <c r="C427" t="str">
        <f t="shared" si="78"/>
        <v>ODS3«</v>
      </c>
      <c r="D427" s="8" t="s">
        <v>15</v>
      </c>
      <c r="E427" s="8"/>
      <c r="F427" s="2">
        <v>81.400000000000006</v>
      </c>
      <c r="G427" s="2">
        <v>81.5</v>
      </c>
      <c r="H427" s="2">
        <v>81.099999999999994</v>
      </c>
      <c r="I427" s="2">
        <v>81.5</v>
      </c>
      <c r="J427" s="2">
        <v>81.400000000000006</v>
      </c>
      <c r="K427" s="2">
        <v>81.900000000000006</v>
      </c>
      <c r="L427" s="2">
        <v>81.7</v>
      </c>
      <c r="M427" s="2">
        <v>81.2</v>
      </c>
      <c r="N427">
        <f t="shared" si="79"/>
        <v>2.4648758232626022E-4</v>
      </c>
      <c r="O427">
        <f t="shared" si="80"/>
        <v>2.4648758232626022E-2</v>
      </c>
      <c r="P427">
        <f t="shared" si="81"/>
        <v>6.1621895581565056E-2</v>
      </c>
      <c r="Q427">
        <f t="shared" si="82"/>
        <v>82.6</v>
      </c>
      <c r="R427">
        <f t="shared" si="83"/>
        <v>73.599999999999994</v>
      </c>
      <c r="S427" s="3">
        <f t="shared" si="84"/>
        <v>84.444444444444542</v>
      </c>
    </row>
    <row r="428" spans="1:19" ht="14.45" x14ac:dyDescent="0.3">
      <c r="A428">
        <v>3</v>
      </c>
      <c r="C428" t="str">
        <f t="shared" si="78"/>
        <v>ODS3«</v>
      </c>
      <c r="D428" s="8" t="s">
        <v>16</v>
      </c>
      <c r="E428" s="8"/>
      <c r="F428" s="2">
        <v>75.8</v>
      </c>
      <c r="G428" s="2">
        <v>76</v>
      </c>
      <c r="H428" s="2">
        <v>75.7</v>
      </c>
      <c r="I428" s="2">
        <v>76.2</v>
      </c>
      <c r="J428" s="2">
        <v>76</v>
      </c>
      <c r="K428" s="2">
        <v>76.2</v>
      </c>
      <c r="L428" s="2">
        <v>76.5</v>
      </c>
      <c r="M428" s="2">
        <v>75.7</v>
      </c>
      <c r="N428">
        <f t="shared" si="79"/>
        <v>0</v>
      </c>
      <c r="O428">
        <f t="shared" si="80"/>
        <v>0</v>
      </c>
      <c r="P428">
        <f t="shared" si="81"/>
        <v>0</v>
      </c>
      <c r="Q428">
        <f t="shared" si="82"/>
        <v>82.6</v>
      </c>
      <c r="R428">
        <f t="shared" si="83"/>
        <v>73.599999999999994</v>
      </c>
      <c r="S428" s="3">
        <f t="shared" si="84"/>
        <v>23.333333333333428</v>
      </c>
    </row>
    <row r="429" spans="1:19" ht="14.45" x14ac:dyDescent="0.3">
      <c r="A429">
        <v>3</v>
      </c>
      <c r="C429" t="str">
        <f t="shared" si="78"/>
        <v>ODS3«</v>
      </c>
      <c r="D429" s="8" t="s">
        <v>17</v>
      </c>
      <c r="E429" s="8"/>
      <c r="F429" s="2">
        <v>81</v>
      </c>
      <c r="G429" s="2">
        <v>81.400000000000006</v>
      </c>
      <c r="H429" s="2">
        <v>81.5</v>
      </c>
      <c r="I429" s="2">
        <v>81.7</v>
      </c>
      <c r="J429" s="2">
        <v>82.2</v>
      </c>
      <c r="K429" s="2">
        <v>82.2</v>
      </c>
      <c r="L429" s="2">
        <v>82.8</v>
      </c>
      <c r="N429">
        <f>(L429/G429)^(1/5)-1</f>
        <v>3.4163802458975212E-3</v>
      </c>
      <c r="O429">
        <f t="shared" ref="O429" si="85">N429*100</f>
        <v>0.34163802458975212</v>
      </c>
      <c r="P429">
        <f t="shared" ref="P429" si="86">IF(O429&lt;-2,-5,IF(O429&gt;2,5,2.5*O429))</f>
        <v>0.8540950614743803</v>
      </c>
      <c r="Q429">
        <f t="shared" si="82"/>
        <v>82.6</v>
      </c>
      <c r="R429">
        <f t="shared" si="83"/>
        <v>73.599999999999994</v>
      </c>
      <c r="S429" s="3">
        <f>(L429-R429)/(Q429-R429)*100</f>
        <v>102.22222222222226</v>
      </c>
    </row>
    <row r="430" spans="1:19" ht="14.45" x14ac:dyDescent="0.3">
      <c r="A430">
        <v>3</v>
      </c>
      <c r="C430" t="str">
        <f t="shared" si="78"/>
        <v>ODS3«</v>
      </c>
      <c r="D430" s="8" t="s">
        <v>18</v>
      </c>
      <c r="E430" s="8"/>
      <c r="F430" s="2">
        <v>82.9</v>
      </c>
      <c r="G430" s="2">
        <v>83.2</v>
      </c>
      <c r="H430" s="2">
        <v>82.7</v>
      </c>
      <c r="I430" s="2">
        <v>83.4</v>
      </c>
      <c r="J430" s="2">
        <v>83.1</v>
      </c>
      <c r="K430" s="2">
        <v>83.4</v>
      </c>
      <c r="L430" s="2">
        <v>83.6</v>
      </c>
      <c r="M430" s="2">
        <v>82.4</v>
      </c>
      <c r="N430">
        <f t="shared" si="79"/>
        <v>-7.2656894370670688E-4</v>
      </c>
      <c r="O430">
        <f t="shared" si="80"/>
        <v>-7.2656894370670688E-2</v>
      </c>
      <c r="P430">
        <f t="shared" si="81"/>
        <v>-0.18164223592667672</v>
      </c>
      <c r="Q430">
        <f t="shared" si="82"/>
        <v>82.6</v>
      </c>
      <c r="R430">
        <f t="shared" si="83"/>
        <v>73.599999999999994</v>
      </c>
      <c r="S430" s="3">
        <f t="shared" si="84"/>
        <v>97.777777777777914</v>
      </c>
    </row>
    <row r="431" spans="1:19" ht="14.45" x14ac:dyDescent="0.3">
      <c r="A431">
        <v>3</v>
      </c>
      <c r="C431" t="str">
        <f t="shared" si="78"/>
        <v>ODS3«</v>
      </c>
      <c r="D431" s="8" t="s">
        <v>19</v>
      </c>
      <c r="E431" s="8"/>
      <c r="F431" s="2">
        <v>74.3</v>
      </c>
      <c r="G431" s="2">
        <v>74.5</v>
      </c>
      <c r="H431" s="2">
        <v>74.8</v>
      </c>
      <c r="I431" s="2">
        <v>74.900000000000006</v>
      </c>
      <c r="J431" s="2">
        <v>74.900000000000006</v>
      </c>
      <c r="K431" s="2">
        <v>75.099999999999994</v>
      </c>
      <c r="L431" s="2">
        <v>75.7</v>
      </c>
      <c r="M431" s="2">
        <v>75.7</v>
      </c>
      <c r="N431">
        <f t="shared" si="79"/>
        <v>2.3949183389364581E-3</v>
      </c>
      <c r="O431">
        <f t="shared" si="80"/>
        <v>0.23949183389364581</v>
      </c>
      <c r="P431">
        <f t="shared" si="81"/>
        <v>0.59872958473411453</v>
      </c>
      <c r="Q431">
        <f t="shared" si="82"/>
        <v>82.6</v>
      </c>
      <c r="R431">
        <f t="shared" si="83"/>
        <v>73.599999999999994</v>
      </c>
      <c r="S431" s="3">
        <f t="shared" si="84"/>
        <v>23.333333333333428</v>
      </c>
    </row>
    <row r="432" spans="1:19" ht="14.45" x14ac:dyDescent="0.3">
      <c r="A432">
        <v>3</v>
      </c>
      <c r="C432" t="str">
        <f t="shared" si="78"/>
        <v>ODS3«</v>
      </c>
      <c r="D432" s="8" t="s">
        <v>20</v>
      </c>
      <c r="E432" s="8"/>
      <c r="F432" s="2">
        <v>74.099999999999994</v>
      </c>
      <c r="G432" s="2">
        <v>74.7</v>
      </c>
      <c r="H432" s="2">
        <v>74.599999999999994</v>
      </c>
      <c r="I432" s="2">
        <v>74.900000000000006</v>
      </c>
      <c r="J432" s="2">
        <v>75.8</v>
      </c>
      <c r="K432" s="2">
        <v>76</v>
      </c>
      <c r="L432" s="2">
        <v>76.5</v>
      </c>
      <c r="M432" s="2">
        <v>75.099999999999994</v>
      </c>
      <c r="N432">
        <f t="shared" si="79"/>
        <v>1.3369031714305368E-3</v>
      </c>
      <c r="O432">
        <f t="shared" si="80"/>
        <v>0.13369031714305368</v>
      </c>
      <c r="P432">
        <f t="shared" si="81"/>
        <v>0.33422579285763421</v>
      </c>
      <c r="Q432">
        <f t="shared" si="82"/>
        <v>82.6</v>
      </c>
      <c r="R432">
        <f t="shared" si="83"/>
        <v>73.599999999999994</v>
      </c>
      <c r="S432" s="3">
        <f t="shared" si="84"/>
        <v>16.666666666666664</v>
      </c>
    </row>
    <row r="433" spans="1:19" ht="14.45" x14ac:dyDescent="0.3">
      <c r="A433">
        <v>3</v>
      </c>
      <c r="C433" t="str">
        <f t="shared" si="78"/>
        <v>ODS3«</v>
      </c>
      <c r="D433" s="8" t="s">
        <v>21</v>
      </c>
      <c r="E433" s="8"/>
      <c r="F433" s="2">
        <v>81.900000000000006</v>
      </c>
      <c r="G433" s="2">
        <v>82.3</v>
      </c>
      <c r="H433" s="2">
        <v>82.4</v>
      </c>
      <c r="I433" s="2">
        <v>82.7</v>
      </c>
      <c r="J433" s="2">
        <v>82.1</v>
      </c>
      <c r="K433" s="2">
        <v>82.3</v>
      </c>
      <c r="L433" s="2">
        <v>82.7</v>
      </c>
      <c r="M433" s="2">
        <v>81.8</v>
      </c>
      <c r="N433">
        <f t="shared" si="79"/>
        <v>-1.4605709878043882E-3</v>
      </c>
      <c r="O433">
        <f t="shared" si="80"/>
        <v>-0.14605709878043882</v>
      </c>
      <c r="P433">
        <f t="shared" si="81"/>
        <v>-0.36514274695109705</v>
      </c>
      <c r="Q433">
        <f t="shared" si="82"/>
        <v>82.6</v>
      </c>
      <c r="R433">
        <f t="shared" si="83"/>
        <v>73.599999999999994</v>
      </c>
      <c r="S433" s="3">
        <f t="shared" si="84"/>
        <v>91.111111111111143</v>
      </c>
    </row>
    <row r="434" spans="1:19" ht="14.45" x14ac:dyDescent="0.3">
      <c r="A434">
        <v>3</v>
      </c>
      <c r="C434" t="str">
        <f t="shared" si="78"/>
        <v>ODS3«</v>
      </c>
      <c r="D434" s="8" t="s">
        <v>22</v>
      </c>
      <c r="E434" s="8"/>
      <c r="F434" s="2">
        <v>81.900000000000006</v>
      </c>
      <c r="G434" s="2">
        <v>82.1</v>
      </c>
      <c r="H434" s="2">
        <v>82</v>
      </c>
      <c r="I434" s="2">
        <v>82.6</v>
      </c>
      <c r="J434" s="2">
        <v>82.4</v>
      </c>
      <c r="K434" s="2">
        <v>82.5</v>
      </c>
      <c r="L434" s="2">
        <v>82.9</v>
      </c>
      <c r="M434" s="2">
        <v>82.6</v>
      </c>
      <c r="N434">
        <f t="shared" si="79"/>
        <v>1.4591501777201366E-3</v>
      </c>
      <c r="O434">
        <f t="shared" si="80"/>
        <v>0.14591501777201366</v>
      </c>
      <c r="P434">
        <f t="shared" si="81"/>
        <v>0.36478754443003414</v>
      </c>
      <c r="Q434">
        <f t="shared" si="82"/>
        <v>82.6</v>
      </c>
      <c r="R434">
        <f t="shared" si="83"/>
        <v>73.599999999999994</v>
      </c>
      <c r="S434" s="3">
        <f t="shared" si="84"/>
        <v>100</v>
      </c>
    </row>
    <row r="435" spans="1:19" ht="14.45" x14ac:dyDescent="0.3">
      <c r="A435">
        <v>3</v>
      </c>
      <c r="C435" t="str">
        <f t="shared" si="78"/>
        <v>ODS3«</v>
      </c>
      <c r="D435" s="8" t="s">
        <v>23</v>
      </c>
      <c r="E435" s="8"/>
      <c r="F435" s="2">
        <v>81.400000000000006</v>
      </c>
      <c r="G435" s="2">
        <v>81.8</v>
      </c>
      <c r="H435" s="2">
        <v>81.599999999999994</v>
      </c>
      <c r="I435" s="2">
        <v>81.7</v>
      </c>
      <c r="J435" s="2">
        <v>81.8</v>
      </c>
      <c r="K435" s="2">
        <v>81.900000000000006</v>
      </c>
      <c r="L435" s="2">
        <v>82.2</v>
      </c>
      <c r="M435" s="2">
        <v>81.5</v>
      </c>
      <c r="N435">
        <f t="shared" si="79"/>
        <v>-2.4521827373191751E-4</v>
      </c>
      <c r="O435">
        <f t="shared" si="80"/>
        <v>-2.4521827373191751E-2</v>
      </c>
      <c r="P435">
        <f t="shared" si="81"/>
        <v>-6.1304568432979378E-2</v>
      </c>
      <c r="Q435">
        <f t="shared" si="82"/>
        <v>82.6</v>
      </c>
      <c r="R435">
        <f t="shared" si="83"/>
        <v>73.599999999999994</v>
      </c>
      <c r="S435" s="3">
        <f t="shared" si="84"/>
        <v>87.777777777777843</v>
      </c>
    </row>
    <row r="436" spans="1:19" ht="14.45" x14ac:dyDescent="0.3">
      <c r="A436">
        <v>3</v>
      </c>
      <c r="C436" t="str">
        <f t="shared" si="78"/>
        <v>ODS3«</v>
      </c>
      <c r="D436" s="8" t="s">
        <v>24</v>
      </c>
      <c r="E436" s="8"/>
      <c r="F436" s="2">
        <v>77.099999999999994</v>
      </c>
      <c r="G436" s="2">
        <v>77.8</v>
      </c>
      <c r="H436" s="2">
        <v>77.5</v>
      </c>
      <c r="I436" s="2">
        <v>78</v>
      </c>
      <c r="J436" s="2">
        <v>77.8</v>
      </c>
      <c r="K436" s="2">
        <v>77.7</v>
      </c>
      <c r="L436" s="2">
        <v>78</v>
      </c>
      <c r="M436" s="2">
        <v>76.599999999999994</v>
      </c>
      <c r="N436">
        <f t="shared" si="79"/>
        <v>-2.3334451967054193E-3</v>
      </c>
      <c r="O436">
        <f t="shared" si="80"/>
        <v>-0.23334451967054193</v>
      </c>
      <c r="P436">
        <f t="shared" si="81"/>
        <v>-0.58336129917635482</v>
      </c>
      <c r="Q436">
        <f t="shared" si="82"/>
        <v>82.6</v>
      </c>
      <c r="R436">
        <f t="shared" si="83"/>
        <v>73.599999999999994</v>
      </c>
      <c r="S436" s="3">
        <f t="shared" si="84"/>
        <v>33.333333333333329</v>
      </c>
    </row>
    <row r="437" spans="1:19" ht="14.45" x14ac:dyDescent="0.3">
      <c r="A437">
        <v>3</v>
      </c>
      <c r="C437" t="str">
        <f t="shared" si="78"/>
        <v>ODS3«</v>
      </c>
      <c r="D437" s="8" t="s">
        <v>25</v>
      </c>
      <c r="E437" s="8"/>
      <c r="F437" s="2">
        <v>80.900000000000006</v>
      </c>
      <c r="G437" s="2">
        <v>81.3</v>
      </c>
      <c r="H437" s="2">
        <v>81.3</v>
      </c>
      <c r="I437" s="2">
        <v>81.3</v>
      </c>
      <c r="J437" s="2">
        <v>81.599999999999994</v>
      </c>
      <c r="K437" s="2">
        <v>81.5</v>
      </c>
      <c r="L437" s="2">
        <v>81.900000000000006</v>
      </c>
      <c r="M437" s="2">
        <v>81.099999999999994</v>
      </c>
      <c r="N437">
        <f t="shared" si="79"/>
        <v>-4.9248977355909052E-4</v>
      </c>
      <c r="O437">
        <f t="shared" si="80"/>
        <v>-4.9248977355909052E-2</v>
      </c>
      <c r="P437">
        <f t="shared" si="81"/>
        <v>-0.12312244338977263</v>
      </c>
      <c r="Q437">
        <f t="shared" si="82"/>
        <v>82.6</v>
      </c>
      <c r="R437">
        <f t="shared" si="83"/>
        <v>73.599999999999994</v>
      </c>
      <c r="S437" s="3">
        <f t="shared" si="84"/>
        <v>83.333333333333343</v>
      </c>
    </row>
    <row r="438" spans="1:19" ht="14.45" x14ac:dyDescent="0.3">
      <c r="A438">
        <v>3</v>
      </c>
      <c r="C438" t="str">
        <f t="shared" si="78"/>
        <v>ODS3«</v>
      </c>
      <c r="D438" s="8" t="s">
        <v>26</v>
      </c>
      <c r="E438" s="8"/>
      <c r="F438" s="2">
        <v>78.3</v>
      </c>
      <c r="G438" s="2">
        <v>78.900000000000006</v>
      </c>
      <c r="H438" s="2">
        <v>78.7</v>
      </c>
      <c r="I438" s="2">
        <v>79.099999999999994</v>
      </c>
      <c r="J438" s="2">
        <v>79.099999999999994</v>
      </c>
      <c r="K438" s="2">
        <v>79.099999999999994</v>
      </c>
      <c r="L438" s="2">
        <v>79.3</v>
      </c>
      <c r="M438" s="2">
        <v>78.3</v>
      </c>
      <c r="N438">
        <f t="shared" si="79"/>
        <v>-1.0185913685901715E-3</v>
      </c>
      <c r="O438">
        <f t="shared" si="80"/>
        <v>-0.10185913685901715</v>
      </c>
      <c r="P438">
        <f t="shared" si="81"/>
        <v>-0.25464784214754288</v>
      </c>
      <c r="Q438">
        <f t="shared" si="82"/>
        <v>82.6</v>
      </c>
      <c r="R438">
        <f t="shared" si="83"/>
        <v>73.599999999999994</v>
      </c>
      <c r="S438" s="3">
        <f t="shared" si="84"/>
        <v>52.222222222222257</v>
      </c>
    </row>
    <row r="439" spans="1:19" ht="14.45" x14ac:dyDescent="0.3">
      <c r="A439">
        <v>3</v>
      </c>
      <c r="C439" t="str">
        <f t="shared" si="78"/>
        <v>ODS3«</v>
      </c>
      <c r="D439" s="8" t="s">
        <v>27</v>
      </c>
      <c r="E439" s="8"/>
      <c r="F439" s="2">
        <v>75.099999999999994</v>
      </c>
      <c r="G439" s="2">
        <v>75</v>
      </c>
      <c r="H439" s="2">
        <v>74.900000000000006</v>
      </c>
      <c r="I439" s="2">
        <v>75.2</v>
      </c>
      <c r="J439" s="2">
        <v>75.2</v>
      </c>
      <c r="K439" s="2">
        <v>75.3</v>
      </c>
      <c r="L439" s="2">
        <v>75.599999999999994</v>
      </c>
      <c r="M439" s="2">
        <v>74.2</v>
      </c>
      <c r="N439">
        <f t="shared" si="79"/>
        <v>-1.8761858287961175E-3</v>
      </c>
      <c r="O439">
        <f t="shared" si="80"/>
        <v>-0.18761858287961175</v>
      </c>
      <c r="P439">
        <f t="shared" si="81"/>
        <v>-0.46904645719902938</v>
      </c>
      <c r="Q439">
        <f t="shared" si="82"/>
        <v>82.6</v>
      </c>
      <c r="R439">
        <f t="shared" si="83"/>
        <v>73.599999999999994</v>
      </c>
      <c r="S439" s="3">
        <f t="shared" si="84"/>
        <v>6.6666666666667611</v>
      </c>
    </row>
    <row r="440" spans="1:19" ht="14.45" x14ac:dyDescent="0.3">
      <c r="A440">
        <v>3</v>
      </c>
      <c r="C440" t="str">
        <f t="shared" si="78"/>
        <v>ODS3«</v>
      </c>
      <c r="D440" s="8" t="s">
        <v>28</v>
      </c>
      <c r="E440" s="8"/>
      <c r="F440" s="2">
        <v>82</v>
      </c>
      <c r="G440" s="2">
        <v>82.3</v>
      </c>
      <c r="H440" s="2">
        <v>82.2</v>
      </c>
      <c r="I440" s="2">
        <v>82.4</v>
      </c>
      <c r="J440" s="2">
        <v>82.5</v>
      </c>
      <c r="K440" s="2">
        <v>82.6</v>
      </c>
      <c r="L440" s="2">
        <v>83.2</v>
      </c>
      <c r="M440" s="2">
        <v>82.4</v>
      </c>
      <c r="N440">
        <f t="shared" si="79"/>
        <v>4.8614510090394525E-4</v>
      </c>
      <c r="O440">
        <f t="shared" si="80"/>
        <v>4.8614510090394525E-2</v>
      </c>
      <c r="P440">
        <f t="shared" si="81"/>
        <v>0.12153627522598631</v>
      </c>
      <c r="Q440">
        <f t="shared" si="82"/>
        <v>82.6</v>
      </c>
      <c r="R440">
        <f t="shared" si="83"/>
        <v>73.599999999999994</v>
      </c>
      <c r="S440" s="3">
        <f t="shared" si="84"/>
        <v>97.777777777777914</v>
      </c>
    </row>
    <row r="441" spans="1:19" ht="14.45" x14ac:dyDescent="0.3">
      <c r="A441">
        <v>3</v>
      </c>
      <c r="C441" t="str">
        <f t="shared" si="78"/>
        <v>ODS3«</v>
      </c>
      <c r="D441" s="8" t="s">
        <v>29</v>
      </c>
      <c r="E441" s="8"/>
      <c r="F441" s="2">
        <v>80.5</v>
      </c>
      <c r="G441" s="2">
        <v>80.8</v>
      </c>
      <c r="H441" s="2">
        <v>80.5</v>
      </c>
      <c r="I441" s="2">
        <v>80.900000000000006</v>
      </c>
      <c r="J441" s="2">
        <v>80.900000000000006</v>
      </c>
      <c r="K441" s="2">
        <v>81</v>
      </c>
      <c r="L441" s="2">
        <v>81.3</v>
      </c>
      <c r="M441" s="2"/>
      <c r="N441">
        <f>(L441/G441)^(1/5)-1</f>
        <v>1.2345716622865766E-3</v>
      </c>
      <c r="O441">
        <f t="shared" si="80"/>
        <v>0.12345716622865766</v>
      </c>
      <c r="P441">
        <f t="shared" si="81"/>
        <v>0.30864291557164414</v>
      </c>
      <c r="Q441">
        <f t="shared" si="82"/>
        <v>82.6</v>
      </c>
      <c r="R441">
        <f t="shared" si="83"/>
        <v>73.599999999999994</v>
      </c>
      <c r="S441" s="3">
        <f>(L441-R441)/(Q441-R441)*100</f>
        <v>85.555555555555586</v>
      </c>
    </row>
    <row r="442" spans="1:19" ht="14.45" x14ac:dyDescent="0.3">
      <c r="A442">
        <v>3</v>
      </c>
      <c r="C442" t="str">
        <f t="shared" si="78"/>
        <v>ODS3«</v>
      </c>
      <c r="D442" s="7" t="s">
        <v>139</v>
      </c>
      <c r="E442" s="7"/>
      <c r="F442" s="2"/>
      <c r="G442" s="2"/>
      <c r="H442" s="2"/>
      <c r="I442" s="2"/>
      <c r="J442" s="2"/>
      <c r="K442" s="2"/>
      <c r="L442" s="2"/>
      <c r="O442" s="14" t="s">
        <v>185</v>
      </c>
      <c r="S442" s="3"/>
    </row>
    <row r="443" spans="1:19" ht="14.45" x14ac:dyDescent="0.3">
      <c r="A443">
        <v>3</v>
      </c>
      <c r="C443" t="str">
        <f t="shared" si="78"/>
        <v>ODS3«</v>
      </c>
      <c r="D443" s="8" t="s">
        <v>2</v>
      </c>
      <c r="E443" s="8"/>
      <c r="F443" s="2">
        <v>64.900000000000006</v>
      </c>
      <c r="G443" s="2">
        <v>65.2</v>
      </c>
      <c r="H443" s="2">
        <v>64.599999999999994</v>
      </c>
      <c r="I443" s="2">
        <v>65.2</v>
      </c>
      <c r="J443" s="2">
        <v>65.5</v>
      </c>
      <c r="K443" s="2">
        <v>65.5</v>
      </c>
      <c r="L443" s="2">
        <v>65.5</v>
      </c>
      <c r="N443">
        <f>(L443/G443)^(1/5)-1</f>
        <v>9.1855635644488842E-4</v>
      </c>
      <c r="O443">
        <f>N443*100</f>
        <v>9.1855635644488842E-2</v>
      </c>
      <c r="P443">
        <f>IF(O443&lt;-2,-5,IF(O443&gt;2,5,2.5*O443))</f>
        <v>0.22963908911122211</v>
      </c>
      <c r="Q443">
        <f>MAX($L$443:$L$469)</f>
        <v>84</v>
      </c>
      <c r="R443">
        <f>MIN($L$443:$L$469)</f>
        <v>46.2</v>
      </c>
      <c r="S443" s="3">
        <f>(L443-R443)/(Q443-R443)*100</f>
        <v>51.058201058201057</v>
      </c>
    </row>
    <row r="444" spans="1:19" ht="14.45" x14ac:dyDescent="0.3">
      <c r="A444">
        <v>3</v>
      </c>
      <c r="C444" t="str">
        <f t="shared" si="78"/>
        <v>ODS3«</v>
      </c>
      <c r="D444" s="8" t="s">
        <v>3</v>
      </c>
      <c r="E444" s="8"/>
      <c r="F444" s="2">
        <v>68.7</v>
      </c>
      <c r="G444" s="2">
        <v>69.599999999999994</v>
      </c>
      <c r="H444" s="2">
        <v>69.900000000000006</v>
      </c>
      <c r="I444" s="2">
        <v>70.3</v>
      </c>
      <c r="J444" s="2">
        <v>70.400000000000006</v>
      </c>
      <c r="K444" s="2">
        <v>71.7</v>
      </c>
      <c r="L444" s="2">
        <v>71.3</v>
      </c>
      <c r="N444">
        <f>(L444/G444)^(1/5)-1</f>
        <v>4.8380176127411634E-3</v>
      </c>
      <c r="O444">
        <f t="shared" ref="O444:O470" si="87">N444*100</f>
        <v>0.48380176127411634</v>
      </c>
      <c r="P444">
        <f t="shared" ref="P444:P470" si="88">IF(O444&lt;-2,-5,IF(O444&gt;2,5,2.5*O444))</f>
        <v>1.2095044031852908</v>
      </c>
      <c r="Q444">
        <f t="shared" ref="Q444:Q470" si="89">MAX($L$443:$L$469)</f>
        <v>84</v>
      </c>
      <c r="R444">
        <f t="shared" ref="R444:R470" si="90">MIN($L$443:$L$469)</f>
        <v>46.2</v>
      </c>
      <c r="S444" s="3">
        <f>(L444-R444)/(Q444-R444)*100</f>
        <v>66.402116402116391</v>
      </c>
    </row>
    <row r="445" spans="1:19" ht="14.45" x14ac:dyDescent="0.3">
      <c r="A445">
        <v>3</v>
      </c>
      <c r="C445" t="str">
        <f t="shared" si="78"/>
        <v>ODS3«</v>
      </c>
      <c r="D445" s="8" t="s">
        <v>4</v>
      </c>
      <c r="E445" s="8"/>
      <c r="F445" s="2">
        <v>74.3</v>
      </c>
      <c r="G445" s="2">
        <v>75.099999999999994</v>
      </c>
      <c r="H445" s="2">
        <v>74.599999999999994</v>
      </c>
      <c r="I445" s="2">
        <v>73.900000000000006</v>
      </c>
      <c r="J445" s="2">
        <v>74.5</v>
      </c>
      <c r="K445" s="2">
        <v>74.900000000000006</v>
      </c>
      <c r="L445" s="2">
        <v>74</v>
      </c>
      <c r="N445">
        <f>(L445/G445)^(1/5)-1</f>
        <v>-2.946742918231493E-3</v>
      </c>
      <c r="O445">
        <f t="shared" si="87"/>
        <v>-0.2946742918231493</v>
      </c>
      <c r="P445">
        <f t="shared" si="88"/>
        <v>-0.73668572955787326</v>
      </c>
      <c r="Q445">
        <f t="shared" si="89"/>
        <v>84</v>
      </c>
      <c r="R445">
        <f t="shared" si="90"/>
        <v>46.2</v>
      </c>
      <c r="S445" s="3">
        <f>(L445-R445)/(Q445-R445)*100</f>
        <v>73.544973544973544</v>
      </c>
    </row>
    <row r="446" spans="1:19" ht="14.45" x14ac:dyDescent="0.3">
      <c r="A446">
        <v>3</v>
      </c>
      <c r="C446" t="str">
        <f t="shared" si="78"/>
        <v>ODS3«</v>
      </c>
      <c r="D446" s="8" t="s">
        <v>5</v>
      </c>
      <c r="E446" s="8"/>
      <c r="F446" s="2">
        <v>66.400000000000006</v>
      </c>
      <c r="G446" s="2">
        <v>66</v>
      </c>
      <c r="H446" s="2">
        <v>65.599999999999994</v>
      </c>
      <c r="I446" s="2">
        <v>65.8</v>
      </c>
      <c r="J446" s="2">
        <v>66.7</v>
      </c>
      <c r="K446" s="2">
        <v>66.5</v>
      </c>
      <c r="L446" s="2">
        <v>67.2</v>
      </c>
      <c r="N446">
        <f>(L446/G446)^(1/5)-1</f>
        <v>3.6102022383868171E-3</v>
      </c>
      <c r="O446">
        <f t="shared" si="87"/>
        <v>0.36102022383868171</v>
      </c>
      <c r="P446">
        <f t="shared" si="88"/>
        <v>0.90255055959670427</v>
      </c>
      <c r="Q446">
        <f t="shared" si="89"/>
        <v>84</v>
      </c>
      <c r="R446">
        <f t="shared" si="90"/>
        <v>46.2</v>
      </c>
      <c r="S446" s="3">
        <f>(L446-R446)/(Q446-R446)*100</f>
        <v>55.555555555555557</v>
      </c>
    </row>
    <row r="447" spans="1:19" ht="14.45" x14ac:dyDescent="0.3">
      <c r="A447">
        <v>3</v>
      </c>
      <c r="C447" t="str">
        <f t="shared" si="78"/>
        <v>ODS3«</v>
      </c>
      <c r="D447" s="8" t="s">
        <v>6</v>
      </c>
      <c r="E447" s="8"/>
      <c r="F447" s="2">
        <v>76.400000000000006</v>
      </c>
      <c r="G447" s="2">
        <v>77.7</v>
      </c>
      <c r="H447" s="2">
        <v>80.3</v>
      </c>
      <c r="I447" s="2">
        <v>78.7</v>
      </c>
      <c r="J447" s="2">
        <v>78.099999999999994</v>
      </c>
      <c r="K447" s="2">
        <v>77.8</v>
      </c>
      <c r="L447" s="2">
        <v>77.8</v>
      </c>
      <c r="N447">
        <f>(L447/G447)^(1/5)-1</f>
        <v>2.5726784984736462E-4</v>
      </c>
      <c r="O447">
        <f t="shared" si="87"/>
        <v>2.5726784984736462E-2</v>
      </c>
      <c r="P447">
        <f t="shared" si="88"/>
        <v>6.4316962461841154E-2</v>
      </c>
      <c r="Q447">
        <f t="shared" si="89"/>
        <v>84</v>
      </c>
      <c r="R447">
        <f t="shared" si="90"/>
        <v>46.2</v>
      </c>
      <c r="S447" s="3">
        <f>(L447-R447)/(Q447-R447)*100</f>
        <v>83.597883597883595</v>
      </c>
    </row>
    <row r="448" spans="1:19" ht="14.45" x14ac:dyDescent="0.3">
      <c r="A448">
        <v>3</v>
      </c>
      <c r="C448" t="str">
        <f t="shared" si="78"/>
        <v>ODS3«</v>
      </c>
      <c r="D448" s="8" t="s">
        <v>7</v>
      </c>
      <c r="E448" s="8"/>
      <c r="F448" s="2">
        <v>46.6</v>
      </c>
      <c r="G448" s="2">
        <v>58.1</v>
      </c>
      <c r="H448" s="2">
        <v>58.2</v>
      </c>
      <c r="I448" s="2">
        <v>59.2</v>
      </c>
      <c r="J448" s="2">
        <v>60.9</v>
      </c>
      <c r="K448" s="2">
        <v>60.7</v>
      </c>
      <c r="L448" s="2">
        <v>60.5</v>
      </c>
      <c r="N448">
        <f>(L448/G448)^(1/5)-1</f>
        <v>8.1283977281754183E-3</v>
      </c>
      <c r="O448">
        <f t="shared" si="87"/>
        <v>0.81283977281754183</v>
      </c>
      <c r="P448">
        <f t="shared" si="88"/>
        <v>2.0320994320438546</v>
      </c>
      <c r="Q448">
        <f t="shared" si="89"/>
        <v>84</v>
      </c>
      <c r="R448">
        <f t="shared" si="90"/>
        <v>46.2</v>
      </c>
      <c r="S448" s="3">
        <f>(L448-R448)/(Q448-R448)*100</f>
        <v>37.830687830687829</v>
      </c>
    </row>
    <row r="449" spans="1:19" ht="14.45" x14ac:dyDescent="0.3">
      <c r="A449">
        <v>3</v>
      </c>
      <c r="C449" t="str">
        <f t="shared" si="78"/>
        <v>ODS3«</v>
      </c>
      <c r="D449" s="8" t="s">
        <v>8</v>
      </c>
      <c r="E449" s="8"/>
      <c r="F449" s="2">
        <v>72.599999999999994</v>
      </c>
      <c r="G449" s="2">
        <v>72.400000000000006</v>
      </c>
      <c r="H449" s="2">
        <v>71.599999999999994</v>
      </c>
      <c r="I449" s="2">
        <v>71.3</v>
      </c>
      <c r="J449" s="2">
        <v>71.3</v>
      </c>
      <c r="K449" s="2">
        <v>71.2</v>
      </c>
      <c r="L449" s="2">
        <v>69.7</v>
      </c>
      <c r="N449">
        <f>(L449/G449)^(1/5)-1</f>
        <v>-7.5723802905891535E-3</v>
      </c>
      <c r="O449">
        <f t="shared" si="87"/>
        <v>-0.75723802905891535</v>
      </c>
      <c r="P449">
        <f t="shared" si="88"/>
        <v>-1.8930950726472884</v>
      </c>
      <c r="Q449">
        <f t="shared" si="89"/>
        <v>84</v>
      </c>
      <c r="R449">
        <f t="shared" si="90"/>
        <v>46.2</v>
      </c>
      <c r="S449" s="3">
        <f>(L449-R449)/(Q449-R449)*100</f>
        <v>62.169312169312171</v>
      </c>
    </row>
    <row r="450" spans="1:19" ht="14.45" x14ac:dyDescent="0.3">
      <c r="A450">
        <v>3</v>
      </c>
      <c r="C450" t="str">
        <f t="shared" si="78"/>
        <v>ODS3«</v>
      </c>
      <c r="D450" s="8" t="s">
        <v>9</v>
      </c>
      <c r="E450" s="8"/>
      <c r="F450" s="2">
        <v>66.099999999999994</v>
      </c>
      <c r="G450" s="2">
        <v>64.7</v>
      </c>
      <c r="H450" s="2">
        <v>66</v>
      </c>
      <c r="I450" s="2">
        <v>66.5</v>
      </c>
      <c r="J450" s="2">
        <v>67.099999999999994</v>
      </c>
      <c r="K450" s="2">
        <v>66.7</v>
      </c>
      <c r="L450" s="2">
        <v>65.2</v>
      </c>
      <c r="N450">
        <f>(L450/G450)^(1/5)-1</f>
        <v>1.5408393601117343E-3</v>
      </c>
      <c r="O450">
        <f t="shared" si="87"/>
        <v>0.15408393601117343</v>
      </c>
      <c r="P450">
        <f t="shared" si="88"/>
        <v>0.38520984002793357</v>
      </c>
      <c r="Q450">
        <f t="shared" si="89"/>
        <v>84</v>
      </c>
      <c r="R450">
        <f t="shared" si="90"/>
        <v>46.2</v>
      </c>
      <c r="S450" s="3">
        <f>(L450-R450)/(Q450-R450)*100</f>
        <v>50.264550264550266</v>
      </c>
    </row>
    <row r="451" spans="1:19" ht="14.45" x14ac:dyDescent="0.3">
      <c r="A451">
        <v>3</v>
      </c>
      <c r="C451" t="str">
        <f t="shared" si="78"/>
        <v>ODS3«</v>
      </c>
      <c r="D451" s="8" t="s">
        <v>10</v>
      </c>
      <c r="E451" s="8"/>
      <c r="F451" s="2">
        <v>64.8</v>
      </c>
      <c r="G451" s="2">
        <v>64.8</v>
      </c>
      <c r="H451" s="2">
        <v>64.8</v>
      </c>
      <c r="I451" s="2">
        <v>64.5</v>
      </c>
      <c r="J451" s="2">
        <v>65.3</v>
      </c>
      <c r="K451" s="2">
        <v>65.400000000000006</v>
      </c>
      <c r="L451" s="2">
        <v>66.7</v>
      </c>
      <c r="N451">
        <f>(L451/G451)^(1/5)-1</f>
        <v>5.7966055885805279E-3</v>
      </c>
      <c r="O451">
        <f t="shared" si="87"/>
        <v>0.57966055885805279</v>
      </c>
      <c r="P451">
        <f t="shared" si="88"/>
        <v>1.449151397145132</v>
      </c>
      <c r="Q451">
        <f t="shared" si="89"/>
        <v>84</v>
      </c>
      <c r="R451">
        <f t="shared" si="90"/>
        <v>46.2</v>
      </c>
      <c r="S451" s="3">
        <f>(L451-R451)/(Q451-R451)*100</f>
        <v>54.232804232804234</v>
      </c>
    </row>
    <row r="452" spans="1:19" ht="14.45" x14ac:dyDescent="0.3">
      <c r="A452">
        <v>3</v>
      </c>
      <c r="C452" t="str">
        <f t="shared" si="78"/>
        <v>ODS3«</v>
      </c>
      <c r="D452" s="8" t="s">
        <v>11</v>
      </c>
      <c r="E452" s="8"/>
      <c r="F452" s="2">
        <v>71.7</v>
      </c>
      <c r="G452" s="2">
        <v>72.900000000000006</v>
      </c>
      <c r="H452" s="2">
        <v>72.599999999999994</v>
      </c>
      <c r="I452" s="2">
        <v>72.5</v>
      </c>
      <c r="J452" s="2">
        <v>74.2</v>
      </c>
      <c r="K452" s="2">
        <v>73.7</v>
      </c>
      <c r="L452" s="2">
        <v>75.3</v>
      </c>
      <c r="N452">
        <f>(L452/G452)^(1/5)-1</f>
        <v>6.4993287256551735E-3</v>
      </c>
      <c r="O452">
        <f t="shared" si="87"/>
        <v>0.64993287256551735</v>
      </c>
      <c r="P452">
        <f t="shared" si="88"/>
        <v>1.6248321814137934</v>
      </c>
      <c r="Q452">
        <f t="shared" si="89"/>
        <v>84</v>
      </c>
      <c r="R452">
        <f t="shared" si="90"/>
        <v>46.2</v>
      </c>
      <c r="S452" s="3">
        <f>(L452-R452)/(Q452-R452)*100</f>
        <v>76.984126984126974</v>
      </c>
    </row>
    <row r="453" spans="1:19" ht="14.45" x14ac:dyDescent="0.3">
      <c r="A453">
        <v>3</v>
      </c>
      <c r="C453" t="str">
        <f t="shared" ref="C453:C516" si="91">IF(B453="","ODS"&amp;A453&amp;"«","ODS"&amp;A453&amp;"«"&amp;" e ODS"&amp;B453&amp;"«")</f>
        <v>ODS3«</v>
      </c>
      <c r="D453" s="8" t="s">
        <v>12</v>
      </c>
      <c r="E453" s="8"/>
      <c r="F453" s="2">
        <v>53.5</v>
      </c>
      <c r="G453" s="2">
        <v>51.9</v>
      </c>
      <c r="H453" s="2">
        <v>51.5</v>
      </c>
      <c r="I453" s="2">
        <v>52.9</v>
      </c>
      <c r="J453" s="2">
        <v>52.5</v>
      </c>
      <c r="K453" s="2">
        <v>51.8</v>
      </c>
      <c r="L453" s="2">
        <v>56.6</v>
      </c>
      <c r="N453">
        <f>(L453/G453)^(1/5)-1</f>
        <v>1.748921524177649E-2</v>
      </c>
      <c r="O453">
        <f t="shared" si="87"/>
        <v>1.748921524177649</v>
      </c>
      <c r="P453">
        <f t="shared" si="88"/>
        <v>4.372303810444123</v>
      </c>
      <c r="Q453">
        <f t="shared" si="89"/>
        <v>84</v>
      </c>
      <c r="R453">
        <f t="shared" si="90"/>
        <v>46.2</v>
      </c>
      <c r="S453" s="3">
        <f>(L453-R453)/(Q453-R453)*100</f>
        <v>27.513227513227513</v>
      </c>
    </row>
    <row r="454" spans="1:19" ht="14.45" x14ac:dyDescent="0.3">
      <c r="A454">
        <v>3</v>
      </c>
      <c r="C454" t="str">
        <f t="shared" si="91"/>
        <v>ODS3«</v>
      </c>
      <c r="D454" s="8" t="s">
        <v>13</v>
      </c>
      <c r="E454" s="8"/>
      <c r="F454" s="2">
        <v>64.7</v>
      </c>
      <c r="G454" s="2">
        <v>69.400000000000006</v>
      </c>
      <c r="H454" s="2">
        <v>69.900000000000006</v>
      </c>
      <c r="I454" s="2">
        <v>70.3</v>
      </c>
      <c r="J454" s="2">
        <v>70.2</v>
      </c>
      <c r="K454" s="2">
        <v>69</v>
      </c>
      <c r="L454" s="2">
        <v>68.5</v>
      </c>
      <c r="N454">
        <f>(L454/G454)^(1/5)-1</f>
        <v>-2.6072197323657731E-3</v>
      </c>
      <c r="O454">
        <f t="shared" si="87"/>
        <v>-0.26072197323657731</v>
      </c>
      <c r="P454">
        <f t="shared" si="88"/>
        <v>-0.65180493309144327</v>
      </c>
      <c r="Q454">
        <f t="shared" si="89"/>
        <v>84</v>
      </c>
      <c r="R454">
        <f t="shared" si="90"/>
        <v>46.2</v>
      </c>
      <c r="S454" s="3">
        <f>(L454-R454)/(Q454-R454)*100</f>
        <v>58.994708994708986</v>
      </c>
    </row>
    <row r="455" spans="1:19" ht="14.45" x14ac:dyDescent="0.3">
      <c r="A455">
        <v>3</v>
      </c>
      <c r="C455" t="str">
        <f t="shared" si="91"/>
        <v>ODS3«</v>
      </c>
      <c r="D455" s="8" t="s">
        <v>14</v>
      </c>
      <c r="E455" s="8"/>
      <c r="F455" s="2">
        <v>67.2</v>
      </c>
      <c r="G455" s="2">
        <v>68.3</v>
      </c>
      <c r="H455" s="2">
        <v>67.900000000000006</v>
      </c>
      <c r="I455" s="2">
        <v>66.400000000000006</v>
      </c>
      <c r="J455" s="2">
        <v>67.400000000000006</v>
      </c>
      <c r="K455" s="2">
        <v>67.7</v>
      </c>
      <c r="L455" s="2">
        <v>66.7</v>
      </c>
      <c r="N455">
        <f>(L455/G455)^(1/5)-1</f>
        <v>-4.7297421064158574E-3</v>
      </c>
      <c r="O455">
        <f t="shared" si="87"/>
        <v>-0.47297421064158574</v>
      </c>
      <c r="P455">
        <f t="shared" si="88"/>
        <v>-1.1824355266039643</v>
      </c>
      <c r="Q455">
        <f t="shared" si="89"/>
        <v>84</v>
      </c>
      <c r="R455">
        <f t="shared" si="90"/>
        <v>46.2</v>
      </c>
      <c r="S455" s="3">
        <f>(L455-R455)/(Q455-R455)*100</f>
        <v>54.232804232804234</v>
      </c>
    </row>
    <row r="456" spans="1:19" ht="14.45" x14ac:dyDescent="0.3">
      <c r="A456">
        <v>3</v>
      </c>
      <c r="C456" t="str">
        <f t="shared" si="91"/>
        <v>ODS3«</v>
      </c>
      <c r="D456" s="8" t="s">
        <v>15</v>
      </c>
      <c r="E456" s="8"/>
      <c r="F456" s="2">
        <v>74.099999999999994</v>
      </c>
      <c r="G456" s="2">
        <v>73.599999999999994</v>
      </c>
      <c r="H456" s="2">
        <v>74.099999999999994</v>
      </c>
      <c r="I456" s="2">
        <v>74</v>
      </c>
      <c r="J456" s="2">
        <v>74.099999999999994</v>
      </c>
      <c r="K456" s="2">
        <v>76.400000000000006</v>
      </c>
      <c r="L456" s="2">
        <v>79.3</v>
      </c>
      <c r="N456">
        <f>(L456/G456)^(1/5)-1</f>
        <v>1.5030458665756141E-2</v>
      </c>
      <c r="O456">
        <f t="shared" si="87"/>
        <v>1.5030458665756141</v>
      </c>
      <c r="P456">
        <f t="shared" si="88"/>
        <v>3.7576146664390353</v>
      </c>
      <c r="Q456">
        <f t="shared" si="89"/>
        <v>84</v>
      </c>
      <c r="R456">
        <f t="shared" si="90"/>
        <v>46.2</v>
      </c>
      <c r="S456" s="3">
        <f>(L456-R456)/(Q456-R456)*100</f>
        <v>87.566137566137556</v>
      </c>
    </row>
    <row r="457" spans="1:19" ht="14.45" x14ac:dyDescent="0.3">
      <c r="A457">
        <v>3</v>
      </c>
      <c r="C457" t="str">
        <f t="shared" si="91"/>
        <v>ODS3«</v>
      </c>
      <c r="D457" s="8" t="s">
        <v>16</v>
      </c>
      <c r="E457" s="8"/>
      <c r="F457" s="2">
        <v>56.2</v>
      </c>
      <c r="G457" s="2">
        <v>57</v>
      </c>
      <c r="H457" s="2">
        <v>56.4</v>
      </c>
      <c r="I457" s="2">
        <v>59.6</v>
      </c>
      <c r="J457" s="2">
        <v>59.3</v>
      </c>
      <c r="K457" s="2">
        <v>60.7</v>
      </c>
      <c r="L457" s="2">
        <v>58.3</v>
      </c>
      <c r="N457">
        <f>(L457/G457)^(1/5)-1</f>
        <v>4.5203512069245111E-3</v>
      </c>
      <c r="O457">
        <f t="shared" si="87"/>
        <v>0.45203512069245111</v>
      </c>
      <c r="P457">
        <f t="shared" si="88"/>
        <v>1.1300878017311278</v>
      </c>
      <c r="Q457">
        <f t="shared" si="89"/>
        <v>84</v>
      </c>
      <c r="R457">
        <f t="shared" si="90"/>
        <v>46.2</v>
      </c>
      <c r="S457" s="3">
        <f>(L457-R457)/(Q457-R457)*100</f>
        <v>32.010582010581999</v>
      </c>
    </row>
    <row r="458" spans="1:19" ht="14.45" x14ac:dyDescent="0.3">
      <c r="A458">
        <v>3</v>
      </c>
      <c r="C458" t="str">
        <f t="shared" si="91"/>
        <v>ODS3«</v>
      </c>
      <c r="D458" s="8" t="s">
        <v>17</v>
      </c>
      <c r="E458" s="8"/>
      <c r="F458" s="2">
        <v>82</v>
      </c>
      <c r="G458" s="2">
        <v>82.5</v>
      </c>
      <c r="H458" s="2">
        <v>82.6</v>
      </c>
      <c r="I458" s="2">
        <v>82.9</v>
      </c>
      <c r="J458" s="2">
        <v>83.3</v>
      </c>
      <c r="K458" s="2">
        <v>84.1</v>
      </c>
      <c r="L458" s="2">
        <v>84</v>
      </c>
      <c r="N458">
        <f>(L458/G458)^(1/5)-1</f>
        <v>3.6102022383868171E-3</v>
      </c>
      <c r="O458">
        <f t="shared" si="87"/>
        <v>0.36102022383868171</v>
      </c>
      <c r="P458">
        <f t="shared" si="88"/>
        <v>0.90255055959670427</v>
      </c>
      <c r="Q458">
        <f t="shared" si="89"/>
        <v>84</v>
      </c>
      <c r="R458">
        <f t="shared" si="90"/>
        <v>46.2</v>
      </c>
      <c r="S458" s="3">
        <f>(L458-R458)/(Q458-R458)*100</f>
        <v>100</v>
      </c>
    </row>
    <row r="459" spans="1:19" ht="14.45" x14ac:dyDescent="0.3">
      <c r="A459">
        <v>3</v>
      </c>
      <c r="C459" t="str">
        <f t="shared" si="91"/>
        <v>ODS3«</v>
      </c>
      <c r="D459" s="8" t="s">
        <v>18</v>
      </c>
      <c r="E459" s="8"/>
      <c r="F459" s="2">
        <v>66.3</v>
      </c>
      <c r="G459" s="2">
        <v>68</v>
      </c>
      <c r="H459" s="2">
        <v>65.8</v>
      </c>
      <c r="I459" s="2">
        <v>70.900000000000006</v>
      </c>
      <c r="J459" s="2">
        <v>77</v>
      </c>
      <c r="K459" s="2">
        <v>73.3</v>
      </c>
      <c r="L459" s="2">
        <v>72.900000000000006</v>
      </c>
      <c r="N459">
        <f>(L459/G459)^(1/5)-1</f>
        <v>1.4013467630527243E-2</v>
      </c>
      <c r="O459">
        <f t="shared" si="87"/>
        <v>1.4013467630527243</v>
      </c>
      <c r="P459">
        <f t="shared" si="88"/>
        <v>3.5033669076318108</v>
      </c>
      <c r="Q459">
        <f t="shared" si="89"/>
        <v>84</v>
      </c>
      <c r="R459">
        <f t="shared" si="90"/>
        <v>46.2</v>
      </c>
      <c r="S459" s="3">
        <f>(L459-R459)/(Q459-R459)*100</f>
        <v>70.634920634920647</v>
      </c>
    </row>
    <row r="460" spans="1:19" ht="14.45" x14ac:dyDescent="0.3">
      <c r="A460">
        <v>3</v>
      </c>
      <c r="C460" t="str">
        <f t="shared" si="91"/>
        <v>ODS3«</v>
      </c>
      <c r="D460" s="8" t="s">
        <v>19</v>
      </c>
      <c r="E460" s="8"/>
      <c r="F460" s="2">
        <v>45.3</v>
      </c>
      <c r="G460" s="2">
        <v>45.8</v>
      </c>
      <c r="H460" s="2">
        <v>46.3</v>
      </c>
      <c r="I460" s="2">
        <v>47.2</v>
      </c>
      <c r="J460" s="2">
        <v>44.2</v>
      </c>
      <c r="K460" s="2">
        <v>47</v>
      </c>
      <c r="L460" s="2">
        <v>47.1</v>
      </c>
      <c r="N460">
        <f>(L460/G460)^(1/5)-1</f>
        <v>5.6134788375235001E-3</v>
      </c>
      <c r="O460">
        <f t="shared" si="87"/>
        <v>0.56134788375235001</v>
      </c>
      <c r="P460">
        <f t="shared" si="88"/>
        <v>1.403369709380875</v>
      </c>
      <c r="Q460">
        <f t="shared" si="89"/>
        <v>84</v>
      </c>
      <c r="R460">
        <f t="shared" si="90"/>
        <v>46.2</v>
      </c>
      <c r="S460" s="3">
        <f>(L460-R460)/(Q460-R460)*100</f>
        <v>2.3809523809523774</v>
      </c>
    </row>
    <row r="461" spans="1:19" ht="14.45" x14ac:dyDescent="0.3">
      <c r="A461">
        <v>3</v>
      </c>
      <c r="C461" t="str">
        <f t="shared" si="91"/>
        <v>ODS3«</v>
      </c>
      <c r="D461" s="8" t="s">
        <v>20</v>
      </c>
      <c r="E461" s="8"/>
      <c r="F461" s="2">
        <v>46.3</v>
      </c>
      <c r="G461" s="2">
        <v>45</v>
      </c>
      <c r="H461" s="2">
        <v>42.8</v>
      </c>
      <c r="I461" s="2">
        <v>43.4</v>
      </c>
      <c r="J461" s="2">
        <v>43.9</v>
      </c>
      <c r="K461" s="2">
        <v>44</v>
      </c>
      <c r="L461" s="2">
        <v>46.2</v>
      </c>
      <c r="N461">
        <f>(L461/G461)^(1/5)-1</f>
        <v>5.2773380130117786E-3</v>
      </c>
      <c r="O461">
        <f t="shared" si="87"/>
        <v>0.52773380130117786</v>
      </c>
      <c r="P461">
        <f t="shared" si="88"/>
        <v>1.3193345032529447</v>
      </c>
      <c r="Q461">
        <f t="shared" si="89"/>
        <v>84</v>
      </c>
      <c r="R461">
        <f t="shared" si="90"/>
        <v>46.2</v>
      </c>
      <c r="S461" s="3">
        <f>(L461-R461)/(Q461-R461)*100</f>
        <v>0</v>
      </c>
    </row>
    <row r="462" spans="1:19" ht="14.45" x14ac:dyDescent="0.3">
      <c r="A462">
        <v>3</v>
      </c>
      <c r="C462" t="str">
        <f t="shared" si="91"/>
        <v>ODS3«</v>
      </c>
      <c r="D462" s="8" t="s">
        <v>21</v>
      </c>
      <c r="E462" s="8"/>
      <c r="F462" s="2">
        <v>71.900000000000006</v>
      </c>
      <c r="G462" s="2">
        <v>72.900000000000006</v>
      </c>
      <c r="H462" s="2">
        <v>70.5</v>
      </c>
      <c r="I462" s="2">
        <v>69.2</v>
      </c>
      <c r="J462" s="2">
        <v>71.099999999999994</v>
      </c>
      <c r="K462" s="2">
        <v>68.599999999999994</v>
      </c>
      <c r="L462" s="2">
        <v>71.900000000000006</v>
      </c>
      <c r="N462">
        <f>(L462/G462)^(1/5)-1</f>
        <v>-2.7586627349586168E-3</v>
      </c>
      <c r="O462">
        <f t="shared" si="87"/>
        <v>-0.27586627349586168</v>
      </c>
      <c r="P462">
        <f t="shared" si="88"/>
        <v>-0.6896656837396542</v>
      </c>
      <c r="Q462">
        <f t="shared" si="89"/>
        <v>84</v>
      </c>
      <c r="R462">
        <f t="shared" si="90"/>
        <v>46.2</v>
      </c>
      <c r="S462" s="3">
        <f>(L462-R462)/(Q462-R462)*100</f>
        <v>67.989417989418001</v>
      </c>
    </row>
    <row r="463" spans="1:19" ht="14.45" x14ac:dyDescent="0.3">
      <c r="A463">
        <v>3</v>
      </c>
      <c r="C463" t="str">
        <f t="shared" si="91"/>
        <v>ODS3«</v>
      </c>
      <c r="D463" s="8" t="s">
        <v>22</v>
      </c>
      <c r="E463" s="8"/>
      <c r="F463" s="2">
        <v>71.8</v>
      </c>
      <c r="G463" s="2">
        <v>75</v>
      </c>
      <c r="H463" s="2">
        <v>71.2</v>
      </c>
      <c r="I463" s="2">
        <v>72.900000000000006</v>
      </c>
      <c r="J463" s="2">
        <v>75.400000000000006</v>
      </c>
      <c r="K463" s="2">
        <v>75</v>
      </c>
      <c r="L463" s="2">
        <v>74.2</v>
      </c>
      <c r="N463">
        <f>(L463/G463)^(1/5)-1</f>
        <v>-2.1424942482990428E-3</v>
      </c>
      <c r="O463">
        <f t="shared" si="87"/>
        <v>-0.21424942482990428</v>
      </c>
      <c r="P463">
        <f t="shared" si="88"/>
        <v>-0.5356235620747607</v>
      </c>
      <c r="Q463">
        <f t="shared" si="89"/>
        <v>84</v>
      </c>
      <c r="R463">
        <f t="shared" si="90"/>
        <v>46.2</v>
      </c>
      <c r="S463" s="3">
        <f>(L463-R463)/(Q463-R463)*100</f>
        <v>74.074074074074076</v>
      </c>
    </row>
    <row r="464" spans="1:19" ht="14.45" x14ac:dyDescent="0.3">
      <c r="A464">
        <v>3</v>
      </c>
      <c r="C464" t="str">
        <f t="shared" si="91"/>
        <v>ODS3«</v>
      </c>
      <c r="D464" s="8" t="s">
        <v>23</v>
      </c>
      <c r="E464" s="8"/>
      <c r="F464" s="2">
        <v>75.5</v>
      </c>
      <c r="G464" s="2">
        <v>77.3</v>
      </c>
      <c r="H464" s="2">
        <v>76.2</v>
      </c>
      <c r="I464" s="2">
        <v>75.900000000000006</v>
      </c>
      <c r="J464" s="2">
        <v>76.099999999999994</v>
      </c>
      <c r="K464" s="2">
        <v>75.7</v>
      </c>
      <c r="L464" s="2">
        <v>74.8</v>
      </c>
      <c r="N464">
        <f>(L464/G464)^(1/5)-1</f>
        <v>-6.5536447026202094E-3</v>
      </c>
      <c r="O464">
        <f t="shared" si="87"/>
        <v>-0.65536447026202094</v>
      </c>
      <c r="P464">
        <f t="shared" si="88"/>
        <v>-1.6384111756550523</v>
      </c>
      <c r="Q464">
        <f t="shared" si="89"/>
        <v>84</v>
      </c>
      <c r="R464">
        <f t="shared" si="90"/>
        <v>46.2</v>
      </c>
      <c r="S464" s="3">
        <f>(L464-R464)/(Q464-R464)*100</f>
        <v>75.661375661375658</v>
      </c>
    </row>
    <row r="465" spans="1:19" ht="14.45" x14ac:dyDescent="0.3">
      <c r="A465">
        <v>3</v>
      </c>
      <c r="C465" t="str">
        <f t="shared" si="91"/>
        <v>ODS3«</v>
      </c>
      <c r="D465" s="8" t="s">
        <v>24</v>
      </c>
      <c r="E465" s="8"/>
      <c r="F465" s="2">
        <v>58.4</v>
      </c>
      <c r="G465" s="2">
        <v>58.3</v>
      </c>
      <c r="H465" s="2">
        <v>57.9</v>
      </c>
      <c r="I465" s="2">
        <v>58.5</v>
      </c>
      <c r="J465" s="2">
        <v>58.9</v>
      </c>
      <c r="K465" s="2">
        <v>59.2</v>
      </c>
      <c r="L465" s="2">
        <v>59.9</v>
      </c>
      <c r="N465">
        <f>(L465/G465)^(1/5)-1</f>
        <v>5.4295693258834543E-3</v>
      </c>
      <c r="O465">
        <f t="shared" si="87"/>
        <v>0.54295693258834543</v>
      </c>
      <c r="P465">
        <f t="shared" si="88"/>
        <v>1.3573923314708636</v>
      </c>
      <c r="Q465">
        <f t="shared" si="89"/>
        <v>84</v>
      </c>
      <c r="R465">
        <f t="shared" si="90"/>
        <v>46.2</v>
      </c>
      <c r="S465" s="3">
        <f>(L465-R465)/(Q465-R465)*100</f>
        <v>36.243386243386233</v>
      </c>
    </row>
    <row r="466" spans="1:19" ht="14.45" x14ac:dyDescent="0.3">
      <c r="A466">
        <v>3</v>
      </c>
      <c r="C466" t="str">
        <f t="shared" si="91"/>
        <v>ODS3«</v>
      </c>
      <c r="D466" s="8" t="s">
        <v>25</v>
      </c>
      <c r="E466" s="8"/>
      <c r="F466" s="2">
        <v>46.2</v>
      </c>
      <c r="G466" s="2">
        <v>46</v>
      </c>
      <c r="H466" s="2">
        <v>46.5</v>
      </c>
      <c r="I466" s="2">
        <v>47.7</v>
      </c>
      <c r="J466" s="2">
        <v>48.9</v>
      </c>
      <c r="K466" s="2">
        <v>49.3</v>
      </c>
      <c r="L466" s="2">
        <v>50.1</v>
      </c>
      <c r="N466">
        <f>(L466/G466)^(1/5)-1</f>
        <v>1.7222549289827693E-2</v>
      </c>
      <c r="O466">
        <f t="shared" si="87"/>
        <v>1.7222549289827693</v>
      </c>
      <c r="P466">
        <f t="shared" si="88"/>
        <v>4.3056373224569233</v>
      </c>
      <c r="Q466">
        <f t="shared" si="89"/>
        <v>84</v>
      </c>
      <c r="R466">
        <f t="shared" si="90"/>
        <v>46.2</v>
      </c>
      <c r="S466" s="3">
        <f>(L466-R466)/(Q466-R466)*100</f>
        <v>10.317460317460315</v>
      </c>
    </row>
    <row r="467" spans="1:19" ht="14.45" x14ac:dyDescent="0.3">
      <c r="A467">
        <v>3</v>
      </c>
      <c r="C467" t="str">
        <f t="shared" si="91"/>
        <v>ODS3«</v>
      </c>
      <c r="D467" s="8" t="s">
        <v>26</v>
      </c>
      <c r="E467" s="8"/>
      <c r="F467" s="2">
        <v>59.7</v>
      </c>
      <c r="G467" s="2">
        <v>60.8</v>
      </c>
      <c r="H467" s="2">
        <v>61.3</v>
      </c>
      <c r="I467" s="2">
        <v>60.4</v>
      </c>
      <c r="J467" s="2">
        <v>61.9</v>
      </c>
      <c r="K467" s="2">
        <v>62.1</v>
      </c>
      <c r="L467" s="2">
        <v>62</v>
      </c>
      <c r="N467">
        <f>(L467/G467)^(1/5)-1</f>
        <v>3.9165690035285472E-3</v>
      </c>
      <c r="O467">
        <f t="shared" si="87"/>
        <v>0.39165690035285472</v>
      </c>
      <c r="P467">
        <f t="shared" si="88"/>
        <v>0.9791422508821368</v>
      </c>
      <c r="Q467">
        <f t="shared" si="89"/>
        <v>84</v>
      </c>
      <c r="R467">
        <f t="shared" si="90"/>
        <v>46.2</v>
      </c>
      <c r="S467" s="3">
        <f>(L467-R467)/(Q467-R467)*100</f>
        <v>41.798941798941797</v>
      </c>
    </row>
    <row r="468" spans="1:19" ht="14.45" x14ac:dyDescent="0.3">
      <c r="A468">
        <v>3</v>
      </c>
      <c r="C468" t="str">
        <f t="shared" si="91"/>
        <v>ODS3«</v>
      </c>
      <c r="D468" s="8" t="s">
        <v>27</v>
      </c>
      <c r="E468" s="8"/>
      <c r="F468" s="2">
        <v>68.8</v>
      </c>
      <c r="G468" s="2">
        <v>69.2</v>
      </c>
      <c r="H468" s="2">
        <v>70</v>
      </c>
      <c r="I468" s="2">
        <v>70.5</v>
      </c>
      <c r="J468" s="2">
        <v>70.900000000000006</v>
      </c>
      <c r="K468" s="2">
        <v>70.599999999999994</v>
      </c>
      <c r="L468" s="2">
        <v>71.2</v>
      </c>
      <c r="N468">
        <f>(L468/G468)^(1/5)-1</f>
        <v>5.7146578731164244E-3</v>
      </c>
      <c r="O468">
        <f t="shared" si="87"/>
        <v>0.57146578731164244</v>
      </c>
      <c r="P468">
        <f t="shared" si="88"/>
        <v>1.4286644682791061</v>
      </c>
      <c r="Q468">
        <f t="shared" si="89"/>
        <v>84</v>
      </c>
      <c r="R468">
        <f t="shared" si="90"/>
        <v>46.2</v>
      </c>
      <c r="S468" s="3">
        <f>(L468-R468)/(Q468-R468)*100</f>
        <v>66.137566137566139</v>
      </c>
    </row>
    <row r="469" spans="1:19" ht="14.45" x14ac:dyDescent="0.3">
      <c r="A469">
        <v>3</v>
      </c>
      <c r="C469" t="str">
        <f t="shared" si="91"/>
        <v>ODS3«</v>
      </c>
      <c r="D469" s="8" t="s">
        <v>28</v>
      </c>
      <c r="E469" s="8"/>
      <c r="F469" s="2">
        <v>79.7</v>
      </c>
      <c r="G469" s="2">
        <v>78.5</v>
      </c>
      <c r="H469" s="2">
        <v>77.599999999999994</v>
      </c>
      <c r="I469" s="2">
        <v>75.099999999999994</v>
      </c>
      <c r="J469" s="2">
        <v>76.599999999999994</v>
      </c>
      <c r="K469" s="2">
        <v>76.099999999999994</v>
      </c>
      <c r="L469" s="2">
        <v>76</v>
      </c>
      <c r="N469">
        <f>(L469/G469)^(1/5)-1</f>
        <v>-6.4521517985473009E-3</v>
      </c>
      <c r="O469">
        <f t="shared" si="87"/>
        <v>-0.64521517985473009</v>
      </c>
      <c r="P469">
        <f t="shared" si="88"/>
        <v>-1.6130379496368252</v>
      </c>
      <c r="Q469">
        <f t="shared" si="89"/>
        <v>84</v>
      </c>
      <c r="R469">
        <f t="shared" si="90"/>
        <v>46.2</v>
      </c>
      <c r="S469" s="3">
        <f>(L469-R469)/(Q469-R469)*100</f>
        <v>78.835978835978835</v>
      </c>
    </row>
    <row r="470" spans="1:19" ht="14.45" x14ac:dyDescent="0.3">
      <c r="A470">
        <v>3</v>
      </c>
      <c r="C470" t="str">
        <f t="shared" si="91"/>
        <v>ODS3«</v>
      </c>
      <c r="D470" s="8" t="s">
        <v>29</v>
      </c>
      <c r="E470" s="8"/>
      <c r="F470" s="2">
        <v>66.5</v>
      </c>
      <c r="G470" s="2">
        <v>67.3</v>
      </c>
      <c r="H470" s="2">
        <v>66.7</v>
      </c>
      <c r="I470" s="2">
        <v>67.5</v>
      </c>
      <c r="J470" s="2">
        <v>69</v>
      </c>
      <c r="K470" s="2">
        <v>68.599999999999994</v>
      </c>
      <c r="L470" s="2">
        <v>68.599999999999994</v>
      </c>
      <c r="N470">
        <f>(L470/G470)^(1/5)-1</f>
        <v>3.8337898594733577E-3</v>
      </c>
      <c r="O470">
        <f t="shared" si="87"/>
        <v>0.38337898594733577</v>
      </c>
      <c r="P470">
        <f t="shared" si="88"/>
        <v>0.95844746486833943</v>
      </c>
      <c r="Q470">
        <f t="shared" si="89"/>
        <v>84</v>
      </c>
      <c r="R470">
        <f t="shared" si="90"/>
        <v>46.2</v>
      </c>
      <c r="S470" s="3">
        <f>(L470-R470)/(Q470-R470)*100</f>
        <v>59.259259259259245</v>
      </c>
    </row>
    <row r="471" spans="1:19" ht="14.45" x14ac:dyDescent="0.3">
      <c r="A471">
        <v>3</v>
      </c>
      <c r="B471">
        <v>1</v>
      </c>
      <c r="C471" t="str">
        <f t="shared" si="91"/>
        <v>ODS3« e ODS1«</v>
      </c>
      <c r="D471" s="7" t="s">
        <v>140</v>
      </c>
      <c r="E471" s="7"/>
      <c r="F471" s="2"/>
      <c r="G471" s="2"/>
      <c r="H471" s="2"/>
      <c r="I471" s="2"/>
      <c r="J471" s="2"/>
      <c r="K471" s="2"/>
      <c r="L471" s="2"/>
      <c r="M471" s="2"/>
      <c r="O471" t="s">
        <v>161</v>
      </c>
      <c r="S471" s="3"/>
    </row>
    <row r="472" spans="1:19" ht="14.45" x14ac:dyDescent="0.3">
      <c r="A472">
        <v>3</v>
      </c>
      <c r="B472">
        <v>1</v>
      </c>
      <c r="C472" t="str">
        <f t="shared" si="91"/>
        <v>ODS3« e ODS1«</v>
      </c>
      <c r="D472" s="8" t="s">
        <v>2</v>
      </c>
      <c r="E472" s="8"/>
      <c r="F472" s="2">
        <v>1.6</v>
      </c>
      <c r="G472" s="2">
        <v>1.6</v>
      </c>
      <c r="H472" s="2">
        <v>0.5</v>
      </c>
      <c r="I472" s="2">
        <v>0.3</v>
      </c>
      <c r="J472" s="2">
        <v>0.3</v>
      </c>
      <c r="K472" s="2">
        <v>0.2</v>
      </c>
      <c r="L472" s="2">
        <v>0.3</v>
      </c>
      <c r="M472" s="2"/>
      <c r="N472">
        <f>(L472/G472)^(1/5)-1</f>
        <v>-0.28451545944737222</v>
      </c>
      <c r="O472">
        <f>-N472*100</f>
        <v>28.451545944737223</v>
      </c>
      <c r="P472" s="5">
        <f>IF(O472&lt;-2,-5,IF(O472&gt;2,5,2.5*O472))</f>
        <v>5</v>
      </c>
      <c r="Q472">
        <f>MIN($L$472:$L$499)</f>
        <v>0.2</v>
      </c>
      <c r="R472">
        <f>MAX($L$472:$L$499)</f>
        <v>15.5</v>
      </c>
      <c r="S472" s="3">
        <f>IF(O472="",0,(L472-R472)/(Q472-R472)*100)</f>
        <v>99.346405228758158</v>
      </c>
    </row>
    <row r="473" spans="1:19" ht="14.45" x14ac:dyDescent="0.3">
      <c r="A473">
        <v>3</v>
      </c>
      <c r="B473">
        <v>1</v>
      </c>
      <c r="C473" t="str">
        <f t="shared" si="91"/>
        <v>ODS3« e ODS1«</v>
      </c>
      <c r="D473" s="8" t="s">
        <v>3</v>
      </c>
      <c r="E473" s="8"/>
      <c r="F473" s="2">
        <v>0.4</v>
      </c>
      <c r="G473" s="2">
        <v>0.1</v>
      </c>
      <c r="H473" s="2">
        <v>0.1</v>
      </c>
      <c r="I473" s="2">
        <v>0.2</v>
      </c>
      <c r="J473" s="2">
        <v>0.2</v>
      </c>
      <c r="K473" s="2">
        <v>0.1</v>
      </c>
      <c r="L473" s="2">
        <v>0.3</v>
      </c>
      <c r="M473" s="2"/>
      <c r="N473">
        <f t="shared" ref="N473:N499" si="92">(L473/G473)^(1/5)-1</f>
        <v>0.2457309396155174</v>
      </c>
      <c r="O473">
        <f t="shared" ref="O473:O499" si="93">-N473*100</f>
        <v>-24.573093961551741</v>
      </c>
      <c r="P473" s="5">
        <f t="shared" ref="P473:P499" si="94">IF(O473&lt;-2,-5,IF(O473&gt;2,5,2.5*O473))</f>
        <v>-5</v>
      </c>
      <c r="Q473">
        <f t="shared" ref="Q473:Q499" si="95">MIN($L$472:$L$499)</f>
        <v>0.2</v>
      </c>
      <c r="R473">
        <f t="shared" ref="R473:R499" si="96">MAX($L$472:$L$499)</f>
        <v>15.5</v>
      </c>
      <c r="S473" s="3">
        <f t="shared" ref="S473:S499" si="97">IF(O473="",0,(L473-R473)/(Q473-R473)*100)</f>
        <v>99.346405228758158</v>
      </c>
    </row>
    <row r="474" spans="1:19" ht="14.45" x14ac:dyDescent="0.3">
      <c r="A474">
        <v>3</v>
      </c>
      <c r="B474">
        <v>1</v>
      </c>
      <c r="C474" t="str">
        <f t="shared" si="91"/>
        <v>ODS3« e ODS1«</v>
      </c>
      <c r="D474" s="8" t="s">
        <v>4</v>
      </c>
      <c r="E474" s="8"/>
      <c r="F474" s="2">
        <v>1.9</v>
      </c>
      <c r="G474" s="2">
        <v>2.5</v>
      </c>
      <c r="H474" s="2">
        <v>2.4</v>
      </c>
      <c r="I474" s="2">
        <v>2.5</v>
      </c>
      <c r="J474" s="2">
        <v>2.2000000000000002</v>
      </c>
      <c r="K474" s="2">
        <v>1.8</v>
      </c>
      <c r="L474" s="2">
        <v>1.8</v>
      </c>
      <c r="M474" s="2"/>
      <c r="N474">
        <f t="shared" si="92"/>
        <v>-6.3589015990758946E-2</v>
      </c>
      <c r="O474">
        <f t="shared" si="93"/>
        <v>6.3589015990758941</v>
      </c>
      <c r="P474" s="5">
        <f t="shared" si="94"/>
        <v>5</v>
      </c>
      <c r="Q474">
        <f t="shared" si="95"/>
        <v>0.2</v>
      </c>
      <c r="R474">
        <f t="shared" si="96"/>
        <v>15.5</v>
      </c>
      <c r="S474" s="3">
        <f t="shared" si="97"/>
        <v>89.542483660130713</v>
      </c>
    </row>
    <row r="475" spans="1:19" ht="14.45" x14ac:dyDescent="0.3">
      <c r="A475">
        <v>3</v>
      </c>
      <c r="B475">
        <v>1</v>
      </c>
      <c r="C475" t="str">
        <f t="shared" si="91"/>
        <v>ODS3« e ODS1«</v>
      </c>
      <c r="D475" s="8" t="s">
        <v>5</v>
      </c>
      <c r="E475" s="8"/>
      <c r="F475" s="2">
        <v>8.9</v>
      </c>
      <c r="G475" s="2">
        <v>5.6</v>
      </c>
      <c r="H475" s="2">
        <v>4.7</v>
      </c>
      <c r="I475" s="2">
        <v>2.8</v>
      </c>
      <c r="J475" s="2">
        <v>2.1</v>
      </c>
      <c r="K475" s="2">
        <v>1.9</v>
      </c>
      <c r="L475" s="2">
        <v>1.4</v>
      </c>
      <c r="M475" s="2"/>
      <c r="N475">
        <f t="shared" si="92"/>
        <v>-0.24214171674480089</v>
      </c>
      <c r="O475">
        <f t="shared" si="93"/>
        <v>24.214171674480088</v>
      </c>
      <c r="P475" s="5">
        <f t="shared" si="94"/>
        <v>5</v>
      </c>
      <c r="Q475">
        <f t="shared" si="95"/>
        <v>0.2</v>
      </c>
      <c r="R475">
        <f t="shared" si="96"/>
        <v>15.5</v>
      </c>
      <c r="S475" s="3">
        <f t="shared" si="97"/>
        <v>92.156862745098039</v>
      </c>
    </row>
    <row r="476" spans="1:19" ht="14.45" x14ac:dyDescent="0.3">
      <c r="A476">
        <v>3</v>
      </c>
      <c r="B476">
        <v>1</v>
      </c>
      <c r="C476" t="str">
        <f t="shared" si="91"/>
        <v>ODS3« e ODS1«</v>
      </c>
      <c r="D476" s="8" t="s">
        <v>6</v>
      </c>
      <c r="E476" s="8"/>
      <c r="F476" s="2">
        <v>4.4000000000000004</v>
      </c>
      <c r="G476" s="2">
        <v>4.7</v>
      </c>
      <c r="H476" s="2">
        <v>1.5</v>
      </c>
      <c r="I476" s="2">
        <v>0.6</v>
      </c>
      <c r="J476" s="2">
        <v>1.5</v>
      </c>
      <c r="K476" s="2">
        <v>1.4</v>
      </c>
      <c r="L476" s="2">
        <v>1</v>
      </c>
      <c r="M476" s="2"/>
      <c r="N476">
        <f t="shared" si="92"/>
        <v>-0.26619540249543061</v>
      </c>
      <c r="O476">
        <f t="shared" si="93"/>
        <v>26.619540249543061</v>
      </c>
      <c r="P476" s="5">
        <f t="shared" si="94"/>
        <v>5</v>
      </c>
      <c r="Q476">
        <f t="shared" si="95"/>
        <v>0.2</v>
      </c>
      <c r="R476">
        <f t="shared" si="96"/>
        <v>15.5</v>
      </c>
      <c r="S476" s="3">
        <f t="shared" si="97"/>
        <v>94.77124183006535</v>
      </c>
    </row>
    <row r="477" spans="1:19" ht="14.45" x14ac:dyDescent="0.3">
      <c r="A477">
        <v>3</v>
      </c>
      <c r="B477">
        <v>1</v>
      </c>
      <c r="C477" t="str">
        <f t="shared" si="91"/>
        <v>ODS3« e ODS1«</v>
      </c>
      <c r="D477" s="8" t="s">
        <v>7</v>
      </c>
      <c r="E477" s="8"/>
      <c r="F477" s="2">
        <v>3.3</v>
      </c>
      <c r="G477" s="2">
        <v>3.3</v>
      </c>
      <c r="H477" s="2">
        <v>1.9</v>
      </c>
      <c r="I477" s="2">
        <v>1.7</v>
      </c>
      <c r="J477" s="2">
        <v>1.6</v>
      </c>
      <c r="K477" s="2">
        <v>1.4</v>
      </c>
      <c r="L477" s="2">
        <v>1.4</v>
      </c>
      <c r="M477" s="2"/>
      <c r="N477">
        <f t="shared" si="92"/>
        <v>-0.15759134699787136</v>
      </c>
      <c r="O477">
        <f t="shared" si="93"/>
        <v>15.759134699787136</v>
      </c>
      <c r="P477" s="5">
        <f t="shared" si="94"/>
        <v>5</v>
      </c>
      <c r="Q477">
        <f t="shared" si="95"/>
        <v>0.2</v>
      </c>
      <c r="R477">
        <f t="shared" si="96"/>
        <v>15.5</v>
      </c>
      <c r="S477" s="3">
        <f t="shared" si="97"/>
        <v>92.156862745098039</v>
      </c>
    </row>
    <row r="478" spans="1:19" ht="14.45" x14ac:dyDescent="0.3">
      <c r="A478">
        <v>3</v>
      </c>
      <c r="B478">
        <v>1</v>
      </c>
      <c r="C478" t="str">
        <f t="shared" si="91"/>
        <v>ODS3« e ODS1«</v>
      </c>
      <c r="D478" s="8" t="s">
        <v>8</v>
      </c>
      <c r="E478" s="8"/>
      <c r="F478" s="2">
        <v>1.3</v>
      </c>
      <c r="G478" s="2">
        <v>1.4</v>
      </c>
      <c r="H478" s="2">
        <v>1.3</v>
      </c>
      <c r="I478" s="2">
        <v>1.3</v>
      </c>
      <c r="J478" s="2">
        <v>1</v>
      </c>
      <c r="K478" s="2">
        <v>1.3</v>
      </c>
      <c r="L478" s="2">
        <v>1.8</v>
      </c>
      <c r="M478" s="2"/>
      <c r="N478">
        <f t="shared" si="92"/>
        <v>5.1547496797280434E-2</v>
      </c>
      <c r="O478">
        <f t="shared" si="93"/>
        <v>-5.1547496797280434</v>
      </c>
      <c r="P478" s="5">
        <f t="shared" si="94"/>
        <v>-5</v>
      </c>
      <c r="Q478">
        <f t="shared" si="95"/>
        <v>0.2</v>
      </c>
      <c r="R478">
        <f t="shared" si="96"/>
        <v>15.5</v>
      </c>
      <c r="S478" s="3">
        <f t="shared" si="97"/>
        <v>89.542483660130713</v>
      </c>
    </row>
    <row r="479" spans="1:19" ht="14.45" x14ac:dyDescent="0.3">
      <c r="A479">
        <v>3</v>
      </c>
      <c r="B479">
        <v>1</v>
      </c>
      <c r="C479" t="str">
        <f t="shared" si="91"/>
        <v>ODS3« e ODS1«</v>
      </c>
      <c r="D479" s="8" t="s">
        <v>9</v>
      </c>
      <c r="E479" s="8"/>
      <c r="F479" s="2">
        <v>1.9</v>
      </c>
      <c r="G479" s="2">
        <v>2.1</v>
      </c>
      <c r="H479" s="2">
        <v>2.1</v>
      </c>
      <c r="I479" s="2">
        <v>2.2999999999999998</v>
      </c>
      <c r="J479" s="2">
        <v>2.4</v>
      </c>
      <c r="K479" s="2">
        <v>2.6</v>
      </c>
      <c r="L479" s="2">
        <v>2.7</v>
      </c>
      <c r="M479" s="2"/>
      <c r="N479">
        <f t="shared" si="92"/>
        <v>5.1547496797280434E-2</v>
      </c>
      <c r="O479">
        <f t="shared" si="93"/>
        <v>-5.1547496797280434</v>
      </c>
      <c r="P479" s="5">
        <f t="shared" si="94"/>
        <v>-5</v>
      </c>
      <c r="Q479">
        <f t="shared" si="95"/>
        <v>0.2</v>
      </c>
      <c r="R479">
        <f t="shared" si="96"/>
        <v>15.5</v>
      </c>
      <c r="S479" s="3">
        <f t="shared" si="97"/>
        <v>83.66013071895425</v>
      </c>
    </row>
    <row r="480" spans="1:19" ht="14.45" x14ac:dyDescent="0.3">
      <c r="A480">
        <v>3</v>
      </c>
      <c r="B480">
        <v>1</v>
      </c>
      <c r="C480" t="str">
        <f t="shared" si="91"/>
        <v>ODS3« e ODS1«</v>
      </c>
      <c r="D480" s="8" t="s">
        <v>10</v>
      </c>
      <c r="E480" s="8"/>
      <c r="F480" s="2">
        <v>0</v>
      </c>
      <c r="G480" s="2">
        <v>0.2</v>
      </c>
      <c r="H480" s="2">
        <v>0.2</v>
      </c>
      <c r="I480" s="2">
        <v>0.4</v>
      </c>
      <c r="J480" s="2">
        <v>3.5</v>
      </c>
      <c r="K480" s="2">
        <v>3.3</v>
      </c>
      <c r="L480" s="2">
        <v>2.9</v>
      </c>
      <c r="M480" s="2"/>
      <c r="N480">
        <f t="shared" si="92"/>
        <v>0.70715753959585825</v>
      </c>
      <c r="O480">
        <f t="shared" si="93"/>
        <v>-70.715753959585825</v>
      </c>
      <c r="P480" s="5">
        <f t="shared" si="94"/>
        <v>-5</v>
      </c>
      <c r="Q480">
        <f t="shared" si="95"/>
        <v>0.2</v>
      </c>
      <c r="R480">
        <f t="shared" si="96"/>
        <v>15.5</v>
      </c>
      <c r="S480" s="3">
        <f t="shared" si="97"/>
        <v>82.35294117647058</v>
      </c>
    </row>
    <row r="481" spans="1:19" ht="14.45" x14ac:dyDescent="0.3">
      <c r="A481">
        <v>3</v>
      </c>
      <c r="B481">
        <v>1</v>
      </c>
      <c r="C481" t="str">
        <f t="shared" si="91"/>
        <v>ODS3« e ODS1«</v>
      </c>
      <c r="D481" s="8" t="s">
        <v>11</v>
      </c>
      <c r="E481" s="8"/>
      <c r="F481" s="2">
        <v>0.8</v>
      </c>
      <c r="G481" s="2">
        <v>0.6</v>
      </c>
      <c r="H481" s="2">
        <v>0.6</v>
      </c>
      <c r="I481" s="2">
        <v>0.5</v>
      </c>
      <c r="J481" s="2">
        <v>0.1</v>
      </c>
      <c r="K481" s="2">
        <v>0.2</v>
      </c>
      <c r="L481" s="2">
        <v>0.2</v>
      </c>
      <c r="M481" s="2"/>
      <c r="N481">
        <f t="shared" si="92"/>
        <v>-0.1972584382397693</v>
      </c>
      <c r="O481">
        <f t="shared" si="93"/>
        <v>19.72584382397693</v>
      </c>
      <c r="P481" s="5">
        <f t="shared" si="94"/>
        <v>5</v>
      </c>
      <c r="Q481">
        <f t="shared" si="95"/>
        <v>0.2</v>
      </c>
      <c r="R481">
        <f t="shared" si="96"/>
        <v>15.5</v>
      </c>
      <c r="S481" s="3">
        <f t="shared" si="97"/>
        <v>100</v>
      </c>
    </row>
    <row r="482" spans="1:19" ht="14.45" x14ac:dyDescent="0.3">
      <c r="A482">
        <v>3</v>
      </c>
      <c r="B482">
        <v>1</v>
      </c>
      <c r="C482" t="str">
        <f t="shared" si="91"/>
        <v>ODS3« e ODS1«</v>
      </c>
      <c r="D482" s="8" t="s">
        <v>12</v>
      </c>
      <c r="E482" s="8"/>
      <c r="F482" s="2">
        <v>8.4</v>
      </c>
      <c r="G482" s="2">
        <v>11.3</v>
      </c>
      <c r="H482" s="2">
        <v>12.7</v>
      </c>
      <c r="I482" s="2">
        <v>15.3</v>
      </c>
      <c r="J482" s="2">
        <v>11.8</v>
      </c>
      <c r="K482" s="2">
        <v>16.399999999999999</v>
      </c>
      <c r="L482" s="2">
        <v>15.5</v>
      </c>
      <c r="M482" s="2"/>
      <c r="N482">
        <f t="shared" si="92"/>
        <v>6.5247812238131475E-2</v>
      </c>
      <c r="O482">
        <f t="shared" si="93"/>
        <v>-6.5247812238131475</v>
      </c>
      <c r="P482" s="5">
        <f t="shared" si="94"/>
        <v>-5</v>
      </c>
      <c r="Q482">
        <f t="shared" si="95"/>
        <v>0.2</v>
      </c>
      <c r="R482">
        <f t="shared" si="96"/>
        <v>15.5</v>
      </c>
      <c r="S482" s="3">
        <f t="shared" si="97"/>
        <v>0</v>
      </c>
    </row>
    <row r="483" spans="1:19" ht="14.45" x14ac:dyDescent="0.3">
      <c r="A483">
        <v>3</v>
      </c>
      <c r="B483">
        <v>1</v>
      </c>
      <c r="C483" t="str">
        <f t="shared" si="91"/>
        <v>ODS3« e ODS1«</v>
      </c>
      <c r="D483" s="8" t="s">
        <v>13</v>
      </c>
      <c r="E483" s="8"/>
      <c r="F483" s="2">
        <v>4.3</v>
      </c>
      <c r="G483" s="2">
        <v>3.3</v>
      </c>
      <c r="H483" s="2">
        <v>4.3</v>
      </c>
      <c r="I483" s="2">
        <v>4.0999999999999996</v>
      </c>
      <c r="J483" s="2">
        <v>3.6</v>
      </c>
      <c r="K483" s="2">
        <v>4.7</v>
      </c>
      <c r="L483" s="2">
        <v>4.7</v>
      </c>
      <c r="M483" s="2"/>
      <c r="N483">
        <f t="shared" si="92"/>
        <v>7.3289260123837519E-2</v>
      </c>
      <c r="O483">
        <f t="shared" si="93"/>
        <v>-7.3289260123837519</v>
      </c>
      <c r="P483" s="5">
        <f t="shared" si="94"/>
        <v>-5</v>
      </c>
      <c r="Q483">
        <f t="shared" si="95"/>
        <v>0.2</v>
      </c>
      <c r="R483">
        <f t="shared" si="96"/>
        <v>15.5</v>
      </c>
      <c r="S483" s="3">
        <f t="shared" si="97"/>
        <v>70.588235294117652</v>
      </c>
    </row>
    <row r="484" spans="1:19" ht="14.45" x14ac:dyDescent="0.3">
      <c r="A484">
        <v>3</v>
      </c>
      <c r="B484">
        <v>1</v>
      </c>
      <c r="C484" t="str">
        <f t="shared" si="91"/>
        <v>ODS3« e ODS1«</v>
      </c>
      <c r="D484" s="8" t="s">
        <v>14</v>
      </c>
      <c r="E484" s="8"/>
      <c r="F484" s="2">
        <v>2.6</v>
      </c>
      <c r="G484" s="2">
        <v>2.8</v>
      </c>
      <c r="H484" s="2">
        <v>1.2</v>
      </c>
      <c r="I484" s="2">
        <v>1.3</v>
      </c>
      <c r="J484" s="2">
        <v>1</v>
      </c>
      <c r="K484" s="2">
        <v>1.2</v>
      </c>
      <c r="L484" s="2">
        <v>1.2</v>
      </c>
      <c r="M484" s="2"/>
      <c r="N484">
        <f t="shared" si="92"/>
        <v>-0.15587912015588989</v>
      </c>
      <c r="O484">
        <f t="shared" si="93"/>
        <v>15.587912015588989</v>
      </c>
      <c r="P484" s="5">
        <f t="shared" si="94"/>
        <v>5</v>
      </c>
      <c r="Q484">
        <f t="shared" si="95"/>
        <v>0.2</v>
      </c>
      <c r="R484">
        <f t="shared" si="96"/>
        <v>15.5</v>
      </c>
      <c r="S484" s="3">
        <f t="shared" si="97"/>
        <v>93.464052287581694</v>
      </c>
    </row>
    <row r="485" spans="1:19" ht="14.45" x14ac:dyDescent="0.3">
      <c r="A485">
        <v>3</v>
      </c>
      <c r="B485">
        <v>1</v>
      </c>
      <c r="C485" t="str">
        <f t="shared" si="91"/>
        <v>ODS3« e ODS1«</v>
      </c>
      <c r="D485" s="8" t="s">
        <v>15</v>
      </c>
      <c r="E485" s="8"/>
      <c r="F485" s="2">
        <v>9</v>
      </c>
      <c r="G485" s="2">
        <v>10.9</v>
      </c>
      <c r="H485" s="2">
        <v>12.3</v>
      </c>
      <c r="I485" s="2">
        <v>13.1</v>
      </c>
      <c r="J485" s="2">
        <v>10</v>
      </c>
      <c r="K485" s="2">
        <v>8.8000000000000007</v>
      </c>
      <c r="L485" s="2">
        <v>8.1</v>
      </c>
      <c r="M485" s="2"/>
      <c r="N485">
        <f t="shared" si="92"/>
        <v>-5.7651151543307466E-2</v>
      </c>
      <c r="O485">
        <f t="shared" si="93"/>
        <v>5.7651151543307471</v>
      </c>
      <c r="P485" s="5">
        <f t="shared" si="94"/>
        <v>5</v>
      </c>
      <c r="Q485">
        <f t="shared" si="95"/>
        <v>0.2</v>
      </c>
      <c r="R485">
        <f t="shared" si="96"/>
        <v>15.5</v>
      </c>
      <c r="S485" s="3">
        <f t="shared" si="97"/>
        <v>48.366013071895424</v>
      </c>
    </row>
    <row r="486" spans="1:19" ht="14.45" x14ac:dyDescent="0.3">
      <c r="A486">
        <v>3</v>
      </c>
      <c r="B486">
        <v>1</v>
      </c>
      <c r="C486" t="str">
        <f t="shared" si="91"/>
        <v>ODS3« e ODS1«</v>
      </c>
      <c r="D486" s="8" t="s">
        <v>16</v>
      </c>
      <c r="E486" s="8"/>
      <c r="F486" s="2">
        <v>2.6</v>
      </c>
      <c r="G486" s="2">
        <v>2.5</v>
      </c>
      <c r="H486" s="2">
        <v>2.6</v>
      </c>
      <c r="I486" s="2">
        <v>1.3</v>
      </c>
      <c r="J486" s="2">
        <v>1</v>
      </c>
      <c r="K486" s="2">
        <v>0.8</v>
      </c>
      <c r="L486" s="2">
        <v>1</v>
      </c>
      <c r="M486" s="2"/>
      <c r="N486">
        <f t="shared" si="92"/>
        <v>-0.16744679259812689</v>
      </c>
      <c r="O486">
        <f t="shared" si="93"/>
        <v>16.744679259812688</v>
      </c>
      <c r="P486" s="5">
        <f t="shared" si="94"/>
        <v>5</v>
      </c>
      <c r="Q486">
        <f t="shared" si="95"/>
        <v>0.2</v>
      </c>
      <c r="R486">
        <f t="shared" si="96"/>
        <v>15.5</v>
      </c>
      <c r="S486" s="3">
        <f t="shared" si="97"/>
        <v>94.77124183006535</v>
      </c>
    </row>
    <row r="487" spans="1:19" ht="14.45" x14ac:dyDescent="0.3">
      <c r="A487">
        <v>3</v>
      </c>
      <c r="B487">
        <v>1</v>
      </c>
      <c r="C487" t="str">
        <f t="shared" si="91"/>
        <v>ODS3« e ODS1«</v>
      </c>
      <c r="D487" s="8" t="s">
        <v>17</v>
      </c>
      <c r="E487" s="8"/>
      <c r="F487" s="2">
        <v>3.3</v>
      </c>
      <c r="G487" s="2">
        <v>3.7</v>
      </c>
      <c r="H487" s="2">
        <v>2.7</v>
      </c>
      <c r="I487" s="2">
        <v>2.5</v>
      </c>
      <c r="J487" s="2">
        <v>2.8</v>
      </c>
      <c r="K487" s="2">
        <v>2</v>
      </c>
      <c r="L487" s="2">
        <v>2</v>
      </c>
      <c r="M487" s="2"/>
      <c r="N487">
        <f t="shared" si="92"/>
        <v>-0.11576916761008793</v>
      </c>
      <c r="O487">
        <f t="shared" si="93"/>
        <v>11.576916761008793</v>
      </c>
      <c r="P487" s="5">
        <f t="shared" si="94"/>
        <v>5</v>
      </c>
      <c r="Q487">
        <f t="shared" si="95"/>
        <v>0.2</v>
      </c>
      <c r="R487">
        <f t="shared" si="96"/>
        <v>15.5</v>
      </c>
      <c r="S487" s="3">
        <f t="shared" si="97"/>
        <v>88.235294117647058</v>
      </c>
    </row>
    <row r="488" spans="1:19" ht="14.45" x14ac:dyDescent="0.3">
      <c r="A488">
        <v>3</v>
      </c>
      <c r="B488">
        <v>1</v>
      </c>
      <c r="C488" t="str">
        <f t="shared" si="91"/>
        <v>ODS3« e ODS1«</v>
      </c>
      <c r="D488" s="8" t="s">
        <v>18</v>
      </c>
      <c r="E488" s="8"/>
      <c r="F488" s="2">
        <v>7</v>
      </c>
      <c r="G488" s="2">
        <v>7</v>
      </c>
      <c r="H488" s="2">
        <v>7.2</v>
      </c>
      <c r="I488" s="2">
        <v>5.5</v>
      </c>
      <c r="J488" s="2">
        <v>1.8</v>
      </c>
      <c r="K488" s="2">
        <v>2.4</v>
      </c>
      <c r="L488" s="2">
        <v>1.8</v>
      </c>
      <c r="M488" s="2"/>
      <c r="N488">
        <f t="shared" si="92"/>
        <v>-0.23785975893014444</v>
      </c>
      <c r="O488">
        <f t="shared" si="93"/>
        <v>23.785975893014445</v>
      </c>
      <c r="P488" s="5">
        <f t="shared" si="94"/>
        <v>5</v>
      </c>
      <c r="Q488">
        <f t="shared" si="95"/>
        <v>0.2</v>
      </c>
      <c r="R488">
        <f t="shared" si="96"/>
        <v>15.5</v>
      </c>
      <c r="S488" s="3">
        <f t="shared" si="97"/>
        <v>89.542483660130713</v>
      </c>
    </row>
    <row r="489" spans="1:19" ht="14.45" x14ac:dyDescent="0.3">
      <c r="A489">
        <v>3</v>
      </c>
      <c r="B489">
        <v>1</v>
      </c>
      <c r="C489" t="str">
        <f t="shared" si="91"/>
        <v>ODS3« e ODS1«</v>
      </c>
      <c r="D489" s="8" t="s">
        <v>19</v>
      </c>
      <c r="E489" s="8"/>
      <c r="F489" s="2">
        <v>13.8</v>
      </c>
      <c r="G489" s="2">
        <v>12.5</v>
      </c>
      <c r="H489" s="2">
        <v>8.4</v>
      </c>
      <c r="I489" s="2">
        <v>8.1999999999999993</v>
      </c>
      <c r="J489" s="2">
        <v>6.2</v>
      </c>
      <c r="K489" s="2">
        <v>6.2</v>
      </c>
      <c r="L489" s="2">
        <v>4.3</v>
      </c>
      <c r="M489" s="2"/>
      <c r="N489">
        <f t="shared" si="92"/>
        <v>-0.19218541784158139</v>
      </c>
      <c r="O489">
        <f t="shared" si="93"/>
        <v>19.218541784158138</v>
      </c>
      <c r="P489" s="5">
        <f t="shared" si="94"/>
        <v>5</v>
      </c>
      <c r="Q489">
        <f t="shared" si="95"/>
        <v>0.2</v>
      </c>
      <c r="R489">
        <f t="shared" si="96"/>
        <v>15.5</v>
      </c>
      <c r="S489" s="3">
        <f t="shared" si="97"/>
        <v>73.202614379084963</v>
      </c>
    </row>
    <row r="490" spans="1:19" ht="14.45" x14ac:dyDescent="0.3">
      <c r="A490">
        <v>3</v>
      </c>
      <c r="B490">
        <v>1</v>
      </c>
      <c r="C490" t="str">
        <f t="shared" si="91"/>
        <v>ODS3« e ODS1«</v>
      </c>
      <c r="D490" s="8" t="s">
        <v>20</v>
      </c>
      <c r="E490" s="8"/>
      <c r="F490" s="2">
        <v>3.2</v>
      </c>
      <c r="G490" s="2">
        <v>3.7</v>
      </c>
      <c r="H490" s="2">
        <v>2.9</v>
      </c>
      <c r="I490" s="2">
        <v>3.1</v>
      </c>
      <c r="J490" s="2">
        <v>1.5</v>
      </c>
      <c r="K490" s="2">
        <v>2.2000000000000002</v>
      </c>
      <c r="L490" s="2">
        <v>1.4</v>
      </c>
      <c r="M490" s="2"/>
      <c r="N490">
        <f t="shared" si="92"/>
        <v>-0.17664853549589576</v>
      </c>
      <c r="O490">
        <f t="shared" si="93"/>
        <v>17.664853549589576</v>
      </c>
      <c r="P490" s="5">
        <f t="shared" si="94"/>
        <v>5</v>
      </c>
      <c r="Q490">
        <f t="shared" si="95"/>
        <v>0.2</v>
      </c>
      <c r="R490">
        <f t="shared" si="96"/>
        <v>15.5</v>
      </c>
      <c r="S490" s="3">
        <f t="shared" si="97"/>
        <v>92.156862745098039</v>
      </c>
    </row>
    <row r="491" spans="1:19" ht="14.45" x14ac:dyDescent="0.3">
      <c r="A491">
        <v>3</v>
      </c>
      <c r="B491">
        <v>1</v>
      </c>
      <c r="C491" t="str">
        <f t="shared" si="91"/>
        <v>ODS3« e ODS1«</v>
      </c>
      <c r="D491" s="8" t="s">
        <v>21</v>
      </c>
      <c r="E491" s="8"/>
      <c r="F491" s="2">
        <v>0.9</v>
      </c>
      <c r="G491" s="2">
        <v>0.8</v>
      </c>
      <c r="H491" s="2">
        <v>0.9</v>
      </c>
      <c r="I491" s="2">
        <v>0.4</v>
      </c>
      <c r="J491" s="2">
        <v>0.3</v>
      </c>
      <c r="K491" s="2">
        <v>0.3</v>
      </c>
      <c r="L491" s="2">
        <v>0.2</v>
      </c>
      <c r="M491" s="2"/>
      <c r="N491">
        <f t="shared" si="92"/>
        <v>-0.24214171674480089</v>
      </c>
      <c r="O491">
        <f t="shared" si="93"/>
        <v>24.214171674480088</v>
      </c>
      <c r="P491" s="5">
        <f t="shared" si="94"/>
        <v>5</v>
      </c>
      <c r="Q491">
        <f t="shared" si="95"/>
        <v>0.2</v>
      </c>
      <c r="R491">
        <f t="shared" si="96"/>
        <v>15.5</v>
      </c>
      <c r="S491" s="3">
        <f t="shared" si="97"/>
        <v>100</v>
      </c>
    </row>
    <row r="492" spans="1:19" ht="14.45" x14ac:dyDescent="0.3">
      <c r="A492">
        <v>3</v>
      </c>
      <c r="B492">
        <v>1</v>
      </c>
      <c r="C492" t="str">
        <f t="shared" si="91"/>
        <v>ODS3« e ODS1«</v>
      </c>
      <c r="D492" s="8" t="s">
        <v>22</v>
      </c>
      <c r="E492" s="8"/>
      <c r="F492" s="2">
        <v>0.9</v>
      </c>
      <c r="G492" s="2">
        <v>1.1000000000000001</v>
      </c>
      <c r="H492" s="2">
        <v>0.8</v>
      </c>
      <c r="I492" s="2">
        <v>1</v>
      </c>
      <c r="J492" s="2">
        <v>0.2</v>
      </c>
      <c r="K492" s="2">
        <v>0.2</v>
      </c>
      <c r="L492" s="2"/>
      <c r="M492" s="2"/>
      <c r="N492">
        <f t="shared" si="92"/>
        <v>-1</v>
      </c>
      <c r="O492">
        <f t="shared" si="93"/>
        <v>100</v>
      </c>
      <c r="P492" s="5">
        <f t="shared" si="94"/>
        <v>5</v>
      </c>
      <c r="Q492">
        <f t="shared" si="95"/>
        <v>0.2</v>
      </c>
      <c r="R492">
        <f t="shared" si="96"/>
        <v>15.5</v>
      </c>
      <c r="S492" s="3">
        <f t="shared" si="97"/>
        <v>101.30718954248366</v>
      </c>
    </row>
    <row r="493" spans="1:19" ht="14.45" x14ac:dyDescent="0.3">
      <c r="A493">
        <v>3</v>
      </c>
      <c r="B493">
        <v>1</v>
      </c>
      <c r="C493" t="str">
        <f t="shared" si="91"/>
        <v>ODS3« e ODS1«</v>
      </c>
      <c r="D493" s="8" t="s">
        <v>23</v>
      </c>
      <c r="E493" s="8"/>
      <c r="F493" s="2">
        <v>0.4</v>
      </c>
      <c r="G493" s="2">
        <v>0.5</v>
      </c>
      <c r="H493" s="2">
        <v>0.1</v>
      </c>
      <c r="I493" s="2">
        <v>0.2</v>
      </c>
      <c r="J493" s="2">
        <v>0.1</v>
      </c>
      <c r="K493" s="2">
        <v>0.2</v>
      </c>
      <c r="L493" s="2">
        <v>0.2</v>
      </c>
      <c r="M493" s="2"/>
      <c r="N493">
        <f t="shared" si="92"/>
        <v>-0.16744679259812689</v>
      </c>
      <c r="O493">
        <f t="shared" si="93"/>
        <v>16.744679259812688</v>
      </c>
      <c r="P493" s="5">
        <f t="shared" si="94"/>
        <v>5</v>
      </c>
      <c r="Q493">
        <f t="shared" si="95"/>
        <v>0.2</v>
      </c>
      <c r="R493">
        <f t="shared" si="96"/>
        <v>15.5</v>
      </c>
      <c r="S493" s="3">
        <f t="shared" si="97"/>
        <v>100</v>
      </c>
    </row>
    <row r="494" spans="1:19" ht="14.45" x14ac:dyDescent="0.3">
      <c r="A494">
        <v>3</v>
      </c>
      <c r="B494">
        <v>1</v>
      </c>
      <c r="C494" t="str">
        <f t="shared" si="91"/>
        <v>ODS3« e ODS1«</v>
      </c>
      <c r="D494" s="8" t="s">
        <v>24</v>
      </c>
      <c r="E494" s="8"/>
      <c r="F494" s="2">
        <v>8.8000000000000007</v>
      </c>
      <c r="G494" s="2">
        <v>7.8</v>
      </c>
      <c r="H494" s="2">
        <v>7.3</v>
      </c>
      <c r="I494" s="2">
        <v>6.6</v>
      </c>
      <c r="J494" s="2">
        <v>3.3</v>
      </c>
      <c r="K494" s="2">
        <v>4.2</v>
      </c>
      <c r="L494" s="2">
        <v>4.2</v>
      </c>
      <c r="M494" s="2"/>
      <c r="N494">
        <f t="shared" si="92"/>
        <v>-0.11645039402183743</v>
      </c>
      <c r="O494">
        <f t="shared" si="93"/>
        <v>11.645039402183743</v>
      </c>
      <c r="P494" s="5">
        <f t="shared" si="94"/>
        <v>5</v>
      </c>
      <c r="Q494">
        <f t="shared" si="95"/>
        <v>0.2</v>
      </c>
      <c r="R494">
        <f t="shared" si="96"/>
        <v>15.5</v>
      </c>
      <c r="S494" s="3">
        <f t="shared" si="97"/>
        <v>73.856209150326805</v>
      </c>
    </row>
    <row r="495" spans="1:19" ht="14.45" x14ac:dyDescent="0.3">
      <c r="A495">
        <v>3</v>
      </c>
      <c r="B495">
        <v>1</v>
      </c>
      <c r="C495" t="str">
        <f t="shared" si="91"/>
        <v>ODS3« e ODS1«</v>
      </c>
      <c r="D495" s="8" t="s">
        <v>25</v>
      </c>
      <c r="E495" s="8"/>
      <c r="F495" s="2">
        <v>3</v>
      </c>
      <c r="G495" s="2">
        <v>3.5</v>
      </c>
      <c r="H495" s="2">
        <v>3</v>
      </c>
      <c r="I495" s="2">
        <v>2.4</v>
      </c>
      <c r="J495" s="2">
        <v>2.2999999999999998</v>
      </c>
      <c r="K495" s="2">
        <v>2.1</v>
      </c>
      <c r="L495" s="2">
        <v>1.7</v>
      </c>
      <c r="M495" s="2"/>
      <c r="N495">
        <f t="shared" si="92"/>
        <v>-0.13448185816888958</v>
      </c>
      <c r="O495">
        <f t="shared" si="93"/>
        <v>13.448185816888959</v>
      </c>
      <c r="P495" s="5">
        <f t="shared" si="94"/>
        <v>5</v>
      </c>
      <c r="Q495">
        <f t="shared" si="95"/>
        <v>0.2</v>
      </c>
      <c r="R495">
        <f t="shared" si="96"/>
        <v>15.5</v>
      </c>
      <c r="S495" s="3">
        <f t="shared" si="97"/>
        <v>90.196078431372555</v>
      </c>
    </row>
    <row r="496" spans="1:19" ht="14.45" x14ac:dyDescent="0.3">
      <c r="A496">
        <v>3</v>
      </c>
      <c r="B496">
        <v>1</v>
      </c>
      <c r="C496" t="str">
        <f t="shared" si="91"/>
        <v>ODS3« e ODS1«</v>
      </c>
      <c r="D496" s="8" t="s">
        <v>26</v>
      </c>
      <c r="E496" s="8"/>
      <c r="F496" s="2">
        <v>1</v>
      </c>
      <c r="G496" s="2">
        <v>1.1000000000000001</v>
      </c>
      <c r="H496" s="2">
        <v>0.8</v>
      </c>
      <c r="I496" s="2">
        <v>0.7</v>
      </c>
      <c r="J496" s="2">
        <v>0.5</v>
      </c>
      <c r="K496" s="2">
        <v>0.3</v>
      </c>
      <c r="L496" s="2">
        <v>0.5</v>
      </c>
      <c r="M496" s="2"/>
      <c r="N496">
        <f t="shared" si="92"/>
        <v>-0.14588674088525466</v>
      </c>
      <c r="O496">
        <f t="shared" si="93"/>
        <v>14.588674088525465</v>
      </c>
      <c r="P496" s="5">
        <f t="shared" si="94"/>
        <v>5</v>
      </c>
      <c r="Q496">
        <f t="shared" si="95"/>
        <v>0.2</v>
      </c>
      <c r="R496">
        <f t="shared" si="96"/>
        <v>15.5</v>
      </c>
      <c r="S496" s="3">
        <f t="shared" si="97"/>
        <v>98.039215686274503</v>
      </c>
    </row>
    <row r="497" spans="1:19" ht="14.45" x14ac:dyDescent="0.3">
      <c r="A497">
        <v>3</v>
      </c>
      <c r="B497">
        <v>1</v>
      </c>
      <c r="C497" t="str">
        <f t="shared" si="91"/>
        <v>ODS3« e ODS1«</v>
      </c>
      <c r="D497" s="8" t="s">
        <v>27</v>
      </c>
      <c r="E497" s="8"/>
      <c r="F497" s="2">
        <v>10.9</v>
      </c>
      <c r="G497" s="2">
        <v>9.8000000000000007</v>
      </c>
      <c r="H497" s="2">
        <v>9.4</v>
      </c>
      <c r="I497" s="2">
        <v>6.5</v>
      </c>
      <c r="J497" s="2">
        <v>4.7</v>
      </c>
      <c r="K497" s="2">
        <v>4.9000000000000004</v>
      </c>
      <c r="L497" s="2">
        <v>4.9000000000000004</v>
      </c>
      <c r="M497" s="2"/>
      <c r="N497">
        <f t="shared" si="92"/>
        <v>-0.12944943670387588</v>
      </c>
      <c r="O497">
        <f t="shared" si="93"/>
        <v>12.944943670387588</v>
      </c>
      <c r="P497" s="5">
        <f t="shared" si="94"/>
        <v>5</v>
      </c>
      <c r="Q497">
        <f t="shared" si="95"/>
        <v>0.2</v>
      </c>
      <c r="R497">
        <f t="shared" si="96"/>
        <v>15.5</v>
      </c>
      <c r="S497" s="3">
        <f t="shared" si="97"/>
        <v>69.281045751633982</v>
      </c>
    </row>
    <row r="498" spans="1:19" ht="14.45" x14ac:dyDescent="0.3">
      <c r="A498">
        <v>3</v>
      </c>
      <c r="B498">
        <v>1</v>
      </c>
      <c r="C498" t="str">
        <f t="shared" si="91"/>
        <v>ODS3« e ODS1«</v>
      </c>
      <c r="D498" s="8" t="s">
        <v>28</v>
      </c>
      <c r="E498" s="8"/>
      <c r="F498" s="2">
        <v>2.1</v>
      </c>
      <c r="G498" s="2">
        <v>1.7</v>
      </c>
      <c r="H498" s="2">
        <v>1.3</v>
      </c>
      <c r="I498" s="2">
        <v>1.6</v>
      </c>
      <c r="J498" s="2">
        <v>1.4</v>
      </c>
      <c r="K498" s="2">
        <v>1.5</v>
      </c>
      <c r="L498" s="2">
        <v>1.4</v>
      </c>
      <c r="M498" s="2"/>
      <c r="N498">
        <f t="shared" si="92"/>
        <v>-3.8086936409554406E-2</v>
      </c>
      <c r="O498">
        <f t="shared" si="93"/>
        <v>3.8086936409554406</v>
      </c>
      <c r="P498" s="5">
        <f t="shared" si="94"/>
        <v>5</v>
      </c>
      <c r="Q498">
        <f t="shared" si="95"/>
        <v>0.2</v>
      </c>
      <c r="R498">
        <f t="shared" si="96"/>
        <v>15.5</v>
      </c>
      <c r="S498" s="3">
        <f t="shared" si="97"/>
        <v>92.156862745098039</v>
      </c>
    </row>
    <row r="499" spans="1:19" ht="14.45" x14ac:dyDescent="0.3">
      <c r="A499">
        <v>3</v>
      </c>
      <c r="B499">
        <v>1</v>
      </c>
      <c r="C499" t="str">
        <f t="shared" si="91"/>
        <v>ODS3« e ODS1«</v>
      </c>
      <c r="D499" s="8" t="s">
        <v>29</v>
      </c>
      <c r="E499" s="8"/>
      <c r="F499" s="2">
        <v>4</v>
      </c>
      <c r="G499" s="2">
        <v>3.9</v>
      </c>
      <c r="H499" s="2">
        <v>3.3</v>
      </c>
      <c r="I499" s="2">
        <v>2.8</v>
      </c>
      <c r="J499" s="2">
        <v>1.6</v>
      </c>
      <c r="K499" s="2">
        <v>1.8</v>
      </c>
      <c r="L499" s="2">
        <v>1.7</v>
      </c>
      <c r="M499" s="2"/>
      <c r="N499">
        <f t="shared" si="92"/>
        <v>-0.15301276934740293</v>
      </c>
      <c r="O499">
        <f t="shared" si="93"/>
        <v>15.301276934740294</v>
      </c>
      <c r="P499" s="5">
        <f t="shared" si="94"/>
        <v>5</v>
      </c>
      <c r="Q499">
        <f t="shared" si="95"/>
        <v>0.2</v>
      </c>
      <c r="R499">
        <f t="shared" si="96"/>
        <v>15.5</v>
      </c>
      <c r="S499" s="3">
        <f t="shared" si="97"/>
        <v>90.196078431372555</v>
      </c>
    </row>
    <row r="500" spans="1:19" ht="14.45" x14ac:dyDescent="0.3">
      <c r="A500">
        <v>3</v>
      </c>
      <c r="C500" t="str">
        <f t="shared" si="91"/>
        <v>ODS3«</v>
      </c>
      <c r="D500" s="7" t="s">
        <v>142</v>
      </c>
      <c r="E500" s="7"/>
      <c r="F500" s="2"/>
      <c r="G500" s="2"/>
      <c r="H500" s="2"/>
      <c r="I500" s="2"/>
      <c r="J500" s="2"/>
      <c r="K500" s="2"/>
      <c r="L500" s="2"/>
      <c r="M500" s="2"/>
      <c r="O500" s="14" t="s">
        <v>185</v>
      </c>
      <c r="S500" s="3"/>
    </row>
    <row r="501" spans="1:19" ht="14.45" x14ac:dyDescent="0.3">
      <c r="A501">
        <v>3</v>
      </c>
      <c r="C501" t="str">
        <f t="shared" si="91"/>
        <v>ODS3«</v>
      </c>
      <c r="D501" s="8" t="s">
        <v>2</v>
      </c>
      <c r="E501" s="8"/>
      <c r="F501" s="2"/>
      <c r="G501" s="2">
        <v>27</v>
      </c>
      <c r="H501" s="2"/>
      <c r="I501" s="2"/>
      <c r="J501" s="2">
        <v>25</v>
      </c>
      <c r="K501" s="2"/>
      <c r="L501" s="2"/>
      <c r="M501" s="2">
        <v>23</v>
      </c>
      <c r="N501">
        <f>(M501/G501)^(1/6)-1</f>
        <v>-2.6369854641649981E-2</v>
      </c>
      <c r="O501">
        <f>N501*100</f>
        <v>-2.6369854641649981</v>
      </c>
      <c r="P501">
        <f>IF(O501&lt;-2,-5,IF(O501&gt;2,5,2.5*O501))</f>
        <v>-5</v>
      </c>
      <c r="Q501">
        <f>MAX($M$501:$M$527)</f>
        <v>42</v>
      </c>
      <c r="R501">
        <f>MIN($M$501:$M$527)</f>
        <v>7</v>
      </c>
      <c r="S501" s="3">
        <f>(M501-R501)/(Q501-R501)*100</f>
        <v>45.714285714285715</v>
      </c>
    </row>
    <row r="502" spans="1:19" ht="14.45" x14ac:dyDescent="0.3">
      <c r="A502">
        <v>3</v>
      </c>
      <c r="C502" t="str">
        <f t="shared" si="91"/>
        <v>ODS3«</v>
      </c>
      <c r="D502" s="8" t="s">
        <v>3</v>
      </c>
      <c r="E502" s="8"/>
      <c r="F502" s="2"/>
      <c r="G502" s="2">
        <v>26</v>
      </c>
      <c r="H502" s="2"/>
      <c r="I502" s="2"/>
      <c r="J502" s="2">
        <v>28</v>
      </c>
      <c r="K502" s="2"/>
      <c r="L502" s="2"/>
      <c r="M502" s="2">
        <v>25</v>
      </c>
      <c r="N502">
        <f t="shared" ref="N502:N528" si="98">(M502/G502)^(1/6)-1</f>
        <v>-6.5154672194007723E-3</v>
      </c>
      <c r="O502">
        <f t="shared" ref="O502:O528" si="99">N502*100</f>
        <v>-0.65154672194007723</v>
      </c>
      <c r="P502">
        <f t="shared" ref="P502:P528" si="100">IF(O502&lt;-2,-5,IF(O502&gt;2,5,2.5*O502))</f>
        <v>-1.6288668048501931</v>
      </c>
      <c r="Q502">
        <f t="shared" ref="Q502:Q528" si="101">MAX($M$501:$M$527)</f>
        <v>42</v>
      </c>
      <c r="R502">
        <f t="shared" ref="R502:R528" si="102">MIN($M$501:$M$527)</f>
        <v>7</v>
      </c>
      <c r="S502" s="3">
        <f t="shared" ref="S502:S515" si="103">(M502-R502)/(Q502-R502)*100</f>
        <v>51.428571428571423</v>
      </c>
    </row>
    <row r="503" spans="1:19" ht="14.45" x14ac:dyDescent="0.3">
      <c r="A503">
        <v>3</v>
      </c>
      <c r="C503" t="str">
        <f t="shared" si="91"/>
        <v>ODS3«</v>
      </c>
      <c r="D503" s="8" t="s">
        <v>4</v>
      </c>
      <c r="E503" s="8"/>
      <c r="F503" s="2"/>
      <c r="G503" s="2">
        <v>25</v>
      </c>
      <c r="H503" s="2"/>
      <c r="I503" s="2"/>
      <c r="J503" s="2">
        <v>19</v>
      </c>
      <c r="K503" s="2"/>
      <c r="L503" s="2"/>
      <c r="M503" s="2">
        <v>21</v>
      </c>
      <c r="N503">
        <f t="shared" si="98"/>
        <v>-2.8640748196988364E-2</v>
      </c>
      <c r="O503">
        <f t="shared" si="99"/>
        <v>-2.8640748196988364</v>
      </c>
      <c r="P503">
        <f t="shared" si="100"/>
        <v>-5</v>
      </c>
      <c r="Q503">
        <f t="shared" si="101"/>
        <v>42</v>
      </c>
      <c r="R503">
        <f t="shared" si="102"/>
        <v>7</v>
      </c>
      <c r="S503" s="3">
        <f t="shared" si="103"/>
        <v>40</v>
      </c>
    </row>
    <row r="504" spans="1:19" ht="14.45" x14ac:dyDescent="0.3">
      <c r="A504">
        <v>3</v>
      </c>
      <c r="C504" t="str">
        <f t="shared" si="91"/>
        <v>ODS3«</v>
      </c>
      <c r="D504" s="8" t="s">
        <v>5</v>
      </c>
      <c r="E504" s="8"/>
      <c r="F504" s="2"/>
      <c r="G504" s="2">
        <v>35</v>
      </c>
      <c r="H504" s="2"/>
      <c r="I504" s="2"/>
      <c r="J504" s="2">
        <v>36</v>
      </c>
      <c r="K504" s="2"/>
      <c r="L504" s="2"/>
      <c r="M504" s="2">
        <v>38</v>
      </c>
      <c r="N504">
        <f t="shared" si="98"/>
        <v>1.380071234687108E-2</v>
      </c>
      <c r="O504">
        <f t="shared" si="99"/>
        <v>1.380071234687108</v>
      </c>
      <c r="P504">
        <f t="shared" si="100"/>
        <v>3.45017808671777</v>
      </c>
      <c r="Q504">
        <f t="shared" si="101"/>
        <v>42</v>
      </c>
      <c r="R504">
        <f t="shared" si="102"/>
        <v>7</v>
      </c>
      <c r="S504" s="3">
        <f t="shared" si="103"/>
        <v>88.571428571428569</v>
      </c>
    </row>
    <row r="505" spans="1:19" ht="14.45" x14ac:dyDescent="0.3">
      <c r="A505">
        <v>3</v>
      </c>
      <c r="C505" t="str">
        <f t="shared" si="91"/>
        <v>ODS3«</v>
      </c>
      <c r="D505" s="8" t="s">
        <v>6</v>
      </c>
      <c r="E505" s="8"/>
      <c r="F505" s="2"/>
      <c r="G505" s="2">
        <v>31</v>
      </c>
      <c r="H505" s="2"/>
      <c r="I505" s="2"/>
      <c r="J505" s="2">
        <v>28</v>
      </c>
      <c r="K505" s="2"/>
      <c r="L505" s="2"/>
      <c r="M505" s="2">
        <v>28</v>
      </c>
      <c r="N505">
        <f t="shared" si="98"/>
        <v>-1.6820707600810891E-2</v>
      </c>
      <c r="O505">
        <f t="shared" si="99"/>
        <v>-1.6820707600810891</v>
      </c>
      <c r="P505">
        <f t="shared" si="100"/>
        <v>-4.2051769002027228</v>
      </c>
      <c r="Q505">
        <f t="shared" si="101"/>
        <v>42</v>
      </c>
      <c r="R505">
        <f t="shared" si="102"/>
        <v>7</v>
      </c>
      <c r="S505" s="3">
        <f t="shared" si="103"/>
        <v>60</v>
      </c>
    </row>
    <row r="506" spans="1:19" ht="14.45" x14ac:dyDescent="0.3">
      <c r="A506">
        <v>3</v>
      </c>
      <c r="C506" t="str">
        <f t="shared" si="91"/>
        <v>ODS3«</v>
      </c>
      <c r="D506" s="8" t="s">
        <v>7</v>
      </c>
      <c r="E506" s="8"/>
      <c r="F506" s="2"/>
      <c r="G506" s="2">
        <v>33</v>
      </c>
      <c r="H506" s="2"/>
      <c r="I506" s="2"/>
      <c r="J506" s="2">
        <v>35</v>
      </c>
      <c r="K506" s="2"/>
      <c r="L506" s="2"/>
      <c r="M506" s="2">
        <v>36</v>
      </c>
      <c r="N506">
        <f t="shared" si="98"/>
        <v>1.4607558812853805E-2</v>
      </c>
      <c r="O506">
        <f t="shared" si="99"/>
        <v>1.4607558812853805</v>
      </c>
      <c r="P506">
        <f t="shared" si="100"/>
        <v>3.6518897032134512</v>
      </c>
      <c r="Q506">
        <f t="shared" si="101"/>
        <v>42</v>
      </c>
      <c r="R506">
        <f t="shared" si="102"/>
        <v>7</v>
      </c>
      <c r="S506" s="3">
        <f t="shared" si="103"/>
        <v>82.857142857142861</v>
      </c>
    </row>
    <row r="507" spans="1:19" ht="14.45" x14ac:dyDescent="0.3">
      <c r="A507">
        <v>3</v>
      </c>
      <c r="C507" t="str">
        <f t="shared" si="91"/>
        <v>ODS3«</v>
      </c>
      <c r="D507" s="8" t="s">
        <v>8</v>
      </c>
      <c r="E507" s="8"/>
      <c r="F507" s="2"/>
      <c r="G507" s="2">
        <v>23</v>
      </c>
      <c r="H507" s="2"/>
      <c r="I507" s="2"/>
      <c r="J507" s="2">
        <v>19</v>
      </c>
      <c r="K507" s="2"/>
      <c r="L507" s="2"/>
      <c r="M507" s="2">
        <v>16</v>
      </c>
      <c r="N507">
        <f t="shared" si="98"/>
        <v>-5.8691404497939859E-2</v>
      </c>
      <c r="O507">
        <f t="shared" si="99"/>
        <v>-5.8691404497939859</v>
      </c>
      <c r="P507">
        <f t="shared" si="100"/>
        <v>-5</v>
      </c>
      <c r="Q507">
        <f t="shared" si="101"/>
        <v>42</v>
      </c>
      <c r="R507">
        <f t="shared" si="102"/>
        <v>7</v>
      </c>
      <c r="S507" s="3">
        <f t="shared" si="103"/>
        <v>25.714285714285712</v>
      </c>
    </row>
    <row r="508" spans="1:19" ht="14.45" x14ac:dyDescent="0.3">
      <c r="A508">
        <v>3</v>
      </c>
      <c r="C508" t="str">
        <f t="shared" si="91"/>
        <v>ODS3«</v>
      </c>
      <c r="D508" s="8" t="s">
        <v>9</v>
      </c>
      <c r="E508" s="8"/>
      <c r="F508" s="2"/>
      <c r="G508" s="2">
        <v>21</v>
      </c>
      <c r="H508" s="2"/>
      <c r="I508" s="2"/>
      <c r="J508" s="2">
        <v>26</v>
      </c>
      <c r="K508" s="2"/>
      <c r="L508" s="2"/>
      <c r="M508" s="2">
        <v>25</v>
      </c>
      <c r="N508">
        <f t="shared" si="98"/>
        <v>2.9485227163715377E-2</v>
      </c>
      <c r="O508">
        <f t="shared" si="99"/>
        <v>2.9485227163715377</v>
      </c>
      <c r="P508">
        <f t="shared" si="100"/>
        <v>5</v>
      </c>
      <c r="Q508">
        <f t="shared" si="101"/>
        <v>42</v>
      </c>
      <c r="R508">
        <f t="shared" si="102"/>
        <v>7</v>
      </c>
      <c r="S508" s="3">
        <f t="shared" si="103"/>
        <v>51.428571428571423</v>
      </c>
    </row>
    <row r="509" spans="1:19" ht="14.45" x14ac:dyDescent="0.3">
      <c r="A509">
        <v>3</v>
      </c>
      <c r="C509" t="str">
        <f t="shared" si="91"/>
        <v>ODS3«</v>
      </c>
      <c r="D509" s="8" t="s">
        <v>10</v>
      </c>
      <c r="E509" s="8"/>
      <c r="F509" s="2"/>
      <c r="G509" s="2">
        <v>31</v>
      </c>
      <c r="H509" s="2"/>
      <c r="I509" s="2"/>
      <c r="J509" s="2">
        <v>28</v>
      </c>
      <c r="K509" s="2"/>
      <c r="L509" s="2"/>
      <c r="M509" s="2">
        <v>27</v>
      </c>
      <c r="N509">
        <f t="shared" si="98"/>
        <v>-2.2762002612812804E-2</v>
      </c>
      <c r="O509">
        <f t="shared" si="99"/>
        <v>-2.2762002612812804</v>
      </c>
      <c r="P509">
        <f t="shared" si="100"/>
        <v>-5</v>
      </c>
      <c r="Q509">
        <f t="shared" si="101"/>
        <v>42</v>
      </c>
      <c r="R509">
        <f t="shared" si="102"/>
        <v>7</v>
      </c>
      <c r="S509" s="3">
        <f t="shared" si="103"/>
        <v>57.142857142857139</v>
      </c>
    </row>
    <row r="510" spans="1:19" ht="14.45" x14ac:dyDescent="0.3">
      <c r="A510">
        <v>3</v>
      </c>
      <c r="C510" t="str">
        <f t="shared" si="91"/>
        <v>ODS3«</v>
      </c>
      <c r="D510" s="8" t="s">
        <v>11</v>
      </c>
      <c r="E510" s="8"/>
      <c r="F510" s="2"/>
      <c r="G510" s="2">
        <v>29</v>
      </c>
      <c r="H510" s="2"/>
      <c r="I510" s="2"/>
      <c r="J510" s="2">
        <v>27</v>
      </c>
      <c r="K510" s="2"/>
      <c r="L510" s="2"/>
      <c r="M510" s="2">
        <v>24</v>
      </c>
      <c r="N510">
        <f t="shared" si="98"/>
        <v>-3.1048125334973253E-2</v>
      </c>
      <c r="O510">
        <f t="shared" si="99"/>
        <v>-3.1048125334973253</v>
      </c>
      <c r="P510">
        <f t="shared" si="100"/>
        <v>-5</v>
      </c>
      <c r="Q510">
        <f t="shared" si="101"/>
        <v>42</v>
      </c>
      <c r="R510">
        <f t="shared" si="102"/>
        <v>7</v>
      </c>
      <c r="S510" s="3">
        <f t="shared" si="103"/>
        <v>48.571428571428569</v>
      </c>
    </row>
    <row r="511" spans="1:19" ht="14.45" x14ac:dyDescent="0.3">
      <c r="A511">
        <v>3</v>
      </c>
      <c r="C511" t="str">
        <f t="shared" si="91"/>
        <v>ODS3«</v>
      </c>
      <c r="D511" s="8" t="s">
        <v>12</v>
      </c>
      <c r="E511" s="8"/>
      <c r="F511" s="2"/>
      <c r="G511" s="2">
        <v>22</v>
      </c>
      <c r="H511" s="2"/>
      <c r="I511" s="2"/>
      <c r="J511" s="2">
        <v>23</v>
      </c>
      <c r="K511" s="2"/>
      <c r="L511" s="2"/>
      <c r="M511" s="2">
        <v>18</v>
      </c>
      <c r="N511">
        <f t="shared" si="98"/>
        <v>-3.2892011383622188E-2</v>
      </c>
      <c r="O511">
        <f t="shared" si="99"/>
        <v>-3.2892011383622188</v>
      </c>
      <c r="P511">
        <f t="shared" si="100"/>
        <v>-5</v>
      </c>
      <c r="Q511">
        <f t="shared" si="101"/>
        <v>42</v>
      </c>
      <c r="R511">
        <f t="shared" si="102"/>
        <v>7</v>
      </c>
      <c r="S511" s="3">
        <f t="shared" si="103"/>
        <v>31.428571428571427</v>
      </c>
    </row>
    <row r="512" spans="1:19" ht="14.45" x14ac:dyDescent="0.3">
      <c r="A512">
        <v>3</v>
      </c>
      <c r="C512" t="str">
        <f t="shared" si="91"/>
        <v>ODS3«</v>
      </c>
      <c r="D512" s="8" t="s">
        <v>13</v>
      </c>
      <c r="E512" s="8"/>
      <c r="F512" s="2"/>
      <c r="G512" s="2">
        <v>19</v>
      </c>
      <c r="H512" s="2"/>
      <c r="I512" s="2"/>
      <c r="J512" s="2">
        <v>20</v>
      </c>
      <c r="K512" s="2"/>
      <c r="L512" s="2"/>
      <c r="M512" s="2">
        <v>15</v>
      </c>
      <c r="N512">
        <f t="shared" si="98"/>
        <v>-3.8632116141066986E-2</v>
      </c>
      <c r="O512">
        <f t="shared" si="99"/>
        <v>-3.8632116141066986</v>
      </c>
      <c r="P512">
        <f t="shared" si="100"/>
        <v>-5</v>
      </c>
      <c r="Q512">
        <f t="shared" si="101"/>
        <v>42</v>
      </c>
      <c r="R512">
        <f t="shared" si="102"/>
        <v>7</v>
      </c>
      <c r="S512" s="3">
        <f t="shared" si="103"/>
        <v>22.857142857142858</v>
      </c>
    </row>
    <row r="513" spans="1:19" ht="14.45" x14ac:dyDescent="0.3">
      <c r="A513">
        <v>3</v>
      </c>
      <c r="C513" t="str">
        <f t="shared" si="91"/>
        <v>ODS3«</v>
      </c>
      <c r="D513" s="8" t="s">
        <v>14</v>
      </c>
      <c r="E513" s="8"/>
      <c r="F513" s="2"/>
      <c r="G513" s="2">
        <v>32</v>
      </c>
      <c r="H513" s="2"/>
      <c r="I513" s="2"/>
      <c r="J513" s="2">
        <v>36</v>
      </c>
      <c r="K513" s="2"/>
      <c r="L513" s="2"/>
      <c r="M513" s="2">
        <v>28</v>
      </c>
      <c r="N513">
        <f t="shared" si="98"/>
        <v>-2.2009411402034718E-2</v>
      </c>
      <c r="O513">
        <f t="shared" si="99"/>
        <v>-2.2009411402034718</v>
      </c>
      <c r="P513">
        <f t="shared" si="100"/>
        <v>-5</v>
      </c>
      <c r="Q513">
        <f t="shared" si="101"/>
        <v>42</v>
      </c>
      <c r="R513">
        <f t="shared" si="102"/>
        <v>7</v>
      </c>
      <c r="S513" s="3">
        <f t="shared" si="103"/>
        <v>60</v>
      </c>
    </row>
    <row r="514" spans="1:19" ht="14.45" x14ac:dyDescent="0.3">
      <c r="A514">
        <v>3</v>
      </c>
      <c r="C514" t="str">
        <f t="shared" si="91"/>
        <v>ODS3«</v>
      </c>
      <c r="D514" s="8" t="s">
        <v>15</v>
      </c>
      <c r="E514" s="8"/>
      <c r="F514" s="2"/>
      <c r="G514" s="2">
        <v>38</v>
      </c>
      <c r="H514" s="2"/>
      <c r="I514" s="2"/>
      <c r="J514" s="2">
        <v>37</v>
      </c>
      <c r="K514" s="2"/>
      <c r="L514" s="2"/>
      <c r="M514" s="2">
        <v>42</v>
      </c>
      <c r="N514">
        <f t="shared" si="98"/>
        <v>1.6820474016138842E-2</v>
      </c>
      <c r="O514">
        <f t="shared" si="99"/>
        <v>1.6820474016138842</v>
      </c>
      <c r="P514">
        <f t="shared" si="100"/>
        <v>4.2051185040347105</v>
      </c>
      <c r="Q514">
        <f t="shared" si="101"/>
        <v>42</v>
      </c>
      <c r="R514">
        <f t="shared" si="102"/>
        <v>7</v>
      </c>
      <c r="S514" s="3">
        <f t="shared" si="103"/>
        <v>100</v>
      </c>
    </row>
    <row r="515" spans="1:19" ht="14.45" x14ac:dyDescent="0.3">
      <c r="A515">
        <v>3</v>
      </c>
      <c r="C515" t="str">
        <f t="shared" si="91"/>
        <v>ODS3«</v>
      </c>
      <c r="D515" s="8" t="s">
        <v>16</v>
      </c>
      <c r="E515" s="8"/>
      <c r="F515" s="2"/>
      <c r="G515" s="2">
        <v>30</v>
      </c>
      <c r="H515" s="2"/>
      <c r="I515" s="2"/>
      <c r="J515" s="2">
        <v>27</v>
      </c>
      <c r="K515" s="2"/>
      <c r="L515" s="2"/>
      <c r="M515" s="2">
        <v>28</v>
      </c>
      <c r="N515">
        <f t="shared" si="98"/>
        <v>-1.1432953250602673E-2</v>
      </c>
      <c r="O515">
        <f t="shared" si="99"/>
        <v>-1.1432953250602673</v>
      </c>
      <c r="P515">
        <f t="shared" si="100"/>
        <v>-2.8582383126506681</v>
      </c>
      <c r="Q515">
        <f t="shared" si="101"/>
        <v>42</v>
      </c>
      <c r="R515">
        <f t="shared" si="102"/>
        <v>7</v>
      </c>
      <c r="S515" s="3">
        <f t="shared" si="103"/>
        <v>60</v>
      </c>
    </row>
    <row r="516" spans="1:19" ht="14.45" x14ac:dyDescent="0.3">
      <c r="A516">
        <v>3</v>
      </c>
      <c r="C516" t="str">
        <f t="shared" si="91"/>
        <v>ODS3«</v>
      </c>
      <c r="D516" s="8" t="s">
        <v>17</v>
      </c>
      <c r="E516" s="8"/>
      <c r="F516" s="2"/>
      <c r="G516" s="2">
        <v>22</v>
      </c>
      <c r="H516" s="2"/>
      <c r="I516" s="2"/>
      <c r="J516" s="2">
        <v>19</v>
      </c>
      <c r="K516" s="2"/>
      <c r="L516" s="2"/>
      <c r="M516" s="2">
        <v>18</v>
      </c>
      <c r="N516">
        <f t="shared" si="98"/>
        <v>-3.2892011383622188E-2</v>
      </c>
      <c r="O516">
        <f t="shared" si="99"/>
        <v>-3.2892011383622188</v>
      </c>
      <c r="P516">
        <f t="shared" si="100"/>
        <v>-5</v>
      </c>
      <c r="Q516">
        <f t="shared" si="101"/>
        <v>42</v>
      </c>
      <c r="R516">
        <f t="shared" si="102"/>
        <v>7</v>
      </c>
      <c r="S516" s="3">
        <f>(L516-R516)/(Q516-R516)*100</f>
        <v>-20</v>
      </c>
    </row>
    <row r="517" spans="1:19" ht="14.45" x14ac:dyDescent="0.3">
      <c r="A517">
        <v>3</v>
      </c>
      <c r="C517" t="str">
        <f t="shared" ref="C517:C580" si="104">IF(B517="","ODS"&amp;A517&amp;"«","ODS"&amp;A517&amp;"«"&amp;" e ODS"&amp;B517&amp;"«")</f>
        <v>ODS3«</v>
      </c>
      <c r="D517" s="8" t="s">
        <v>18</v>
      </c>
      <c r="E517" s="8"/>
      <c r="F517" s="2"/>
      <c r="G517" s="2">
        <v>21</v>
      </c>
      <c r="H517" s="2"/>
      <c r="I517" s="2"/>
      <c r="J517" s="2">
        <v>25</v>
      </c>
      <c r="K517" s="2"/>
      <c r="L517" s="2"/>
      <c r="M517" s="2">
        <v>23</v>
      </c>
      <c r="N517">
        <f t="shared" si="98"/>
        <v>1.5277488722763577E-2</v>
      </c>
      <c r="O517">
        <f t="shared" si="99"/>
        <v>1.5277488722763577</v>
      </c>
      <c r="P517">
        <f t="shared" si="100"/>
        <v>3.8193721806908942</v>
      </c>
      <c r="Q517">
        <f t="shared" si="101"/>
        <v>42</v>
      </c>
      <c r="R517">
        <f t="shared" si="102"/>
        <v>7</v>
      </c>
      <c r="S517" s="3">
        <f t="shared" ref="S517:S527" si="105">(M517-R517)/(Q517-R517)*100</f>
        <v>45.714285714285715</v>
      </c>
    </row>
    <row r="518" spans="1:19" ht="14.45" x14ac:dyDescent="0.3">
      <c r="A518">
        <v>3</v>
      </c>
      <c r="C518" t="str">
        <f t="shared" si="104"/>
        <v>ODS3«</v>
      </c>
      <c r="D518" s="8" t="s">
        <v>19</v>
      </c>
      <c r="E518" s="8"/>
      <c r="F518" s="2"/>
      <c r="G518" s="2">
        <v>30</v>
      </c>
      <c r="H518" s="2"/>
      <c r="I518" s="2"/>
      <c r="J518" s="2">
        <v>32</v>
      </c>
      <c r="K518" s="2"/>
      <c r="L518" s="2"/>
      <c r="M518" s="2">
        <v>32</v>
      </c>
      <c r="N518">
        <f t="shared" si="98"/>
        <v>1.081447845688821E-2</v>
      </c>
      <c r="O518">
        <f t="shared" si="99"/>
        <v>1.081447845688821</v>
      </c>
      <c r="P518">
        <f t="shared" si="100"/>
        <v>2.7036196142220525</v>
      </c>
      <c r="Q518">
        <f t="shared" si="101"/>
        <v>42</v>
      </c>
      <c r="R518">
        <f t="shared" si="102"/>
        <v>7</v>
      </c>
      <c r="S518" s="3">
        <f t="shared" si="105"/>
        <v>71.428571428571431</v>
      </c>
    </row>
    <row r="519" spans="1:19" ht="14.45" x14ac:dyDescent="0.3">
      <c r="A519">
        <v>3</v>
      </c>
      <c r="C519" t="str">
        <f t="shared" si="104"/>
        <v>ODS3«</v>
      </c>
      <c r="D519" s="8" t="s">
        <v>20</v>
      </c>
      <c r="E519" s="8"/>
      <c r="F519" s="2"/>
      <c r="G519" s="2">
        <v>26</v>
      </c>
      <c r="H519" s="2"/>
      <c r="I519" s="2"/>
      <c r="J519" s="2">
        <v>29</v>
      </c>
      <c r="K519" s="2"/>
      <c r="L519" s="2"/>
      <c r="M519" s="2">
        <v>28</v>
      </c>
      <c r="N519">
        <f t="shared" si="98"/>
        <v>1.2427921368117767E-2</v>
      </c>
      <c r="O519">
        <f t="shared" si="99"/>
        <v>1.2427921368117767</v>
      </c>
      <c r="P519">
        <f t="shared" si="100"/>
        <v>3.1069803420294417</v>
      </c>
      <c r="Q519">
        <f t="shared" si="101"/>
        <v>42</v>
      </c>
      <c r="R519">
        <f t="shared" si="102"/>
        <v>7</v>
      </c>
      <c r="S519" s="3">
        <f t="shared" si="105"/>
        <v>60</v>
      </c>
    </row>
    <row r="520" spans="1:19" ht="14.45" x14ac:dyDescent="0.3">
      <c r="A520">
        <v>3</v>
      </c>
      <c r="C520" t="str">
        <f t="shared" si="104"/>
        <v>ODS3«</v>
      </c>
      <c r="D520" s="8" t="s">
        <v>21</v>
      </c>
      <c r="E520" s="8"/>
      <c r="F520" s="2"/>
      <c r="G520" s="2">
        <v>21</v>
      </c>
      <c r="H520" s="2"/>
      <c r="I520" s="2"/>
      <c r="J520" s="2">
        <v>21</v>
      </c>
      <c r="K520" s="2"/>
      <c r="L520" s="2"/>
      <c r="M520" s="2">
        <v>23</v>
      </c>
      <c r="N520">
        <f t="shared" si="98"/>
        <v>1.5277488722763577E-2</v>
      </c>
      <c r="O520">
        <f t="shared" si="99"/>
        <v>1.5277488722763577</v>
      </c>
      <c r="P520">
        <f t="shared" si="100"/>
        <v>3.8193721806908942</v>
      </c>
      <c r="Q520">
        <f t="shared" si="101"/>
        <v>42</v>
      </c>
      <c r="R520">
        <f t="shared" si="102"/>
        <v>7</v>
      </c>
      <c r="S520" s="3">
        <f t="shared" si="105"/>
        <v>45.714285714285715</v>
      </c>
    </row>
    <row r="521" spans="1:19" ht="14.45" x14ac:dyDescent="0.3">
      <c r="A521">
        <v>3</v>
      </c>
      <c r="C521" t="str">
        <f t="shared" si="104"/>
        <v>ODS3«</v>
      </c>
      <c r="D521" s="8" t="s">
        <v>22</v>
      </c>
      <c r="E521" s="8"/>
      <c r="F521" s="2"/>
      <c r="G521" s="2">
        <v>20</v>
      </c>
      <c r="H521" s="2"/>
      <c r="I521" s="2"/>
      <c r="J521" s="2">
        <v>24</v>
      </c>
      <c r="K521" s="2"/>
      <c r="L521" s="2"/>
      <c r="M521" s="2">
        <v>20</v>
      </c>
      <c r="N521">
        <f t="shared" si="98"/>
        <v>0</v>
      </c>
      <c r="O521">
        <f t="shared" si="99"/>
        <v>0</v>
      </c>
      <c r="P521">
        <f t="shared" si="100"/>
        <v>0</v>
      </c>
      <c r="Q521">
        <f t="shared" si="101"/>
        <v>42</v>
      </c>
      <c r="R521">
        <f t="shared" si="102"/>
        <v>7</v>
      </c>
      <c r="S521" s="3">
        <f t="shared" si="105"/>
        <v>37.142857142857146</v>
      </c>
    </row>
    <row r="522" spans="1:19" ht="14.45" x14ac:dyDescent="0.3">
      <c r="A522">
        <v>3</v>
      </c>
      <c r="C522" t="str">
        <f t="shared" si="104"/>
        <v>ODS3«</v>
      </c>
      <c r="D522" s="8" t="s">
        <v>23</v>
      </c>
      <c r="E522" s="8"/>
      <c r="F522" s="2"/>
      <c r="G522" s="2">
        <v>23</v>
      </c>
      <c r="H522" s="2"/>
      <c r="I522" s="2"/>
      <c r="J522" s="2">
        <v>19</v>
      </c>
      <c r="K522" s="2"/>
      <c r="L522" s="2"/>
      <c r="M522" s="2">
        <v>12</v>
      </c>
      <c r="N522">
        <f t="shared" si="98"/>
        <v>-0.10275943190442949</v>
      </c>
      <c r="O522">
        <f t="shared" si="99"/>
        <v>-10.275943190442948</v>
      </c>
      <c r="P522">
        <f t="shared" si="100"/>
        <v>-5</v>
      </c>
      <c r="Q522">
        <f t="shared" si="101"/>
        <v>42</v>
      </c>
      <c r="R522">
        <f t="shared" si="102"/>
        <v>7</v>
      </c>
      <c r="S522" s="3">
        <f t="shared" si="105"/>
        <v>14.285714285714285</v>
      </c>
    </row>
    <row r="523" spans="1:19" ht="14.45" x14ac:dyDescent="0.3">
      <c r="A523">
        <v>3</v>
      </c>
      <c r="C523" t="str">
        <f t="shared" si="104"/>
        <v>ODS3«</v>
      </c>
      <c r="D523" s="8" t="s">
        <v>24</v>
      </c>
      <c r="E523" s="8"/>
      <c r="F523" s="2"/>
      <c r="G523" s="2">
        <v>28</v>
      </c>
      <c r="H523" s="2"/>
      <c r="I523" s="2"/>
      <c r="J523" s="2">
        <v>30</v>
      </c>
      <c r="K523" s="2"/>
      <c r="L523" s="2"/>
      <c r="M523" s="2">
        <v>26</v>
      </c>
      <c r="N523">
        <f t="shared" si="98"/>
        <v>-1.2275364108215947E-2</v>
      </c>
      <c r="O523">
        <f t="shared" si="99"/>
        <v>-1.2275364108215947</v>
      </c>
      <c r="P523">
        <f t="shared" si="100"/>
        <v>-3.0688410270539865</v>
      </c>
      <c r="Q523">
        <f t="shared" si="101"/>
        <v>42</v>
      </c>
      <c r="R523">
        <f t="shared" si="102"/>
        <v>7</v>
      </c>
      <c r="S523" s="3">
        <f t="shared" si="105"/>
        <v>54.285714285714285</v>
      </c>
    </row>
    <row r="524" spans="1:19" ht="14.45" x14ac:dyDescent="0.3">
      <c r="A524">
        <v>3</v>
      </c>
      <c r="C524" t="str">
        <f t="shared" si="104"/>
        <v>ODS3«</v>
      </c>
      <c r="D524" s="8" t="s">
        <v>25</v>
      </c>
      <c r="E524" s="8"/>
      <c r="F524" s="2"/>
      <c r="G524" s="2">
        <v>26</v>
      </c>
      <c r="H524" s="2"/>
      <c r="I524" s="2"/>
      <c r="J524" s="2">
        <v>26</v>
      </c>
      <c r="K524" s="2"/>
      <c r="L524" s="2"/>
      <c r="M524" s="2">
        <v>21</v>
      </c>
      <c r="N524">
        <f t="shared" si="98"/>
        <v>-3.4969607560372484E-2</v>
      </c>
      <c r="O524">
        <f t="shared" si="99"/>
        <v>-3.4969607560372484</v>
      </c>
      <c r="P524">
        <f t="shared" si="100"/>
        <v>-5</v>
      </c>
      <c r="Q524">
        <f t="shared" si="101"/>
        <v>42</v>
      </c>
      <c r="R524">
        <f t="shared" si="102"/>
        <v>7</v>
      </c>
      <c r="S524" s="3">
        <f t="shared" si="105"/>
        <v>40</v>
      </c>
    </row>
    <row r="525" spans="1:19" ht="14.45" x14ac:dyDescent="0.3">
      <c r="A525">
        <v>3</v>
      </c>
      <c r="C525" t="str">
        <f t="shared" si="104"/>
        <v>ODS3«</v>
      </c>
      <c r="D525" s="8" t="s">
        <v>26</v>
      </c>
      <c r="E525" s="8"/>
      <c r="F525" s="2"/>
      <c r="G525" s="2">
        <v>24</v>
      </c>
      <c r="H525" s="2"/>
      <c r="I525" s="2"/>
      <c r="J525" s="2">
        <v>29</v>
      </c>
      <c r="K525" s="2"/>
      <c r="L525" s="2"/>
      <c r="M525" s="2">
        <v>30</v>
      </c>
      <c r="N525">
        <f t="shared" si="98"/>
        <v>3.7890815556213431E-2</v>
      </c>
      <c r="O525">
        <f t="shared" si="99"/>
        <v>3.7890815556213431</v>
      </c>
      <c r="P525">
        <f t="shared" si="100"/>
        <v>5</v>
      </c>
      <c r="Q525">
        <f t="shared" si="101"/>
        <v>42</v>
      </c>
      <c r="R525">
        <f t="shared" si="102"/>
        <v>7</v>
      </c>
      <c r="S525" s="3">
        <f t="shared" si="105"/>
        <v>65.714285714285708</v>
      </c>
    </row>
    <row r="526" spans="1:19" ht="14.45" x14ac:dyDescent="0.3">
      <c r="A526">
        <v>3</v>
      </c>
      <c r="C526" t="str">
        <f t="shared" si="104"/>
        <v>ODS3«</v>
      </c>
      <c r="D526" s="8" t="s">
        <v>27</v>
      </c>
      <c r="E526" s="8"/>
      <c r="F526" s="2"/>
      <c r="G526" s="2">
        <v>27</v>
      </c>
      <c r="H526" s="2"/>
      <c r="I526" s="2"/>
      <c r="J526" s="2">
        <v>28</v>
      </c>
      <c r="K526" s="2"/>
      <c r="L526" s="2"/>
      <c r="M526" s="2">
        <v>30</v>
      </c>
      <c r="N526">
        <f t="shared" si="98"/>
        <v>1.7715170689366566E-2</v>
      </c>
      <c r="O526">
        <f t="shared" si="99"/>
        <v>1.7715170689366566</v>
      </c>
      <c r="P526">
        <f t="shared" si="100"/>
        <v>4.4287926723416415</v>
      </c>
      <c r="Q526">
        <f t="shared" si="101"/>
        <v>42</v>
      </c>
      <c r="R526">
        <f t="shared" si="102"/>
        <v>7</v>
      </c>
      <c r="S526" s="3">
        <f t="shared" si="105"/>
        <v>65.714285714285708</v>
      </c>
    </row>
    <row r="527" spans="1:19" ht="14.45" x14ac:dyDescent="0.3">
      <c r="A527">
        <v>3</v>
      </c>
      <c r="C527" t="str">
        <f t="shared" si="104"/>
        <v>ODS3«</v>
      </c>
      <c r="D527" s="8" t="s">
        <v>28</v>
      </c>
      <c r="E527" s="8"/>
      <c r="F527" s="2"/>
      <c r="G527" s="2">
        <v>11</v>
      </c>
      <c r="H527" s="2"/>
      <c r="I527" s="2"/>
      <c r="J527" s="2">
        <v>7</v>
      </c>
      <c r="K527" s="2"/>
      <c r="L527" s="2"/>
      <c r="M527" s="2">
        <v>7</v>
      </c>
      <c r="N527">
        <f t="shared" si="98"/>
        <v>-7.2563410503328152E-2</v>
      </c>
      <c r="O527">
        <f t="shared" si="99"/>
        <v>-7.2563410503328152</v>
      </c>
      <c r="P527">
        <f t="shared" si="100"/>
        <v>-5</v>
      </c>
      <c r="Q527">
        <f t="shared" si="101"/>
        <v>42</v>
      </c>
      <c r="R527">
        <f t="shared" si="102"/>
        <v>7</v>
      </c>
      <c r="S527" s="3">
        <f t="shared" si="105"/>
        <v>0</v>
      </c>
    </row>
    <row r="528" spans="1:19" ht="14.45" x14ac:dyDescent="0.3">
      <c r="A528">
        <v>3</v>
      </c>
      <c r="C528" t="str">
        <f t="shared" si="104"/>
        <v>ODS3«</v>
      </c>
      <c r="D528" s="8" t="s">
        <v>29</v>
      </c>
      <c r="E528" s="8"/>
      <c r="F528" s="2"/>
      <c r="G528" s="2">
        <v>27</v>
      </c>
      <c r="H528" s="2"/>
      <c r="I528" s="2"/>
      <c r="J528" s="2">
        <v>27</v>
      </c>
      <c r="K528" s="2"/>
      <c r="L528" s="2"/>
      <c r="M528" s="2">
        <v>25</v>
      </c>
      <c r="N528">
        <f t="shared" si="98"/>
        <v>-1.2744926878423879E-2</v>
      </c>
      <c r="O528">
        <f t="shared" si="99"/>
        <v>-1.2744926878423879</v>
      </c>
      <c r="P528">
        <f t="shared" si="100"/>
        <v>-3.1862317196059697</v>
      </c>
      <c r="Q528">
        <f t="shared" si="101"/>
        <v>42</v>
      </c>
      <c r="R528">
        <f t="shared" si="102"/>
        <v>7</v>
      </c>
      <c r="S528" s="3">
        <f>(L528-R528)/(Q528-R528)*100</f>
        <v>-20</v>
      </c>
    </row>
    <row r="529" spans="1:19" ht="14.45" x14ac:dyDescent="0.3">
      <c r="A529">
        <v>3</v>
      </c>
      <c r="C529" t="str">
        <f t="shared" si="104"/>
        <v>ODS3«</v>
      </c>
      <c r="D529" s="7" t="s">
        <v>141</v>
      </c>
      <c r="E529" s="7"/>
      <c r="F529" s="2"/>
      <c r="G529" s="2"/>
      <c r="H529" s="2"/>
      <c r="I529" s="2"/>
      <c r="J529" s="2"/>
      <c r="K529" s="2"/>
      <c r="L529" s="2"/>
      <c r="M529" s="2"/>
      <c r="O529" t="s">
        <v>161</v>
      </c>
    </row>
    <row r="530" spans="1:19" ht="14.45" x14ac:dyDescent="0.3">
      <c r="A530">
        <v>3</v>
      </c>
      <c r="C530" t="str">
        <f t="shared" si="104"/>
        <v>ODS3«</v>
      </c>
      <c r="D530" s="8" t="s">
        <v>2</v>
      </c>
      <c r="E530" s="8"/>
      <c r="F530" s="2">
        <v>253.78</v>
      </c>
      <c r="G530" s="2">
        <v>243.34</v>
      </c>
      <c r="H530" s="2">
        <v>249.22</v>
      </c>
      <c r="I530" s="2">
        <v>244.56</v>
      </c>
      <c r="J530" s="2">
        <v>240.98</v>
      </c>
      <c r="K530" s="2">
        <v>240.92</v>
      </c>
      <c r="L530" s="2"/>
      <c r="M530" s="2"/>
      <c r="N530">
        <f>(K530/F530)^(1/5)-1</f>
        <v>-1.0346665510481468E-2</v>
      </c>
      <c r="O530">
        <f>-N530*100</f>
        <v>1.0346665510481468</v>
      </c>
      <c r="P530">
        <f>IF(O530&lt;-2,-5,IF(O530&gt;2,5,2.5*O530))</f>
        <v>2.5866663776203671</v>
      </c>
      <c r="Q530">
        <f>MIN($K$530:$K$556)</f>
        <v>168.97</v>
      </c>
      <c r="R530">
        <f>MAX($K$530:$K$556)</f>
        <v>521.88</v>
      </c>
      <c r="S530" s="3">
        <f>(K530-R530)/(Q530-R530)*100</f>
        <v>79.612365758975386</v>
      </c>
    </row>
    <row r="531" spans="1:19" ht="14.45" x14ac:dyDescent="0.3">
      <c r="A531">
        <v>3</v>
      </c>
      <c r="C531" t="str">
        <f t="shared" si="104"/>
        <v>ODS3«</v>
      </c>
      <c r="D531" s="8" t="s">
        <v>3</v>
      </c>
      <c r="E531" s="8"/>
      <c r="F531" s="2">
        <v>245.13</v>
      </c>
      <c r="G531" s="2">
        <v>240.9</v>
      </c>
      <c r="H531" s="2">
        <v>245.81</v>
      </c>
      <c r="I531" s="2">
        <v>238.86</v>
      </c>
      <c r="J531" s="2">
        <v>233.13</v>
      </c>
      <c r="K531" s="2">
        <v>232.16</v>
      </c>
      <c r="L531" s="2"/>
      <c r="M531" s="2"/>
      <c r="N531">
        <f t="shared" ref="N531:N552" si="106">(K531/F531)^(1/5)-1</f>
        <v>-1.0813487898228447E-2</v>
      </c>
      <c r="O531">
        <f>-N531*100</f>
        <v>1.0813487898228447</v>
      </c>
      <c r="P531">
        <f t="shared" ref="P531:P557" si="107">IF(O531&lt;-2,-5,IF(O531&gt;2,5,2.5*O531))</f>
        <v>2.7033719745571116</v>
      </c>
      <c r="Q531">
        <f t="shared" ref="Q531:Q557" si="108">MIN($K$530:$K$556)</f>
        <v>168.97</v>
      </c>
      <c r="R531">
        <f t="shared" ref="R531:R557" si="109">MAX($K$530:$K$585)</f>
        <v>521.88</v>
      </c>
      <c r="S531" s="3">
        <f t="shared" ref="S531:S557" si="110">(K531-R531)/(Q531-R531)*100</f>
        <v>82.09458502167692</v>
      </c>
    </row>
    <row r="532" spans="1:19" ht="14.45" x14ac:dyDescent="0.3">
      <c r="A532">
        <v>3</v>
      </c>
      <c r="C532" t="str">
        <f t="shared" si="104"/>
        <v>ODS3«</v>
      </c>
      <c r="D532" s="8" t="s">
        <v>4</v>
      </c>
      <c r="E532" s="8"/>
      <c r="F532" s="2">
        <v>249.36</v>
      </c>
      <c r="G532" s="2">
        <v>236.33</v>
      </c>
      <c r="H532" s="2">
        <v>234.68</v>
      </c>
      <c r="I532" s="2">
        <v>226.38</v>
      </c>
      <c r="J532" s="2">
        <v>219.77</v>
      </c>
      <c r="K532" s="2">
        <v>216.75</v>
      </c>
      <c r="L532" s="2"/>
      <c r="M532" s="2"/>
      <c r="N532">
        <f t="shared" si="106"/>
        <v>-2.7641391677763916E-2</v>
      </c>
      <c r="O532">
        <f t="shared" ref="O532:O557" si="111">-N532*100</f>
        <v>2.7641391677763916</v>
      </c>
      <c r="P532">
        <f t="shared" si="107"/>
        <v>5</v>
      </c>
      <c r="Q532">
        <f t="shared" si="108"/>
        <v>168.97</v>
      </c>
      <c r="R532">
        <f t="shared" si="109"/>
        <v>521.88</v>
      </c>
      <c r="S532" s="3">
        <f t="shared" si="110"/>
        <v>86.461137400470378</v>
      </c>
    </row>
    <row r="533" spans="1:19" ht="14.45" x14ac:dyDescent="0.3">
      <c r="A533">
        <v>3</v>
      </c>
      <c r="C533" t="str">
        <f t="shared" si="104"/>
        <v>ODS3«</v>
      </c>
      <c r="D533" s="8" t="s">
        <v>5</v>
      </c>
      <c r="E533" s="8"/>
      <c r="F533" s="2">
        <v>431.63</v>
      </c>
      <c r="G533" s="2">
        <v>444.78</v>
      </c>
      <c r="H533" s="2">
        <v>442.26</v>
      </c>
      <c r="I533" s="2">
        <v>426.5</v>
      </c>
      <c r="J533" s="2">
        <v>422.04</v>
      </c>
      <c r="K533" s="2">
        <v>414.48</v>
      </c>
      <c r="L533" s="2"/>
      <c r="M533" s="2"/>
      <c r="N533">
        <f t="shared" si="106"/>
        <v>-8.0760157892929563E-3</v>
      </c>
      <c r="O533">
        <f t="shared" si="111"/>
        <v>0.80760157892929563</v>
      </c>
      <c r="P533">
        <f t="shared" si="107"/>
        <v>2.0190039473232391</v>
      </c>
      <c r="Q533">
        <f t="shared" si="108"/>
        <v>168.97</v>
      </c>
      <c r="R533">
        <f t="shared" si="109"/>
        <v>521.88</v>
      </c>
      <c r="S533" s="3">
        <f t="shared" si="110"/>
        <v>30.43268822079283</v>
      </c>
    </row>
    <row r="534" spans="1:19" ht="14.45" x14ac:dyDescent="0.3">
      <c r="A534">
        <v>3</v>
      </c>
      <c r="C534" t="str">
        <f t="shared" si="104"/>
        <v>ODS3«</v>
      </c>
      <c r="D534" s="8" t="s">
        <v>6</v>
      </c>
      <c r="E534" s="8"/>
      <c r="F534" s="2">
        <v>182.29</v>
      </c>
      <c r="G534" s="2">
        <v>182</v>
      </c>
      <c r="H534" s="2">
        <v>189.74</v>
      </c>
      <c r="I534" s="2">
        <v>171.15</v>
      </c>
      <c r="J534" s="2">
        <v>185.27</v>
      </c>
      <c r="K534" s="2">
        <v>182.73</v>
      </c>
      <c r="L534" s="2"/>
      <c r="M534" s="2"/>
      <c r="N534">
        <f t="shared" si="106"/>
        <v>4.8228185484955333E-4</v>
      </c>
      <c r="O534">
        <f t="shared" si="111"/>
        <v>-4.8228185484955333E-2</v>
      </c>
      <c r="P534">
        <f t="shared" si="107"/>
        <v>-0.12057046371238833</v>
      </c>
      <c r="Q534">
        <f t="shared" si="108"/>
        <v>168.97</v>
      </c>
      <c r="R534">
        <f t="shared" si="109"/>
        <v>521.88</v>
      </c>
      <c r="S534" s="3">
        <f t="shared" si="110"/>
        <v>96.100988920687996</v>
      </c>
    </row>
    <row r="535" spans="1:19" ht="14.45" x14ac:dyDescent="0.3">
      <c r="A535">
        <v>3</v>
      </c>
      <c r="C535" t="str">
        <f t="shared" si="104"/>
        <v>ODS3«</v>
      </c>
      <c r="D535" s="8" t="s">
        <v>7</v>
      </c>
      <c r="E535" s="8"/>
      <c r="F535" s="2">
        <v>384.47</v>
      </c>
      <c r="G535" s="2">
        <v>383.23</v>
      </c>
      <c r="H535" s="2">
        <v>393.71</v>
      </c>
      <c r="I535" s="2">
        <v>371.26</v>
      </c>
      <c r="J535" s="2">
        <v>370.95</v>
      </c>
      <c r="K535" s="2">
        <v>371.74</v>
      </c>
      <c r="L535" s="2"/>
      <c r="M535" s="2"/>
      <c r="N535">
        <f t="shared" si="106"/>
        <v>-6.7115914474319416E-3</v>
      </c>
      <c r="O535">
        <f t="shared" si="111"/>
        <v>0.67115914474319416</v>
      </c>
      <c r="P535">
        <f t="shared" si="107"/>
        <v>1.6778978618579854</v>
      </c>
      <c r="Q535">
        <f t="shared" si="108"/>
        <v>168.97</v>
      </c>
      <c r="R535">
        <f t="shared" si="109"/>
        <v>521.88</v>
      </c>
      <c r="S535" s="3">
        <f t="shared" si="110"/>
        <v>42.54342466917911</v>
      </c>
    </row>
    <row r="536" spans="1:19" ht="14.45" x14ac:dyDescent="0.3">
      <c r="A536">
        <v>3</v>
      </c>
      <c r="C536" t="str">
        <f t="shared" si="104"/>
        <v>ODS3«</v>
      </c>
      <c r="D536" s="8" t="s">
        <v>8</v>
      </c>
      <c r="E536" s="8"/>
      <c r="F536" s="2">
        <v>252.94</v>
      </c>
      <c r="G536" s="2">
        <v>251.22</v>
      </c>
      <c r="H536" s="2">
        <v>242.02</v>
      </c>
      <c r="I536" s="2">
        <v>236.78</v>
      </c>
      <c r="J536" s="2">
        <v>229.9</v>
      </c>
      <c r="K536" s="2">
        <v>224.93</v>
      </c>
      <c r="L536" s="2"/>
      <c r="M536" s="2"/>
      <c r="N536">
        <f t="shared" si="106"/>
        <v>-2.3199273814456189E-2</v>
      </c>
      <c r="O536">
        <f t="shared" si="111"/>
        <v>2.3199273814456189</v>
      </c>
      <c r="P536">
        <f t="shared" si="107"/>
        <v>5</v>
      </c>
      <c r="Q536">
        <f t="shared" si="108"/>
        <v>168.97</v>
      </c>
      <c r="R536">
        <f t="shared" si="109"/>
        <v>521.88</v>
      </c>
      <c r="S536" s="3">
        <f t="shared" si="110"/>
        <v>84.143265988495656</v>
      </c>
    </row>
    <row r="537" spans="1:19" ht="14.45" x14ac:dyDescent="0.3">
      <c r="A537">
        <v>3</v>
      </c>
      <c r="C537" t="str">
        <f t="shared" si="104"/>
        <v>ODS3«</v>
      </c>
      <c r="D537" s="8" t="s">
        <v>9</v>
      </c>
      <c r="E537" s="8"/>
      <c r="F537" s="2">
        <v>444.33</v>
      </c>
      <c r="G537" s="2">
        <v>423.69</v>
      </c>
      <c r="H537" s="2">
        <v>435.17</v>
      </c>
      <c r="I537" s="2">
        <v>412.14</v>
      </c>
      <c r="J537" s="2">
        <v>412.43</v>
      </c>
      <c r="K537" s="2">
        <v>406.59</v>
      </c>
      <c r="L537" s="2"/>
      <c r="M537" s="2"/>
      <c r="N537">
        <f t="shared" si="106"/>
        <v>-1.7595798259271267E-2</v>
      </c>
      <c r="O537">
        <f t="shared" si="111"/>
        <v>1.7595798259271267</v>
      </c>
      <c r="P537">
        <f t="shared" si="107"/>
        <v>4.3989495648178165</v>
      </c>
      <c r="Q537">
        <f t="shared" si="108"/>
        <v>168.97</v>
      </c>
      <c r="R537">
        <f t="shared" si="109"/>
        <v>521.88</v>
      </c>
      <c r="S537" s="3">
        <f t="shared" si="110"/>
        <v>32.668385707404163</v>
      </c>
    </row>
    <row r="538" spans="1:19" ht="14.45" x14ac:dyDescent="0.3">
      <c r="A538">
        <v>3</v>
      </c>
      <c r="C538" t="str">
        <f t="shared" si="104"/>
        <v>ODS3«</v>
      </c>
      <c r="D538" s="8" t="s">
        <v>10</v>
      </c>
      <c r="E538" s="8"/>
      <c r="F538" s="2">
        <v>294.52999999999997</v>
      </c>
      <c r="G538" s="2">
        <v>277.58999999999997</v>
      </c>
      <c r="H538" s="2">
        <v>284.88</v>
      </c>
      <c r="I538" s="2">
        <v>263.62</v>
      </c>
      <c r="J538" s="2">
        <v>265.42</v>
      </c>
      <c r="K538" s="2">
        <v>252.81</v>
      </c>
      <c r="L538" s="2"/>
      <c r="M538" s="2"/>
      <c r="N538">
        <f t="shared" si="106"/>
        <v>-3.0086638392937015E-2</v>
      </c>
      <c r="O538">
        <f t="shared" si="111"/>
        <v>3.0086638392937015</v>
      </c>
      <c r="P538">
        <f t="shared" si="107"/>
        <v>5</v>
      </c>
      <c r="Q538">
        <f t="shared" si="108"/>
        <v>168.97</v>
      </c>
      <c r="R538">
        <f t="shared" si="109"/>
        <v>521.88</v>
      </c>
      <c r="S538" s="3">
        <f t="shared" si="110"/>
        <v>76.243234819075695</v>
      </c>
    </row>
    <row r="539" spans="1:19" ht="14.45" x14ac:dyDescent="0.3">
      <c r="A539">
        <v>3</v>
      </c>
      <c r="C539" t="str">
        <f t="shared" si="104"/>
        <v>ODS3«</v>
      </c>
      <c r="D539" s="8" t="s">
        <v>11</v>
      </c>
      <c r="E539" s="8"/>
      <c r="F539" s="2">
        <v>193.81</v>
      </c>
      <c r="G539" s="2">
        <v>188.6</v>
      </c>
      <c r="H539" s="2">
        <v>187.73</v>
      </c>
      <c r="I539" s="2">
        <v>184.65</v>
      </c>
      <c r="J539" s="2">
        <v>181.3</v>
      </c>
      <c r="K539" s="2">
        <v>177.92</v>
      </c>
      <c r="L539" s="2"/>
      <c r="M539" s="2"/>
      <c r="N539">
        <f t="shared" si="106"/>
        <v>-1.6963331936817538E-2</v>
      </c>
      <c r="O539">
        <f t="shared" si="111"/>
        <v>1.6963331936817538</v>
      </c>
      <c r="P539">
        <f t="shared" si="107"/>
        <v>4.2408329842043848</v>
      </c>
      <c r="Q539">
        <f t="shared" si="108"/>
        <v>168.97</v>
      </c>
      <c r="R539">
        <f t="shared" si="109"/>
        <v>521.88</v>
      </c>
      <c r="S539" s="3">
        <f t="shared" si="110"/>
        <v>97.463942648267292</v>
      </c>
    </row>
    <row r="540" spans="1:19" ht="14.45" x14ac:dyDescent="0.3">
      <c r="A540">
        <v>3</v>
      </c>
      <c r="C540" t="str">
        <f t="shared" si="104"/>
        <v>ODS3«</v>
      </c>
      <c r="D540" s="8" t="s">
        <v>12</v>
      </c>
      <c r="E540" s="8"/>
      <c r="F540" s="2">
        <v>436</v>
      </c>
      <c r="G540" s="2">
        <v>432.35</v>
      </c>
      <c r="H540" s="2">
        <v>418.95</v>
      </c>
      <c r="I540" s="2">
        <v>405.36</v>
      </c>
      <c r="J540" s="2">
        <v>383.86</v>
      </c>
      <c r="K540" s="2">
        <v>386.47</v>
      </c>
      <c r="L540" s="2"/>
      <c r="M540" s="2"/>
      <c r="N540">
        <f t="shared" si="106"/>
        <v>-2.3829094300020115E-2</v>
      </c>
      <c r="O540">
        <f t="shared" si="111"/>
        <v>2.3829094300020115</v>
      </c>
      <c r="P540">
        <f t="shared" si="107"/>
        <v>5</v>
      </c>
      <c r="Q540">
        <f t="shared" si="108"/>
        <v>168.97</v>
      </c>
      <c r="R540">
        <f t="shared" si="109"/>
        <v>521.88</v>
      </c>
      <c r="S540" s="3">
        <f t="shared" si="110"/>
        <v>38.369555977444669</v>
      </c>
    </row>
    <row r="541" spans="1:19" ht="14.45" x14ac:dyDescent="0.3">
      <c r="A541">
        <v>3</v>
      </c>
      <c r="C541" t="str">
        <f t="shared" si="104"/>
        <v>ODS3«</v>
      </c>
      <c r="D541" s="8" t="s">
        <v>13</v>
      </c>
      <c r="E541" s="8"/>
      <c r="F541" s="2">
        <v>259.75</v>
      </c>
      <c r="G541" s="2">
        <v>246.23</v>
      </c>
      <c r="H541" s="2">
        <v>238.15</v>
      </c>
      <c r="I541" s="2">
        <v>242.82</v>
      </c>
      <c r="J541" s="2">
        <v>236.57</v>
      </c>
      <c r="K541" s="2">
        <v>230.22</v>
      </c>
      <c r="L541" s="2"/>
      <c r="M541" s="2"/>
      <c r="N541">
        <f t="shared" si="106"/>
        <v>-2.3847887067504625E-2</v>
      </c>
      <c r="O541">
        <f t="shared" si="111"/>
        <v>2.3847887067504625</v>
      </c>
      <c r="P541">
        <f t="shared" si="107"/>
        <v>5</v>
      </c>
      <c r="Q541">
        <f t="shared" si="108"/>
        <v>168.97</v>
      </c>
      <c r="R541">
        <f t="shared" si="109"/>
        <v>521.88</v>
      </c>
      <c r="S541" s="3">
        <f t="shared" si="110"/>
        <v>82.64430024652178</v>
      </c>
    </row>
    <row r="542" spans="1:19" ht="14.45" x14ac:dyDescent="0.3">
      <c r="A542">
        <v>3</v>
      </c>
      <c r="C542" t="str">
        <f t="shared" si="104"/>
        <v>ODS3«</v>
      </c>
      <c r="D542" s="8" t="s">
        <v>14</v>
      </c>
      <c r="E542" s="8"/>
      <c r="F542" s="2">
        <v>205.16</v>
      </c>
      <c r="G542" s="2">
        <v>198.33</v>
      </c>
      <c r="H542" s="2">
        <v>199.34</v>
      </c>
      <c r="I542" s="2">
        <v>196.06</v>
      </c>
      <c r="J542" s="2"/>
      <c r="K542" s="2"/>
      <c r="L542" s="2"/>
      <c r="M542" s="2"/>
      <c r="N542">
        <f t="shared" si="106"/>
        <v>-1</v>
      </c>
      <c r="O542">
        <f t="shared" si="111"/>
        <v>100</v>
      </c>
      <c r="P542">
        <f t="shared" si="107"/>
        <v>5</v>
      </c>
      <c r="Q542">
        <f t="shared" si="108"/>
        <v>168.97</v>
      </c>
      <c r="R542">
        <f t="shared" si="109"/>
        <v>521.88</v>
      </c>
      <c r="S542" s="3">
        <f t="shared" si="110"/>
        <v>147.87906265053414</v>
      </c>
    </row>
    <row r="543" spans="1:19" ht="14.45" x14ac:dyDescent="0.3">
      <c r="A543">
        <v>3</v>
      </c>
      <c r="C543" t="str">
        <f t="shared" si="104"/>
        <v>ODS3«</v>
      </c>
      <c r="D543" s="8" t="s">
        <v>15</v>
      </c>
      <c r="E543" s="8"/>
      <c r="F543" s="2">
        <v>240.91</v>
      </c>
      <c r="G543" s="2">
        <v>236.86</v>
      </c>
      <c r="H543" s="2">
        <v>241.8</v>
      </c>
      <c r="I543" s="2">
        <v>236.31</v>
      </c>
      <c r="J543" s="2">
        <v>235.6</v>
      </c>
      <c r="K543" s="2">
        <v>228.58</v>
      </c>
      <c r="L543" s="2"/>
      <c r="M543" s="2"/>
      <c r="N543">
        <f t="shared" si="106"/>
        <v>-1.0452422032379838E-2</v>
      </c>
      <c r="O543">
        <f t="shared" si="111"/>
        <v>1.0452422032379838</v>
      </c>
      <c r="P543">
        <f t="shared" si="107"/>
        <v>2.6131055080949595</v>
      </c>
      <c r="Q543">
        <f t="shared" si="108"/>
        <v>168.97</v>
      </c>
      <c r="R543">
        <f t="shared" si="109"/>
        <v>521.88</v>
      </c>
      <c r="S543" s="3">
        <f t="shared" si="110"/>
        <v>83.109007962370001</v>
      </c>
    </row>
    <row r="544" spans="1:19" ht="14.45" x14ac:dyDescent="0.3">
      <c r="A544">
        <v>3</v>
      </c>
      <c r="C544" t="str">
        <f t="shared" si="104"/>
        <v>ODS3«</v>
      </c>
      <c r="D544" s="8" t="s">
        <v>16</v>
      </c>
      <c r="E544" s="8"/>
      <c r="F544" s="2">
        <v>516.64</v>
      </c>
      <c r="G544" s="2">
        <v>512.73</v>
      </c>
      <c r="H544" s="2">
        <v>518.21</v>
      </c>
      <c r="I544" s="2">
        <v>501.24</v>
      </c>
      <c r="J544" s="2">
        <v>506.71</v>
      </c>
      <c r="K544" s="2">
        <v>501.52</v>
      </c>
      <c r="L544" s="2"/>
      <c r="M544" s="2"/>
      <c r="N544">
        <f t="shared" si="106"/>
        <v>-5.922953747363513E-3</v>
      </c>
      <c r="O544">
        <f t="shared" si="111"/>
        <v>0.5922953747363513</v>
      </c>
      <c r="P544">
        <f t="shared" si="107"/>
        <v>1.4807384368408782</v>
      </c>
      <c r="Q544">
        <f t="shared" si="108"/>
        <v>168.97</v>
      </c>
      <c r="R544">
        <f t="shared" si="109"/>
        <v>521.88</v>
      </c>
      <c r="S544" s="3">
        <f t="shared" si="110"/>
        <v>5.7691762772378272</v>
      </c>
    </row>
    <row r="545" spans="1:19" ht="14.45" x14ac:dyDescent="0.3">
      <c r="A545">
        <v>3</v>
      </c>
      <c r="C545" t="str">
        <f t="shared" si="104"/>
        <v>ODS3«</v>
      </c>
      <c r="D545" s="8" t="s">
        <v>17</v>
      </c>
      <c r="E545" s="8"/>
      <c r="F545" s="2">
        <v>236.64</v>
      </c>
      <c r="G545" s="2">
        <v>230.95</v>
      </c>
      <c r="H545" s="2">
        <v>220.73</v>
      </c>
      <c r="I545" s="2">
        <v>218.24</v>
      </c>
      <c r="J545" s="2">
        <v>202.64</v>
      </c>
      <c r="K545" s="2">
        <v>207.96</v>
      </c>
      <c r="L545" s="2"/>
      <c r="M545" s="2"/>
      <c r="N545">
        <f t="shared" si="106"/>
        <v>-2.5507882752092037E-2</v>
      </c>
      <c r="O545">
        <f t="shared" si="111"/>
        <v>2.5507882752092037</v>
      </c>
      <c r="P545">
        <f t="shared" si="107"/>
        <v>5</v>
      </c>
      <c r="Q545">
        <f t="shared" si="108"/>
        <v>168.97</v>
      </c>
      <c r="R545">
        <f t="shared" si="109"/>
        <v>521.88</v>
      </c>
      <c r="S545" s="3">
        <f t="shared" si="110"/>
        <v>88.951857414071583</v>
      </c>
    </row>
    <row r="546" spans="1:19" ht="14.45" x14ac:dyDescent="0.3">
      <c r="A546">
        <v>3</v>
      </c>
      <c r="C546" t="str">
        <f t="shared" si="104"/>
        <v>ODS3«</v>
      </c>
      <c r="D546" s="8" t="s">
        <v>18</v>
      </c>
      <c r="E546" s="8"/>
      <c r="F546" s="2">
        <v>187.83</v>
      </c>
      <c r="G546" s="2">
        <v>181.87</v>
      </c>
      <c r="H546" s="2">
        <v>184.92</v>
      </c>
      <c r="I546" s="2">
        <v>176.65</v>
      </c>
      <c r="J546" s="2">
        <v>175</v>
      </c>
      <c r="K546" s="2">
        <v>168.97</v>
      </c>
      <c r="L546" s="2"/>
      <c r="M546" s="2"/>
      <c r="N546">
        <f t="shared" si="106"/>
        <v>-2.0940853258772929E-2</v>
      </c>
      <c r="O546">
        <f t="shared" si="111"/>
        <v>2.0940853258772929</v>
      </c>
      <c r="P546">
        <f t="shared" si="107"/>
        <v>5</v>
      </c>
      <c r="Q546">
        <f t="shared" si="108"/>
        <v>168.97</v>
      </c>
      <c r="R546">
        <f t="shared" si="109"/>
        <v>521.88</v>
      </c>
      <c r="S546" s="3">
        <f t="shared" si="110"/>
        <v>100</v>
      </c>
    </row>
    <row r="547" spans="1:19" ht="14.45" x14ac:dyDescent="0.3">
      <c r="A547">
        <v>3</v>
      </c>
      <c r="C547" t="str">
        <f t="shared" si="104"/>
        <v>ODS3«</v>
      </c>
      <c r="D547" s="8" t="s">
        <v>19</v>
      </c>
      <c r="E547" s="8"/>
      <c r="F547" s="2">
        <v>581.64</v>
      </c>
      <c r="G547" s="2">
        <v>558.07000000000005</v>
      </c>
      <c r="H547" s="2">
        <v>547.82000000000005</v>
      </c>
      <c r="I547" s="2">
        <v>535.04999999999995</v>
      </c>
      <c r="J547" s="2">
        <v>525.27</v>
      </c>
      <c r="K547" s="2">
        <v>521.88</v>
      </c>
      <c r="L547" s="2"/>
      <c r="M547" s="2"/>
      <c r="N547">
        <f t="shared" si="106"/>
        <v>-2.1449422477613722E-2</v>
      </c>
      <c r="O547">
        <f t="shared" si="111"/>
        <v>2.1449422477613722</v>
      </c>
      <c r="P547">
        <f t="shared" si="107"/>
        <v>5</v>
      </c>
      <c r="Q547">
        <f t="shared" si="108"/>
        <v>168.97</v>
      </c>
      <c r="R547">
        <f t="shared" si="109"/>
        <v>521.88</v>
      </c>
      <c r="S547" s="3">
        <f t="shared" si="110"/>
        <v>0</v>
      </c>
    </row>
    <row r="548" spans="1:19" ht="14.45" x14ac:dyDescent="0.3">
      <c r="A548">
        <v>3</v>
      </c>
      <c r="C548" t="str">
        <f t="shared" si="104"/>
        <v>ODS3«</v>
      </c>
      <c r="D548" s="8" t="s">
        <v>20</v>
      </c>
      <c r="E548" s="8"/>
      <c r="F548" s="2">
        <v>579.86</v>
      </c>
      <c r="G548" s="2">
        <v>546.46</v>
      </c>
      <c r="H548" s="2">
        <v>556.71</v>
      </c>
      <c r="I548" s="2">
        <v>541.71</v>
      </c>
      <c r="J548" s="2">
        <v>492.63</v>
      </c>
      <c r="K548" s="2">
        <v>478.54</v>
      </c>
      <c r="L548" s="2"/>
      <c r="M548" s="2"/>
      <c r="N548">
        <f t="shared" si="106"/>
        <v>-3.768109254943619E-2</v>
      </c>
      <c r="O548">
        <f t="shared" si="111"/>
        <v>3.768109254943619</v>
      </c>
      <c r="P548">
        <f t="shared" si="107"/>
        <v>5</v>
      </c>
      <c r="Q548">
        <f t="shared" si="108"/>
        <v>168.97</v>
      </c>
      <c r="R548">
        <f t="shared" si="109"/>
        <v>521.88</v>
      </c>
      <c r="S548" s="3">
        <f t="shared" si="110"/>
        <v>12.280751466379524</v>
      </c>
    </row>
    <row r="549" spans="1:19" ht="14.45" x14ac:dyDescent="0.3">
      <c r="A549">
        <v>3</v>
      </c>
      <c r="C549" t="str">
        <f t="shared" si="104"/>
        <v>ODS3«</v>
      </c>
      <c r="D549" s="8" t="s">
        <v>21</v>
      </c>
      <c r="E549" s="8"/>
      <c r="F549" s="2">
        <v>231.21</v>
      </c>
      <c r="G549" s="2">
        <v>213.29</v>
      </c>
      <c r="H549" s="2">
        <v>205.48</v>
      </c>
      <c r="I549" s="2">
        <v>211.19</v>
      </c>
      <c r="J549" s="2">
        <v>202.08</v>
      </c>
      <c r="K549" s="2">
        <v>198.04</v>
      </c>
      <c r="L549" s="2"/>
      <c r="M549" s="2"/>
      <c r="N549">
        <f t="shared" si="106"/>
        <v>-3.0496768935690644E-2</v>
      </c>
      <c r="O549">
        <f t="shared" si="111"/>
        <v>3.0496768935690644</v>
      </c>
      <c r="P549">
        <f t="shared" si="107"/>
        <v>5</v>
      </c>
      <c r="Q549">
        <f t="shared" si="108"/>
        <v>168.97</v>
      </c>
      <c r="R549">
        <f t="shared" si="109"/>
        <v>521.88</v>
      </c>
      <c r="S549" s="3">
        <f t="shared" si="110"/>
        <v>91.762772378226771</v>
      </c>
    </row>
    <row r="550" spans="1:19" ht="14.45" x14ac:dyDescent="0.3">
      <c r="A550">
        <v>3</v>
      </c>
      <c r="C550" t="str">
        <f t="shared" si="104"/>
        <v>ODS3«</v>
      </c>
      <c r="D550" s="8" t="s">
        <v>22</v>
      </c>
      <c r="E550" s="8"/>
      <c r="F550" s="2">
        <v>209.74</v>
      </c>
      <c r="G550" s="2">
        <v>215.6</v>
      </c>
      <c r="H550" s="2">
        <v>200.85</v>
      </c>
      <c r="I550" s="2">
        <v>202.5</v>
      </c>
      <c r="J550" s="2">
        <v>202.9</v>
      </c>
      <c r="K550" s="2">
        <v>202.51</v>
      </c>
      <c r="L550" s="2"/>
      <c r="M550" s="2"/>
      <c r="N550">
        <f t="shared" si="106"/>
        <v>-6.9913262417846678E-3</v>
      </c>
      <c r="O550">
        <f t="shared" si="111"/>
        <v>0.69913262417846678</v>
      </c>
      <c r="P550">
        <f t="shared" si="107"/>
        <v>1.7478315604461669</v>
      </c>
      <c r="Q550">
        <f t="shared" si="108"/>
        <v>168.97</v>
      </c>
      <c r="R550">
        <f t="shared" si="109"/>
        <v>521.88</v>
      </c>
      <c r="S550" s="3">
        <f t="shared" si="110"/>
        <v>90.496160494176991</v>
      </c>
    </row>
    <row r="551" spans="1:19" ht="14.45" x14ac:dyDescent="0.3">
      <c r="A551">
        <v>3</v>
      </c>
      <c r="C551" t="str">
        <f t="shared" si="104"/>
        <v>ODS3«</v>
      </c>
      <c r="D551" s="8" t="s">
        <v>23</v>
      </c>
      <c r="E551" s="8"/>
      <c r="F551" s="2">
        <v>210.35</v>
      </c>
      <c r="G551" s="2">
        <v>200.87</v>
      </c>
      <c r="H551" s="2">
        <v>205.98</v>
      </c>
      <c r="I551" s="2">
        <v>202.84</v>
      </c>
      <c r="J551" s="2">
        <v>192.89</v>
      </c>
      <c r="K551" s="2">
        <v>193.09</v>
      </c>
      <c r="L551" s="2"/>
      <c r="M551" s="2"/>
      <c r="N551">
        <f t="shared" si="106"/>
        <v>-1.6977511535226752E-2</v>
      </c>
      <c r="O551">
        <f t="shared" si="111"/>
        <v>1.6977511535226752</v>
      </c>
      <c r="P551">
        <f t="shared" si="107"/>
        <v>4.2443778838066883</v>
      </c>
      <c r="Q551">
        <f t="shared" si="108"/>
        <v>168.97</v>
      </c>
      <c r="R551">
        <f t="shared" si="109"/>
        <v>521.88</v>
      </c>
      <c r="S551" s="3">
        <f t="shared" si="110"/>
        <v>93.165396276671103</v>
      </c>
    </row>
    <row r="552" spans="1:19" ht="14.45" x14ac:dyDescent="0.3">
      <c r="A552">
        <v>3</v>
      </c>
      <c r="C552" t="str">
        <f t="shared" si="104"/>
        <v>ODS3«</v>
      </c>
      <c r="D552" s="8" t="s">
        <v>24</v>
      </c>
      <c r="E552" s="8"/>
      <c r="F552" s="2">
        <v>377.51</v>
      </c>
      <c r="G552" s="2">
        <v>355.18</v>
      </c>
      <c r="H552" s="2">
        <v>352.57</v>
      </c>
      <c r="I552" s="2">
        <v>348.26</v>
      </c>
      <c r="J552" s="2">
        <v>351.38</v>
      </c>
      <c r="K552" s="2">
        <v>354.93</v>
      </c>
      <c r="L552" s="2"/>
      <c r="M552" s="2"/>
      <c r="N552">
        <f t="shared" si="106"/>
        <v>-1.2259526411184218E-2</v>
      </c>
      <c r="O552">
        <f t="shared" si="111"/>
        <v>1.2259526411184218</v>
      </c>
      <c r="P552">
        <f t="shared" si="107"/>
        <v>3.0648816027960546</v>
      </c>
      <c r="Q552">
        <f t="shared" si="108"/>
        <v>168.97</v>
      </c>
      <c r="R552">
        <f t="shared" si="109"/>
        <v>521.88</v>
      </c>
      <c r="S552" s="3">
        <f t="shared" si="110"/>
        <v>47.306678756623505</v>
      </c>
    </row>
    <row r="553" spans="1:19" ht="14.45" x14ac:dyDescent="0.3">
      <c r="A553">
        <v>3</v>
      </c>
      <c r="C553" t="str">
        <f t="shared" si="104"/>
        <v>ODS3«</v>
      </c>
      <c r="D553" s="8" t="s">
        <v>25</v>
      </c>
      <c r="E553" s="8"/>
      <c r="F553" s="2">
        <v>231.22</v>
      </c>
      <c r="G553" s="2">
        <v>233.11</v>
      </c>
      <c r="H553" s="2">
        <v>228.64</v>
      </c>
      <c r="I553" s="2">
        <v>229.33</v>
      </c>
      <c r="J553" s="2">
        <v>222.07</v>
      </c>
      <c r="K553" s="2">
        <v>221.12</v>
      </c>
      <c r="L553" s="2"/>
      <c r="M553" s="2"/>
      <c r="N553">
        <f>(K553/F553)^(1/5)-1</f>
        <v>-8.8930404357842052E-3</v>
      </c>
      <c r="O553">
        <f t="shared" si="111"/>
        <v>0.88930404357842052</v>
      </c>
      <c r="P553">
        <f t="shared" si="107"/>
        <v>2.2232601089460511</v>
      </c>
      <c r="Q553">
        <f t="shared" si="108"/>
        <v>168.97</v>
      </c>
      <c r="R553">
        <f t="shared" si="109"/>
        <v>521.88</v>
      </c>
      <c r="S553" s="3">
        <f t="shared" si="110"/>
        <v>85.22286135275283</v>
      </c>
    </row>
    <row r="554" spans="1:19" ht="14.45" x14ac:dyDescent="0.3">
      <c r="A554">
        <v>3</v>
      </c>
      <c r="C554" t="str">
        <f t="shared" si="104"/>
        <v>ODS3«</v>
      </c>
      <c r="D554" s="8" t="s">
        <v>26</v>
      </c>
      <c r="E554" s="8"/>
      <c r="F554" s="2">
        <v>362.66</v>
      </c>
      <c r="G554" s="2">
        <v>336.57</v>
      </c>
      <c r="H554" s="2">
        <v>341.89</v>
      </c>
      <c r="I554" s="2">
        <v>323.26</v>
      </c>
      <c r="J554" s="2">
        <v>324.13</v>
      </c>
      <c r="K554" s="2">
        <v>319.25</v>
      </c>
      <c r="L554" s="2"/>
      <c r="M554" s="2"/>
      <c r="N554">
        <f t="shared" ref="N554:N557" si="112">(K554/F554)^(1/5)-1</f>
        <v>-2.5175917299285033E-2</v>
      </c>
      <c r="O554">
        <f t="shared" si="111"/>
        <v>2.5175917299285033</v>
      </c>
      <c r="P554">
        <f t="shared" si="107"/>
        <v>5</v>
      </c>
      <c r="Q554">
        <f t="shared" si="108"/>
        <v>168.97</v>
      </c>
      <c r="R554">
        <f t="shared" si="109"/>
        <v>521.88</v>
      </c>
      <c r="S554" s="3">
        <f t="shared" si="110"/>
        <v>57.416905159955803</v>
      </c>
    </row>
    <row r="555" spans="1:19" ht="14.45" x14ac:dyDescent="0.3">
      <c r="A555">
        <v>3</v>
      </c>
      <c r="C555" t="str">
        <f t="shared" si="104"/>
        <v>ODS3«</v>
      </c>
      <c r="D555" s="8" t="s">
        <v>27</v>
      </c>
      <c r="E555" s="8"/>
      <c r="F555" s="2">
        <v>529.09</v>
      </c>
      <c r="G555" s="2">
        <v>526.28</v>
      </c>
      <c r="H555" s="2">
        <v>522.99</v>
      </c>
      <c r="I555" s="2">
        <v>518.22</v>
      </c>
      <c r="J555" s="2">
        <v>512.64</v>
      </c>
      <c r="K555" s="2">
        <v>516.9</v>
      </c>
      <c r="L555" s="2"/>
      <c r="M555" s="2"/>
      <c r="N555">
        <f t="shared" si="112"/>
        <v>-4.6509740688630563E-3</v>
      </c>
      <c r="O555">
        <f t="shared" si="111"/>
        <v>0.46509740688630563</v>
      </c>
      <c r="P555">
        <f t="shared" si="107"/>
        <v>1.1627435172157641</v>
      </c>
      <c r="Q555">
        <f t="shared" si="108"/>
        <v>168.97</v>
      </c>
      <c r="R555">
        <f t="shared" si="109"/>
        <v>521.88</v>
      </c>
      <c r="S555" s="3">
        <f t="shared" si="110"/>
        <v>1.4111246493440306</v>
      </c>
    </row>
    <row r="556" spans="1:19" ht="14.45" x14ac:dyDescent="0.3">
      <c r="A556">
        <v>3</v>
      </c>
      <c r="C556" t="str">
        <f t="shared" si="104"/>
        <v>ODS3«</v>
      </c>
      <c r="D556" s="8" t="s">
        <v>28</v>
      </c>
      <c r="E556" s="8"/>
      <c r="F556" s="2">
        <v>201.33</v>
      </c>
      <c r="G556" s="2">
        <v>194.46</v>
      </c>
      <c r="H556" s="2">
        <v>193.24</v>
      </c>
      <c r="I556" s="2">
        <v>188.91</v>
      </c>
      <c r="J556" s="2">
        <v>184.63</v>
      </c>
      <c r="K556" s="2">
        <v>183.29</v>
      </c>
      <c r="L556" s="2"/>
      <c r="M556" s="2"/>
      <c r="N556">
        <f t="shared" si="112"/>
        <v>-1.8599995725577245E-2</v>
      </c>
      <c r="O556">
        <f t="shared" si="111"/>
        <v>1.8599995725577245</v>
      </c>
      <c r="P556">
        <f t="shared" si="107"/>
        <v>4.6499989313943111</v>
      </c>
      <c r="Q556">
        <f t="shared" si="108"/>
        <v>168.97</v>
      </c>
      <c r="R556">
        <f t="shared" si="109"/>
        <v>521.88</v>
      </c>
      <c r="S556" s="3">
        <f t="shared" si="110"/>
        <v>95.942308237227635</v>
      </c>
    </row>
    <row r="557" spans="1:19" ht="14.45" x14ac:dyDescent="0.3">
      <c r="A557">
        <v>3</v>
      </c>
      <c r="C557" t="str">
        <f t="shared" si="104"/>
        <v>ODS3«</v>
      </c>
      <c r="D557" s="8" t="s">
        <v>29</v>
      </c>
      <c r="E557" s="8"/>
      <c r="F557" s="2">
        <v>269.66000000000003</v>
      </c>
      <c r="G557" s="2">
        <v>260.64999999999998</v>
      </c>
      <c r="H557" s="2">
        <v>262.14</v>
      </c>
      <c r="I557" s="2">
        <v>255.64</v>
      </c>
      <c r="J557" s="2"/>
      <c r="K557" s="2"/>
      <c r="L557" s="2"/>
      <c r="M557" s="2"/>
      <c r="N557">
        <f t="shared" si="112"/>
        <v>-1</v>
      </c>
      <c r="O557">
        <f t="shared" si="111"/>
        <v>100</v>
      </c>
      <c r="P557">
        <f t="shared" si="107"/>
        <v>5</v>
      </c>
      <c r="Q557">
        <f t="shared" si="108"/>
        <v>168.97</v>
      </c>
      <c r="R557">
        <f t="shared" si="109"/>
        <v>521.88</v>
      </c>
      <c r="S557" s="3">
        <f t="shared" si="110"/>
        <v>147.87906265053414</v>
      </c>
    </row>
    <row r="558" spans="1:19" ht="14.45" x14ac:dyDescent="0.3">
      <c r="A558">
        <v>3</v>
      </c>
      <c r="C558" t="str">
        <f t="shared" si="104"/>
        <v>ODS3«</v>
      </c>
      <c r="D558" s="7" t="s">
        <v>138</v>
      </c>
      <c r="E558" s="7"/>
      <c r="F558" s="2"/>
      <c r="G558" s="2"/>
      <c r="H558" s="2"/>
      <c r="I558" s="2"/>
      <c r="J558" s="2"/>
      <c r="K558" s="2"/>
      <c r="L558" s="2"/>
      <c r="M558" s="2"/>
      <c r="O558" t="s">
        <v>161</v>
      </c>
    </row>
    <row r="559" spans="1:19" ht="14.45" x14ac:dyDescent="0.3">
      <c r="A559">
        <v>3</v>
      </c>
      <c r="C559" t="str">
        <f t="shared" si="104"/>
        <v>ODS3«</v>
      </c>
      <c r="D559" s="8" t="s">
        <v>2</v>
      </c>
      <c r="E559" s="8"/>
      <c r="F559" s="2">
        <v>2.0499999999999998</v>
      </c>
      <c r="G559" s="2">
        <v>1.78</v>
      </c>
      <c r="H559" s="2">
        <v>1.83</v>
      </c>
      <c r="I559" s="2">
        <v>1.6</v>
      </c>
      <c r="J559" s="2">
        <v>1.51</v>
      </c>
      <c r="K559" s="2">
        <v>1.38</v>
      </c>
      <c r="L559" s="2"/>
      <c r="M559" s="2"/>
      <c r="N559">
        <f>(K559/F559)^(1/5)-1</f>
        <v>-7.6099834151438062E-2</v>
      </c>
      <c r="O559">
        <f>-N559*100</f>
        <v>7.6099834151438062</v>
      </c>
      <c r="P559">
        <f>IF(O559&lt;-2,-5,IF(O559&gt;2,5,2.5*O559))</f>
        <v>5</v>
      </c>
      <c r="Q559">
        <f>MIN($K$559:$K$585)</f>
        <v>0.47</v>
      </c>
      <c r="R559">
        <f>MAX($K$559:$K$585)</f>
        <v>9.48</v>
      </c>
      <c r="S559" s="3">
        <f>(K559-R559)/(Q559-R559)*100</f>
        <v>89.900110987791365</v>
      </c>
    </row>
    <row r="560" spans="1:19" ht="14.45" x14ac:dyDescent="0.3">
      <c r="A560">
        <v>3</v>
      </c>
      <c r="C560" t="str">
        <f t="shared" si="104"/>
        <v>ODS3«</v>
      </c>
      <c r="D560" s="8" t="s">
        <v>3</v>
      </c>
      <c r="E560" s="8"/>
      <c r="F560" s="2">
        <v>4.41</v>
      </c>
      <c r="G560" s="2">
        <v>4.46</v>
      </c>
      <c r="H560" s="2">
        <v>4.2699999999999996</v>
      </c>
      <c r="I560" s="2">
        <v>2.91</v>
      </c>
      <c r="J560" s="2">
        <v>2.5299999999999998</v>
      </c>
      <c r="K560" s="2">
        <v>2.4700000000000002</v>
      </c>
      <c r="L560" s="2"/>
      <c r="M560" s="2"/>
      <c r="N560">
        <f t="shared" ref="N560:N581" si="113">(K560/F560)^(1/5)-1</f>
        <v>-0.1094636058671784</v>
      </c>
      <c r="O560">
        <f>-N560*100</f>
        <v>10.946360586717841</v>
      </c>
      <c r="P560">
        <f t="shared" ref="P560:P586" si="114">IF(O560&lt;-2,-5,IF(O560&gt;2,5,2.5*O560))</f>
        <v>5</v>
      </c>
      <c r="Q560">
        <f t="shared" ref="Q560:Q586" si="115">MIN($K$559:$K$585)</f>
        <v>0.47</v>
      </c>
      <c r="R560">
        <f t="shared" ref="R560:R586" si="116">MAX($K$559:$K$585)</f>
        <v>9.48</v>
      </c>
      <c r="S560" s="3">
        <f t="shared" ref="S560:S586" si="117">(K560-R560)/(Q560-R560)*100</f>
        <v>77.802441731409544</v>
      </c>
    </row>
    <row r="561" spans="1:19" ht="14.45" x14ac:dyDescent="0.3">
      <c r="A561">
        <v>3</v>
      </c>
      <c r="C561" t="str">
        <f t="shared" si="104"/>
        <v>ODS3«</v>
      </c>
      <c r="D561" s="8" t="s">
        <v>4</v>
      </c>
      <c r="E561" s="8"/>
      <c r="F561" s="2">
        <v>1.77</v>
      </c>
      <c r="G561" s="2">
        <v>1.35</v>
      </c>
      <c r="H561" s="2">
        <v>1.43</v>
      </c>
      <c r="I561" s="2">
        <v>1.1000000000000001</v>
      </c>
      <c r="J561" s="2">
        <v>1.2</v>
      </c>
      <c r="K561" s="2">
        <v>1.01</v>
      </c>
      <c r="L561" s="2"/>
      <c r="M561" s="2"/>
      <c r="N561">
        <f t="shared" si="113"/>
        <v>-0.10613975644307505</v>
      </c>
      <c r="O561">
        <f t="shared" ref="O561:O586" si="118">-N561*100</f>
        <v>10.613975644307505</v>
      </c>
      <c r="P561">
        <f t="shared" si="114"/>
        <v>5</v>
      </c>
      <c r="Q561">
        <f t="shared" si="115"/>
        <v>0.47</v>
      </c>
      <c r="R561">
        <f t="shared" si="116"/>
        <v>9.48</v>
      </c>
      <c r="S561" s="3">
        <f t="shared" si="117"/>
        <v>94.006659267480586</v>
      </c>
    </row>
    <row r="562" spans="1:19" ht="14.45" x14ac:dyDescent="0.3">
      <c r="A562">
        <v>3</v>
      </c>
      <c r="C562" t="str">
        <f t="shared" si="104"/>
        <v>ODS3«</v>
      </c>
      <c r="D562" s="8" t="s">
        <v>5</v>
      </c>
      <c r="E562" s="8"/>
      <c r="F562" s="2">
        <v>2.38</v>
      </c>
      <c r="G562" s="2">
        <v>2.4300000000000002</v>
      </c>
      <c r="H562" s="2">
        <v>2.06</v>
      </c>
      <c r="I562" s="2">
        <v>2.16</v>
      </c>
      <c r="J562" s="2">
        <v>2.0699999999999998</v>
      </c>
      <c r="K562" s="2">
        <v>1.95</v>
      </c>
      <c r="L562" s="2"/>
      <c r="M562" s="2"/>
      <c r="N562">
        <f t="shared" si="113"/>
        <v>-3.9070489656976792E-2</v>
      </c>
      <c r="O562">
        <f t="shared" si="118"/>
        <v>3.9070489656976792</v>
      </c>
      <c r="P562">
        <f t="shared" si="114"/>
        <v>5</v>
      </c>
      <c r="Q562">
        <f t="shared" si="115"/>
        <v>0.47</v>
      </c>
      <c r="R562">
        <f t="shared" si="116"/>
        <v>9.48</v>
      </c>
      <c r="S562" s="3">
        <f t="shared" si="117"/>
        <v>83.573806881243073</v>
      </c>
    </row>
    <row r="563" spans="1:19" ht="14.45" x14ac:dyDescent="0.3">
      <c r="A563">
        <v>3</v>
      </c>
      <c r="C563" t="str">
        <f t="shared" si="104"/>
        <v>ODS3«</v>
      </c>
      <c r="D563" s="8" t="s">
        <v>6</v>
      </c>
      <c r="E563" s="8"/>
      <c r="F563" s="2">
        <v>0.95</v>
      </c>
      <c r="G563" s="2">
        <v>1.59</v>
      </c>
      <c r="H563" s="2">
        <v>1.58</v>
      </c>
      <c r="I563" s="2"/>
      <c r="J563" s="2">
        <v>0.68</v>
      </c>
      <c r="K563" s="2">
        <v>0.61</v>
      </c>
      <c r="L563" s="2"/>
      <c r="M563" s="2"/>
      <c r="N563">
        <f t="shared" si="113"/>
        <v>-8.4788969145839888E-2</v>
      </c>
      <c r="O563">
        <f t="shared" si="118"/>
        <v>8.4788969145839879</v>
      </c>
      <c r="P563">
        <f t="shared" si="114"/>
        <v>5</v>
      </c>
      <c r="Q563">
        <f t="shared" si="115"/>
        <v>0.47</v>
      </c>
      <c r="R563">
        <f t="shared" si="116"/>
        <v>9.48</v>
      </c>
      <c r="S563" s="3">
        <f t="shared" si="117"/>
        <v>98.446170921198686</v>
      </c>
    </row>
    <row r="564" spans="1:19" ht="14.45" x14ac:dyDescent="0.3">
      <c r="A564">
        <v>3</v>
      </c>
      <c r="C564" t="str">
        <f t="shared" si="104"/>
        <v>ODS3«</v>
      </c>
      <c r="D564" s="8" t="s">
        <v>7</v>
      </c>
      <c r="E564" s="8"/>
      <c r="F564" s="2">
        <v>2.38</v>
      </c>
      <c r="G564" s="2">
        <v>2.19</v>
      </c>
      <c r="H564" s="2">
        <v>2.74</v>
      </c>
      <c r="I564" s="2">
        <v>3.2</v>
      </c>
      <c r="J564" s="2">
        <v>2.76</v>
      </c>
      <c r="K564" s="2">
        <v>2.2799999999999998</v>
      </c>
      <c r="L564" s="2"/>
      <c r="M564" s="2"/>
      <c r="N564">
        <f t="shared" si="113"/>
        <v>-8.5482629841104885E-3</v>
      </c>
      <c r="O564">
        <f t="shared" si="118"/>
        <v>0.85482629841104885</v>
      </c>
      <c r="P564">
        <f t="shared" si="114"/>
        <v>2.1370657460276221</v>
      </c>
      <c r="Q564">
        <f t="shared" si="115"/>
        <v>0.47</v>
      </c>
      <c r="R564">
        <f t="shared" si="116"/>
        <v>9.48</v>
      </c>
      <c r="S564" s="3">
        <f t="shared" si="117"/>
        <v>79.911209766925651</v>
      </c>
    </row>
    <row r="565" spans="1:19" ht="14.45" x14ac:dyDescent="0.3">
      <c r="A565">
        <v>3</v>
      </c>
      <c r="C565" t="str">
        <f t="shared" si="104"/>
        <v>ODS3«</v>
      </c>
      <c r="D565" s="8" t="s">
        <v>8</v>
      </c>
      <c r="E565" s="8"/>
      <c r="F565" s="2">
        <v>1.32</v>
      </c>
      <c r="G565" s="2">
        <v>1.08</v>
      </c>
      <c r="H565" s="2">
        <v>0.86</v>
      </c>
      <c r="I565" s="2">
        <v>1.19</v>
      </c>
      <c r="J565" s="2">
        <v>0.92</v>
      </c>
      <c r="K565" s="2">
        <v>0.65</v>
      </c>
      <c r="L565" s="2"/>
      <c r="M565" s="2"/>
      <c r="N565">
        <f t="shared" si="113"/>
        <v>-0.13210360369228702</v>
      </c>
      <c r="O565">
        <f t="shared" si="118"/>
        <v>13.210360369228702</v>
      </c>
      <c r="P565">
        <f t="shared" si="114"/>
        <v>5</v>
      </c>
      <c r="Q565">
        <f t="shared" si="115"/>
        <v>0.47</v>
      </c>
      <c r="R565">
        <f t="shared" si="116"/>
        <v>9.48</v>
      </c>
      <c r="S565" s="3">
        <f t="shared" si="117"/>
        <v>98.002219755826857</v>
      </c>
    </row>
    <row r="566" spans="1:19" ht="14.45" x14ac:dyDescent="0.3">
      <c r="A566">
        <v>3</v>
      </c>
      <c r="C566" t="str">
        <f t="shared" si="104"/>
        <v>ODS3«</v>
      </c>
      <c r="D566" s="8" t="s">
        <v>9</v>
      </c>
      <c r="E566" s="8"/>
      <c r="F566" s="2">
        <v>0.86</v>
      </c>
      <c r="G566" s="2">
        <v>1.34</v>
      </c>
      <c r="H566" s="2">
        <v>0.93</v>
      </c>
      <c r="I566" s="2">
        <v>1.1499999999999999</v>
      </c>
      <c r="J566" s="2">
        <v>1.03</v>
      </c>
      <c r="K566" s="2">
        <v>0.88</v>
      </c>
      <c r="L566" s="2"/>
      <c r="M566" s="2"/>
      <c r="N566">
        <f t="shared" si="113"/>
        <v>4.6084902230403291E-3</v>
      </c>
      <c r="O566">
        <f t="shared" si="118"/>
        <v>-0.46084902230403291</v>
      </c>
      <c r="P566">
        <f t="shared" si="114"/>
        <v>-1.1521225557600823</v>
      </c>
      <c r="Q566">
        <f t="shared" si="115"/>
        <v>0.47</v>
      </c>
      <c r="R566">
        <f t="shared" si="116"/>
        <v>9.48</v>
      </c>
      <c r="S566" s="3">
        <f t="shared" si="117"/>
        <v>95.449500554938965</v>
      </c>
    </row>
    <row r="567" spans="1:19" ht="14.45" x14ac:dyDescent="0.3">
      <c r="A567">
        <v>3</v>
      </c>
      <c r="C567" t="str">
        <f t="shared" si="104"/>
        <v>ODS3«</v>
      </c>
      <c r="D567" s="8" t="s">
        <v>10</v>
      </c>
      <c r="E567" s="8"/>
      <c r="F567" s="2">
        <v>0.91</v>
      </c>
      <c r="G567" s="2">
        <v>1.69</v>
      </c>
      <c r="H567" s="2">
        <v>0.84</v>
      </c>
      <c r="I567" s="2"/>
      <c r="J567" s="2">
        <v>0.65</v>
      </c>
      <c r="K567" s="2">
        <v>0.56000000000000005</v>
      </c>
      <c r="L567" s="2"/>
      <c r="M567" s="2"/>
      <c r="N567">
        <f t="shared" si="113"/>
        <v>-9.2536163438670216E-2</v>
      </c>
      <c r="O567">
        <f t="shared" si="118"/>
        <v>9.2536163438670211</v>
      </c>
      <c r="P567">
        <f t="shared" si="114"/>
        <v>5</v>
      </c>
      <c r="Q567">
        <f t="shared" si="115"/>
        <v>0.47</v>
      </c>
      <c r="R567">
        <f t="shared" si="116"/>
        <v>9.48</v>
      </c>
      <c r="S567" s="3">
        <f t="shared" si="117"/>
        <v>99.001109877913436</v>
      </c>
    </row>
    <row r="568" spans="1:19" ht="14.45" x14ac:dyDescent="0.3">
      <c r="A568">
        <v>3</v>
      </c>
      <c r="C568" t="str">
        <f t="shared" si="104"/>
        <v>ODS3«</v>
      </c>
      <c r="D568" s="8" t="s">
        <v>11</v>
      </c>
      <c r="E568" s="8"/>
      <c r="F568" s="2">
        <v>3.98</v>
      </c>
      <c r="G568" s="2">
        <v>3.95</v>
      </c>
      <c r="H568" s="2">
        <v>3.68</v>
      </c>
      <c r="I568" s="2">
        <v>3.09</v>
      </c>
      <c r="J568" s="2">
        <v>2.63</v>
      </c>
      <c r="K568" s="2">
        <v>2.4300000000000002</v>
      </c>
      <c r="L568" s="2"/>
      <c r="M568" s="2"/>
      <c r="N568">
        <f t="shared" si="113"/>
        <v>-9.3965697692007799E-2</v>
      </c>
      <c r="O568">
        <f t="shared" si="118"/>
        <v>9.3965697692007808</v>
      </c>
      <c r="P568">
        <f t="shared" si="114"/>
        <v>5</v>
      </c>
      <c r="Q568">
        <f t="shared" si="115"/>
        <v>0.47</v>
      </c>
      <c r="R568">
        <f t="shared" si="116"/>
        <v>9.48</v>
      </c>
      <c r="S568" s="3">
        <f t="shared" si="117"/>
        <v>78.246392896781373</v>
      </c>
    </row>
    <row r="569" spans="1:19" ht="14.45" x14ac:dyDescent="0.3">
      <c r="A569">
        <v>3</v>
      </c>
      <c r="C569" t="str">
        <f t="shared" si="104"/>
        <v>ODS3«</v>
      </c>
      <c r="D569" s="8" t="s">
        <v>12</v>
      </c>
      <c r="E569" s="8"/>
      <c r="F569" s="2">
        <v>6.48</v>
      </c>
      <c r="G569" s="2">
        <v>6.42</v>
      </c>
      <c r="H569" s="2">
        <v>5.4</v>
      </c>
      <c r="I569" s="2">
        <v>5.93</v>
      </c>
      <c r="J569" s="2">
        <v>5.39</v>
      </c>
      <c r="K569" s="2">
        <v>5.44</v>
      </c>
      <c r="L569" s="2"/>
      <c r="M569" s="2"/>
      <c r="N569">
        <f t="shared" si="113"/>
        <v>-3.4383276339534974E-2</v>
      </c>
      <c r="O569">
        <f t="shared" si="118"/>
        <v>3.4383276339534974</v>
      </c>
      <c r="P569">
        <f t="shared" si="114"/>
        <v>5</v>
      </c>
      <c r="Q569">
        <f t="shared" si="115"/>
        <v>0.47</v>
      </c>
      <c r="R569">
        <f t="shared" si="116"/>
        <v>9.48</v>
      </c>
      <c r="S569" s="3">
        <f t="shared" si="117"/>
        <v>44.839067702552718</v>
      </c>
    </row>
    <row r="570" spans="1:19" ht="14.45" x14ac:dyDescent="0.3">
      <c r="A570">
        <v>3</v>
      </c>
      <c r="C570" t="str">
        <f t="shared" si="104"/>
        <v>ODS3«</v>
      </c>
      <c r="D570" s="8" t="s">
        <v>13</v>
      </c>
      <c r="E570" s="8"/>
      <c r="F570" s="2">
        <v>0.8</v>
      </c>
      <c r="G570" s="2">
        <v>1.01</v>
      </c>
      <c r="H570" s="2"/>
      <c r="I570" s="2">
        <v>0.73</v>
      </c>
      <c r="J570" s="2">
        <v>0.73</v>
      </c>
      <c r="K570" s="2">
        <v>0.79</v>
      </c>
      <c r="L570" s="2"/>
      <c r="M570" s="2"/>
      <c r="N570">
        <f t="shared" si="113"/>
        <v>-2.5125945781842018E-3</v>
      </c>
      <c r="O570">
        <f t="shared" si="118"/>
        <v>0.25125945781842018</v>
      </c>
      <c r="P570">
        <f t="shared" si="114"/>
        <v>0.62814864454605046</v>
      </c>
      <c r="Q570">
        <f t="shared" si="115"/>
        <v>0.47</v>
      </c>
      <c r="R570">
        <f t="shared" si="116"/>
        <v>9.48</v>
      </c>
      <c r="S570" s="3">
        <f t="shared" si="117"/>
        <v>96.448390677025543</v>
      </c>
    </row>
    <row r="571" spans="1:19" ht="14.45" x14ac:dyDescent="0.3">
      <c r="A571">
        <v>3</v>
      </c>
      <c r="C571" t="str">
        <f t="shared" si="104"/>
        <v>ODS3«</v>
      </c>
      <c r="D571" s="8" t="s">
        <v>14</v>
      </c>
      <c r="E571" s="8"/>
      <c r="F571" s="2">
        <v>2.54</v>
      </c>
      <c r="G571" s="2">
        <v>2.1800000000000002</v>
      </c>
      <c r="H571" s="2">
        <v>2.14</v>
      </c>
      <c r="I571" s="2">
        <v>1.97</v>
      </c>
      <c r="J571" s="2"/>
      <c r="K571" s="2"/>
      <c r="L571" s="2"/>
      <c r="M571" s="2"/>
      <c r="N571">
        <f t="shared" si="113"/>
        <v>-1</v>
      </c>
      <c r="O571">
        <f t="shared" si="118"/>
        <v>100</v>
      </c>
      <c r="P571">
        <f t="shared" si="114"/>
        <v>5</v>
      </c>
      <c r="Q571">
        <f t="shared" si="115"/>
        <v>0.47</v>
      </c>
      <c r="R571">
        <f t="shared" si="116"/>
        <v>9.48</v>
      </c>
      <c r="S571" s="3">
        <f t="shared" si="117"/>
        <v>105.21642619311878</v>
      </c>
    </row>
    <row r="572" spans="1:19" ht="14.45" x14ac:dyDescent="0.3">
      <c r="A572">
        <v>3</v>
      </c>
      <c r="C572" t="str">
        <f t="shared" si="104"/>
        <v>ODS3«</v>
      </c>
      <c r="D572" s="8" t="s">
        <v>15</v>
      </c>
      <c r="E572" s="8"/>
      <c r="F572" s="2">
        <v>1.85</v>
      </c>
      <c r="G572" s="2">
        <v>1.81</v>
      </c>
      <c r="H572" s="2">
        <v>1.35</v>
      </c>
      <c r="I572" s="2">
        <v>1.47</v>
      </c>
      <c r="J572" s="2">
        <v>1.55</v>
      </c>
      <c r="K572" s="2">
        <v>1.45</v>
      </c>
      <c r="L572" s="2"/>
      <c r="M572" s="2"/>
      <c r="N572">
        <f t="shared" si="113"/>
        <v>-4.7556428762566494E-2</v>
      </c>
      <c r="O572">
        <f t="shared" si="118"/>
        <v>4.7556428762566494</v>
      </c>
      <c r="P572">
        <f t="shared" si="114"/>
        <v>5</v>
      </c>
      <c r="Q572">
        <f t="shared" si="115"/>
        <v>0.47</v>
      </c>
      <c r="R572">
        <f t="shared" si="116"/>
        <v>9.48</v>
      </c>
      <c r="S572" s="3">
        <f t="shared" si="117"/>
        <v>89.123196448390701</v>
      </c>
    </row>
    <row r="573" spans="1:19" ht="14.45" x14ac:dyDescent="0.3">
      <c r="A573">
        <v>3</v>
      </c>
      <c r="C573" t="str">
        <f t="shared" si="104"/>
        <v>ODS3«</v>
      </c>
      <c r="D573" s="8" t="s">
        <v>16</v>
      </c>
      <c r="E573" s="8"/>
      <c r="F573" s="2">
        <v>3.2</v>
      </c>
      <c r="G573" s="2">
        <v>3.06</v>
      </c>
      <c r="H573" s="2">
        <v>3.27</v>
      </c>
      <c r="I573" s="2">
        <v>2.5499999999999998</v>
      </c>
      <c r="J573" s="2">
        <v>2.2200000000000002</v>
      </c>
      <c r="K573" s="2">
        <v>2.14</v>
      </c>
      <c r="L573" s="2"/>
      <c r="M573" s="2"/>
      <c r="N573">
        <f t="shared" si="113"/>
        <v>-7.7316490122605774E-2</v>
      </c>
      <c r="O573">
        <f t="shared" si="118"/>
        <v>7.7316490122605774</v>
      </c>
      <c r="P573">
        <f t="shared" si="114"/>
        <v>5</v>
      </c>
      <c r="Q573">
        <f t="shared" si="115"/>
        <v>0.47</v>
      </c>
      <c r="R573">
        <f t="shared" si="116"/>
        <v>9.48</v>
      </c>
      <c r="S573" s="3">
        <f t="shared" si="117"/>
        <v>81.465038845726966</v>
      </c>
    </row>
    <row r="574" spans="1:19" ht="14.45" x14ac:dyDescent="0.3">
      <c r="A574">
        <v>3</v>
      </c>
      <c r="C574" t="str">
        <f t="shared" si="104"/>
        <v>ODS3«</v>
      </c>
      <c r="D574" s="8" t="s">
        <v>17</v>
      </c>
      <c r="E574" s="8"/>
      <c r="F574" s="2">
        <v>1.69</v>
      </c>
      <c r="G574" s="2">
        <v>1.55</v>
      </c>
      <c r="H574" s="2">
        <v>1.31</v>
      </c>
      <c r="I574" s="2">
        <v>1.23</v>
      </c>
      <c r="J574" s="2">
        <v>1.1599999999999999</v>
      </c>
      <c r="K574" s="2">
        <v>1.1299999999999999</v>
      </c>
      <c r="L574" s="2"/>
      <c r="M574" s="2"/>
      <c r="N574">
        <f t="shared" si="113"/>
        <v>-7.7347107102505142E-2</v>
      </c>
      <c r="O574">
        <f t="shared" si="118"/>
        <v>7.7347107102505142</v>
      </c>
      <c r="P574">
        <f t="shared" si="114"/>
        <v>5</v>
      </c>
      <c r="Q574">
        <f t="shared" si="115"/>
        <v>0.47</v>
      </c>
      <c r="R574">
        <f t="shared" si="116"/>
        <v>9.48</v>
      </c>
      <c r="S574" s="3">
        <f t="shared" si="117"/>
        <v>92.674805771365172</v>
      </c>
    </row>
    <row r="575" spans="1:19" ht="14.45" x14ac:dyDescent="0.3">
      <c r="A575">
        <v>3</v>
      </c>
      <c r="C575" t="str">
        <f t="shared" si="104"/>
        <v>ODS3«</v>
      </c>
      <c r="D575" s="8" t="s">
        <v>18</v>
      </c>
      <c r="E575" s="8"/>
      <c r="F575" s="2">
        <v>5.75</v>
      </c>
      <c r="G575" s="2">
        <v>5.46</v>
      </c>
      <c r="H575" s="2">
        <v>5.5</v>
      </c>
      <c r="I575" s="2">
        <v>4.8</v>
      </c>
      <c r="J575" s="2">
        <v>4.3</v>
      </c>
      <c r="K575" s="2">
        <v>3.7</v>
      </c>
      <c r="L575" s="2"/>
      <c r="M575" s="2"/>
      <c r="N575">
        <f t="shared" si="113"/>
        <v>-8.4397908884491835E-2</v>
      </c>
      <c r="O575">
        <f t="shared" si="118"/>
        <v>8.439790888449183</v>
      </c>
      <c r="P575">
        <f t="shared" si="114"/>
        <v>5</v>
      </c>
      <c r="Q575">
        <f t="shared" si="115"/>
        <v>0.47</v>
      </c>
      <c r="R575">
        <f t="shared" si="116"/>
        <v>9.48</v>
      </c>
      <c r="S575" s="3">
        <f t="shared" si="117"/>
        <v>64.150943396226424</v>
      </c>
    </row>
    <row r="576" spans="1:19" ht="14.45" x14ac:dyDescent="0.3">
      <c r="A576">
        <v>3</v>
      </c>
      <c r="C576" t="str">
        <f t="shared" si="104"/>
        <v>ODS3«</v>
      </c>
      <c r="D576" s="8" t="s">
        <v>19</v>
      </c>
      <c r="E576" s="8"/>
      <c r="F576" s="2">
        <v>13.12</v>
      </c>
      <c r="G576" s="2">
        <v>10.66</v>
      </c>
      <c r="H576" s="2">
        <v>11.59</v>
      </c>
      <c r="I576" s="2">
        <v>10.54</v>
      </c>
      <c r="J576" s="2">
        <v>10.83</v>
      </c>
      <c r="K576" s="2">
        <v>9.48</v>
      </c>
      <c r="L576" s="2"/>
      <c r="M576" s="2"/>
      <c r="N576">
        <f t="shared" si="113"/>
        <v>-6.2923815716629528E-2</v>
      </c>
      <c r="O576">
        <f t="shared" si="118"/>
        <v>6.2923815716629523</v>
      </c>
      <c r="P576">
        <f t="shared" si="114"/>
        <v>5</v>
      </c>
      <c r="Q576">
        <f t="shared" si="115"/>
        <v>0.47</v>
      </c>
      <c r="R576">
        <f t="shared" si="116"/>
        <v>9.48</v>
      </c>
      <c r="S576" s="3">
        <f t="shared" si="117"/>
        <v>0</v>
      </c>
    </row>
    <row r="577" spans="1:19" ht="14.45" x14ac:dyDescent="0.3">
      <c r="A577">
        <v>3</v>
      </c>
      <c r="C577" t="str">
        <f t="shared" si="104"/>
        <v>ODS3«</v>
      </c>
      <c r="D577" s="8" t="s">
        <v>20</v>
      </c>
      <c r="E577" s="8"/>
      <c r="F577" s="2">
        <v>9.11</v>
      </c>
      <c r="G577" s="2">
        <v>9.4700000000000006</v>
      </c>
      <c r="H577" s="2">
        <v>7.84</v>
      </c>
      <c r="I577" s="2">
        <v>8.1999999999999993</v>
      </c>
      <c r="J577" s="2">
        <v>7.44</v>
      </c>
      <c r="K577" s="2">
        <v>5.7</v>
      </c>
      <c r="L577" s="2"/>
      <c r="M577" s="2"/>
      <c r="N577">
        <f t="shared" si="113"/>
        <v>-8.9518143782291726E-2</v>
      </c>
      <c r="O577">
        <f t="shared" si="118"/>
        <v>8.951814378229173</v>
      </c>
      <c r="P577">
        <f t="shared" si="114"/>
        <v>5</v>
      </c>
      <c r="Q577">
        <f t="shared" si="115"/>
        <v>0.47</v>
      </c>
      <c r="R577">
        <f t="shared" si="116"/>
        <v>9.48</v>
      </c>
      <c r="S577" s="3">
        <f t="shared" si="117"/>
        <v>41.953385127635961</v>
      </c>
    </row>
    <row r="578" spans="1:19" ht="14.45" x14ac:dyDescent="0.3">
      <c r="A578">
        <v>3</v>
      </c>
      <c r="C578" t="str">
        <f t="shared" si="104"/>
        <v>ODS3«</v>
      </c>
      <c r="D578" s="8" t="s">
        <v>21</v>
      </c>
      <c r="E578" s="8"/>
      <c r="F578" s="2"/>
      <c r="G578" s="2">
        <v>2.34</v>
      </c>
      <c r="H578" s="2">
        <v>1.49</v>
      </c>
      <c r="I578" s="2">
        <v>1.07</v>
      </c>
      <c r="J578" s="2">
        <v>2.4700000000000002</v>
      </c>
      <c r="K578" s="2">
        <v>0.82</v>
      </c>
      <c r="L578" s="2"/>
      <c r="M578" s="2"/>
      <c r="Q578">
        <f t="shared" si="115"/>
        <v>0.47</v>
      </c>
      <c r="R578">
        <f t="shared" si="116"/>
        <v>9.48</v>
      </c>
      <c r="S578" s="3">
        <f t="shared" si="117"/>
        <v>96.115427302996665</v>
      </c>
    </row>
    <row r="579" spans="1:19" ht="14.45" x14ac:dyDescent="0.3">
      <c r="A579">
        <v>3</v>
      </c>
      <c r="C579" t="str">
        <f t="shared" si="104"/>
        <v>ODS3«</v>
      </c>
      <c r="D579" s="8" t="s">
        <v>22</v>
      </c>
      <c r="E579" s="8"/>
      <c r="F579" s="2">
        <v>1.82</v>
      </c>
      <c r="G579" s="2">
        <v>1.66</v>
      </c>
      <c r="H579" s="2"/>
      <c r="I579" s="2">
        <v>2.35</v>
      </c>
      <c r="J579" s="2">
        <v>0.72</v>
      </c>
      <c r="K579" s="2">
        <v>0.47</v>
      </c>
      <c r="L579" s="2"/>
      <c r="M579" s="2"/>
      <c r="N579">
        <f t="shared" si="113"/>
        <v>-0.23720946767561379</v>
      </c>
      <c r="O579">
        <f t="shared" si="118"/>
        <v>23.720946767561379</v>
      </c>
      <c r="P579">
        <f t="shared" si="114"/>
        <v>5</v>
      </c>
      <c r="Q579">
        <f t="shared" si="115"/>
        <v>0.47</v>
      </c>
      <c r="R579">
        <f t="shared" si="116"/>
        <v>9.48</v>
      </c>
      <c r="S579" s="3">
        <f t="shared" si="117"/>
        <v>100</v>
      </c>
    </row>
    <row r="580" spans="1:19" ht="14.45" x14ac:dyDescent="0.3">
      <c r="A580">
        <v>3</v>
      </c>
      <c r="C580" t="str">
        <f t="shared" si="104"/>
        <v>ODS3«</v>
      </c>
      <c r="D580" s="8" t="s">
        <v>23</v>
      </c>
      <c r="E580" s="8"/>
      <c r="F580" s="2">
        <v>0.84</v>
      </c>
      <c r="G580" s="2">
        <v>0.66</v>
      </c>
      <c r="H580" s="2">
        <v>0.78</v>
      </c>
      <c r="I580" s="2">
        <v>0.7</v>
      </c>
      <c r="J580" s="2">
        <v>0.48</v>
      </c>
      <c r="K580" s="2">
        <v>0.5</v>
      </c>
      <c r="L580" s="2"/>
      <c r="M580" s="2"/>
      <c r="N580">
        <f t="shared" si="113"/>
        <v>-9.85572635745805E-2</v>
      </c>
      <c r="O580">
        <f t="shared" si="118"/>
        <v>9.8557263574580496</v>
      </c>
      <c r="P580">
        <f t="shared" si="114"/>
        <v>5</v>
      </c>
      <c r="Q580">
        <f t="shared" si="115"/>
        <v>0.47</v>
      </c>
      <c r="R580">
        <f t="shared" si="116"/>
        <v>9.48</v>
      </c>
      <c r="S580" s="3">
        <f t="shared" si="117"/>
        <v>99.66703662597115</v>
      </c>
    </row>
    <row r="581" spans="1:19" ht="14.45" x14ac:dyDescent="0.3">
      <c r="A581">
        <v>3</v>
      </c>
      <c r="C581" t="str">
        <f t="shared" ref="C581:C702" si="119">IF(B581="","ODS"&amp;A581&amp;"«","ODS"&amp;A581&amp;"«"&amp;" e ODS"&amp;B581&amp;"«")</f>
        <v>ODS3«</v>
      </c>
      <c r="D581" s="8" t="s">
        <v>24</v>
      </c>
      <c r="E581" s="8"/>
      <c r="F581" s="2">
        <v>2.57</v>
      </c>
      <c r="G581" s="2">
        <v>2.78</v>
      </c>
      <c r="H581" s="2">
        <v>2.79</v>
      </c>
      <c r="I581" s="2">
        <v>2.56</v>
      </c>
      <c r="J581" s="2">
        <v>2.2200000000000002</v>
      </c>
      <c r="K581" s="2">
        <v>2.15</v>
      </c>
      <c r="L581" s="2"/>
      <c r="M581" s="2"/>
      <c r="N581">
        <f t="shared" si="113"/>
        <v>-3.50583167683306E-2</v>
      </c>
      <c r="O581">
        <f t="shared" si="118"/>
        <v>3.50583167683306</v>
      </c>
      <c r="P581">
        <f t="shared" si="114"/>
        <v>5</v>
      </c>
      <c r="Q581">
        <f t="shared" si="115"/>
        <v>0.47</v>
      </c>
      <c r="R581">
        <f t="shared" si="116"/>
        <v>9.48</v>
      </c>
      <c r="S581" s="3">
        <f t="shared" si="117"/>
        <v>81.35405105438403</v>
      </c>
    </row>
    <row r="582" spans="1:19" ht="14.45" x14ac:dyDescent="0.3">
      <c r="A582">
        <v>3</v>
      </c>
      <c r="C582" t="str">
        <f t="shared" si="119"/>
        <v>ODS3«</v>
      </c>
      <c r="D582" s="8" t="s">
        <v>25</v>
      </c>
      <c r="E582" s="8"/>
      <c r="F582" s="2">
        <v>7.43</v>
      </c>
      <c r="G582" s="2">
        <v>7.22</v>
      </c>
      <c r="H582" s="2">
        <v>6.76</v>
      </c>
      <c r="I582" s="2">
        <v>5.96</v>
      </c>
      <c r="J582" s="2">
        <v>5.19</v>
      </c>
      <c r="K582" s="2">
        <v>5.78</v>
      </c>
      <c r="L582" s="2"/>
      <c r="M582" s="2"/>
      <c r="N582">
        <f>(K582/F582)^(1/5)-1</f>
        <v>-4.898404091857933E-2</v>
      </c>
      <c r="O582">
        <f t="shared" si="118"/>
        <v>4.898404091857933</v>
      </c>
      <c r="P582">
        <f t="shared" si="114"/>
        <v>5</v>
      </c>
      <c r="Q582">
        <f t="shared" si="115"/>
        <v>0.47</v>
      </c>
      <c r="R582">
        <f t="shared" si="116"/>
        <v>9.48</v>
      </c>
      <c r="S582" s="3">
        <f t="shared" si="117"/>
        <v>41.065482796892347</v>
      </c>
    </row>
    <row r="583" spans="1:19" ht="14.45" x14ac:dyDescent="0.3">
      <c r="A583">
        <v>3</v>
      </c>
      <c r="C583" t="str">
        <f t="shared" si="119"/>
        <v>ODS3«</v>
      </c>
      <c r="D583" s="8" t="s">
        <v>26</v>
      </c>
      <c r="E583" s="8"/>
      <c r="F583" s="2">
        <v>1.1299999999999999</v>
      </c>
      <c r="G583" s="2">
        <v>1.02</v>
      </c>
      <c r="H583" s="2">
        <v>1.01</v>
      </c>
      <c r="I583" s="2">
        <v>0.88</v>
      </c>
      <c r="J583" s="2">
        <v>0.75</v>
      </c>
      <c r="K583" s="2">
        <v>0.69</v>
      </c>
      <c r="L583" s="2"/>
      <c r="M583" s="2"/>
      <c r="N583">
        <f t="shared" ref="N583:N586" si="120">(K583/F583)^(1/5)-1</f>
        <v>-9.3945901019663713E-2</v>
      </c>
      <c r="O583">
        <f t="shared" si="118"/>
        <v>9.3945901019663722</v>
      </c>
      <c r="P583">
        <f t="shared" si="114"/>
        <v>5</v>
      </c>
      <c r="Q583">
        <f t="shared" si="115"/>
        <v>0.47</v>
      </c>
      <c r="R583">
        <f t="shared" si="116"/>
        <v>9.48</v>
      </c>
      <c r="S583" s="3">
        <f t="shared" si="117"/>
        <v>97.558268590455071</v>
      </c>
    </row>
    <row r="584" spans="1:19" ht="14.45" x14ac:dyDescent="0.3">
      <c r="A584">
        <v>3</v>
      </c>
      <c r="C584" t="str">
        <f t="shared" si="119"/>
        <v>ODS3«</v>
      </c>
      <c r="D584" s="8" t="s">
        <v>27</v>
      </c>
      <c r="E584" s="8"/>
      <c r="F584" s="2">
        <v>6.96</v>
      </c>
      <c r="G584" s="2">
        <v>7.17</v>
      </c>
      <c r="H584" s="2">
        <v>6.8</v>
      </c>
      <c r="I584" s="2">
        <v>6.57</v>
      </c>
      <c r="J584" s="2">
        <v>6.4</v>
      </c>
      <c r="K584" s="2">
        <v>6.34</v>
      </c>
      <c r="L584" s="2"/>
      <c r="M584" s="2"/>
      <c r="N584">
        <f t="shared" si="120"/>
        <v>-1.8487118624883836E-2</v>
      </c>
      <c r="O584">
        <f t="shared" si="118"/>
        <v>1.8487118624883836</v>
      </c>
      <c r="P584">
        <f t="shared" si="114"/>
        <v>4.6217796562209585</v>
      </c>
      <c r="Q584">
        <f t="shared" si="115"/>
        <v>0.47</v>
      </c>
      <c r="R584">
        <f t="shared" si="116"/>
        <v>9.48</v>
      </c>
      <c r="S584" s="3">
        <f t="shared" si="117"/>
        <v>34.850166481687026</v>
      </c>
    </row>
    <row r="585" spans="1:19" ht="14.45" x14ac:dyDescent="0.3">
      <c r="A585">
        <v>3</v>
      </c>
      <c r="C585" t="str">
        <f t="shared" si="119"/>
        <v>ODS3«</v>
      </c>
      <c r="D585" s="8" t="s">
        <v>28</v>
      </c>
      <c r="E585" s="8"/>
      <c r="F585" s="2">
        <v>1.47</v>
      </c>
      <c r="G585" s="2">
        <v>1.05</v>
      </c>
      <c r="H585" s="2">
        <v>1.22</v>
      </c>
      <c r="I585" s="2">
        <v>0.97</v>
      </c>
      <c r="J585" s="2">
        <v>0.82</v>
      </c>
      <c r="K585" s="2">
        <v>0.91</v>
      </c>
      <c r="L585" s="2"/>
      <c r="M585" s="2"/>
      <c r="N585">
        <f t="shared" si="120"/>
        <v>-9.1458412375692966E-2</v>
      </c>
      <c r="O585">
        <f t="shared" si="118"/>
        <v>9.1458412375692966</v>
      </c>
      <c r="P585">
        <f t="shared" si="114"/>
        <v>5</v>
      </c>
      <c r="Q585">
        <f t="shared" si="115"/>
        <v>0.47</v>
      </c>
      <c r="R585">
        <f t="shared" si="116"/>
        <v>9.48</v>
      </c>
      <c r="S585" s="3">
        <f t="shared" si="117"/>
        <v>95.116537180910115</v>
      </c>
    </row>
    <row r="586" spans="1:19" ht="14.45" x14ac:dyDescent="0.3">
      <c r="A586">
        <v>3</v>
      </c>
      <c r="C586" t="str">
        <f t="shared" si="119"/>
        <v>ODS3«</v>
      </c>
      <c r="D586" s="8" t="s">
        <v>29</v>
      </c>
      <c r="E586" s="8"/>
      <c r="F586" s="2">
        <v>3.36</v>
      </c>
      <c r="G586" s="2">
        <v>3.2</v>
      </c>
      <c r="H586" s="2">
        <v>3.12</v>
      </c>
      <c r="I586" s="2">
        <v>2.79</v>
      </c>
      <c r="J586" s="2"/>
      <c r="K586" s="2"/>
      <c r="L586" s="2"/>
      <c r="M586" s="2"/>
      <c r="N586">
        <f t="shared" si="120"/>
        <v>-1</v>
      </c>
      <c r="O586">
        <f t="shared" si="118"/>
        <v>100</v>
      </c>
      <c r="P586">
        <f t="shared" si="114"/>
        <v>5</v>
      </c>
      <c r="Q586">
        <f t="shared" si="115"/>
        <v>0.47</v>
      </c>
      <c r="R586">
        <f t="shared" si="116"/>
        <v>9.48</v>
      </c>
      <c r="S586" s="3">
        <f t="shared" si="117"/>
        <v>105.21642619311878</v>
      </c>
    </row>
    <row r="587" spans="1:19" ht="14.45" x14ac:dyDescent="0.3">
      <c r="A587">
        <v>4</v>
      </c>
      <c r="C587" t="str">
        <f t="shared" si="119"/>
        <v>ODS4«</v>
      </c>
      <c r="D587" s="1" t="s">
        <v>51</v>
      </c>
      <c r="E587" s="1"/>
      <c r="F587" s="2"/>
      <c r="G587" s="2"/>
      <c r="H587" s="2"/>
      <c r="I587" s="2"/>
      <c r="J587" s="2"/>
      <c r="K587" s="2"/>
      <c r="L587" s="2"/>
      <c r="M587" s="2"/>
      <c r="S587" s="3"/>
    </row>
    <row r="588" spans="1:19" ht="14.45" x14ac:dyDescent="0.3">
      <c r="A588">
        <v>4</v>
      </c>
      <c r="C588" t="str">
        <f t="shared" si="119"/>
        <v>ODS4«</v>
      </c>
      <c r="D588" s="7" t="s">
        <v>57</v>
      </c>
      <c r="E588" s="7"/>
      <c r="F588" s="2"/>
      <c r="G588" s="2"/>
      <c r="H588" s="2"/>
      <c r="I588" s="2"/>
      <c r="J588" s="2"/>
      <c r="K588" s="2"/>
      <c r="L588" s="2"/>
      <c r="M588" s="2"/>
      <c r="O588" t="s">
        <v>161</v>
      </c>
    </row>
    <row r="589" spans="1:19" ht="14.45" x14ac:dyDescent="0.3">
      <c r="A589">
        <v>4</v>
      </c>
      <c r="C589" t="str">
        <f t="shared" si="119"/>
        <v>ODS4«</v>
      </c>
      <c r="D589" s="8" t="s">
        <v>2</v>
      </c>
      <c r="E589" s="8"/>
      <c r="F589" s="2"/>
      <c r="G589" s="2"/>
      <c r="H589" s="2">
        <v>50.400000000000006</v>
      </c>
      <c r="I589" s="2"/>
      <c r="J589" s="2"/>
      <c r="K589" s="2">
        <v>61.4</v>
      </c>
      <c r="L589" s="2"/>
      <c r="M589" s="2"/>
      <c r="N589">
        <f>(K589/H589)^(1/3)-1</f>
        <v>6.8019736274745668E-2</v>
      </c>
      <c r="O589">
        <f>-N589*100</f>
        <v>-6.8019736274745668</v>
      </c>
      <c r="P589">
        <f>IF(O589&lt;-2,-5,IF(O589&gt;2,5,2.5*O589))</f>
        <v>-5</v>
      </c>
      <c r="Q589">
        <f>MIN($K$589:$K$615)</f>
        <v>30.099999999999998</v>
      </c>
      <c r="R589">
        <f>MAX($K$589:$K$615)</f>
        <v>138</v>
      </c>
      <c r="S589" s="3">
        <f>(K589-R589)/(Q589-R589)*100</f>
        <v>70.991658943466163</v>
      </c>
    </row>
    <row r="590" spans="1:19" ht="14.45" x14ac:dyDescent="0.3">
      <c r="A590">
        <v>4</v>
      </c>
      <c r="C590" t="str">
        <f t="shared" si="119"/>
        <v>ODS4«</v>
      </c>
      <c r="D590" s="8" t="s">
        <v>3</v>
      </c>
      <c r="E590" s="8"/>
      <c r="F590" s="2"/>
      <c r="G590" s="2"/>
      <c r="H590" s="2">
        <v>65.099999999999994</v>
      </c>
      <c r="I590" s="2"/>
      <c r="J590" s="2"/>
      <c r="K590" s="2">
        <v>66.599999999999994</v>
      </c>
      <c r="L590" s="2"/>
      <c r="M590" s="2"/>
      <c r="N590">
        <f t="shared" ref="N590:N616" si="121">(K590/H590)^(1/3)-1</f>
        <v>7.6222453138476975E-3</v>
      </c>
      <c r="O590">
        <f>-N590*100</f>
        <v>-0.76222453138476975</v>
      </c>
      <c r="P590">
        <f t="shared" ref="P590:P607" si="122">IF(O590&lt;-2,-5,IF(O590&gt;2,5,2.5*O590))</f>
        <v>-1.9055613284619244</v>
      </c>
      <c r="Q590">
        <f t="shared" ref="Q590:Q616" si="123">MIN($K$589:$K$615)</f>
        <v>30.099999999999998</v>
      </c>
      <c r="R590">
        <f t="shared" ref="R590:R616" si="124">MAX($K$589:$K$615)</f>
        <v>138</v>
      </c>
      <c r="S590" s="3">
        <f t="shared" ref="S590:S616" si="125">(K590-R590)/(Q590-R590)*100</f>
        <v>66.172381835032439</v>
      </c>
    </row>
    <row r="591" spans="1:19" ht="14.45" x14ac:dyDescent="0.3">
      <c r="A591">
        <v>4</v>
      </c>
      <c r="C591" t="str">
        <f t="shared" si="119"/>
        <v>ODS4«</v>
      </c>
      <c r="D591" s="8" t="s">
        <v>4</v>
      </c>
      <c r="E591" s="8"/>
      <c r="F591" s="2"/>
      <c r="G591" s="2"/>
      <c r="H591" s="2">
        <v>59.4</v>
      </c>
      <c r="I591" s="2"/>
      <c r="J591" s="2"/>
      <c r="K591" s="2">
        <v>61</v>
      </c>
      <c r="L591" s="2"/>
      <c r="M591" s="2"/>
      <c r="N591">
        <f t="shared" si="121"/>
        <v>8.8992441687647528E-3</v>
      </c>
      <c r="O591">
        <f t="shared" ref="O591:O607" si="126">-N591*100</f>
        <v>-0.88992441687647528</v>
      </c>
      <c r="P591">
        <f t="shared" si="122"/>
        <v>-2.2248110421911882</v>
      </c>
      <c r="Q591">
        <f t="shared" si="123"/>
        <v>30.099999999999998</v>
      </c>
      <c r="R591">
        <f t="shared" si="124"/>
        <v>138</v>
      </c>
      <c r="S591" s="3">
        <f t="shared" si="125"/>
        <v>71.362372567191841</v>
      </c>
    </row>
    <row r="592" spans="1:19" ht="14.45" x14ac:dyDescent="0.3">
      <c r="A592">
        <v>4</v>
      </c>
      <c r="C592" t="str">
        <f t="shared" si="119"/>
        <v>ODS4«</v>
      </c>
      <c r="D592" s="8" t="s">
        <v>5</v>
      </c>
      <c r="E592" s="8"/>
      <c r="F592" s="2"/>
      <c r="G592" s="2"/>
      <c r="H592" s="2">
        <v>121.5</v>
      </c>
      <c r="I592" s="2"/>
      <c r="J592" s="2"/>
      <c r="K592" s="2">
        <v>138</v>
      </c>
      <c r="L592" s="2"/>
      <c r="M592" s="2"/>
      <c r="N592">
        <f t="shared" si="121"/>
        <v>4.3360208111505649E-2</v>
      </c>
      <c r="O592">
        <f t="shared" si="126"/>
        <v>-4.3360208111505649</v>
      </c>
      <c r="P592">
        <f t="shared" si="122"/>
        <v>-5</v>
      </c>
      <c r="Q592">
        <f t="shared" si="123"/>
        <v>30.099999999999998</v>
      </c>
      <c r="R592">
        <f t="shared" si="124"/>
        <v>138</v>
      </c>
      <c r="S592" s="3">
        <f t="shared" si="125"/>
        <v>0</v>
      </c>
    </row>
    <row r="593" spans="1:19" ht="14.45" x14ac:dyDescent="0.3">
      <c r="A593">
        <v>4</v>
      </c>
      <c r="C593" t="str">
        <f t="shared" si="119"/>
        <v>ODS4«</v>
      </c>
      <c r="D593" s="8" t="s">
        <v>6</v>
      </c>
      <c r="E593" s="8"/>
      <c r="F593" s="2"/>
      <c r="G593" s="2"/>
      <c r="H593" s="2">
        <v>120.30000000000001</v>
      </c>
      <c r="I593" s="2"/>
      <c r="J593" s="2"/>
      <c r="K593" s="2">
        <v>119.6</v>
      </c>
      <c r="L593" s="2"/>
      <c r="M593" s="2"/>
      <c r="N593">
        <f t="shared" si="121"/>
        <v>-1.9433696950778012E-3</v>
      </c>
      <c r="O593">
        <f t="shared" si="126"/>
        <v>0.19433696950778012</v>
      </c>
      <c r="P593">
        <f t="shared" si="122"/>
        <v>0.4858424237694503</v>
      </c>
      <c r="Q593">
        <f t="shared" si="123"/>
        <v>30.099999999999998</v>
      </c>
      <c r="R593">
        <f t="shared" si="124"/>
        <v>138</v>
      </c>
      <c r="S593" s="3">
        <f t="shared" si="125"/>
        <v>17.052826691380911</v>
      </c>
    </row>
    <row r="594" spans="1:19" ht="14.45" x14ac:dyDescent="0.3">
      <c r="A594">
        <v>4</v>
      </c>
      <c r="C594" t="str">
        <f t="shared" si="119"/>
        <v>ODS4«</v>
      </c>
      <c r="D594" s="8" t="s">
        <v>7</v>
      </c>
      <c r="E594" s="8"/>
      <c r="F594" s="2"/>
      <c r="G594" s="2"/>
      <c r="H594" s="2">
        <v>76.5</v>
      </c>
      <c r="I594" s="2"/>
      <c r="J594" s="2"/>
      <c r="K594" s="2">
        <v>78.2</v>
      </c>
      <c r="L594" s="2"/>
      <c r="M594" s="2"/>
      <c r="N594">
        <f t="shared" si="121"/>
        <v>7.3532052515794533E-3</v>
      </c>
      <c r="O594">
        <f t="shared" si="126"/>
        <v>-0.73532052515794533</v>
      </c>
      <c r="P594">
        <f t="shared" si="122"/>
        <v>-1.8383013128948633</v>
      </c>
      <c r="Q594">
        <f t="shared" si="123"/>
        <v>30.099999999999998</v>
      </c>
      <c r="R594">
        <f t="shared" si="124"/>
        <v>138</v>
      </c>
      <c r="S594" s="3">
        <f t="shared" si="125"/>
        <v>55.421686746987945</v>
      </c>
    </row>
    <row r="595" spans="1:19" ht="14.45" x14ac:dyDescent="0.3">
      <c r="A595">
        <v>4</v>
      </c>
      <c r="C595" t="str">
        <f t="shared" si="119"/>
        <v>ODS4«</v>
      </c>
      <c r="D595" s="8" t="s">
        <v>8</v>
      </c>
      <c r="E595" s="8"/>
      <c r="F595" s="2"/>
      <c r="G595" s="2"/>
      <c r="H595" s="2">
        <v>44.5</v>
      </c>
      <c r="I595" s="2"/>
      <c r="J595" s="2"/>
      <c r="K595" s="2">
        <v>49.300000000000004</v>
      </c>
      <c r="L595" s="2"/>
      <c r="M595" s="2"/>
      <c r="N595">
        <f t="shared" si="121"/>
        <v>3.4734595079629837E-2</v>
      </c>
      <c r="O595">
        <f t="shared" si="126"/>
        <v>-3.4734595079629837</v>
      </c>
      <c r="P595">
        <f t="shared" si="122"/>
        <v>-5</v>
      </c>
      <c r="Q595">
        <f t="shared" si="123"/>
        <v>30.099999999999998</v>
      </c>
      <c r="R595">
        <f t="shared" si="124"/>
        <v>138</v>
      </c>
      <c r="S595" s="3">
        <f t="shared" si="125"/>
        <v>82.20574606116773</v>
      </c>
    </row>
    <row r="596" spans="1:19" ht="14.45" x14ac:dyDescent="0.3">
      <c r="A596">
        <v>4</v>
      </c>
      <c r="C596" t="str">
        <f t="shared" si="119"/>
        <v>ODS4«</v>
      </c>
      <c r="D596" s="8" t="s">
        <v>9</v>
      </c>
      <c r="E596" s="8"/>
      <c r="F596" s="2"/>
      <c r="G596" s="2"/>
      <c r="H596" s="2">
        <v>90.5</v>
      </c>
      <c r="I596" s="2"/>
      <c r="J596" s="2"/>
      <c r="K596" s="2">
        <v>85.800000000000011</v>
      </c>
      <c r="L596" s="2"/>
      <c r="M596" s="2"/>
      <c r="N596">
        <f t="shared" si="121"/>
        <v>-1.7619870294369289E-2</v>
      </c>
      <c r="O596">
        <f t="shared" si="126"/>
        <v>1.7619870294369289</v>
      </c>
      <c r="P596">
        <f t="shared" si="122"/>
        <v>4.4049675735923222</v>
      </c>
      <c r="Q596">
        <f t="shared" si="123"/>
        <v>30.099999999999998</v>
      </c>
      <c r="R596">
        <f t="shared" si="124"/>
        <v>138</v>
      </c>
      <c r="S596" s="3">
        <f t="shared" si="125"/>
        <v>48.378127896200176</v>
      </c>
    </row>
    <row r="597" spans="1:19" ht="14.45" x14ac:dyDescent="0.3">
      <c r="A597">
        <v>4</v>
      </c>
      <c r="C597" t="str">
        <f t="shared" si="119"/>
        <v>ODS4«</v>
      </c>
      <c r="D597" s="8" t="s">
        <v>10</v>
      </c>
      <c r="E597" s="8"/>
      <c r="F597" s="2"/>
      <c r="G597" s="2"/>
      <c r="H597" s="2">
        <v>46.2</v>
      </c>
      <c r="I597" s="2"/>
      <c r="J597" s="2"/>
      <c r="K597" s="2">
        <v>48.9</v>
      </c>
      <c r="L597" s="2"/>
      <c r="M597" s="2"/>
      <c r="N597">
        <f t="shared" si="121"/>
        <v>1.911288960246682E-2</v>
      </c>
      <c r="O597">
        <f t="shared" si="126"/>
        <v>-1.911288960246682</v>
      </c>
      <c r="P597">
        <f t="shared" si="122"/>
        <v>-4.7782224006167056</v>
      </c>
      <c r="Q597">
        <f t="shared" si="123"/>
        <v>30.099999999999998</v>
      </c>
      <c r="R597">
        <f t="shared" si="124"/>
        <v>138</v>
      </c>
      <c r="S597" s="3">
        <f t="shared" si="125"/>
        <v>82.576459684893408</v>
      </c>
    </row>
    <row r="598" spans="1:19" ht="14.45" x14ac:dyDescent="0.3">
      <c r="A598">
        <v>4</v>
      </c>
      <c r="C598" t="str">
        <f t="shared" si="119"/>
        <v>ODS4«</v>
      </c>
      <c r="D598" s="8" t="s">
        <v>11</v>
      </c>
      <c r="E598" s="8"/>
      <c r="F598" s="2"/>
      <c r="G598" s="2"/>
      <c r="H598" s="2">
        <v>56.7</v>
      </c>
      <c r="I598" s="2"/>
      <c r="J598" s="2"/>
      <c r="K598" s="2">
        <v>46</v>
      </c>
      <c r="L598" s="2"/>
      <c r="M598" s="2"/>
      <c r="N598">
        <f t="shared" si="121"/>
        <v>-6.7336621590034618E-2</v>
      </c>
      <c r="O598">
        <f t="shared" si="126"/>
        <v>6.7336621590034618</v>
      </c>
      <c r="P598">
        <f t="shared" si="122"/>
        <v>5</v>
      </c>
      <c r="Q598">
        <f t="shared" si="123"/>
        <v>30.099999999999998</v>
      </c>
      <c r="R598">
        <f t="shared" si="124"/>
        <v>138</v>
      </c>
      <c r="S598" s="3">
        <f t="shared" si="125"/>
        <v>85.264133456904531</v>
      </c>
    </row>
    <row r="599" spans="1:19" ht="14.45" x14ac:dyDescent="0.3">
      <c r="A599">
        <v>4</v>
      </c>
      <c r="C599" t="str">
        <f t="shared" si="119"/>
        <v>ODS4«</v>
      </c>
      <c r="D599" s="8" t="s">
        <v>12</v>
      </c>
      <c r="E599" s="8"/>
      <c r="F599" s="2"/>
      <c r="G599" s="2"/>
      <c r="H599" s="2">
        <v>30.599999999999998</v>
      </c>
      <c r="I599" s="2"/>
      <c r="J599" s="2"/>
      <c r="K599" s="2">
        <v>30.099999999999998</v>
      </c>
      <c r="L599" s="2"/>
      <c r="M599" s="2"/>
      <c r="N599">
        <f t="shared" si="121"/>
        <v>-5.4765610624296635E-3</v>
      </c>
      <c r="O599">
        <f t="shared" si="126"/>
        <v>0.54765610624296635</v>
      </c>
      <c r="P599">
        <f t="shared" si="122"/>
        <v>1.3691402656074159</v>
      </c>
      <c r="Q599">
        <f t="shared" si="123"/>
        <v>30.099999999999998</v>
      </c>
      <c r="R599">
        <f t="shared" si="124"/>
        <v>138</v>
      </c>
      <c r="S599" s="3">
        <f t="shared" si="125"/>
        <v>100</v>
      </c>
    </row>
    <row r="600" spans="1:19" ht="14.45" x14ac:dyDescent="0.3">
      <c r="A600">
        <v>4</v>
      </c>
      <c r="C600" t="str">
        <f t="shared" si="119"/>
        <v>ODS4«</v>
      </c>
      <c r="D600" s="8" t="s">
        <v>13</v>
      </c>
      <c r="E600" s="8"/>
      <c r="F600" s="2"/>
      <c r="G600" s="2"/>
      <c r="H600" s="2">
        <v>36.200000000000003</v>
      </c>
      <c r="I600" s="2"/>
      <c r="J600" s="2"/>
      <c r="K600" s="2">
        <v>41.4</v>
      </c>
      <c r="L600" s="2"/>
      <c r="M600" s="2"/>
      <c r="N600">
        <f t="shared" si="121"/>
        <v>4.5756542225154462E-2</v>
      </c>
      <c r="O600">
        <f t="shared" si="126"/>
        <v>-4.5756542225154462</v>
      </c>
      <c r="P600">
        <f t="shared" si="122"/>
        <v>-5</v>
      </c>
      <c r="Q600">
        <f t="shared" si="123"/>
        <v>30.099999999999998</v>
      </c>
      <c r="R600">
        <f t="shared" si="124"/>
        <v>138</v>
      </c>
      <c r="S600" s="3">
        <f t="shared" si="125"/>
        <v>89.52734012974976</v>
      </c>
    </row>
    <row r="601" spans="1:19" ht="14.45" x14ac:dyDescent="0.3">
      <c r="A601">
        <v>4</v>
      </c>
      <c r="C601" t="str">
        <f t="shared" si="119"/>
        <v>ODS4«</v>
      </c>
      <c r="D601" s="8" t="s">
        <v>14</v>
      </c>
      <c r="E601" s="8"/>
      <c r="F601" s="2"/>
      <c r="G601" s="2"/>
      <c r="H601" s="2">
        <v>67.099999999999994</v>
      </c>
      <c r="I601" s="2"/>
      <c r="J601" s="2"/>
      <c r="K601" s="2">
        <v>62.7</v>
      </c>
      <c r="L601" s="2"/>
      <c r="M601" s="2"/>
      <c r="N601">
        <f t="shared" si="121"/>
        <v>-2.2353896810367369E-2</v>
      </c>
      <c r="O601">
        <f t="shared" si="126"/>
        <v>2.2353896810367369</v>
      </c>
      <c r="P601">
        <f t="shared" si="122"/>
        <v>5</v>
      </c>
      <c r="Q601">
        <f t="shared" si="123"/>
        <v>30.099999999999998</v>
      </c>
      <c r="R601">
        <f t="shared" si="124"/>
        <v>138</v>
      </c>
      <c r="S601" s="3">
        <f t="shared" si="125"/>
        <v>69.786839666357736</v>
      </c>
    </row>
    <row r="602" spans="1:19" ht="14.45" x14ac:dyDescent="0.3">
      <c r="A602">
        <v>4</v>
      </c>
      <c r="C602" t="str">
        <f t="shared" si="119"/>
        <v>ODS4«</v>
      </c>
      <c r="D602" s="8" t="s">
        <v>15</v>
      </c>
      <c r="E602" s="8"/>
      <c r="F602" s="2"/>
      <c r="G602" s="2"/>
      <c r="H602" s="2">
        <v>95.8</v>
      </c>
      <c r="I602" s="2"/>
      <c r="J602" s="2"/>
      <c r="K602" s="2">
        <v>98</v>
      </c>
      <c r="L602" s="2"/>
      <c r="M602" s="2"/>
      <c r="N602">
        <f t="shared" si="121"/>
        <v>7.5969762657235318E-3</v>
      </c>
      <c r="O602">
        <f t="shared" si="126"/>
        <v>-0.75969762657235318</v>
      </c>
      <c r="P602">
        <f t="shared" si="122"/>
        <v>-1.8992440664308829</v>
      </c>
      <c r="Q602">
        <f t="shared" si="123"/>
        <v>30.099999999999998</v>
      </c>
      <c r="R602">
        <f t="shared" si="124"/>
        <v>138</v>
      </c>
      <c r="S602" s="3">
        <f t="shared" si="125"/>
        <v>37.071362372567194</v>
      </c>
    </row>
    <row r="603" spans="1:19" ht="14.45" x14ac:dyDescent="0.3">
      <c r="A603">
        <v>4</v>
      </c>
      <c r="C603" t="str">
        <f t="shared" si="119"/>
        <v>ODS4«</v>
      </c>
      <c r="D603" s="8" t="s">
        <v>16</v>
      </c>
      <c r="E603" s="8"/>
      <c r="F603" s="2"/>
      <c r="G603" s="2"/>
      <c r="H603" s="2">
        <v>81.5</v>
      </c>
      <c r="I603" s="2"/>
      <c r="J603" s="2"/>
      <c r="K603" s="2">
        <v>75</v>
      </c>
      <c r="L603" s="2"/>
      <c r="M603" s="2"/>
      <c r="N603">
        <f t="shared" si="121"/>
        <v>-2.7324706068542315E-2</v>
      </c>
      <c r="O603">
        <f t="shared" si="126"/>
        <v>2.7324706068542315</v>
      </c>
      <c r="P603">
        <f t="shared" si="122"/>
        <v>5</v>
      </c>
      <c r="Q603">
        <f t="shared" si="123"/>
        <v>30.099999999999998</v>
      </c>
      <c r="R603">
        <f t="shared" si="124"/>
        <v>138</v>
      </c>
      <c r="S603" s="3">
        <f t="shared" si="125"/>
        <v>58.387395736793323</v>
      </c>
    </row>
    <row r="604" spans="1:19" ht="14.45" x14ac:dyDescent="0.3">
      <c r="A604">
        <v>4</v>
      </c>
      <c r="C604" t="str">
        <f t="shared" si="119"/>
        <v>ODS4«</v>
      </c>
      <c r="D604" s="8" t="s">
        <v>17</v>
      </c>
      <c r="E604" s="8"/>
      <c r="F604" s="2"/>
      <c r="G604" s="2"/>
      <c r="H604" s="2">
        <v>40.5</v>
      </c>
      <c r="I604" s="2"/>
      <c r="J604" s="2"/>
      <c r="K604" s="2">
        <v>44.5</v>
      </c>
      <c r="L604" s="2"/>
      <c r="M604" s="2"/>
      <c r="N604">
        <f t="shared" si="121"/>
        <v>3.189378304174717E-2</v>
      </c>
      <c r="O604">
        <f t="shared" si="126"/>
        <v>-3.189378304174717</v>
      </c>
      <c r="P604">
        <f t="shared" si="122"/>
        <v>-5</v>
      </c>
      <c r="Q604">
        <f t="shared" si="123"/>
        <v>30.099999999999998</v>
      </c>
      <c r="R604">
        <f t="shared" si="124"/>
        <v>138</v>
      </c>
      <c r="S604" s="3">
        <f t="shared" si="125"/>
        <v>86.654309545875805</v>
      </c>
    </row>
    <row r="605" spans="1:19" ht="14.45" x14ac:dyDescent="0.3">
      <c r="A605">
        <v>4</v>
      </c>
      <c r="C605" t="str">
        <f t="shared" si="119"/>
        <v>ODS4«</v>
      </c>
      <c r="D605" s="8" t="s">
        <v>18</v>
      </c>
      <c r="E605" s="8"/>
      <c r="F605" s="2"/>
      <c r="G605" s="2"/>
      <c r="H605" s="2">
        <v>67.5</v>
      </c>
      <c r="I605" s="2"/>
      <c r="J605" s="2"/>
      <c r="K605" s="2">
        <v>73</v>
      </c>
      <c r="L605" s="2"/>
      <c r="M605" s="2"/>
      <c r="N605">
        <f t="shared" si="121"/>
        <v>2.645448286472396E-2</v>
      </c>
      <c r="O605">
        <f t="shared" si="126"/>
        <v>-2.645448286472396</v>
      </c>
      <c r="P605">
        <f t="shared" si="122"/>
        <v>-5</v>
      </c>
      <c r="Q605">
        <f t="shared" si="123"/>
        <v>30.099999999999998</v>
      </c>
      <c r="R605">
        <f t="shared" si="124"/>
        <v>138</v>
      </c>
      <c r="S605" s="3">
        <f t="shared" si="125"/>
        <v>60.240963855421683</v>
      </c>
    </row>
    <row r="606" spans="1:19" ht="14.45" x14ac:dyDescent="0.3">
      <c r="A606">
        <v>4</v>
      </c>
      <c r="C606" t="str">
        <f t="shared" si="119"/>
        <v>ODS4«</v>
      </c>
      <c r="D606" s="8" t="s">
        <v>19</v>
      </c>
      <c r="E606" s="8"/>
      <c r="F606" s="2"/>
      <c r="G606" s="2"/>
      <c r="H606" s="2">
        <v>56.3</v>
      </c>
      <c r="I606" s="2"/>
      <c r="J606" s="2"/>
      <c r="K606" s="2">
        <v>58.2</v>
      </c>
      <c r="L606" s="2"/>
      <c r="M606" s="2"/>
      <c r="N606">
        <f t="shared" si="121"/>
        <v>1.1125034554795965E-2</v>
      </c>
      <c r="O606">
        <f t="shared" si="126"/>
        <v>-1.1125034554795965</v>
      </c>
      <c r="P606">
        <f t="shared" si="122"/>
        <v>-2.7812586386989913</v>
      </c>
      <c r="Q606">
        <f t="shared" si="123"/>
        <v>30.099999999999998</v>
      </c>
      <c r="R606">
        <f t="shared" si="124"/>
        <v>138</v>
      </c>
      <c r="S606" s="3">
        <f t="shared" si="125"/>
        <v>73.957367933271541</v>
      </c>
    </row>
    <row r="607" spans="1:19" ht="14.45" x14ac:dyDescent="0.3">
      <c r="A607">
        <v>4</v>
      </c>
      <c r="C607" t="str">
        <f t="shared" si="119"/>
        <v>ODS4«</v>
      </c>
      <c r="D607" s="8" t="s">
        <v>20</v>
      </c>
      <c r="E607" s="8"/>
      <c r="F607" s="2"/>
      <c r="G607" s="2"/>
      <c r="H607" s="2">
        <v>75.199999999999989</v>
      </c>
      <c r="I607" s="2"/>
      <c r="J607" s="2"/>
      <c r="K607" s="2">
        <v>72.199999999999989</v>
      </c>
      <c r="L607" s="2"/>
      <c r="M607" s="2"/>
      <c r="N607">
        <f t="shared" si="121"/>
        <v>-1.3478732310044816E-2</v>
      </c>
      <c r="O607">
        <f t="shared" si="126"/>
        <v>1.3478732310044816</v>
      </c>
      <c r="P607">
        <f t="shared" si="122"/>
        <v>3.3696830775112039</v>
      </c>
      <c r="Q607">
        <f t="shared" si="123"/>
        <v>30.099999999999998</v>
      </c>
      <c r="R607">
        <f t="shared" si="124"/>
        <v>138</v>
      </c>
      <c r="S607" s="3">
        <f t="shared" si="125"/>
        <v>60.982391102873038</v>
      </c>
    </row>
    <row r="608" spans="1:19" ht="14.45" x14ac:dyDescent="0.3">
      <c r="A608">
        <v>4</v>
      </c>
      <c r="C608" t="str">
        <f t="shared" si="119"/>
        <v>ODS4«</v>
      </c>
      <c r="D608" s="8" t="s">
        <v>21</v>
      </c>
      <c r="E608" s="8"/>
      <c r="F608" s="2"/>
      <c r="G608" s="2"/>
      <c r="H608" s="2">
        <v>77.3</v>
      </c>
      <c r="I608" s="2"/>
      <c r="J608" s="2"/>
      <c r="K608" s="2">
        <v>83.3</v>
      </c>
      <c r="L608" s="2"/>
      <c r="M608" s="2"/>
      <c r="N608">
        <f>(K608/H608)^(1/3)-1</f>
        <v>2.5231250983598352E-2</v>
      </c>
      <c r="O608">
        <f t="shared" ref="O608" si="127">-N608*100</f>
        <v>-2.5231250983598352</v>
      </c>
      <c r="P608">
        <f t="shared" ref="P608" si="128">IF(O608&lt;-2,-5,IF(O608&gt;2,5,2.5*O608))</f>
        <v>-5</v>
      </c>
      <c r="Q608">
        <f t="shared" si="123"/>
        <v>30.099999999999998</v>
      </c>
      <c r="R608">
        <f t="shared" si="124"/>
        <v>138</v>
      </c>
      <c r="S608" s="3">
        <f t="shared" si="125"/>
        <v>50.695088044485637</v>
      </c>
    </row>
    <row r="609" spans="1:19" ht="14.45" x14ac:dyDescent="0.3">
      <c r="A609">
        <v>4</v>
      </c>
      <c r="C609" t="str">
        <f t="shared" si="119"/>
        <v>ODS4«</v>
      </c>
      <c r="D609" s="8" t="s">
        <v>22</v>
      </c>
      <c r="E609" s="8"/>
      <c r="F609" s="2"/>
      <c r="G609" s="2"/>
      <c r="H609" s="2">
        <v>97.199999999999989</v>
      </c>
      <c r="I609" s="2"/>
      <c r="J609" s="2"/>
      <c r="K609" s="2">
        <v>99.600000000000009</v>
      </c>
      <c r="L609" s="2"/>
      <c r="M609" s="2"/>
      <c r="N609">
        <f t="shared" si="121"/>
        <v>8.1636265224849236E-3</v>
      </c>
      <c r="O609">
        <f t="shared" ref="O609:O616" si="129">-N609*100</f>
        <v>-0.81636265224849236</v>
      </c>
      <c r="P609">
        <f t="shared" ref="P609:P616" si="130">IF(O609&lt;-2,-5,IF(O609&gt;2,5,2.5*O609))</f>
        <v>-2.0409066306212309</v>
      </c>
      <c r="Q609">
        <f t="shared" si="123"/>
        <v>30.099999999999998</v>
      </c>
      <c r="R609">
        <f t="shared" si="124"/>
        <v>138</v>
      </c>
      <c r="S609" s="3">
        <f t="shared" si="125"/>
        <v>35.58850787766449</v>
      </c>
    </row>
    <row r="610" spans="1:19" ht="14.45" x14ac:dyDescent="0.3">
      <c r="A610">
        <v>4</v>
      </c>
      <c r="C610" t="str">
        <f t="shared" si="119"/>
        <v>ODS4«</v>
      </c>
      <c r="D610" s="8" t="s">
        <v>23</v>
      </c>
      <c r="E610" s="8"/>
      <c r="F610" s="2"/>
      <c r="G610" s="2"/>
      <c r="H610" s="2">
        <v>53.3</v>
      </c>
      <c r="I610" s="2"/>
      <c r="J610" s="2"/>
      <c r="K610" s="2">
        <v>59.900000000000006</v>
      </c>
      <c r="L610" s="2"/>
      <c r="M610" s="2"/>
      <c r="N610">
        <f t="shared" si="121"/>
        <v>3.9680434397042941E-2</v>
      </c>
      <c r="O610">
        <f t="shared" si="129"/>
        <v>-3.9680434397042941</v>
      </c>
      <c r="P610">
        <f t="shared" si="130"/>
        <v>-5</v>
      </c>
      <c r="Q610">
        <f t="shared" si="123"/>
        <v>30.099999999999998</v>
      </c>
      <c r="R610">
        <f t="shared" si="124"/>
        <v>138</v>
      </c>
      <c r="S610" s="3">
        <f t="shared" si="125"/>
        <v>72.381835032437436</v>
      </c>
    </row>
    <row r="611" spans="1:19" ht="14.45" x14ac:dyDescent="0.3">
      <c r="A611">
        <v>4</v>
      </c>
      <c r="C611" t="str">
        <f t="shared" si="119"/>
        <v>ODS4«</v>
      </c>
      <c r="D611" s="8" t="s">
        <v>24</v>
      </c>
      <c r="E611" s="8"/>
      <c r="F611" s="2"/>
      <c r="G611" s="2"/>
      <c r="H611" s="2">
        <v>47.900000000000006</v>
      </c>
      <c r="I611" s="2"/>
      <c r="J611" s="2"/>
      <c r="K611" s="2">
        <v>43.2</v>
      </c>
      <c r="L611" s="2"/>
      <c r="M611" s="2"/>
      <c r="N611">
        <f t="shared" si="121"/>
        <v>-3.3839203923043071E-2</v>
      </c>
      <c r="O611">
        <f t="shared" si="129"/>
        <v>3.3839203923043071</v>
      </c>
      <c r="P611">
        <f t="shared" si="130"/>
        <v>5</v>
      </c>
      <c r="Q611">
        <f t="shared" si="123"/>
        <v>30.099999999999998</v>
      </c>
      <c r="R611">
        <f t="shared" si="124"/>
        <v>138</v>
      </c>
      <c r="S611" s="3">
        <f t="shared" si="125"/>
        <v>87.859128822984232</v>
      </c>
    </row>
    <row r="612" spans="1:19" ht="14.45" x14ac:dyDescent="0.3">
      <c r="A612">
        <v>4</v>
      </c>
      <c r="C612" t="str">
        <f t="shared" si="119"/>
        <v>ODS4«</v>
      </c>
      <c r="D612" s="8" t="s">
        <v>25</v>
      </c>
      <c r="E612" s="8"/>
      <c r="F612" s="2"/>
      <c r="G612" s="2"/>
      <c r="H612" s="2">
        <v>58.399999999999991</v>
      </c>
      <c r="I612" s="2"/>
      <c r="J612" s="2"/>
      <c r="K612" s="2">
        <v>63.099999999999994</v>
      </c>
      <c r="L612" s="2"/>
      <c r="M612" s="2"/>
      <c r="N612">
        <f t="shared" si="121"/>
        <v>2.6137369893123763E-2</v>
      </c>
      <c r="O612">
        <f t="shared" si="129"/>
        <v>-2.6137369893123763</v>
      </c>
      <c r="P612">
        <f t="shared" si="130"/>
        <v>-5</v>
      </c>
      <c r="Q612">
        <f t="shared" si="123"/>
        <v>30.099999999999998</v>
      </c>
      <c r="R612">
        <f t="shared" si="124"/>
        <v>138</v>
      </c>
      <c r="S612" s="3">
        <f t="shared" si="125"/>
        <v>69.416126042632058</v>
      </c>
    </row>
    <row r="613" spans="1:19" ht="14.45" x14ac:dyDescent="0.3">
      <c r="A613">
        <v>4</v>
      </c>
      <c r="C613" t="str">
        <f t="shared" si="119"/>
        <v>ODS4«</v>
      </c>
      <c r="D613" s="8" t="s">
        <v>26</v>
      </c>
      <c r="E613" s="8"/>
      <c r="F613" s="2"/>
      <c r="G613" s="2"/>
      <c r="H613" s="2">
        <v>64.400000000000006</v>
      </c>
      <c r="I613" s="2"/>
      <c r="J613" s="2"/>
      <c r="K613" s="2">
        <v>59.9</v>
      </c>
      <c r="L613" s="2"/>
      <c r="M613" s="2"/>
      <c r="N613">
        <f t="shared" si="121"/>
        <v>-2.3856533815032055E-2</v>
      </c>
      <c r="O613">
        <f t="shared" si="129"/>
        <v>2.3856533815032055</v>
      </c>
      <c r="P613">
        <f t="shared" si="130"/>
        <v>5</v>
      </c>
      <c r="Q613">
        <f t="shared" si="123"/>
        <v>30.099999999999998</v>
      </c>
      <c r="R613">
        <f t="shared" si="124"/>
        <v>138</v>
      </c>
      <c r="S613" s="3">
        <f t="shared" si="125"/>
        <v>72.381835032437436</v>
      </c>
    </row>
    <row r="614" spans="1:19" ht="14.45" x14ac:dyDescent="0.3">
      <c r="A614">
        <v>4</v>
      </c>
      <c r="C614" t="str">
        <f t="shared" si="119"/>
        <v>ODS4«</v>
      </c>
      <c r="D614" s="8" t="s">
        <v>27</v>
      </c>
      <c r="E614" s="8"/>
      <c r="F614" s="2"/>
      <c r="G614" s="2"/>
      <c r="H614" s="2">
        <v>117.1</v>
      </c>
      <c r="I614" s="2"/>
      <c r="J614" s="2"/>
      <c r="K614" s="2">
        <v>131.29999999999998</v>
      </c>
      <c r="L614" s="2"/>
      <c r="M614" s="2"/>
      <c r="N614">
        <f t="shared" si="121"/>
        <v>3.8889308881260076E-2</v>
      </c>
      <c r="O614">
        <f t="shared" si="129"/>
        <v>-3.8889308881260076</v>
      </c>
      <c r="P614">
        <f t="shared" si="130"/>
        <v>-5</v>
      </c>
      <c r="Q614">
        <f t="shared" si="123"/>
        <v>30.099999999999998</v>
      </c>
      <c r="R614">
        <f t="shared" si="124"/>
        <v>138</v>
      </c>
      <c r="S614" s="3">
        <f t="shared" si="125"/>
        <v>6.2094531974050202</v>
      </c>
    </row>
    <row r="615" spans="1:19" ht="14.45" x14ac:dyDescent="0.3">
      <c r="A615">
        <v>4</v>
      </c>
      <c r="C615" t="str">
        <f t="shared" si="119"/>
        <v>ODS4«</v>
      </c>
      <c r="D615" s="8" t="s">
        <v>28</v>
      </c>
      <c r="E615" s="8"/>
      <c r="F615" s="2"/>
      <c r="G615" s="2"/>
      <c r="H615" s="2">
        <v>60.8</v>
      </c>
      <c r="I615" s="2"/>
      <c r="J615" s="2"/>
      <c r="K615" s="2">
        <v>56.2</v>
      </c>
      <c r="L615" s="2"/>
      <c r="M615" s="2"/>
      <c r="N615">
        <f t="shared" si="121"/>
        <v>-2.5883472128705898E-2</v>
      </c>
      <c r="O615">
        <f t="shared" si="129"/>
        <v>2.5883472128705898</v>
      </c>
      <c r="P615">
        <f t="shared" si="130"/>
        <v>5</v>
      </c>
      <c r="Q615">
        <f t="shared" si="123"/>
        <v>30.099999999999998</v>
      </c>
      <c r="R615">
        <f t="shared" si="124"/>
        <v>138</v>
      </c>
      <c r="S615" s="3">
        <f t="shared" si="125"/>
        <v>75.810936051899901</v>
      </c>
    </row>
    <row r="616" spans="1:19" ht="14.45" x14ac:dyDescent="0.3">
      <c r="A616">
        <v>4</v>
      </c>
      <c r="C616" t="str">
        <f t="shared" si="119"/>
        <v>ODS4«</v>
      </c>
      <c r="D616" s="8" t="s">
        <v>29</v>
      </c>
      <c r="E616" s="8"/>
      <c r="F616" s="2"/>
      <c r="G616" s="2"/>
      <c r="H616" s="2">
        <v>63.3</v>
      </c>
      <c r="I616" s="2"/>
      <c r="J616" s="2"/>
      <c r="K616" s="2">
        <v>67.699999999999989</v>
      </c>
      <c r="L616" s="2"/>
      <c r="M616" s="2"/>
      <c r="N616">
        <f t="shared" si="121"/>
        <v>2.2653053788124433E-2</v>
      </c>
      <c r="O616">
        <f t="shared" si="129"/>
        <v>-2.2653053788124433</v>
      </c>
      <c r="P616">
        <f t="shared" si="130"/>
        <v>-5</v>
      </c>
      <c r="Q616">
        <f t="shared" si="123"/>
        <v>30.099999999999998</v>
      </c>
      <c r="R616">
        <f t="shared" si="124"/>
        <v>138</v>
      </c>
      <c r="S616" s="3">
        <f t="shared" si="125"/>
        <v>65.152919369786844</v>
      </c>
    </row>
    <row r="617" spans="1:19" ht="14.45" x14ac:dyDescent="0.3">
      <c r="A617">
        <v>4</v>
      </c>
      <c r="C617" t="str">
        <f t="shared" ref="C617:C674" si="131">IF(B617="","ODS"&amp;A617&amp;"«","ODS"&amp;A617&amp;"«"&amp;" e ODS"&amp;B617&amp;"«")</f>
        <v>ODS4«</v>
      </c>
      <c r="D617" s="7" t="s">
        <v>57</v>
      </c>
      <c r="E617" s="7"/>
      <c r="F617" s="2"/>
      <c r="G617" s="2"/>
      <c r="H617" s="2"/>
      <c r="I617" s="2"/>
      <c r="J617" s="2"/>
      <c r="K617" s="2"/>
      <c r="L617" s="2"/>
      <c r="M617" s="2"/>
    </row>
    <row r="618" spans="1:19" ht="14.45" x14ac:dyDescent="0.3">
      <c r="A618">
        <v>4</v>
      </c>
      <c r="C618" t="str">
        <f t="shared" si="131"/>
        <v>ODS4«</v>
      </c>
      <c r="D618" s="8" t="s">
        <v>2</v>
      </c>
      <c r="E618" s="8"/>
      <c r="F618" s="2"/>
      <c r="G618" s="2"/>
      <c r="H618" s="2">
        <v>50.400000000000006</v>
      </c>
      <c r="I618" s="2"/>
      <c r="J618" s="2"/>
      <c r="K618" s="2">
        <v>61.4</v>
      </c>
      <c r="L618" s="2"/>
      <c r="M618" s="2"/>
      <c r="S618" s="3"/>
    </row>
    <row r="619" spans="1:19" ht="14.45" x14ac:dyDescent="0.3">
      <c r="A619">
        <v>4</v>
      </c>
      <c r="C619" t="str">
        <f t="shared" si="131"/>
        <v>ODS4«</v>
      </c>
      <c r="D619" s="8" t="s">
        <v>3</v>
      </c>
      <c r="E619" s="8"/>
      <c r="F619" s="2"/>
      <c r="G619" s="2"/>
      <c r="H619" s="2">
        <v>65.099999999999994</v>
      </c>
      <c r="I619" s="2"/>
      <c r="J619" s="2"/>
      <c r="K619" s="2">
        <v>66.599999999999994</v>
      </c>
      <c r="L619" s="2"/>
      <c r="M619" s="2"/>
      <c r="S619" s="3"/>
    </row>
    <row r="620" spans="1:19" ht="14.45" x14ac:dyDescent="0.3">
      <c r="A620">
        <v>4</v>
      </c>
      <c r="C620" t="str">
        <f t="shared" si="131"/>
        <v>ODS4«</v>
      </c>
      <c r="D620" s="8" t="s">
        <v>4</v>
      </c>
      <c r="E620" s="8"/>
      <c r="F620" s="2"/>
      <c r="G620" s="2"/>
      <c r="H620" s="2">
        <v>59.4</v>
      </c>
      <c r="I620" s="2"/>
      <c r="J620" s="2"/>
      <c r="K620" s="2">
        <v>61</v>
      </c>
      <c r="L620" s="2"/>
      <c r="M620" s="2"/>
      <c r="S620" s="3"/>
    </row>
    <row r="621" spans="1:19" ht="14.45" x14ac:dyDescent="0.3">
      <c r="A621">
        <v>4</v>
      </c>
      <c r="C621" t="str">
        <f t="shared" si="131"/>
        <v>ODS4«</v>
      </c>
      <c r="D621" s="8" t="s">
        <v>5</v>
      </c>
      <c r="E621" s="8"/>
      <c r="F621" s="2"/>
      <c r="G621" s="2"/>
      <c r="H621" s="2">
        <v>121.5</v>
      </c>
      <c r="I621" s="2"/>
      <c r="J621" s="2"/>
      <c r="K621" s="2">
        <v>138</v>
      </c>
      <c r="L621" s="2"/>
      <c r="M621" s="2"/>
      <c r="S621" s="3"/>
    </row>
    <row r="622" spans="1:19" ht="14.45" x14ac:dyDescent="0.3">
      <c r="A622">
        <v>4</v>
      </c>
      <c r="C622" t="str">
        <f t="shared" si="131"/>
        <v>ODS4«</v>
      </c>
      <c r="D622" s="8" t="s">
        <v>6</v>
      </c>
      <c r="E622" s="8"/>
      <c r="F622" s="2"/>
      <c r="G622" s="2"/>
      <c r="H622" s="2">
        <v>120.30000000000001</v>
      </c>
      <c r="I622" s="2"/>
      <c r="J622" s="2"/>
      <c r="K622" s="2">
        <v>119.6</v>
      </c>
      <c r="L622" s="2"/>
      <c r="M622" s="2"/>
      <c r="S622" s="3"/>
    </row>
    <row r="623" spans="1:19" ht="14.45" x14ac:dyDescent="0.3">
      <c r="A623">
        <v>4</v>
      </c>
      <c r="C623" t="str">
        <f t="shared" si="131"/>
        <v>ODS4«</v>
      </c>
      <c r="D623" s="8" t="s">
        <v>7</v>
      </c>
      <c r="E623" s="8"/>
      <c r="F623" s="2"/>
      <c r="G623" s="2"/>
      <c r="H623" s="2">
        <v>76.5</v>
      </c>
      <c r="I623" s="2"/>
      <c r="J623" s="2"/>
      <c r="K623" s="2">
        <v>78.2</v>
      </c>
      <c r="L623" s="2"/>
      <c r="M623" s="2"/>
      <c r="S623" s="3"/>
    </row>
    <row r="624" spans="1:19" ht="14.45" x14ac:dyDescent="0.3">
      <c r="A624">
        <v>4</v>
      </c>
      <c r="C624" t="str">
        <f t="shared" si="131"/>
        <v>ODS4«</v>
      </c>
      <c r="D624" s="8" t="s">
        <v>8</v>
      </c>
      <c r="E624" s="8"/>
      <c r="F624" s="2"/>
      <c r="G624" s="2"/>
      <c r="H624" s="2">
        <v>44.5</v>
      </c>
      <c r="I624" s="2"/>
      <c r="J624" s="2"/>
      <c r="K624" s="2">
        <v>49.300000000000004</v>
      </c>
      <c r="L624" s="2"/>
      <c r="M624" s="2"/>
      <c r="S624" s="3"/>
    </row>
    <row r="625" spans="1:19" ht="14.45" x14ac:dyDescent="0.3">
      <c r="A625">
        <v>4</v>
      </c>
      <c r="C625" t="str">
        <f t="shared" si="131"/>
        <v>ODS4«</v>
      </c>
      <c r="D625" s="8" t="s">
        <v>9</v>
      </c>
      <c r="E625" s="8"/>
      <c r="F625" s="2"/>
      <c r="G625" s="2"/>
      <c r="H625" s="2">
        <v>90.5</v>
      </c>
      <c r="I625" s="2"/>
      <c r="J625" s="2"/>
      <c r="K625" s="2">
        <v>85.800000000000011</v>
      </c>
      <c r="L625" s="2"/>
      <c r="M625" s="2"/>
      <c r="S625" s="3"/>
    </row>
    <row r="626" spans="1:19" ht="14.45" x14ac:dyDescent="0.3">
      <c r="A626">
        <v>4</v>
      </c>
      <c r="C626" t="str">
        <f t="shared" si="131"/>
        <v>ODS4«</v>
      </c>
      <c r="D626" s="8" t="s">
        <v>10</v>
      </c>
      <c r="E626" s="8"/>
      <c r="F626" s="2"/>
      <c r="G626" s="2"/>
      <c r="H626" s="2">
        <v>46.2</v>
      </c>
      <c r="I626" s="2"/>
      <c r="J626" s="2"/>
      <c r="K626" s="2">
        <v>48.9</v>
      </c>
      <c r="L626" s="2"/>
      <c r="M626" s="2"/>
      <c r="S626" s="3"/>
    </row>
    <row r="627" spans="1:19" ht="14.45" x14ac:dyDescent="0.3">
      <c r="A627">
        <v>4</v>
      </c>
      <c r="C627" t="str">
        <f t="shared" si="131"/>
        <v>ODS4«</v>
      </c>
      <c r="D627" s="8" t="s">
        <v>11</v>
      </c>
      <c r="E627" s="8"/>
      <c r="F627" s="2"/>
      <c r="G627" s="2"/>
      <c r="H627" s="2">
        <v>56.7</v>
      </c>
      <c r="I627" s="2"/>
      <c r="J627" s="2"/>
      <c r="K627" s="2">
        <v>46</v>
      </c>
      <c r="L627" s="2"/>
      <c r="M627" s="2"/>
      <c r="S627" s="3"/>
    </row>
    <row r="628" spans="1:19" ht="14.45" x14ac:dyDescent="0.3">
      <c r="A628">
        <v>4</v>
      </c>
      <c r="C628" t="str">
        <f t="shared" si="131"/>
        <v>ODS4«</v>
      </c>
      <c r="D628" s="8" t="s">
        <v>12</v>
      </c>
      <c r="E628" s="8"/>
      <c r="F628" s="2"/>
      <c r="G628" s="2"/>
      <c r="H628" s="2">
        <v>30.599999999999998</v>
      </c>
      <c r="I628" s="2"/>
      <c r="J628" s="2"/>
      <c r="K628" s="2">
        <v>30.099999999999998</v>
      </c>
      <c r="L628" s="2"/>
      <c r="M628" s="2"/>
      <c r="S628" s="3"/>
    </row>
    <row r="629" spans="1:19" ht="14.45" x14ac:dyDescent="0.3">
      <c r="A629">
        <v>4</v>
      </c>
      <c r="C629" t="str">
        <f t="shared" si="131"/>
        <v>ODS4«</v>
      </c>
      <c r="D629" s="8" t="s">
        <v>13</v>
      </c>
      <c r="E629" s="8"/>
      <c r="F629" s="2"/>
      <c r="G629" s="2"/>
      <c r="H629" s="2">
        <v>36.200000000000003</v>
      </c>
      <c r="I629" s="2"/>
      <c r="J629" s="2"/>
      <c r="K629" s="2">
        <v>41.4</v>
      </c>
      <c r="L629" s="2"/>
      <c r="M629" s="2"/>
      <c r="S629" s="3"/>
    </row>
    <row r="630" spans="1:19" ht="14.45" x14ac:dyDescent="0.3">
      <c r="A630">
        <v>4</v>
      </c>
      <c r="C630" t="str">
        <f t="shared" si="131"/>
        <v>ODS4«</v>
      </c>
      <c r="D630" s="8" t="s">
        <v>14</v>
      </c>
      <c r="E630" s="8"/>
      <c r="F630" s="2"/>
      <c r="G630" s="2"/>
      <c r="H630" s="2">
        <v>67.099999999999994</v>
      </c>
      <c r="I630" s="2"/>
      <c r="J630" s="2"/>
      <c r="K630" s="2">
        <v>62.7</v>
      </c>
      <c r="L630" s="2"/>
      <c r="M630" s="2"/>
      <c r="S630" s="3"/>
    </row>
    <row r="631" spans="1:19" ht="14.45" x14ac:dyDescent="0.3">
      <c r="A631">
        <v>4</v>
      </c>
      <c r="C631" t="str">
        <f t="shared" si="131"/>
        <v>ODS4«</v>
      </c>
      <c r="D631" s="8" t="s">
        <v>15</v>
      </c>
      <c r="E631" s="8"/>
      <c r="F631" s="2"/>
      <c r="G631" s="2"/>
      <c r="H631" s="2">
        <v>95.8</v>
      </c>
      <c r="I631" s="2"/>
      <c r="J631" s="2"/>
      <c r="K631" s="2">
        <v>98</v>
      </c>
      <c r="L631" s="2"/>
      <c r="M631" s="2"/>
      <c r="S631" s="3"/>
    </row>
    <row r="632" spans="1:19" ht="14.45" x14ac:dyDescent="0.3">
      <c r="A632">
        <v>4</v>
      </c>
      <c r="C632" t="str">
        <f t="shared" si="131"/>
        <v>ODS4«</v>
      </c>
      <c r="D632" s="8" t="s">
        <v>16</v>
      </c>
      <c r="E632" s="8"/>
      <c r="F632" s="2"/>
      <c r="G632" s="2"/>
      <c r="H632" s="2">
        <v>81.5</v>
      </c>
      <c r="I632" s="2"/>
      <c r="J632" s="2"/>
      <c r="K632" s="2">
        <v>75</v>
      </c>
      <c r="L632" s="2"/>
      <c r="M632" s="2"/>
      <c r="S632" s="3"/>
    </row>
    <row r="633" spans="1:19" ht="14.45" x14ac:dyDescent="0.3">
      <c r="A633">
        <v>4</v>
      </c>
      <c r="C633" t="str">
        <f t="shared" si="131"/>
        <v>ODS4«</v>
      </c>
      <c r="D633" s="8" t="s">
        <v>17</v>
      </c>
      <c r="E633" s="8"/>
      <c r="F633" s="2"/>
      <c r="G633" s="2"/>
      <c r="H633" s="2">
        <v>40.5</v>
      </c>
      <c r="I633" s="2"/>
      <c r="J633" s="2"/>
      <c r="K633" s="2">
        <v>44.5</v>
      </c>
      <c r="L633" s="2"/>
      <c r="M633" s="2"/>
      <c r="S633" s="3"/>
    </row>
    <row r="634" spans="1:19" ht="14.45" x14ac:dyDescent="0.3">
      <c r="A634">
        <v>4</v>
      </c>
      <c r="C634" t="str">
        <f t="shared" si="131"/>
        <v>ODS4«</v>
      </c>
      <c r="D634" s="8" t="s">
        <v>18</v>
      </c>
      <c r="E634" s="8"/>
      <c r="F634" s="2"/>
      <c r="G634" s="2"/>
      <c r="H634" s="2">
        <v>67.5</v>
      </c>
      <c r="I634" s="2"/>
      <c r="J634" s="2"/>
      <c r="K634" s="2">
        <v>73</v>
      </c>
      <c r="L634" s="2"/>
      <c r="M634" s="2"/>
      <c r="S634" s="3"/>
    </row>
    <row r="635" spans="1:19" ht="14.45" x14ac:dyDescent="0.3">
      <c r="A635">
        <v>4</v>
      </c>
      <c r="C635" t="str">
        <f t="shared" si="131"/>
        <v>ODS4«</v>
      </c>
      <c r="D635" s="8" t="s">
        <v>19</v>
      </c>
      <c r="E635" s="8"/>
      <c r="F635" s="2"/>
      <c r="G635" s="2"/>
      <c r="H635" s="2">
        <v>56.3</v>
      </c>
      <c r="I635" s="2"/>
      <c r="J635" s="2"/>
      <c r="K635" s="2">
        <v>58.2</v>
      </c>
      <c r="L635" s="2"/>
      <c r="M635" s="2"/>
      <c r="S635" s="3"/>
    </row>
    <row r="636" spans="1:19" ht="14.45" x14ac:dyDescent="0.3">
      <c r="A636">
        <v>4</v>
      </c>
      <c r="C636" t="str">
        <f t="shared" si="131"/>
        <v>ODS4«</v>
      </c>
      <c r="D636" s="8" t="s">
        <v>20</v>
      </c>
      <c r="E636" s="8"/>
      <c r="F636" s="2"/>
      <c r="G636" s="2"/>
      <c r="H636" s="2">
        <v>75.199999999999989</v>
      </c>
      <c r="I636" s="2"/>
      <c r="J636" s="2"/>
      <c r="K636" s="2">
        <v>72.199999999999989</v>
      </c>
      <c r="L636" s="2"/>
      <c r="M636" s="2"/>
      <c r="S636" s="3"/>
    </row>
    <row r="637" spans="1:19" ht="14.45" x14ac:dyDescent="0.3">
      <c r="A637">
        <v>4</v>
      </c>
      <c r="C637" t="str">
        <f t="shared" si="131"/>
        <v>ODS4«</v>
      </c>
      <c r="D637" s="8" t="s">
        <v>21</v>
      </c>
      <c r="E637" s="8"/>
      <c r="F637" s="2"/>
      <c r="G637" s="2"/>
      <c r="H637" s="2">
        <v>77.3</v>
      </c>
      <c r="I637" s="2"/>
      <c r="J637" s="2"/>
      <c r="K637" s="2">
        <v>83.3</v>
      </c>
      <c r="L637" s="2"/>
      <c r="M637" s="2"/>
      <c r="S637" s="3"/>
    </row>
    <row r="638" spans="1:19" ht="14.45" x14ac:dyDescent="0.3">
      <c r="A638">
        <v>4</v>
      </c>
      <c r="C638" t="str">
        <f t="shared" si="131"/>
        <v>ODS4«</v>
      </c>
      <c r="D638" s="8" t="s">
        <v>22</v>
      </c>
      <c r="E638" s="8"/>
      <c r="F638" s="2"/>
      <c r="G638" s="2"/>
      <c r="H638" s="2">
        <v>97.199999999999989</v>
      </c>
      <c r="I638" s="2"/>
      <c r="J638" s="2"/>
      <c r="K638" s="2">
        <v>99.600000000000009</v>
      </c>
      <c r="L638" s="2"/>
      <c r="M638" s="2"/>
      <c r="S638" s="3"/>
    </row>
    <row r="639" spans="1:19" ht="14.45" x14ac:dyDescent="0.3">
      <c r="A639">
        <v>4</v>
      </c>
      <c r="C639" t="str">
        <f t="shared" si="131"/>
        <v>ODS4«</v>
      </c>
      <c r="D639" s="8" t="s">
        <v>23</v>
      </c>
      <c r="E639" s="8"/>
      <c r="F639" s="2"/>
      <c r="G639" s="2"/>
      <c r="H639" s="2">
        <v>53.3</v>
      </c>
      <c r="I639" s="2"/>
      <c r="J639" s="2"/>
      <c r="K639" s="2">
        <v>59.900000000000006</v>
      </c>
      <c r="L639" s="2"/>
      <c r="M639" s="2"/>
      <c r="S639" s="3"/>
    </row>
    <row r="640" spans="1:19" ht="14.45" x14ac:dyDescent="0.3">
      <c r="A640">
        <v>4</v>
      </c>
      <c r="C640" t="str">
        <f t="shared" si="131"/>
        <v>ODS4«</v>
      </c>
      <c r="D640" s="8" t="s">
        <v>24</v>
      </c>
      <c r="E640" s="8"/>
      <c r="F640" s="2"/>
      <c r="G640" s="2"/>
      <c r="H640" s="2">
        <v>47.900000000000006</v>
      </c>
      <c r="I640" s="2"/>
      <c r="J640" s="2"/>
      <c r="K640" s="2">
        <v>43.2</v>
      </c>
      <c r="L640" s="2"/>
      <c r="M640" s="2"/>
      <c r="S640" s="3"/>
    </row>
    <row r="641" spans="1:19" ht="14.45" x14ac:dyDescent="0.3">
      <c r="A641">
        <v>4</v>
      </c>
      <c r="C641" t="str">
        <f t="shared" si="131"/>
        <v>ODS4«</v>
      </c>
      <c r="D641" s="8" t="s">
        <v>25</v>
      </c>
      <c r="E641" s="8"/>
      <c r="F641" s="2"/>
      <c r="G641" s="2"/>
      <c r="H641" s="2">
        <v>58.399999999999991</v>
      </c>
      <c r="I641" s="2"/>
      <c r="J641" s="2"/>
      <c r="K641" s="2">
        <v>63.099999999999994</v>
      </c>
      <c r="L641" s="2"/>
      <c r="M641" s="2"/>
      <c r="S641" s="3"/>
    </row>
    <row r="642" spans="1:19" ht="14.45" x14ac:dyDescent="0.3">
      <c r="A642">
        <v>4</v>
      </c>
      <c r="C642" t="str">
        <f t="shared" si="131"/>
        <v>ODS4«</v>
      </c>
      <c r="D642" s="8" t="s">
        <v>26</v>
      </c>
      <c r="E642" s="8"/>
      <c r="F642" s="2"/>
      <c r="G642" s="2"/>
      <c r="H642" s="2">
        <v>64.400000000000006</v>
      </c>
      <c r="I642" s="2"/>
      <c r="J642" s="2"/>
      <c r="K642" s="2">
        <v>59.9</v>
      </c>
      <c r="L642" s="2"/>
      <c r="M642" s="2"/>
      <c r="S642" s="3"/>
    </row>
    <row r="643" spans="1:19" ht="14.45" x14ac:dyDescent="0.3">
      <c r="A643">
        <v>4</v>
      </c>
      <c r="C643" t="str">
        <f t="shared" si="131"/>
        <v>ODS4«</v>
      </c>
      <c r="D643" s="8" t="s">
        <v>27</v>
      </c>
      <c r="E643" s="8"/>
      <c r="F643" s="2"/>
      <c r="G643" s="2"/>
      <c r="H643" s="2">
        <v>117.1</v>
      </c>
      <c r="I643" s="2"/>
      <c r="J643" s="2"/>
      <c r="K643" s="2">
        <v>131.29999999999998</v>
      </c>
      <c r="L643" s="2"/>
      <c r="M643" s="2"/>
      <c r="S643" s="3"/>
    </row>
    <row r="644" spans="1:19" ht="14.45" x14ac:dyDescent="0.3">
      <c r="A644">
        <v>4</v>
      </c>
      <c r="C644" t="str">
        <f t="shared" si="131"/>
        <v>ODS4«</v>
      </c>
      <c r="D644" s="8" t="s">
        <v>28</v>
      </c>
      <c r="E644" s="8"/>
      <c r="F644" s="2"/>
      <c r="G644" s="2"/>
      <c r="H644" s="2">
        <v>60.8</v>
      </c>
      <c r="I644" s="2"/>
      <c r="J644" s="2"/>
      <c r="K644" s="2">
        <v>56.2</v>
      </c>
      <c r="L644" s="2"/>
      <c r="M644" s="2"/>
      <c r="S644" s="3"/>
    </row>
    <row r="645" spans="1:19" ht="14.45" x14ac:dyDescent="0.3">
      <c r="A645">
        <v>4</v>
      </c>
      <c r="C645" t="str">
        <f t="shared" si="131"/>
        <v>ODS4«</v>
      </c>
      <c r="D645" s="8" t="s">
        <v>29</v>
      </c>
      <c r="E645" s="8"/>
      <c r="F645" s="2"/>
      <c r="G645" s="2"/>
      <c r="H645" s="2">
        <v>63.3</v>
      </c>
      <c r="I645" s="2"/>
      <c r="J645" s="2"/>
      <c r="K645" s="2">
        <v>67.699999999999989</v>
      </c>
      <c r="L645" s="2"/>
      <c r="M645" s="2"/>
      <c r="S645" s="3"/>
    </row>
    <row r="646" spans="1:19" ht="14.45" x14ac:dyDescent="0.3">
      <c r="A646">
        <v>4</v>
      </c>
      <c r="C646" t="str">
        <f t="shared" si="131"/>
        <v>ODS4«</v>
      </c>
      <c r="D646" s="7" t="s">
        <v>57</v>
      </c>
      <c r="E646" s="7"/>
      <c r="F646" s="2"/>
      <c r="G646" s="2"/>
      <c r="H646" s="2"/>
      <c r="I646" s="2"/>
      <c r="J646" s="2"/>
      <c r="K646" s="2"/>
      <c r="L646" s="2"/>
      <c r="M646" s="2"/>
      <c r="S646" s="3"/>
    </row>
    <row r="647" spans="1:19" ht="14.45" x14ac:dyDescent="0.3">
      <c r="A647">
        <v>4</v>
      </c>
      <c r="C647" t="str">
        <f t="shared" si="131"/>
        <v>ODS4«</v>
      </c>
      <c r="D647" s="8" t="s">
        <v>2</v>
      </c>
      <c r="E647" s="8"/>
      <c r="F647" s="2"/>
      <c r="G647" s="2"/>
      <c r="H647" s="2">
        <v>50.400000000000006</v>
      </c>
      <c r="I647" s="2"/>
      <c r="J647" s="2"/>
      <c r="K647" s="2">
        <v>61.4</v>
      </c>
      <c r="L647" s="2"/>
      <c r="M647" s="2"/>
      <c r="S647" s="3"/>
    </row>
    <row r="648" spans="1:19" ht="14.45" x14ac:dyDescent="0.3">
      <c r="A648">
        <v>4</v>
      </c>
      <c r="C648" t="str">
        <f t="shared" si="131"/>
        <v>ODS4«</v>
      </c>
      <c r="D648" s="8" t="s">
        <v>3</v>
      </c>
      <c r="E648" s="8"/>
      <c r="F648" s="2"/>
      <c r="G648" s="2"/>
      <c r="H648" s="2">
        <v>65.099999999999994</v>
      </c>
      <c r="I648" s="2"/>
      <c r="J648" s="2"/>
      <c r="K648" s="2">
        <v>66.599999999999994</v>
      </c>
      <c r="L648" s="2"/>
      <c r="M648" s="2"/>
      <c r="S648" s="3"/>
    </row>
    <row r="649" spans="1:19" ht="14.45" x14ac:dyDescent="0.3">
      <c r="A649">
        <v>4</v>
      </c>
      <c r="C649" t="str">
        <f t="shared" si="131"/>
        <v>ODS4«</v>
      </c>
      <c r="D649" s="8" t="s">
        <v>4</v>
      </c>
      <c r="E649" s="8"/>
      <c r="F649" s="2"/>
      <c r="G649" s="2"/>
      <c r="H649" s="2">
        <v>59.4</v>
      </c>
      <c r="I649" s="2"/>
      <c r="J649" s="2"/>
      <c r="K649" s="2">
        <v>61</v>
      </c>
      <c r="L649" s="2"/>
      <c r="M649" s="2"/>
      <c r="S649" s="3"/>
    </row>
    <row r="650" spans="1:19" ht="14.45" x14ac:dyDescent="0.3">
      <c r="A650">
        <v>4</v>
      </c>
      <c r="C650" t="str">
        <f t="shared" si="131"/>
        <v>ODS4«</v>
      </c>
      <c r="D650" s="8" t="s">
        <v>5</v>
      </c>
      <c r="E650" s="8"/>
      <c r="F650" s="2"/>
      <c r="G650" s="2"/>
      <c r="H650" s="2">
        <v>121.5</v>
      </c>
      <c r="I650" s="2"/>
      <c r="J650" s="2"/>
      <c r="K650" s="2">
        <v>138</v>
      </c>
      <c r="L650" s="2"/>
      <c r="M650" s="2"/>
      <c r="S650" s="3"/>
    </row>
    <row r="651" spans="1:19" ht="14.45" x14ac:dyDescent="0.3">
      <c r="A651">
        <v>4</v>
      </c>
      <c r="C651" t="str">
        <f t="shared" si="131"/>
        <v>ODS4«</v>
      </c>
      <c r="D651" s="8" t="s">
        <v>6</v>
      </c>
      <c r="E651" s="8"/>
      <c r="F651" s="2"/>
      <c r="G651" s="2"/>
      <c r="H651" s="2">
        <v>120.30000000000001</v>
      </c>
      <c r="I651" s="2"/>
      <c r="J651" s="2"/>
      <c r="K651" s="2">
        <v>119.6</v>
      </c>
      <c r="L651" s="2"/>
      <c r="M651" s="2"/>
      <c r="S651" s="3"/>
    </row>
    <row r="652" spans="1:19" ht="14.45" x14ac:dyDescent="0.3">
      <c r="A652">
        <v>4</v>
      </c>
      <c r="C652" t="str">
        <f t="shared" si="131"/>
        <v>ODS4«</v>
      </c>
      <c r="D652" s="8" t="s">
        <v>7</v>
      </c>
      <c r="E652" s="8"/>
      <c r="F652" s="2"/>
      <c r="G652" s="2"/>
      <c r="H652" s="2">
        <v>76.5</v>
      </c>
      <c r="I652" s="2"/>
      <c r="J652" s="2"/>
      <c r="K652" s="2">
        <v>78.2</v>
      </c>
      <c r="L652" s="2"/>
      <c r="M652" s="2"/>
      <c r="S652" s="3"/>
    </row>
    <row r="653" spans="1:19" ht="14.45" x14ac:dyDescent="0.3">
      <c r="A653">
        <v>4</v>
      </c>
      <c r="C653" t="str">
        <f t="shared" si="131"/>
        <v>ODS4«</v>
      </c>
      <c r="D653" s="8" t="s">
        <v>8</v>
      </c>
      <c r="E653" s="8"/>
      <c r="F653" s="2"/>
      <c r="G653" s="2"/>
      <c r="H653" s="2">
        <v>44.5</v>
      </c>
      <c r="I653" s="2"/>
      <c r="J653" s="2"/>
      <c r="K653" s="2">
        <v>49.300000000000004</v>
      </c>
      <c r="L653" s="2"/>
      <c r="M653" s="2"/>
      <c r="S653" s="3"/>
    </row>
    <row r="654" spans="1:19" ht="14.45" x14ac:dyDescent="0.3">
      <c r="A654">
        <v>4</v>
      </c>
      <c r="C654" t="str">
        <f t="shared" si="131"/>
        <v>ODS4«</v>
      </c>
      <c r="D654" s="8" t="s">
        <v>9</v>
      </c>
      <c r="E654" s="8"/>
      <c r="F654" s="2"/>
      <c r="G654" s="2"/>
      <c r="H654" s="2">
        <v>90.5</v>
      </c>
      <c r="I654" s="2"/>
      <c r="J654" s="2"/>
      <c r="K654" s="2">
        <v>85.800000000000011</v>
      </c>
      <c r="L654" s="2"/>
      <c r="M654" s="2"/>
      <c r="S654" s="3"/>
    </row>
    <row r="655" spans="1:19" ht="14.45" x14ac:dyDescent="0.3">
      <c r="A655">
        <v>4</v>
      </c>
      <c r="C655" t="str">
        <f t="shared" si="131"/>
        <v>ODS4«</v>
      </c>
      <c r="D655" s="8" t="s">
        <v>10</v>
      </c>
      <c r="E655" s="8"/>
      <c r="F655" s="2"/>
      <c r="G655" s="2"/>
      <c r="H655" s="2">
        <v>46.2</v>
      </c>
      <c r="I655" s="2"/>
      <c r="J655" s="2"/>
      <c r="K655" s="2">
        <v>48.9</v>
      </c>
      <c r="L655" s="2"/>
      <c r="M655" s="2"/>
      <c r="S655" s="3"/>
    </row>
    <row r="656" spans="1:19" ht="14.45" x14ac:dyDescent="0.3">
      <c r="A656">
        <v>4</v>
      </c>
      <c r="C656" t="str">
        <f t="shared" si="131"/>
        <v>ODS4«</v>
      </c>
      <c r="D656" s="8" t="s">
        <v>11</v>
      </c>
      <c r="E656" s="8"/>
      <c r="F656" s="2"/>
      <c r="G656" s="2"/>
      <c r="H656" s="2">
        <v>56.7</v>
      </c>
      <c r="I656" s="2"/>
      <c r="J656" s="2"/>
      <c r="K656" s="2">
        <v>46</v>
      </c>
      <c r="L656" s="2"/>
      <c r="M656" s="2"/>
      <c r="S656" s="3"/>
    </row>
    <row r="657" spans="1:19" ht="14.45" x14ac:dyDescent="0.3">
      <c r="A657">
        <v>4</v>
      </c>
      <c r="C657" t="str">
        <f t="shared" si="131"/>
        <v>ODS4«</v>
      </c>
      <c r="D657" s="8" t="s">
        <v>12</v>
      </c>
      <c r="E657" s="8"/>
      <c r="F657" s="2"/>
      <c r="G657" s="2"/>
      <c r="H657" s="2">
        <v>30.599999999999998</v>
      </c>
      <c r="I657" s="2"/>
      <c r="J657" s="2"/>
      <c r="K657" s="2">
        <v>30.099999999999998</v>
      </c>
      <c r="L657" s="2"/>
      <c r="M657" s="2"/>
      <c r="S657" s="3"/>
    </row>
    <row r="658" spans="1:19" ht="14.45" x14ac:dyDescent="0.3">
      <c r="A658">
        <v>4</v>
      </c>
      <c r="C658" t="str">
        <f t="shared" si="131"/>
        <v>ODS4«</v>
      </c>
      <c r="D658" s="8" t="s">
        <v>13</v>
      </c>
      <c r="E658" s="8"/>
      <c r="F658" s="2"/>
      <c r="G658" s="2"/>
      <c r="H658" s="2">
        <v>36.200000000000003</v>
      </c>
      <c r="I658" s="2"/>
      <c r="J658" s="2"/>
      <c r="K658" s="2">
        <v>41.4</v>
      </c>
      <c r="L658" s="2"/>
      <c r="M658" s="2"/>
      <c r="S658" s="3"/>
    </row>
    <row r="659" spans="1:19" ht="14.45" x14ac:dyDescent="0.3">
      <c r="A659">
        <v>4</v>
      </c>
      <c r="C659" t="str">
        <f t="shared" si="131"/>
        <v>ODS4«</v>
      </c>
      <c r="D659" s="8" t="s">
        <v>14</v>
      </c>
      <c r="E659" s="8"/>
      <c r="F659" s="2"/>
      <c r="G659" s="2"/>
      <c r="H659" s="2">
        <v>67.099999999999994</v>
      </c>
      <c r="I659" s="2"/>
      <c r="J659" s="2"/>
      <c r="K659" s="2">
        <v>62.7</v>
      </c>
      <c r="L659" s="2"/>
      <c r="M659" s="2"/>
      <c r="S659" s="3"/>
    </row>
    <row r="660" spans="1:19" ht="14.45" x14ac:dyDescent="0.3">
      <c r="A660">
        <v>4</v>
      </c>
      <c r="C660" t="str">
        <f t="shared" si="131"/>
        <v>ODS4«</v>
      </c>
      <c r="D660" s="8" t="s">
        <v>15</v>
      </c>
      <c r="E660" s="8"/>
      <c r="F660" s="2"/>
      <c r="G660" s="2"/>
      <c r="H660" s="2">
        <v>95.8</v>
      </c>
      <c r="I660" s="2"/>
      <c r="J660" s="2"/>
      <c r="K660" s="2">
        <v>98</v>
      </c>
      <c r="L660" s="2"/>
      <c r="M660" s="2"/>
      <c r="S660" s="3"/>
    </row>
    <row r="661" spans="1:19" ht="14.45" x14ac:dyDescent="0.3">
      <c r="A661">
        <v>4</v>
      </c>
      <c r="C661" t="str">
        <f t="shared" si="131"/>
        <v>ODS4«</v>
      </c>
      <c r="D661" s="8" t="s">
        <v>16</v>
      </c>
      <c r="E661" s="8"/>
      <c r="F661" s="2"/>
      <c r="G661" s="2"/>
      <c r="H661" s="2">
        <v>81.5</v>
      </c>
      <c r="I661" s="2"/>
      <c r="J661" s="2"/>
      <c r="K661" s="2">
        <v>75</v>
      </c>
      <c r="L661" s="2"/>
      <c r="M661" s="2"/>
      <c r="S661" s="3"/>
    </row>
    <row r="662" spans="1:19" ht="14.45" x14ac:dyDescent="0.3">
      <c r="A662">
        <v>4</v>
      </c>
      <c r="C662" t="str">
        <f t="shared" si="131"/>
        <v>ODS4«</v>
      </c>
      <c r="D662" s="8" t="s">
        <v>17</v>
      </c>
      <c r="E662" s="8"/>
      <c r="F662" s="2"/>
      <c r="G662" s="2"/>
      <c r="H662" s="2">
        <v>40.5</v>
      </c>
      <c r="I662" s="2"/>
      <c r="J662" s="2"/>
      <c r="K662" s="2">
        <v>44.5</v>
      </c>
      <c r="L662" s="2"/>
      <c r="M662" s="2"/>
      <c r="S662" s="3"/>
    </row>
    <row r="663" spans="1:19" ht="14.45" x14ac:dyDescent="0.3">
      <c r="A663">
        <v>4</v>
      </c>
      <c r="C663" t="str">
        <f t="shared" si="131"/>
        <v>ODS4«</v>
      </c>
      <c r="D663" s="8" t="s">
        <v>18</v>
      </c>
      <c r="E663" s="8"/>
      <c r="F663" s="2"/>
      <c r="G663" s="2"/>
      <c r="H663" s="2">
        <v>67.5</v>
      </c>
      <c r="I663" s="2"/>
      <c r="J663" s="2"/>
      <c r="K663" s="2">
        <v>73</v>
      </c>
      <c r="L663" s="2"/>
      <c r="M663" s="2"/>
      <c r="S663" s="3"/>
    </row>
    <row r="664" spans="1:19" ht="14.45" x14ac:dyDescent="0.3">
      <c r="A664">
        <v>4</v>
      </c>
      <c r="C664" t="str">
        <f t="shared" si="131"/>
        <v>ODS4«</v>
      </c>
      <c r="D664" s="8" t="s">
        <v>19</v>
      </c>
      <c r="E664" s="8"/>
      <c r="F664" s="2"/>
      <c r="G664" s="2"/>
      <c r="H664" s="2">
        <v>56.3</v>
      </c>
      <c r="I664" s="2"/>
      <c r="J664" s="2"/>
      <c r="K664" s="2">
        <v>58.2</v>
      </c>
      <c r="L664" s="2"/>
      <c r="M664" s="2"/>
      <c r="S664" s="3"/>
    </row>
    <row r="665" spans="1:19" ht="14.45" x14ac:dyDescent="0.3">
      <c r="A665">
        <v>4</v>
      </c>
      <c r="C665" t="str">
        <f t="shared" si="131"/>
        <v>ODS4«</v>
      </c>
      <c r="D665" s="8" t="s">
        <v>20</v>
      </c>
      <c r="E665" s="8"/>
      <c r="F665" s="2"/>
      <c r="G665" s="2"/>
      <c r="H665" s="2">
        <v>75.199999999999989</v>
      </c>
      <c r="I665" s="2"/>
      <c r="J665" s="2"/>
      <c r="K665" s="2">
        <v>72.199999999999989</v>
      </c>
      <c r="L665" s="2"/>
      <c r="M665" s="2"/>
      <c r="S665" s="3"/>
    </row>
    <row r="666" spans="1:19" ht="14.45" x14ac:dyDescent="0.3">
      <c r="A666">
        <v>4</v>
      </c>
      <c r="C666" t="str">
        <f t="shared" si="131"/>
        <v>ODS4«</v>
      </c>
      <c r="D666" s="8" t="s">
        <v>21</v>
      </c>
      <c r="E666" s="8"/>
      <c r="F666" s="2"/>
      <c r="G666" s="2"/>
      <c r="H666" s="2">
        <v>77.3</v>
      </c>
      <c r="I666" s="2"/>
      <c r="J666" s="2"/>
      <c r="K666" s="2">
        <v>83.3</v>
      </c>
      <c r="L666" s="2"/>
      <c r="M666" s="2"/>
      <c r="S666" s="3"/>
    </row>
    <row r="667" spans="1:19" ht="14.45" x14ac:dyDescent="0.3">
      <c r="A667">
        <v>4</v>
      </c>
      <c r="C667" t="str">
        <f t="shared" si="131"/>
        <v>ODS4«</v>
      </c>
      <c r="D667" s="8" t="s">
        <v>22</v>
      </c>
      <c r="E667" s="8"/>
      <c r="F667" s="2"/>
      <c r="G667" s="2"/>
      <c r="H667" s="2">
        <v>97.199999999999989</v>
      </c>
      <c r="I667" s="2"/>
      <c r="J667" s="2"/>
      <c r="K667" s="2">
        <v>99.600000000000009</v>
      </c>
      <c r="L667" s="2"/>
      <c r="M667" s="2"/>
      <c r="S667" s="3"/>
    </row>
    <row r="668" spans="1:19" ht="14.45" x14ac:dyDescent="0.3">
      <c r="A668">
        <v>4</v>
      </c>
      <c r="C668" t="str">
        <f t="shared" si="131"/>
        <v>ODS4«</v>
      </c>
      <c r="D668" s="8" t="s">
        <v>23</v>
      </c>
      <c r="E668" s="8"/>
      <c r="F668" s="2"/>
      <c r="G668" s="2"/>
      <c r="H668" s="2">
        <v>53.3</v>
      </c>
      <c r="I668" s="2"/>
      <c r="J668" s="2"/>
      <c r="K668" s="2">
        <v>59.900000000000006</v>
      </c>
      <c r="L668" s="2"/>
      <c r="M668" s="2"/>
      <c r="S668" s="3"/>
    </row>
    <row r="669" spans="1:19" ht="14.45" x14ac:dyDescent="0.3">
      <c r="A669">
        <v>4</v>
      </c>
      <c r="C669" t="str">
        <f t="shared" si="131"/>
        <v>ODS4«</v>
      </c>
      <c r="D669" s="8" t="s">
        <v>24</v>
      </c>
      <c r="E669" s="8"/>
      <c r="F669" s="2"/>
      <c r="G669" s="2"/>
      <c r="H669" s="2">
        <v>47.900000000000006</v>
      </c>
      <c r="I669" s="2"/>
      <c r="J669" s="2"/>
      <c r="K669" s="2">
        <v>43.2</v>
      </c>
      <c r="L669" s="2"/>
      <c r="M669" s="2"/>
      <c r="S669" s="3"/>
    </row>
    <row r="670" spans="1:19" ht="14.45" x14ac:dyDescent="0.3">
      <c r="A670">
        <v>4</v>
      </c>
      <c r="C670" t="str">
        <f t="shared" si="131"/>
        <v>ODS4«</v>
      </c>
      <c r="D670" s="8" t="s">
        <v>25</v>
      </c>
      <c r="E670" s="8"/>
      <c r="F670" s="2"/>
      <c r="G670" s="2"/>
      <c r="H670" s="2">
        <v>58.399999999999991</v>
      </c>
      <c r="I670" s="2"/>
      <c r="J670" s="2"/>
      <c r="K670" s="2">
        <v>63.099999999999994</v>
      </c>
      <c r="L670" s="2"/>
      <c r="M670" s="2"/>
      <c r="S670" s="3"/>
    </row>
    <row r="671" spans="1:19" ht="14.45" x14ac:dyDescent="0.3">
      <c r="A671">
        <v>4</v>
      </c>
      <c r="C671" t="str">
        <f t="shared" si="131"/>
        <v>ODS4«</v>
      </c>
      <c r="D671" s="8" t="s">
        <v>26</v>
      </c>
      <c r="E671" s="8"/>
      <c r="F671" s="2"/>
      <c r="G671" s="2"/>
      <c r="H671" s="2">
        <v>64.400000000000006</v>
      </c>
      <c r="I671" s="2"/>
      <c r="J671" s="2"/>
      <c r="K671" s="2">
        <v>59.9</v>
      </c>
      <c r="L671" s="2"/>
      <c r="M671" s="2"/>
      <c r="S671" s="3"/>
    </row>
    <row r="672" spans="1:19" ht="14.45" x14ac:dyDescent="0.3">
      <c r="A672">
        <v>4</v>
      </c>
      <c r="C672" t="str">
        <f t="shared" si="131"/>
        <v>ODS4«</v>
      </c>
      <c r="D672" s="8" t="s">
        <v>27</v>
      </c>
      <c r="E672" s="8"/>
      <c r="F672" s="2"/>
      <c r="G672" s="2"/>
      <c r="H672" s="2">
        <v>117.1</v>
      </c>
      <c r="I672" s="2"/>
      <c r="J672" s="2"/>
      <c r="K672" s="2">
        <v>131.29999999999998</v>
      </c>
      <c r="L672" s="2"/>
      <c r="M672" s="2"/>
      <c r="S672" s="3"/>
    </row>
    <row r="673" spans="1:19" ht="14.45" x14ac:dyDescent="0.3">
      <c r="A673">
        <v>4</v>
      </c>
      <c r="C673" t="str">
        <f t="shared" si="131"/>
        <v>ODS4«</v>
      </c>
      <c r="D673" s="8" t="s">
        <v>28</v>
      </c>
      <c r="E673" s="8"/>
      <c r="F673" s="2"/>
      <c r="G673" s="2"/>
      <c r="H673" s="2">
        <v>60.8</v>
      </c>
      <c r="I673" s="2"/>
      <c r="J673" s="2"/>
      <c r="K673" s="2">
        <v>56.2</v>
      </c>
      <c r="L673" s="2"/>
      <c r="M673" s="2"/>
      <c r="S673" s="3"/>
    </row>
    <row r="674" spans="1:19" ht="14.45" x14ac:dyDescent="0.3">
      <c r="A674">
        <v>4</v>
      </c>
      <c r="C674" t="str">
        <f t="shared" si="131"/>
        <v>ODS4«</v>
      </c>
      <c r="D674" s="8" t="s">
        <v>29</v>
      </c>
      <c r="E674" s="8"/>
      <c r="F674" s="2"/>
      <c r="G674" s="2"/>
      <c r="H674" s="2">
        <v>63.3</v>
      </c>
      <c r="I674" s="2"/>
      <c r="J674" s="2"/>
      <c r="K674" s="2">
        <v>67.699999999999989</v>
      </c>
      <c r="L674" s="2"/>
      <c r="M674" s="2"/>
      <c r="S674" s="3"/>
    </row>
    <row r="675" spans="1:19" ht="14.45" x14ac:dyDescent="0.3">
      <c r="A675">
        <v>4</v>
      </c>
      <c r="C675" t="str">
        <f t="shared" si="119"/>
        <v>ODS4«</v>
      </c>
      <c r="D675" s="7" t="s">
        <v>56</v>
      </c>
      <c r="E675" s="7"/>
      <c r="F675" s="2"/>
      <c r="G675" s="2"/>
      <c r="H675" s="2"/>
      <c r="I675" s="2"/>
      <c r="J675" s="2"/>
      <c r="K675" s="2"/>
      <c r="L675" s="2"/>
      <c r="M675" s="2"/>
      <c r="O675" s="14" t="s">
        <v>185</v>
      </c>
      <c r="S675" s="3"/>
    </row>
    <row r="676" spans="1:19" ht="14.45" x14ac:dyDescent="0.3">
      <c r="A676">
        <v>4</v>
      </c>
      <c r="C676" t="str">
        <f t="shared" si="119"/>
        <v>ODS4«</v>
      </c>
      <c r="D676" s="8" t="s">
        <v>2</v>
      </c>
      <c r="E676" s="8"/>
      <c r="F676" s="2">
        <v>7.9</v>
      </c>
      <c r="G676" s="2">
        <v>8</v>
      </c>
      <c r="H676" s="2">
        <v>8.1</v>
      </c>
      <c r="I676" s="2">
        <v>8.5</v>
      </c>
      <c r="J676" s="2">
        <v>8.4</v>
      </c>
      <c r="K676" s="2">
        <v>8.1999999999999993</v>
      </c>
      <c r="L676" s="2">
        <v>8.1999999999999993</v>
      </c>
      <c r="M676" s="2">
        <v>8</v>
      </c>
      <c r="N676">
        <f>(M676/H676)^(1/5)-1</f>
        <v>-2.4814201741034658E-3</v>
      </c>
      <c r="O676">
        <f>N676*100</f>
        <v>-0.24814201741034658</v>
      </c>
      <c r="P676">
        <f>IF(O676&lt;-2,-5,IF(O676&gt;2,5,2.5*O676))</f>
        <v>-0.62035504352586646</v>
      </c>
      <c r="Q676">
        <f>MAX($M$676:$M$702)</f>
        <v>28.6</v>
      </c>
      <c r="R676">
        <f>MIN($M$676:$M$702)</f>
        <v>1</v>
      </c>
      <c r="S676" s="3">
        <f>(M676-R676)/(Q676-R676)*100</f>
        <v>25.362318840579707</v>
      </c>
    </row>
    <row r="677" spans="1:19" ht="14.45" x14ac:dyDescent="0.3">
      <c r="A677">
        <v>4</v>
      </c>
      <c r="C677" t="str">
        <f t="shared" si="119"/>
        <v>ODS4«</v>
      </c>
      <c r="D677" s="8" t="s">
        <v>3</v>
      </c>
      <c r="E677" s="8"/>
      <c r="F677" s="2">
        <v>14.1</v>
      </c>
      <c r="G677" s="2">
        <v>14.3</v>
      </c>
      <c r="H677" s="2">
        <v>14.4</v>
      </c>
      <c r="I677" s="2">
        <v>14.9</v>
      </c>
      <c r="J677" s="2">
        <v>15.8</v>
      </c>
      <c r="K677" s="2">
        <v>15.1</v>
      </c>
      <c r="L677" s="2">
        <v>14.7</v>
      </c>
      <c r="M677" s="2">
        <v>11.7</v>
      </c>
      <c r="N677">
        <f t="shared" ref="N677:N690" si="132">(M677/H677)^(1/5)-1</f>
        <v>-4.0677404187346888E-2</v>
      </c>
      <c r="O677">
        <f t="shared" ref="O677:O703" si="133">N677*100</f>
        <v>-4.0677404187346884</v>
      </c>
      <c r="P677">
        <f t="shared" ref="P677:P703" si="134">IF(O677&lt;-2,-5,IF(O677&gt;2,5,2.5*O677))</f>
        <v>-5</v>
      </c>
      <c r="Q677">
        <f t="shared" ref="Q677:Q703" si="135">MAX($M$676:$M$702)</f>
        <v>28.6</v>
      </c>
      <c r="R677">
        <f t="shared" ref="R677:R703" si="136">MIN($M$676:$M$702)</f>
        <v>1</v>
      </c>
      <c r="S677" s="3">
        <f t="shared" ref="S677:S690" si="137">(M677-R677)/(Q677-R677)*100</f>
        <v>38.768115942028977</v>
      </c>
    </row>
    <row r="678" spans="1:19" ht="14.45" x14ac:dyDescent="0.3">
      <c r="A678">
        <v>4</v>
      </c>
      <c r="C678" t="str">
        <f t="shared" si="119"/>
        <v>ODS4«</v>
      </c>
      <c r="D678" s="8" t="s">
        <v>4</v>
      </c>
      <c r="E678" s="8"/>
      <c r="F678" s="2">
        <v>6.9</v>
      </c>
      <c r="G678" s="2">
        <v>7.4</v>
      </c>
      <c r="H678" s="2">
        <v>6.9</v>
      </c>
      <c r="I678" s="2">
        <v>7</v>
      </c>
      <c r="J678" s="2">
        <v>8.5</v>
      </c>
      <c r="K678" s="2">
        <v>8.5</v>
      </c>
      <c r="L678" s="2">
        <v>8.1999999999999993</v>
      </c>
      <c r="M678" s="2">
        <v>7.4</v>
      </c>
      <c r="N678">
        <f t="shared" si="132"/>
        <v>1.4090059927290843E-2</v>
      </c>
      <c r="O678">
        <f t="shared" si="133"/>
        <v>1.4090059927290843</v>
      </c>
      <c r="P678">
        <f t="shared" si="134"/>
        <v>3.5225149818227108</v>
      </c>
      <c r="Q678">
        <f t="shared" si="135"/>
        <v>28.6</v>
      </c>
      <c r="R678">
        <f t="shared" si="136"/>
        <v>1</v>
      </c>
      <c r="S678" s="3">
        <f t="shared" si="137"/>
        <v>23.188405797101449</v>
      </c>
    </row>
    <row r="679" spans="1:19" ht="14.45" x14ac:dyDescent="0.3">
      <c r="A679">
        <v>4</v>
      </c>
      <c r="C679" t="str">
        <f t="shared" si="119"/>
        <v>ODS4«</v>
      </c>
      <c r="D679" s="8" t="s">
        <v>5</v>
      </c>
      <c r="E679" s="8"/>
      <c r="F679" s="2">
        <v>2</v>
      </c>
      <c r="G679" s="2">
        <v>2.1</v>
      </c>
      <c r="H679" s="2">
        <v>2</v>
      </c>
      <c r="I679" s="2">
        <v>2.2000000000000002</v>
      </c>
      <c r="J679" s="2">
        <v>2.2999999999999998</v>
      </c>
      <c r="K679" s="2">
        <v>2.5</v>
      </c>
      <c r="L679" s="2">
        <v>2</v>
      </c>
      <c r="M679" s="2">
        <v>1.6</v>
      </c>
      <c r="N679">
        <f t="shared" si="132"/>
        <v>-4.3647500209962997E-2</v>
      </c>
      <c r="O679">
        <f t="shared" si="133"/>
        <v>-4.3647500209962997</v>
      </c>
      <c r="P679">
        <f t="shared" si="134"/>
        <v>-5</v>
      </c>
      <c r="Q679">
        <f t="shared" si="135"/>
        <v>28.6</v>
      </c>
      <c r="R679">
        <f t="shared" si="136"/>
        <v>1</v>
      </c>
      <c r="S679" s="3">
        <f t="shared" si="137"/>
        <v>2.1739130434782612</v>
      </c>
    </row>
    <row r="680" spans="1:19" ht="14.45" x14ac:dyDescent="0.3">
      <c r="A680">
        <v>4</v>
      </c>
      <c r="C680" t="str">
        <f t="shared" si="119"/>
        <v>ODS4«</v>
      </c>
      <c r="D680" s="8" t="s">
        <v>6</v>
      </c>
      <c r="E680" s="8"/>
      <c r="F680" s="2">
        <v>7.2</v>
      </c>
      <c r="G680" s="2">
        <v>7.1</v>
      </c>
      <c r="H680" s="2">
        <v>7.5</v>
      </c>
      <c r="I680" s="2">
        <v>6.9</v>
      </c>
      <c r="J680" s="2">
        <v>6.9</v>
      </c>
      <c r="K680" s="2">
        <v>6.7</v>
      </c>
      <c r="L680" s="2">
        <v>5.9</v>
      </c>
      <c r="M680" s="2">
        <v>4.7</v>
      </c>
      <c r="N680">
        <f t="shared" si="132"/>
        <v>-8.92329317218441E-2</v>
      </c>
      <c r="O680">
        <f t="shared" si="133"/>
        <v>-8.92329317218441</v>
      </c>
      <c r="P680">
        <f t="shared" si="134"/>
        <v>-5</v>
      </c>
      <c r="Q680">
        <f t="shared" si="135"/>
        <v>28.6</v>
      </c>
      <c r="R680">
        <f t="shared" si="136"/>
        <v>1</v>
      </c>
      <c r="S680" s="3">
        <f t="shared" si="137"/>
        <v>13.405797101449277</v>
      </c>
    </row>
    <row r="681" spans="1:19" ht="14.45" x14ac:dyDescent="0.3">
      <c r="A681">
        <v>4</v>
      </c>
      <c r="C681" t="str">
        <f t="shared" si="119"/>
        <v>ODS4«</v>
      </c>
      <c r="D681" s="8" t="s">
        <v>7</v>
      </c>
      <c r="E681" s="8"/>
      <c r="F681" s="2">
        <v>3.1</v>
      </c>
      <c r="G681" s="2">
        <v>2.8</v>
      </c>
      <c r="H681" s="2">
        <v>3.1</v>
      </c>
      <c r="I681" s="2">
        <v>3</v>
      </c>
      <c r="J681" s="2">
        <v>2.2999999999999998</v>
      </c>
      <c r="K681" s="2">
        <v>2.9</v>
      </c>
      <c r="L681" s="2">
        <v>3.5</v>
      </c>
      <c r="M681" s="2">
        <v>3.2</v>
      </c>
      <c r="N681">
        <f t="shared" si="132"/>
        <v>6.3699419970277837E-3</v>
      </c>
      <c r="O681">
        <f t="shared" si="133"/>
        <v>0.63699419970277837</v>
      </c>
      <c r="P681">
        <f t="shared" si="134"/>
        <v>1.5924854992569459</v>
      </c>
      <c r="Q681">
        <f t="shared" si="135"/>
        <v>28.6</v>
      </c>
      <c r="R681">
        <f t="shared" si="136"/>
        <v>1</v>
      </c>
      <c r="S681" s="3">
        <f t="shared" si="137"/>
        <v>7.9710144927536239</v>
      </c>
    </row>
    <row r="682" spans="1:19" ht="14.45" x14ac:dyDescent="0.3">
      <c r="A682">
        <v>4</v>
      </c>
      <c r="C682" t="str">
        <f t="shared" si="119"/>
        <v>ODS4«</v>
      </c>
      <c r="D682" s="8" t="s">
        <v>8</v>
      </c>
      <c r="E682" s="8"/>
      <c r="F682" s="2">
        <v>31.5</v>
      </c>
      <c r="G682" s="2">
        <v>31.9</v>
      </c>
      <c r="H682" s="2">
        <v>31.5</v>
      </c>
      <c r="I682" s="2">
        <v>28</v>
      </c>
      <c r="J682" s="2">
        <v>26.9</v>
      </c>
      <c r="K682" s="2">
        <v>23.5</v>
      </c>
      <c r="L682" s="2">
        <v>25.3</v>
      </c>
      <c r="M682" s="2">
        <v>20</v>
      </c>
      <c r="N682">
        <f t="shared" si="132"/>
        <v>-8.68462890526146E-2</v>
      </c>
      <c r="O682">
        <f t="shared" si="133"/>
        <v>-8.6846289052614605</v>
      </c>
      <c r="P682">
        <f t="shared" si="134"/>
        <v>-5</v>
      </c>
      <c r="Q682">
        <f t="shared" si="135"/>
        <v>28.6</v>
      </c>
      <c r="R682">
        <f t="shared" si="136"/>
        <v>1</v>
      </c>
      <c r="S682" s="3">
        <f t="shared" si="137"/>
        <v>68.840579710144922</v>
      </c>
    </row>
    <row r="683" spans="1:19" ht="14.45" x14ac:dyDescent="0.3">
      <c r="A683">
        <v>4</v>
      </c>
      <c r="C683" t="str">
        <f t="shared" si="119"/>
        <v>ODS4«</v>
      </c>
      <c r="D683" s="8" t="s">
        <v>9</v>
      </c>
      <c r="E683" s="8"/>
      <c r="F683" s="2">
        <v>3.1</v>
      </c>
      <c r="G683" s="2">
        <v>3.1</v>
      </c>
      <c r="H683" s="2">
        <v>3.1</v>
      </c>
      <c r="I683" s="2">
        <v>2.9</v>
      </c>
      <c r="J683" s="2">
        <v>3.4</v>
      </c>
      <c r="K683" s="2">
        <v>4</v>
      </c>
      <c r="L683" s="2">
        <v>3.6</v>
      </c>
      <c r="M683" s="2">
        <v>2.8</v>
      </c>
      <c r="N683">
        <f t="shared" si="132"/>
        <v>-2.0150743318743669E-2</v>
      </c>
      <c r="O683">
        <f t="shared" si="133"/>
        <v>-2.0150743318743669</v>
      </c>
      <c r="P683">
        <f t="shared" si="134"/>
        <v>-5</v>
      </c>
      <c r="Q683">
        <f t="shared" si="135"/>
        <v>28.6</v>
      </c>
      <c r="R683">
        <f t="shared" si="136"/>
        <v>1</v>
      </c>
      <c r="S683" s="3">
        <f t="shared" si="137"/>
        <v>6.5217391304347814</v>
      </c>
    </row>
    <row r="684" spans="1:19" ht="14.45" x14ac:dyDescent="0.3">
      <c r="A684">
        <v>4</v>
      </c>
      <c r="C684" t="str">
        <f t="shared" si="119"/>
        <v>ODS4«</v>
      </c>
      <c r="D684" s="8" t="s">
        <v>10</v>
      </c>
      <c r="E684" s="8"/>
      <c r="F684" s="2">
        <v>12.5</v>
      </c>
      <c r="G684" s="2">
        <v>12.1</v>
      </c>
      <c r="H684" s="2">
        <v>11.9</v>
      </c>
      <c r="I684" s="2">
        <v>11.6</v>
      </c>
      <c r="J684" s="2">
        <v>12</v>
      </c>
      <c r="K684" s="2">
        <v>11.4</v>
      </c>
      <c r="L684" s="2">
        <v>11.2</v>
      </c>
      <c r="M684" s="2">
        <v>8.4</v>
      </c>
      <c r="N684">
        <f t="shared" si="132"/>
        <v>-6.7290361059346715E-2</v>
      </c>
      <c r="O684">
        <f t="shared" si="133"/>
        <v>-6.7290361059346715</v>
      </c>
      <c r="P684">
        <f t="shared" si="134"/>
        <v>-5</v>
      </c>
      <c r="Q684">
        <f t="shared" si="135"/>
        <v>28.6</v>
      </c>
      <c r="R684">
        <f t="shared" si="136"/>
        <v>1</v>
      </c>
      <c r="S684" s="3">
        <f t="shared" si="137"/>
        <v>26.811594202898554</v>
      </c>
    </row>
    <row r="685" spans="1:19" ht="14.45" x14ac:dyDescent="0.3">
      <c r="A685">
        <v>4</v>
      </c>
      <c r="C685" t="str">
        <f t="shared" si="119"/>
        <v>ODS4«</v>
      </c>
      <c r="D685" s="8" t="s">
        <v>11</v>
      </c>
      <c r="E685" s="8"/>
      <c r="F685" s="2">
        <v>11.4</v>
      </c>
      <c r="G685" s="2">
        <v>10.1</v>
      </c>
      <c r="H685" s="2">
        <v>9.9</v>
      </c>
      <c r="I685" s="2">
        <v>9.4</v>
      </c>
      <c r="J685" s="2">
        <v>9.9</v>
      </c>
      <c r="K685" s="2">
        <v>10.5</v>
      </c>
      <c r="L685" s="2">
        <v>10.6</v>
      </c>
      <c r="M685" s="2">
        <v>11</v>
      </c>
      <c r="N685">
        <f t="shared" si="132"/>
        <v>2.1295687600135116E-2</v>
      </c>
      <c r="O685">
        <f t="shared" si="133"/>
        <v>2.1295687600135116</v>
      </c>
      <c r="P685">
        <f t="shared" si="134"/>
        <v>5</v>
      </c>
      <c r="Q685">
        <f t="shared" si="135"/>
        <v>28.6</v>
      </c>
      <c r="R685">
        <f t="shared" si="136"/>
        <v>1</v>
      </c>
      <c r="S685" s="3">
        <f t="shared" si="137"/>
        <v>36.231884057971016</v>
      </c>
    </row>
    <row r="686" spans="1:19" ht="14.45" x14ac:dyDescent="0.3">
      <c r="A686">
        <v>4</v>
      </c>
      <c r="C686" t="str">
        <f t="shared" si="119"/>
        <v>ODS4«</v>
      </c>
      <c r="D686" s="8" t="s">
        <v>12</v>
      </c>
      <c r="E686" s="8"/>
      <c r="F686" s="2">
        <v>12.6</v>
      </c>
      <c r="G686" s="2">
        <v>11.6</v>
      </c>
      <c r="H686" s="2">
        <v>12.4</v>
      </c>
      <c r="I686" s="2">
        <v>15.7</v>
      </c>
      <c r="J686" s="2">
        <v>17.2</v>
      </c>
      <c r="K686" s="2">
        <v>19.7</v>
      </c>
      <c r="L686" s="2">
        <v>20.2</v>
      </c>
      <c r="M686" s="2">
        <v>17.100000000000001</v>
      </c>
      <c r="N686">
        <f t="shared" si="132"/>
        <v>6.6387105486052755E-2</v>
      </c>
      <c r="O686">
        <f t="shared" si="133"/>
        <v>6.6387105486052755</v>
      </c>
      <c r="P686">
        <f t="shared" si="134"/>
        <v>5</v>
      </c>
      <c r="Q686">
        <f t="shared" si="135"/>
        <v>28.6</v>
      </c>
      <c r="R686">
        <f t="shared" si="136"/>
        <v>1</v>
      </c>
      <c r="S686" s="3">
        <f t="shared" si="137"/>
        <v>58.333333333333336</v>
      </c>
    </row>
    <row r="687" spans="1:19" ht="14.45" x14ac:dyDescent="0.3">
      <c r="A687">
        <v>4</v>
      </c>
      <c r="C687" t="str">
        <f t="shared" si="119"/>
        <v>ODS4«</v>
      </c>
      <c r="D687" s="8" t="s">
        <v>13</v>
      </c>
      <c r="E687" s="8"/>
      <c r="F687" s="2">
        <v>24.9</v>
      </c>
      <c r="G687" s="2">
        <v>25.1</v>
      </c>
      <c r="H687" s="2">
        <v>25.4</v>
      </c>
      <c r="I687" s="2">
        <v>26.4</v>
      </c>
      <c r="J687" s="2">
        <v>27.4</v>
      </c>
      <c r="K687" s="2">
        <v>28.5</v>
      </c>
      <c r="L687" s="2">
        <v>29</v>
      </c>
      <c r="M687" s="2">
        <v>27.3</v>
      </c>
      <c r="N687">
        <f t="shared" si="132"/>
        <v>1.4532084424458747E-2</v>
      </c>
      <c r="O687">
        <f t="shared" si="133"/>
        <v>1.4532084424458747</v>
      </c>
      <c r="P687">
        <f t="shared" si="134"/>
        <v>3.6330211061146866</v>
      </c>
      <c r="Q687">
        <f t="shared" si="135"/>
        <v>28.6</v>
      </c>
      <c r="R687">
        <f t="shared" si="136"/>
        <v>1</v>
      </c>
      <c r="S687" s="3">
        <f t="shared" si="137"/>
        <v>95.289855072463766</v>
      </c>
    </row>
    <row r="688" spans="1:19" ht="14.45" x14ac:dyDescent="0.3">
      <c r="A688">
        <v>4</v>
      </c>
      <c r="C688" t="str">
        <f t="shared" si="119"/>
        <v>ODS4«</v>
      </c>
      <c r="D688" s="8" t="s">
        <v>14</v>
      </c>
      <c r="E688" s="8"/>
      <c r="F688" s="2">
        <v>17.8</v>
      </c>
      <c r="G688" s="2">
        <v>18.399999999999999</v>
      </c>
      <c r="H688" s="2">
        <v>18.600000000000001</v>
      </c>
      <c r="I688" s="2">
        <v>18.8</v>
      </c>
      <c r="J688" s="2">
        <v>18.7</v>
      </c>
      <c r="K688" s="2">
        <v>18.600000000000001</v>
      </c>
      <c r="L688" s="2">
        <v>19.5</v>
      </c>
      <c r="M688" s="2">
        <v>13</v>
      </c>
      <c r="N688">
        <f t="shared" si="132"/>
        <v>-6.9136328400738467E-2</v>
      </c>
      <c r="O688">
        <f t="shared" si="133"/>
        <v>-6.9136328400738467</v>
      </c>
      <c r="P688">
        <f t="shared" si="134"/>
        <v>-5</v>
      </c>
      <c r="Q688">
        <f t="shared" si="135"/>
        <v>28.6</v>
      </c>
      <c r="R688">
        <f t="shared" si="136"/>
        <v>1</v>
      </c>
      <c r="S688" s="3">
        <f t="shared" si="137"/>
        <v>43.478260869565219</v>
      </c>
    </row>
    <row r="689" spans="1:19" ht="14.45" x14ac:dyDescent="0.3">
      <c r="A689">
        <v>4</v>
      </c>
      <c r="C689" t="str">
        <f t="shared" si="119"/>
        <v>ODS4«</v>
      </c>
      <c r="D689" s="8" t="s">
        <v>15</v>
      </c>
      <c r="E689" s="8"/>
      <c r="F689" s="2">
        <v>3.2</v>
      </c>
      <c r="G689" s="2">
        <v>3.2</v>
      </c>
      <c r="H689" s="2">
        <v>3.3</v>
      </c>
      <c r="I689" s="2">
        <v>4</v>
      </c>
      <c r="J689" s="2">
        <v>4.5</v>
      </c>
      <c r="K689" s="2">
        <v>4.5</v>
      </c>
      <c r="L689" s="2">
        <v>3.9</v>
      </c>
      <c r="M689" s="2">
        <v>4.0999999999999996</v>
      </c>
      <c r="N689">
        <f t="shared" si="132"/>
        <v>4.4369026902302489E-2</v>
      </c>
      <c r="O689">
        <f t="shared" si="133"/>
        <v>4.4369026902302489</v>
      </c>
      <c r="P689">
        <f t="shared" si="134"/>
        <v>5</v>
      </c>
      <c r="Q689">
        <f t="shared" si="135"/>
        <v>28.6</v>
      </c>
      <c r="R689">
        <f t="shared" si="136"/>
        <v>1</v>
      </c>
      <c r="S689" s="3">
        <f t="shared" si="137"/>
        <v>11.231884057971014</v>
      </c>
    </row>
    <row r="690" spans="1:19" ht="14.45" x14ac:dyDescent="0.3">
      <c r="A690">
        <v>4</v>
      </c>
      <c r="C690" t="str">
        <f t="shared" si="119"/>
        <v>ODS4«</v>
      </c>
      <c r="D690" s="8" t="s">
        <v>16</v>
      </c>
      <c r="E690" s="8"/>
      <c r="F690" s="2">
        <v>3.2</v>
      </c>
      <c r="G690" s="2">
        <v>3.3</v>
      </c>
      <c r="H690" s="2">
        <v>7.1</v>
      </c>
      <c r="I690" s="2">
        <v>6.3</v>
      </c>
      <c r="J690" s="2">
        <v>6.2</v>
      </c>
      <c r="K690" s="2">
        <v>6</v>
      </c>
      <c r="L690" s="2">
        <v>5.8</v>
      </c>
      <c r="M690" s="2">
        <v>5.0999999999999996</v>
      </c>
      <c r="N690">
        <f t="shared" si="132"/>
        <v>-6.4029058940796912E-2</v>
      </c>
      <c r="O690">
        <f t="shared" si="133"/>
        <v>-6.4029058940796908</v>
      </c>
      <c r="P690">
        <f t="shared" si="134"/>
        <v>-5</v>
      </c>
      <c r="Q690">
        <f t="shared" si="135"/>
        <v>28.6</v>
      </c>
      <c r="R690">
        <f t="shared" si="136"/>
        <v>1</v>
      </c>
      <c r="S690" s="3">
        <f t="shared" si="137"/>
        <v>14.855072463768112</v>
      </c>
    </row>
    <row r="691" spans="1:19" ht="14.45" x14ac:dyDescent="0.3">
      <c r="A691">
        <v>4</v>
      </c>
      <c r="C691" t="str">
        <f t="shared" si="119"/>
        <v>ODS4«</v>
      </c>
      <c r="D691" s="8" t="s">
        <v>17</v>
      </c>
      <c r="E691" s="8"/>
      <c r="F691" s="2">
        <v>7.6</v>
      </c>
      <c r="G691" s="2">
        <v>7</v>
      </c>
      <c r="H691" s="2">
        <v>6.5</v>
      </c>
      <c r="I691" s="2">
        <v>6.5</v>
      </c>
      <c r="J691" s="2">
        <v>9</v>
      </c>
      <c r="K691" s="2">
        <v>12.5</v>
      </c>
      <c r="L691" s="2">
        <v>12.6</v>
      </c>
      <c r="M691" s="2">
        <v>11</v>
      </c>
      <c r="N691">
        <f>(L691/G691)^(1/5)-1</f>
        <v>0.12474611314209483</v>
      </c>
      <c r="O691">
        <f t="shared" si="133"/>
        <v>12.474611314209483</v>
      </c>
      <c r="P691">
        <f t="shared" si="134"/>
        <v>5</v>
      </c>
      <c r="Q691">
        <f t="shared" si="135"/>
        <v>28.6</v>
      </c>
      <c r="R691">
        <f t="shared" si="136"/>
        <v>1</v>
      </c>
      <c r="S691" s="3">
        <f>(L691-R691)/(Q691-R691)*100</f>
        <v>42.028985507246375</v>
      </c>
    </row>
    <row r="692" spans="1:19" ht="14.45" x14ac:dyDescent="0.3">
      <c r="A692">
        <v>4</v>
      </c>
      <c r="C692" t="str">
        <f t="shared" si="119"/>
        <v>ODS4«</v>
      </c>
      <c r="D692" s="8" t="s">
        <v>18</v>
      </c>
      <c r="E692" s="8"/>
      <c r="F692" s="2">
        <v>6.2</v>
      </c>
      <c r="G692" s="2">
        <v>8.1</v>
      </c>
      <c r="H692" s="2">
        <v>7.3</v>
      </c>
      <c r="I692" s="2">
        <v>8.3000000000000007</v>
      </c>
      <c r="J692" s="2">
        <v>7.9</v>
      </c>
      <c r="K692" s="2">
        <v>8.1</v>
      </c>
      <c r="L692" s="2">
        <v>8.1</v>
      </c>
      <c r="M692" s="2">
        <v>7.2</v>
      </c>
      <c r="N692">
        <f t="shared" ref="N692:N702" si="138">(M692/H692)^(1/5)-1</f>
        <v>-2.7548628083579052E-3</v>
      </c>
      <c r="O692">
        <f t="shared" si="133"/>
        <v>-0.27548628083579052</v>
      </c>
      <c r="P692">
        <f t="shared" si="134"/>
        <v>-0.6887157020894763</v>
      </c>
      <c r="Q692">
        <f t="shared" si="135"/>
        <v>28.6</v>
      </c>
      <c r="R692">
        <f t="shared" si="136"/>
        <v>1</v>
      </c>
      <c r="S692" s="3">
        <f t="shared" ref="S692:S702" si="139">(M692-R692)/(Q692-R692)*100</f>
        <v>22.463768115942027</v>
      </c>
    </row>
    <row r="693" spans="1:19" ht="14.45" x14ac:dyDescent="0.3">
      <c r="A693">
        <v>4</v>
      </c>
      <c r="C693" t="str">
        <f t="shared" si="119"/>
        <v>ODS4«</v>
      </c>
      <c r="D693" s="8" t="s">
        <v>19</v>
      </c>
      <c r="E693" s="8"/>
      <c r="F693" s="2">
        <v>6.8</v>
      </c>
      <c r="G693" s="2">
        <v>5.6</v>
      </c>
      <c r="H693" s="2">
        <v>5.7</v>
      </c>
      <c r="I693" s="2">
        <v>7.3</v>
      </c>
      <c r="J693" s="2">
        <v>7.5</v>
      </c>
      <c r="K693" s="2">
        <v>6.7</v>
      </c>
      <c r="L693" s="2">
        <v>7.4</v>
      </c>
      <c r="M693" s="2">
        <v>6.6</v>
      </c>
      <c r="N693">
        <f t="shared" si="138"/>
        <v>2.9754778570413087E-2</v>
      </c>
      <c r="O693">
        <f t="shared" si="133"/>
        <v>2.9754778570413087</v>
      </c>
      <c r="P693">
        <f t="shared" si="134"/>
        <v>5</v>
      </c>
      <c r="Q693">
        <f t="shared" si="135"/>
        <v>28.6</v>
      </c>
      <c r="R693">
        <f t="shared" si="136"/>
        <v>1</v>
      </c>
      <c r="S693" s="3">
        <f t="shared" si="139"/>
        <v>20.289855072463766</v>
      </c>
    </row>
    <row r="694" spans="1:19" ht="14.45" x14ac:dyDescent="0.3">
      <c r="A694">
        <v>4</v>
      </c>
      <c r="C694" t="str">
        <f t="shared" si="119"/>
        <v>ODS4«</v>
      </c>
      <c r="D694" s="8" t="s">
        <v>20</v>
      </c>
      <c r="E694" s="8"/>
      <c r="F694" s="2">
        <v>5.9</v>
      </c>
      <c r="G694" s="2">
        <v>5.0999999999999996</v>
      </c>
      <c r="H694" s="2">
        <v>5.8</v>
      </c>
      <c r="I694" s="2">
        <v>6</v>
      </c>
      <c r="J694" s="2">
        <v>5.9</v>
      </c>
      <c r="K694" s="2">
        <v>6.6</v>
      </c>
      <c r="L694" s="2">
        <v>7</v>
      </c>
      <c r="M694" s="2">
        <v>7.2</v>
      </c>
      <c r="N694">
        <f t="shared" si="138"/>
        <v>4.4193295943856237E-2</v>
      </c>
      <c r="O694">
        <f t="shared" si="133"/>
        <v>4.4193295943856237</v>
      </c>
      <c r="P694">
        <f t="shared" si="134"/>
        <v>5</v>
      </c>
      <c r="Q694">
        <f t="shared" si="135"/>
        <v>28.6</v>
      </c>
      <c r="R694">
        <f t="shared" si="136"/>
        <v>1</v>
      </c>
      <c r="S694" s="3">
        <f t="shared" si="139"/>
        <v>22.463768115942027</v>
      </c>
    </row>
    <row r="695" spans="1:19" ht="14.45" x14ac:dyDescent="0.3">
      <c r="A695">
        <v>4</v>
      </c>
      <c r="C695" t="str">
        <f t="shared" si="119"/>
        <v>ODS4«</v>
      </c>
      <c r="D695" s="8" t="s">
        <v>21</v>
      </c>
      <c r="E695" s="8"/>
      <c r="F695" s="2">
        <v>14.6</v>
      </c>
      <c r="G695" s="2">
        <v>14.5</v>
      </c>
      <c r="H695" s="2">
        <v>18</v>
      </c>
      <c r="I695" s="2">
        <v>16.8</v>
      </c>
      <c r="J695" s="2">
        <v>17.2</v>
      </c>
      <c r="K695" s="2">
        <v>18</v>
      </c>
      <c r="L695" s="2">
        <v>19.100000000000001</v>
      </c>
      <c r="M695" s="2">
        <v>16.3</v>
      </c>
      <c r="N695">
        <f t="shared" si="138"/>
        <v>-1.9645786246636487E-2</v>
      </c>
      <c r="O695">
        <f t="shared" si="133"/>
        <v>-1.9645786246636487</v>
      </c>
      <c r="P695">
        <f t="shared" si="134"/>
        <v>-4.9114465616591216</v>
      </c>
      <c r="Q695">
        <f t="shared" si="135"/>
        <v>28.6</v>
      </c>
      <c r="R695">
        <f t="shared" si="136"/>
        <v>1</v>
      </c>
      <c r="S695" s="3">
        <f t="shared" si="139"/>
        <v>55.434782608695656</v>
      </c>
    </row>
    <row r="696" spans="1:19" ht="14.45" x14ac:dyDescent="0.3">
      <c r="A696">
        <v>4</v>
      </c>
      <c r="C696" t="str">
        <f t="shared" si="119"/>
        <v>ODS4«</v>
      </c>
      <c r="D696" s="8" t="s">
        <v>22</v>
      </c>
      <c r="E696" s="8"/>
      <c r="F696" s="2">
        <v>7.7</v>
      </c>
      <c r="G696" s="2">
        <v>7.7</v>
      </c>
      <c r="H696" s="2">
        <v>7.4</v>
      </c>
      <c r="I696" s="2">
        <v>7.8</v>
      </c>
      <c r="J696" s="2">
        <v>10.6</v>
      </c>
      <c r="K696" s="2">
        <v>10.9</v>
      </c>
      <c r="L696" s="2">
        <v>11.9</v>
      </c>
      <c r="M696" s="2">
        <v>11</v>
      </c>
      <c r="N696">
        <f t="shared" si="138"/>
        <v>8.2510688249816333E-2</v>
      </c>
      <c r="O696">
        <f t="shared" si="133"/>
        <v>8.2510688249816333</v>
      </c>
      <c r="P696">
        <f t="shared" si="134"/>
        <v>5</v>
      </c>
      <c r="Q696">
        <f t="shared" si="135"/>
        <v>28.6</v>
      </c>
      <c r="R696">
        <f t="shared" si="136"/>
        <v>1</v>
      </c>
      <c r="S696" s="3">
        <f t="shared" si="139"/>
        <v>36.231884057971016</v>
      </c>
    </row>
    <row r="697" spans="1:19" ht="14.45" x14ac:dyDescent="0.3">
      <c r="A697">
        <v>4</v>
      </c>
      <c r="C697" t="str">
        <f t="shared" si="119"/>
        <v>ODS4«</v>
      </c>
      <c r="D697" s="8" t="s">
        <v>23</v>
      </c>
      <c r="E697" s="8"/>
      <c r="F697" s="2">
        <v>17.899999999999999</v>
      </c>
      <c r="G697" s="2">
        <v>18.3</v>
      </c>
      <c r="H697" s="2">
        <v>18.899999999999999</v>
      </c>
      <c r="I697" s="2">
        <v>18.8</v>
      </c>
      <c r="J697" s="2">
        <v>19.100000000000001</v>
      </c>
      <c r="K697" s="2">
        <v>19.100000000000001</v>
      </c>
      <c r="L697" s="2">
        <v>19.5</v>
      </c>
      <c r="M697" s="2">
        <v>18.8</v>
      </c>
      <c r="N697">
        <f t="shared" si="138"/>
        <v>-1.0604477733734408E-3</v>
      </c>
      <c r="O697">
        <f t="shared" si="133"/>
        <v>-0.10604477733734408</v>
      </c>
      <c r="P697">
        <f t="shared" si="134"/>
        <v>-0.26511194334336019</v>
      </c>
      <c r="Q697">
        <f t="shared" si="135"/>
        <v>28.6</v>
      </c>
      <c r="R697">
        <f t="shared" si="136"/>
        <v>1</v>
      </c>
      <c r="S697" s="3">
        <f t="shared" si="139"/>
        <v>64.492753623188406</v>
      </c>
    </row>
    <row r="698" spans="1:19" ht="14.45" x14ac:dyDescent="0.3">
      <c r="A698">
        <v>4</v>
      </c>
      <c r="C698" t="str">
        <f t="shared" si="119"/>
        <v>ODS4«</v>
      </c>
      <c r="D698" s="8" t="s">
        <v>24</v>
      </c>
      <c r="E698" s="8"/>
      <c r="F698" s="2">
        <v>4.3</v>
      </c>
      <c r="G698" s="2">
        <v>4</v>
      </c>
      <c r="H698" s="2">
        <v>3.5</v>
      </c>
      <c r="I698" s="2">
        <v>3.7</v>
      </c>
      <c r="J698" s="2">
        <v>4</v>
      </c>
      <c r="K698" s="2">
        <v>5.7</v>
      </c>
      <c r="L698" s="2">
        <v>4.8</v>
      </c>
      <c r="M698" s="2">
        <v>3.7</v>
      </c>
      <c r="N698">
        <f t="shared" si="138"/>
        <v>1.1175959835464599E-2</v>
      </c>
      <c r="O698">
        <f t="shared" si="133"/>
        <v>1.1175959835464599</v>
      </c>
      <c r="P698">
        <f t="shared" si="134"/>
        <v>2.7939899588661499</v>
      </c>
      <c r="Q698">
        <f t="shared" si="135"/>
        <v>28.6</v>
      </c>
      <c r="R698">
        <f t="shared" si="136"/>
        <v>1</v>
      </c>
      <c r="S698" s="3">
        <f t="shared" si="139"/>
        <v>9.7826086956521738</v>
      </c>
    </row>
    <row r="699" spans="1:19" ht="14.45" x14ac:dyDescent="0.3">
      <c r="A699">
        <v>4</v>
      </c>
      <c r="C699" t="str">
        <f t="shared" si="119"/>
        <v>ODS4«</v>
      </c>
      <c r="D699" s="8" t="s">
        <v>25</v>
      </c>
      <c r="E699" s="8"/>
      <c r="F699" s="2">
        <v>9.6999999999999993</v>
      </c>
      <c r="G699" s="2">
        <v>9.6</v>
      </c>
      <c r="H699" s="2">
        <v>9.6999999999999993</v>
      </c>
      <c r="I699" s="2">
        <v>9.6</v>
      </c>
      <c r="J699" s="2">
        <v>9.8000000000000007</v>
      </c>
      <c r="K699" s="2">
        <v>10.3</v>
      </c>
      <c r="L699" s="2">
        <v>10.5</v>
      </c>
      <c r="M699" s="2">
        <v>10</v>
      </c>
      <c r="N699">
        <f t="shared" si="138"/>
        <v>6.1104344993871962E-3</v>
      </c>
      <c r="O699">
        <f t="shared" si="133"/>
        <v>0.61104344993871962</v>
      </c>
      <c r="P699">
        <f t="shared" si="134"/>
        <v>1.527608624846799</v>
      </c>
      <c r="Q699">
        <f t="shared" si="135"/>
        <v>28.6</v>
      </c>
      <c r="R699">
        <f t="shared" si="136"/>
        <v>1</v>
      </c>
      <c r="S699" s="3">
        <f t="shared" si="139"/>
        <v>32.608695652173914</v>
      </c>
    </row>
    <row r="700" spans="1:19" ht="14.45" x14ac:dyDescent="0.3">
      <c r="A700">
        <v>4</v>
      </c>
      <c r="C700" t="str">
        <f t="shared" si="119"/>
        <v>ODS4«</v>
      </c>
      <c r="D700" s="8" t="s">
        <v>26</v>
      </c>
      <c r="E700" s="8"/>
      <c r="F700" s="2">
        <v>10</v>
      </c>
      <c r="G700" s="2">
        <v>9.6</v>
      </c>
      <c r="H700" s="2">
        <v>8.5</v>
      </c>
      <c r="I700" s="2">
        <v>8.8000000000000007</v>
      </c>
      <c r="J700" s="2">
        <v>9.8000000000000007</v>
      </c>
      <c r="K700" s="2">
        <v>8.5</v>
      </c>
      <c r="L700" s="2">
        <v>8.1</v>
      </c>
      <c r="M700" s="2">
        <v>5.5</v>
      </c>
      <c r="N700">
        <f t="shared" si="138"/>
        <v>-8.3381216239464262E-2</v>
      </c>
      <c r="O700">
        <f t="shared" si="133"/>
        <v>-8.3381216239464262</v>
      </c>
      <c r="P700">
        <f t="shared" si="134"/>
        <v>-5</v>
      </c>
      <c r="Q700">
        <f t="shared" si="135"/>
        <v>28.6</v>
      </c>
      <c r="R700">
        <f t="shared" si="136"/>
        <v>1</v>
      </c>
      <c r="S700" s="3">
        <f t="shared" si="139"/>
        <v>16.304347826086957</v>
      </c>
    </row>
    <row r="701" spans="1:19" ht="14.45" x14ac:dyDescent="0.3">
      <c r="A701">
        <v>4</v>
      </c>
      <c r="C701" t="str">
        <f t="shared" si="119"/>
        <v>ODS4«</v>
      </c>
      <c r="D701" s="8" t="s">
        <v>27</v>
      </c>
      <c r="E701" s="8"/>
      <c r="F701" s="2">
        <v>2</v>
      </c>
      <c r="G701" s="2">
        <v>1.5</v>
      </c>
      <c r="H701" s="2">
        <v>1.3</v>
      </c>
      <c r="I701" s="2">
        <v>1.2</v>
      </c>
      <c r="J701" s="2">
        <v>1.1000000000000001</v>
      </c>
      <c r="K701" s="2">
        <v>0.9</v>
      </c>
      <c r="L701" s="2">
        <v>1.3</v>
      </c>
      <c r="M701" s="2">
        <v>1</v>
      </c>
      <c r="N701">
        <f t="shared" si="138"/>
        <v>-5.111991994525078E-2</v>
      </c>
      <c r="O701">
        <f t="shared" si="133"/>
        <v>-5.111991994525078</v>
      </c>
      <c r="P701">
        <f t="shared" si="134"/>
        <v>-5</v>
      </c>
      <c r="Q701">
        <f t="shared" si="135"/>
        <v>28.6</v>
      </c>
      <c r="R701">
        <f t="shared" si="136"/>
        <v>1</v>
      </c>
      <c r="S701" s="3">
        <f t="shared" si="139"/>
        <v>0</v>
      </c>
    </row>
    <row r="702" spans="1:19" ht="14.45" x14ac:dyDescent="0.3">
      <c r="A702">
        <v>4</v>
      </c>
      <c r="C702" t="str">
        <f t="shared" si="119"/>
        <v>ODS4«</v>
      </c>
      <c r="D702" s="8" t="s">
        <v>28</v>
      </c>
      <c r="E702" s="8"/>
      <c r="F702" s="2">
        <v>28.4</v>
      </c>
      <c r="G702" s="2">
        <v>29.2</v>
      </c>
      <c r="H702" s="2">
        <v>29.4</v>
      </c>
      <c r="I702" s="2">
        <v>29.6</v>
      </c>
      <c r="J702" s="2">
        <v>30.4</v>
      </c>
      <c r="K702" s="2">
        <v>31.4</v>
      </c>
      <c r="L702" s="2">
        <v>34.299999999999997</v>
      </c>
      <c r="M702" s="2">
        <v>28.6</v>
      </c>
      <c r="N702">
        <f t="shared" si="138"/>
        <v>-5.502397354379962E-3</v>
      </c>
      <c r="O702">
        <f t="shared" si="133"/>
        <v>-0.5502397354379962</v>
      </c>
      <c r="P702">
        <f t="shared" si="134"/>
        <v>-1.3755993385949905</v>
      </c>
      <c r="Q702">
        <f t="shared" si="135"/>
        <v>28.6</v>
      </c>
      <c r="R702">
        <f t="shared" si="136"/>
        <v>1</v>
      </c>
      <c r="S702" s="3">
        <f t="shared" si="139"/>
        <v>100</v>
      </c>
    </row>
    <row r="703" spans="1:19" ht="14.45" x14ac:dyDescent="0.3">
      <c r="A703">
        <v>4</v>
      </c>
      <c r="C703" t="str">
        <f t="shared" ref="C703:C766" si="140">IF(B703="","ODS"&amp;A703&amp;"«","ODS"&amp;A703&amp;"«"&amp;" e ODS"&amp;B703&amp;"«")</f>
        <v>ODS4«</v>
      </c>
      <c r="D703" s="8" t="s">
        <v>29</v>
      </c>
      <c r="E703" s="8"/>
      <c r="F703" s="2">
        <v>9.9</v>
      </c>
      <c r="G703" s="2">
        <v>10.1</v>
      </c>
      <c r="H703" s="2">
        <v>10.1</v>
      </c>
      <c r="I703" s="2">
        <v>10.3</v>
      </c>
      <c r="J703" s="2">
        <v>10.4</v>
      </c>
      <c r="K703" s="2">
        <v>10.6</v>
      </c>
      <c r="L703" s="2">
        <v>10.8</v>
      </c>
      <c r="M703" s="2">
        <v>9.1999999999999993</v>
      </c>
      <c r="N703">
        <f>(L703/G703)^(1/5)-1</f>
        <v>1.3492353320001094E-2</v>
      </c>
      <c r="O703">
        <f t="shared" si="133"/>
        <v>1.3492353320001094</v>
      </c>
      <c r="P703">
        <f t="shared" si="134"/>
        <v>3.3730883300002734</v>
      </c>
      <c r="Q703">
        <f t="shared" si="135"/>
        <v>28.6</v>
      </c>
      <c r="R703">
        <f t="shared" si="136"/>
        <v>1</v>
      </c>
      <c r="S703" s="3">
        <f>(L703-R703)/(Q703-R703)*100</f>
        <v>35.507246376811594</v>
      </c>
    </row>
    <row r="704" spans="1:19" ht="14.45" x14ac:dyDescent="0.3">
      <c r="A704">
        <v>4</v>
      </c>
      <c r="C704" t="str">
        <f t="shared" si="140"/>
        <v>ODS4«</v>
      </c>
      <c r="D704" s="7" t="s">
        <v>55</v>
      </c>
      <c r="E704" s="7"/>
      <c r="F704" s="2"/>
      <c r="G704" s="2"/>
      <c r="H704" s="2"/>
      <c r="I704" s="2"/>
      <c r="J704" s="2"/>
      <c r="K704" s="2"/>
      <c r="L704" s="2"/>
      <c r="O704" s="14" t="s">
        <v>185</v>
      </c>
      <c r="S704" s="3"/>
    </row>
    <row r="705" spans="1:19" ht="14.45" x14ac:dyDescent="0.3">
      <c r="A705">
        <v>4</v>
      </c>
      <c r="C705" t="str">
        <f t="shared" si="140"/>
        <v>ODS4«</v>
      </c>
      <c r="D705" s="8" t="s">
        <v>2</v>
      </c>
      <c r="E705" s="8"/>
      <c r="F705" s="2">
        <v>97.5</v>
      </c>
      <c r="G705" s="2">
        <v>97.4</v>
      </c>
      <c r="H705" s="2">
        <v>97.4</v>
      </c>
      <c r="I705" s="2">
        <v>96.6</v>
      </c>
      <c r="J705" s="2">
        <v>96.4</v>
      </c>
      <c r="K705" s="2">
        <v>96</v>
      </c>
      <c r="L705" s="2">
        <v>95.8</v>
      </c>
      <c r="N705">
        <f>(L705/G705)^(1/5)-1</f>
        <v>-3.307224180613022E-3</v>
      </c>
      <c r="O705">
        <f>N705*100</f>
        <v>-0.3307224180613022</v>
      </c>
      <c r="P705">
        <f>IF(O705&lt;-2,-5,IF(O705&gt;2,5,2.5*O705))</f>
        <v>-0.82680604515325551</v>
      </c>
      <c r="Q705">
        <f>MAX($L$705:$L$731)</f>
        <v>100</v>
      </c>
      <c r="R705">
        <f>MIN($L$705:$L$731)</f>
        <v>81.8</v>
      </c>
      <c r="S705" s="3">
        <f>(L705-R705)/(Q705-R705)*100</f>
        <v>76.92307692307692</v>
      </c>
    </row>
    <row r="706" spans="1:19" ht="14.45" x14ac:dyDescent="0.3">
      <c r="A706">
        <v>4</v>
      </c>
      <c r="C706" t="str">
        <f t="shared" si="140"/>
        <v>ODS4«</v>
      </c>
      <c r="D706" s="8" t="s">
        <v>3</v>
      </c>
      <c r="E706" s="8"/>
      <c r="F706" s="2">
        <v>93.9</v>
      </c>
      <c r="G706" s="2">
        <v>94</v>
      </c>
      <c r="H706" s="2">
        <v>94.8</v>
      </c>
      <c r="I706" s="2">
        <v>94.9</v>
      </c>
      <c r="J706" s="2">
        <v>95.6</v>
      </c>
      <c r="K706" s="2">
        <v>96</v>
      </c>
      <c r="L706" s="2">
        <v>96</v>
      </c>
      <c r="N706">
        <f>(L706/G706)^(1/5)-1</f>
        <v>4.2195592159059991E-3</v>
      </c>
      <c r="O706">
        <f t="shared" ref="O706:O732" si="141">N706*100</f>
        <v>0.42195592159059991</v>
      </c>
      <c r="P706">
        <f t="shared" ref="P706:P732" si="142">IF(O706&lt;-2,-5,IF(O706&gt;2,5,2.5*O706))</f>
        <v>1.0548898039764998</v>
      </c>
      <c r="Q706">
        <f t="shared" ref="Q706:Q732" si="143">MAX($L$705:$L$731)</f>
        <v>100</v>
      </c>
      <c r="R706">
        <f t="shared" ref="R706:R732" si="144">MIN($L$705:$L$731)</f>
        <v>81.8</v>
      </c>
      <c r="S706" s="3">
        <f>(L706-R706)/(Q706-R706)*100</f>
        <v>78.021978021978029</v>
      </c>
    </row>
    <row r="707" spans="1:19" ht="14.45" x14ac:dyDescent="0.3">
      <c r="A707">
        <v>4</v>
      </c>
      <c r="C707" t="str">
        <f t="shared" si="140"/>
        <v>ODS4«</v>
      </c>
      <c r="D707" s="8" t="s">
        <v>4</v>
      </c>
      <c r="E707" s="8"/>
      <c r="F707" s="2">
        <v>98.4</v>
      </c>
      <c r="G707" s="2">
        <v>98.4</v>
      </c>
      <c r="H707" s="2">
        <v>98.3</v>
      </c>
      <c r="I707" s="2">
        <v>98.3</v>
      </c>
      <c r="J707" s="2">
        <v>98.7</v>
      </c>
      <c r="K707" s="2">
        <v>98.5</v>
      </c>
      <c r="L707" s="2">
        <v>98.5</v>
      </c>
      <c r="N707">
        <f>(L707/G707)^(1/5)-1</f>
        <v>2.0316946008680503E-4</v>
      </c>
      <c r="O707">
        <f t="shared" si="141"/>
        <v>2.0316946008680503E-2</v>
      </c>
      <c r="P707">
        <f t="shared" si="142"/>
        <v>5.0792365021701258E-2</v>
      </c>
      <c r="Q707">
        <f t="shared" si="143"/>
        <v>100</v>
      </c>
      <c r="R707">
        <f t="shared" si="144"/>
        <v>81.8</v>
      </c>
      <c r="S707" s="3">
        <f>(L707-R707)/(Q707-R707)*100</f>
        <v>91.758241758241752</v>
      </c>
    </row>
    <row r="708" spans="1:19" ht="14.45" x14ac:dyDescent="0.3">
      <c r="A708">
        <v>4</v>
      </c>
      <c r="C708" t="str">
        <f t="shared" si="140"/>
        <v>ODS4«</v>
      </c>
      <c r="D708" s="8" t="s">
        <v>5</v>
      </c>
      <c r="E708" s="8"/>
      <c r="F708" s="2">
        <v>87.8</v>
      </c>
      <c r="G708" s="2">
        <v>89.3</v>
      </c>
      <c r="H708" s="2">
        <v>89.2</v>
      </c>
      <c r="I708" s="2">
        <v>86.5</v>
      </c>
      <c r="J708" s="2">
        <v>83.9</v>
      </c>
      <c r="K708" s="2">
        <v>82.4</v>
      </c>
      <c r="L708" s="2">
        <v>82.7</v>
      </c>
      <c r="N708">
        <f>(L708/G708)^(1/5)-1</f>
        <v>-1.5239069253172977E-2</v>
      </c>
      <c r="O708">
        <f t="shared" si="141"/>
        <v>-1.5239069253172977</v>
      </c>
      <c r="P708">
        <f t="shared" si="142"/>
        <v>-3.8097673132932441</v>
      </c>
      <c r="Q708">
        <f t="shared" si="143"/>
        <v>100</v>
      </c>
      <c r="R708">
        <f t="shared" si="144"/>
        <v>81.8</v>
      </c>
      <c r="S708" s="3">
        <f>(L708-R708)/(Q708-R708)*100</f>
        <v>4.9450549450549754</v>
      </c>
    </row>
    <row r="709" spans="1:19" ht="14.45" x14ac:dyDescent="0.3">
      <c r="A709">
        <v>4</v>
      </c>
      <c r="C709" t="str">
        <f t="shared" si="140"/>
        <v>ODS4«</v>
      </c>
      <c r="D709" s="8" t="s">
        <v>6</v>
      </c>
      <c r="E709" s="8"/>
      <c r="F709" s="2">
        <v>84.3</v>
      </c>
      <c r="G709" s="2">
        <v>82.6</v>
      </c>
      <c r="H709" s="2">
        <v>89.6</v>
      </c>
      <c r="I709" s="2">
        <v>89.7</v>
      </c>
      <c r="J709" s="2">
        <v>92</v>
      </c>
      <c r="K709" s="2">
        <v>95.3</v>
      </c>
      <c r="L709" s="2">
        <v>97</v>
      </c>
      <c r="N709">
        <f>(L709/G709)^(1/5)-1</f>
        <v>3.2662335949248833E-2</v>
      </c>
      <c r="O709">
        <f t="shared" si="141"/>
        <v>3.2662335949248833</v>
      </c>
      <c r="P709">
        <f t="shared" si="142"/>
        <v>5</v>
      </c>
      <c r="Q709">
        <f t="shared" si="143"/>
        <v>100</v>
      </c>
      <c r="R709">
        <f t="shared" si="144"/>
        <v>81.8</v>
      </c>
      <c r="S709" s="3">
        <f>(L709-R709)/(Q709-R709)*100</f>
        <v>83.516483516483518</v>
      </c>
    </row>
    <row r="710" spans="1:19" ht="14.45" x14ac:dyDescent="0.3">
      <c r="A710">
        <v>4</v>
      </c>
      <c r="C710" t="str">
        <f t="shared" si="140"/>
        <v>ODS4«</v>
      </c>
      <c r="D710" s="8" t="s">
        <v>7</v>
      </c>
      <c r="E710" s="8"/>
      <c r="F710" s="2">
        <v>71.400000000000006</v>
      </c>
      <c r="G710" s="2">
        <v>72.400000000000006</v>
      </c>
      <c r="H710" s="2">
        <v>73.8</v>
      </c>
      <c r="I710" s="2">
        <v>75.099999999999994</v>
      </c>
      <c r="J710" s="2">
        <v>82.8</v>
      </c>
      <c r="K710" s="2">
        <v>81</v>
      </c>
      <c r="L710" s="2">
        <v>81.8</v>
      </c>
      <c r="N710">
        <f>(L710/G710)^(1/5)-1</f>
        <v>2.4714655384562301E-2</v>
      </c>
      <c r="O710">
        <f t="shared" si="141"/>
        <v>2.4714655384562301</v>
      </c>
      <c r="P710">
        <f t="shared" si="142"/>
        <v>5</v>
      </c>
      <c r="Q710">
        <f t="shared" si="143"/>
        <v>100</v>
      </c>
      <c r="R710">
        <f t="shared" si="144"/>
        <v>81.8</v>
      </c>
      <c r="S710" s="3">
        <f>(L710-R710)/(Q710-R710)*100</f>
        <v>0</v>
      </c>
    </row>
    <row r="711" spans="1:19" ht="14.45" x14ac:dyDescent="0.3">
      <c r="A711">
        <v>4</v>
      </c>
      <c r="C711" t="str">
        <f t="shared" si="140"/>
        <v>ODS4«</v>
      </c>
      <c r="D711" s="8" t="s">
        <v>8</v>
      </c>
      <c r="E711" s="8"/>
      <c r="F711" s="2">
        <v>98.3</v>
      </c>
      <c r="G711" s="2">
        <v>98.1</v>
      </c>
      <c r="H711" s="2">
        <v>98.5</v>
      </c>
      <c r="I711" s="2">
        <v>98.1</v>
      </c>
      <c r="J711" s="2">
        <v>98</v>
      </c>
      <c r="K711" s="2">
        <v>100</v>
      </c>
      <c r="L711" s="2">
        <v>98.3</v>
      </c>
      <c r="N711">
        <f>(L711/G711)^(1/5)-1</f>
        <v>4.0741508735231413E-4</v>
      </c>
      <c r="O711">
        <f t="shared" si="141"/>
        <v>4.0741508735231413E-2</v>
      </c>
      <c r="P711">
        <f t="shared" si="142"/>
        <v>0.10185377183807853</v>
      </c>
      <c r="Q711">
        <f t="shared" si="143"/>
        <v>100</v>
      </c>
      <c r="R711">
        <f t="shared" si="144"/>
        <v>81.8</v>
      </c>
      <c r="S711" s="3">
        <f>(L711-R711)/(Q711-R711)*100</f>
        <v>90.659340659340643</v>
      </c>
    </row>
    <row r="712" spans="1:19" ht="14.45" x14ac:dyDescent="0.3">
      <c r="A712">
        <v>4</v>
      </c>
      <c r="C712" t="str">
        <f t="shared" si="140"/>
        <v>ODS4«</v>
      </c>
      <c r="D712" s="8" t="s">
        <v>9</v>
      </c>
      <c r="E712" s="8"/>
      <c r="F712" s="2">
        <v>77.5</v>
      </c>
      <c r="G712" s="2">
        <v>77.400000000000006</v>
      </c>
      <c r="H712" s="2">
        <v>78.400000000000006</v>
      </c>
      <c r="I712" s="2">
        <v>76.5</v>
      </c>
      <c r="J712" s="2">
        <v>78.2</v>
      </c>
      <c r="K712" s="2">
        <v>82.2</v>
      </c>
      <c r="L712" s="2">
        <v>82.6</v>
      </c>
      <c r="N712">
        <f>(L712/G712)^(1/5)-1</f>
        <v>1.308950728519731E-2</v>
      </c>
      <c r="O712">
        <f t="shared" si="141"/>
        <v>1.308950728519731</v>
      </c>
      <c r="P712">
        <f t="shared" si="142"/>
        <v>3.2723768212993276</v>
      </c>
      <c r="Q712">
        <f t="shared" si="143"/>
        <v>100</v>
      </c>
      <c r="R712">
        <f t="shared" si="144"/>
        <v>81.8</v>
      </c>
      <c r="S712" s="3">
        <f>(L712-R712)/(Q712-R712)*100</f>
        <v>4.3956043956043791</v>
      </c>
    </row>
    <row r="713" spans="1:19" ht="14.45" x14ac:dyDescent="0.3">
      <c r="A713">
        <v>4</v>
      </c>
      <c r="C713" t="str">
        <f t="shared" si="140"/>
        <v>ODS4«</v>
      </c>
      <c r="D713" s="8" t="s">
        <v>10</v>
      </c>
      <c r="E713" s="8"/>
      <c r="F713" s="2">
        <v>89.8</v>
      </c>
      <c r="G713" s="2">
        <v>89.4</v>
      </c>
      <c r="H713" s="2">
        <v>90.5</v>
      </c>
      <c r="I713" s="2">
        <v>90.9</v>
      </c>
      <c r="J713" s="2">
        <v>92.1</v>
      </c>
      <c r="K713" s="2">
        <v>93.1</v>
      </c>
      <c r="L713" s="2">
        <v>93.6</v>
      </c>
      <c r="N713">
        <f>(L713/G713)^(1/5)-1</f>
        <v>9.2242235895414471E-3</v>
      </c>
      <c r="O713">
        <f t="shared" si="141"/>
        <v>0.92242235895414471</v>
      </c>
      <c r="P713">
        <f t="shared" si="142"/>
        <v>2.3060558973853618</v>
      </c>
      <c r="Q713">
        <f t="shared" si="143"/>
        <v>100</v>
      </c>
      <c r="R713">
        <f t="shared" si="144"/>
        <v>81.8</v>
      </c>
      <c r="S713" s="3">
        <f>(L713-R713)/(Q713-R713)*100</f>
        <v>64.835164835164804</v>
      </c>
    </row>
    <row r="714" spans="1:19" ht="14.45" x14ac:dyDescent="0.3">
      <c r="A714">
        <v>4</v>
      </c>
      <c r="C714" t="str">
        <f t="shared" si="140"/>
        <v>ODS4«</v>
      </c>
      <c r="D714" s="8" t="s">
        <v>11</v>
      </c>
      <c r="E714" s="8"/>
      <c r="F714" s="2">
        <v>97.1</v>
      </c>
      <c r="G714" s="2">
        <v>97.1</v>
      </c>
      <c r="H714" s="2">
        <v>97.7</v>
      </c>
      <c r="I714" s="2">
        <v>97.3</v>
      </c>
      <c r="J714" s="2">
        <v>97.4</v>
      </c>
      <c r="K714" s="2">
        <v>98</v>
      </c>
      <c r="L714" s="2">
        <v>97.8</v>
      </c>
      <c r="N714">
        <f>(L714/G714)^(1/5)-1</f>
        <v>1.4376728108105308E-3</v>
      </c>
      <c r="O714">
        <f t="shared" si="141"/>
        <v>0.14376728108105308</v>
      </c>
      <c r="P714">
        <f t="shared" si="142"/>
        <v>0.35941820270263269</v>
      </c>
      <c r="Q714">
        <f t="shared" si="143"/>
        <v>100</v>
      </c>
      <c r="R714">
        <f t="shared" si="144"/>
        <v>81.8</v>
      </c>
      <c r="S714" s="3">
        <f>(L714-R714)/(Q714-R714)*100</f>
        <v>87.912087912087898</v>
      </c>
    </row>
    <row r="715" spans="1:19" ht="14.45" x14ac:dyDescent="0.3">
      <c r="A715">
        <v>4</v>
      </c>
      <c r="C715" t="str">
        <f t="shared" si="140"/>
        <v>ODS4«</v>
      </c>
      <c r="D715" s="8" t="s">
        <v>12</v>
      </c>
      <c r="E715" s="8"/>
      <c r="F715" s="2">
        <v>90.4</v>
      </c>
      <c r="G715" s="2">
        <v>91.7</v>
      </c>
      <c r="H715" s="2">
        <v>91.9</v>
      </c>
      <c r="I715" s="2">
        <v>92.6</v>
      </c>
      <c r="J715" s="2">
        <v>92.9</v>
      </c>
      <c r="K715" s="2">
        <v>92.8</v>
      </c>
      <c r="L715" s="2"/>
      <c r="N715">
        <f>(L715/G715)^(1/5)-1</f>
        <v>-1</v>
      </c>
      <c r="O715">
        <f t="shared" si="141"/>
        <v>-100</v>
      </c>
      <c r="P715">
        <f t="shared" si="142"/>
        <v>-5</v>
      </c>
      <c r="Q715">
        <f t="shared" si="143"/>
        <v>100</v>
      </c>
      <c r="R715">
        <f t="shared" si="144"/>
        <v>81.8</v>
      </c>
      <c r="S715" s="3">
        <f>(L715-R715)/(Q715-R715)*100</f>
        <v>-449.45054945054937</v>
      </c>
    </row>
    <row r="716" spans="1:19" ht="14.45" x14ac:dyDescent="0.3">
      <c r="A716">
        <v>4</v>
      </c>
      <c r="C716" t="str">
        <f t="shared" si="140"/>
        <v>ODS4«</v>
      </c>
      <c r="D716" s="8" t="s">
        <v>13</v>
      </c>
      <c r="E716" s="8"/>
      <c r="F716" s="2">
        <v>84</v>
      </c>
      <c r="G716" s="2">
        <v>83.6</v>
      </c>
      <c r="H716" s="2">
        <v>83.6</v>
      </c>
      <c r="I716" s="2">
        <v>87.4</v>
      </c>
      <c r="J716" s="2">
        <v>87.8</v>
      </c>
      <c r="K716" s="2">
        <v>89.3</v>
      </c>
      <c r="L716" s="2">
        <v>91.4</v>
      </c>
      <c r="N716">
        <f>(L716/G716)^(1/5)-1</f>
        <v>1.8000482069493007E-2</v>
      </c>
      <c r="O716">
        <f t="shared" si="141"/>
        <v>1.8000482069493007</v>
      </c>
      <c r="P716">
        <f t="shared" si="142"/>
        <v>4.5001205173732517</v>
      </c>
      <c r="Q716">
        <f t="shared" si="143"/>
        <v>100</v>
      </c>
      <c r="R716">
        <f t="shared" si="144"/>
        <v>81.8</v>
      </c>
      <c r="S716" s="3">
        <f>(L716-R716)/(Q716-R716)*100</f>
        <v>52.74725274725278</v>
      </c>
    </row>
    <row r="717" spans="1:19" ht="14.45" x14ac:dyDescent="0.3">
      <c r="A717">
        <v>4</v>
      </c>
      <c r="C717" t="str">
        <f t="shared" si="140"/>
        <v>ODS4«</v>
      </c>
      <c r="D717" s="8" t="s">
        <v>14</v>
      </c>
      <c r="E717" s="8"/>
      <c r="F717" s="2">
        <v>100</v>
      </c>
      <c r="G717" s="2">
        <v>99.6</v>
      </c>
      <c r="H717" s="2">
        <v>100</v>
      </c>
      <c r="I717" s="2">
        <v>100</v>
      </c>
      <c r="J717" s="2">
        <v>100</v>
      </c>
      <c r="K717" s="2">
        <v>100</v>
      </c>
      <c r="L717" s="2">
        <v>100</v>
      </c>
      <c r="N717">
        <f>(L717/G717)^(1/5)-1</f>
        <v>8.0192565008307959E-4</v>
      </c>
      <c r="O717">
        <f t="shared" si="141"/>
        <v>8.0192565008307959E-2</v>
      </c>
      <c r="P717">
        <f t="shared" si="142"/>
        <v>0.2004814125207699</v>
      </c>
      <c r="Q717">
        <f t="shared" si="143"/>
        <v>100</v>
      </c>
      <c r="R717">
        <f t="shared" si="144"/>
        <v>81.8</v>
      </c>
      <c r="S717" s="3">
        <f>(L717-R717)/(Q717-R717)*100</f>
        <v>100</v>
      </c>
    </row>
    <row r="718" spans="1:19" ht="14.45" x14ac:dyDescent="0.3">
      <c r="A718">
        <v>4</v>
      </c>
      <c r="C718" t="str">
        <f t="shared" si="140"/>
        <v>ODS4«</v>
      </c>
      <c r="D718" s="8" t="s">
        <v>15</v>
      </c>
      <c r="E718" s="8"/>
      <c r="F718" s="2">
        <v>76.900000000000006</v>
      </c>
      <c r="G718" s="2">
        <v>84</v>
      </c>
      <c r="H718" s="2">
        <v>80.5</v>
      </c>
      <c r="I718" s="2">
        <v>79.8</v>
      </c>
      <c r="J718" s="2">
        <v>81.5</v>
      </c>
      <c r="K718" s="2">
        <v>75.2</v>
      </c>
      <c r="L718" s="2">
        <v>85.6</v>
      </c>
      <c r="N718">
        <f>(L718/G718)^(1/5)-1</f>
        <v>3.7808262200680343E-3</v>
      </c>
      <c r="O718">
        <f t="shared" si="141"/>
        <v>0.37808262200680343</v>
      </c>
      <c r="P718">
        <f t="shared" si="142"/>
        <v>0.94520655501700857</v>
      </c>
      <c r="Q718">
        <f t="shared" si="143"/>
        <v>100</v>
      </c>
      <c r="R718">
        <f t="shared" si="144"/>
        <v>81.8</v>
      </c>
      <c r="S718" s="3">
        <f>(L718-R718)/(Q718-R718)*100</f>
        <v>20.879120879120862</v>
      </c>
    </row>
    <row r="719" spans="1:19" ht="14.45" x14ac:dyDescent="0.3">
      <c r="A719">
        <v>4</v>
      </c>
      <c r="C719" t="str">
        <f t="shared" si="140"/>
        <v>ODS4«</v>
      </c>
      <c r="D719" s="8" t="s">
        <v>16</v>
      </c>
      <c r="E719" s="8"/>
      <c r="F719" s="2">
        <v>94.7</v>
      </c>
      <c r="G719" s="2">
        <v>94.7</v>
      </c>
      <c r="H719" s="2">
        <v>95.3</v>
      </c>
      <c r="I719" s="2">
        <v>95.7</v>
      </c>
      <c r="J719" s="2">
        <v>95.6</v>
      </c>
      <c r="K719" s="2">
        <v>95.7</v>
      </c>
      <c r="L719" s="2">
        <v>95.8</v>
      </c>
      <c r="N719">
        <f>(L719/G719)^(1/5)-1</f>
        <v>2.3124064542447975E-3</v>
      </c>
      <c r="O719">
        <f t="shared" si="141"/>
        <v>0.23124064542447975</v>
      </c>
      <c r="P719">
        <f t="shared" si="142"/>
        <v>0.57810161356119938</v>
      </c>
      <c r="Q719">
        <f t="shared" si="143"/>
        <v>100</v>
      </c>
      <c r="R719">
        <f t="shared" si="144"/>
        <v>81.8</v>
      </c>
      <c r="S719" s="3">
        <f>(L719-R719)/(Q719-R719)*100</f>
        <v>76.92307692307692</v>
      </c>
    </row>
    <row r="720" spans="1:19" ht="14.45" x14ac:dyDescent="0.3">
      <c r="A720">
        <v>4</v>
      </c>
      <c r="C720" t="str">
        <f t="shared" si="140"/>
        <v>ODS4«</v>
      </c>
      <c r="D720" s="8" t="s">
        <v>17</v>
      </c>
      <c r="E720" s="8"/>
      <c r="F720" s="2">
        <v>99.8</v>
      </c>
      <c r="G720" s="2">
        <v>99.7</v>
      </c>
      <c r="H720" s="2">
        <v>97.7</v>
      </c>
      <c r="I720" s="2">
        <v>98.8</v>
      </c>
      <c r="J720" s="2">
        <v>100</v>
      </c>
      <c r="K720" s="2">
        <v>100</v>
      </c>
      <c r="L720" s="2">
        <v>100</v>
      </c>
      <c r="N720">
        <f>(K720/F720)^(1/5)-1</f>
        <v>4.0048070512832545E-4</v>
      </c>
      <c r="O720">
        <f t="shared" si="141"/>
        <v>4.0048070512832545E-2</v>
      </c>
      <c r="P720">
        <f t="shared" si="142"/>
        <v>0.10012017628208136</v>
      </c>
      <c r="Q720">
        <f t="shared" si="143"/>
        <v>100</v>
      </c>
      <c r="R720">
        <f t="shared" si="144"/>
        <v>81.8</v>
      </c>
      <c r="S720" s="3">
        <f>(K720-R720)/(Q720-R720)*100</f>
        <v>100</v>
      </c>
    </row>
    <row r="721" spans="1:19" ht="14.45" x14ac:dyDescent="0.3">
      <c r="A721">
        <v>4</v>
      </c>
      <c r="C721" t="str">
        <f t="shared" si="140"/>
        <v>ODS4«</v>
      </c>
      <c r="D721" s="8" t="s">
        <v>18</v>
      </c>
      <c r="E721" s="8"/>
      <c r="F721" s="2">
        <v>98.7</v>
      </c>
      <c r="G721" s="2">
        <v>96.5</v>
      </c>
      <c r="H721" s="2">
        <v>96.2</v>
      </c>
      <c r="I721" s="2">
        <v>96.1</v>
      </c>
      <c r="J721" s="2">
        <v>95.1</v>
      </c>
      <c r="K721" s="2">
        <v>94.9</v>
      </c>
      <c r="L721" s="2">
        <v>94.8</v>
      </c>
      <c r="N721">
        <f>(L721/G721)^(1/5)-1</f>
        <v>-3.5484092799161759E-3</v>
      </c>
      <c r="O721">
        <f t="shared" si="141"/>
        <v>-0.35484092799161759</v>
      </c>
      <c r="P721">
        <f t="shared" si="142"/>
        <v>-0.88710231997904399</v>
      </c>
      <c r="Q721">
        <f t="shared" si="143"/>
        <v>100</v>
      </c>
      <c r="R721">
        <f t="shared" si="144"/>
        <v>81.8</v>
      </c>
      <c r="S721" s="3">
        <f>(L721-R721)/(Q721-R721)*100</f>
        <v>71.428571428571416</v>
      </c>
    </row>
    <row r="722" spans="1:19" ht="14.45" x14ac:dyDescent="0.3">
      <c r="A722">
        <v>4</v>
      </c>
      <c r="C722" t="str">
        <f t="shared" si="140"/>
        <v>ODS4«</v>
      </c>
      <c r="D722" s="8" t="s">
        <v>19</v>
      </c>
      <c r="E722" s="8"/>
      <c r="F722" s="2">
        <v>94.1</v>
      </c>
      <c r="G722" s="2">
        <v>94.4</v>
      </c>
      <c r="H722" s="2">
        <v>95</v>
      </c>
      <c r="I722" s="2">
        <v>95.5</v>
      </c>
      <c r="J722" s="2">
        <v>96.3</v>
      </c>
      <c r="K722" s="2">
        <v>96</v>
      </c>
      <c r="L722" s="2">
        <v>95.9</v>
      </c>
      <c r="N722">
        <f>(L722/G722)^(1/5)-1</f>
        <v>3.1579576227780404E-3</v>
      </c>
      <c r="O722">
        <f t="shared" si="141"/>
        <v>0.31579576227780404</v>
      </c>
      <c r="P722">
        <f t="shared" si="142"/>
        <v>0.78948940569451009</v>
      </c>
      <c r="Q722">
        <f t="shared" si="143"/>
        <v>100</v>
      </c>
      <c r="R722">
        <f t="shared" si="144"/>
        <v>81.8</v>
      </c>
      <c r="S722" s="3">
        <f>(L722-R722)/(Q722-R722)*100</f>
        <v>77.472527472527503</v>
      </c>
    </row>
    <row r="723" spans="1:19" ht="14.45" x14ac:dyDescent="0.3">
      <c r="A723">
        <v>4</v>
      </c>
      <c r="C723" t="str">
        <f t="shared" si="140"/>
        <v>ODS4«</v>
      </c>
      <c r="D723" s="8" t="s">
        <v>20</v>
      </c>
      <c r="E723" s="8"/>
      <c r="F723" s="2">
        <v>86.5</v>
      </c>
      <c r="G723" s="2">
        <v>88.8</v>
      </c>
      <c r="H723" s="2">
        <v>90.8</v>
      </c>
      <c r="I723" s="2">
        <v>91.4</v>
      </c>
      <c r="J723" s="2">
        <v>91.9</v>
      </c>
      <c r="K723" s="2">
        <v>91</v>
      </c>
      <c r="L723" s="2">
        <v>91.3</v>
      </c>
      <c r="N723">
        <f>(L723/G723)^(1/5)-1</f>
        <v>5.568273042835914E-3</v>
      </c>
      <c r="O723">
        <f t="shared" si="141"/>
        <v>0.5568273042835914</v>
      </c>
      <c r="P723">
        <f t="shared" si="142"/>
        <v>1.3920682607089785</v>
      </c>
      <c r="Q723">
        <f t="shared" si="143"/>
        <v>100</v>
      </c>
      <c r="R723">
        <f t="shared" si="144"/>
        <v>81.8</v>
      </c>
      <c r="S723" s="3">
        <f>(L723-R723)/(Q723-R723)*100</f>
        <v>52.19780219780219</v>
      </c>
    </row>
    <row r="724" spans="1:19" ht="14.45" x14ac:dyDescent="0.3">
      <c r="A724">
        <v>4</v>
      </c>
      <c r="C724" t="str">
        <f t="shared" si="140"/>
        <v>ODS4«</v>
      </c>
      <c r="D724" s="8" t="s">
        <v>21</v>
      </c>
      <c r="E724" s="8"/>
      <c r="F724" s="2">
        <v>99.4</v>
      </c>
      <c r="G724" s="2">
        <v>98.4</v>
      </c>
      <c r="H724" s="2">
        <v>96.6</v>
      </c>
      <c r="I724" s="2">
        <v>94.2</v>
      </c>
      <c r="J724" s="2">
        <v>96.6</v>
      </c>
      <c r="K724" s="2">
        <v>96.1</v>
      </c>
      <c r="L724" s="2">
        <v>96.2</v>
      </c>
      <c r="N724">
        <f>(L724/G724)^(1/5)-1</f>
        <v>-4.5120791240429448E-3</v>
      </c>
      <c r="O724">
        <f t="shared" si="141"/>
        <v>-0.45120791240429448</v>
      </c>
      <c r="P724">
        <f t="shared" si="142"/>
        <v>-1.1280197810107362</v>
      </c>
      <c r="Q724">
        <f t="shared" si="143"/>
        <v>100</v>
      </c>
      <c r="R724">
        <f t="shared" si="144"/>
        <v>81.8</v>
      </c>
      <c r="S724" s="3">
        <f>(L724-R724)/(Q724-R724)*100</f>
        <v>79.120879120879138</v>
      </c>
    </row>
    <row r="725" spans="1:19" ht="14.45" x14ac:dyDescent="0.3">
      <c r="A725">
        <v>4</v>
      </c>
      <c r="C725" t="str">
        <f t="shared" si="140"/>
        <v>ODS4«</v>
      </c>
      <c r="D725" s="8" t="s">
        <v>22</v>
      </c>
      <c r="E725" s="8"/>
      <c r="F725" s="2">
        <v>100</v>
      </c>
      <c r="G725" s="2">
        <v>96.5</v>
      </c>
      <c r="H725" s="2">
        <v>100</v>
      </c>
      <c r="I725" s="2">
        <v>98</v>
      </c>
      <c r="J725" s="2">
        <v>96.5</v>
      </c>
      <c r="K725" s="2">
        <v>95.3</v>
      </c>
      <c r="L725" s="2">
        <v>94.9</v>
      </c>
      <c r="N725">
        <f>(L725/G725)^(1/5)-1</f>
        <v>-3.338276070439794E-3</v>
      </c>
      <c r="O725">
        <f t="shared" si="141"/>
        <v>-0.3338276070439794</v>
      </c>
      <c r="P725">
        <f t="shared" si="142"/>
        <v>-0.8345690176099485</v>
      </c>
      <c r="Q725">
        <f t="shared" si="143"/>
        <v>100</v>
      </c>
      <c r="R725">
        <f t="shared" si="144"/>
        <v>81.8</v>
      </c>
      <c r="S725" s="3">
        <f>(L725-R725)/(Q725-R725)*100</f>
        <v>71.978021978022014</v>
      </c>
    </row>
    <row r="726" spans="1:19" ht="14.45" x14ac:dyDescent="0.3">
      <c r="A726">
        <v>4</v>
      </c>
      <c r="C726" t="str">
        <f t="shared" si="140"/>
        <v>ODS4«</v>
      </c>
      <c r="D726" s="8" t="s">
        <v>23</v>
      </c>
      <c r="E726" s="8"/>
      <c r="F726" s="2">
        <v>99.5</v>
      </c>
      <c r="G726" s="2">
        <v>97.6</v>
      </c>
      <c r="H726" s="2">
        <v>97.6</v>
      </c>
      <c r="I726" s="2">
        <v>97.6</v>
      </c>
      <c r="J726" s="2">
        <v>97.6</v>
      </c>
      <c r="K726" s="2">
        <v>96.9</v>
      </c>
      <c r="L726" s="2">
        <v>97.2</v>
      </c>
      <c r="N726">
        <f>(L726/G726)^(1/5)-1</f>
        <v>-8.2101916970300781E-4</v>
      </c>
      <c r="O726">
        <f t="shared" si="141"/>
        <v>-8.2101916970300781E-2</v>
      </c>
      <c r="P726">
        <f t="shared" si="142"/>
        <v>-0.20525479242575195</v>
      </c>
      <c r="Q726">
        <f t="shared" si="143"/>
        <v>100</v>
      </c>
      <c r="R726">
        <f t="shared" si="144"/>
        <v>81.8</v>
      </c>
      <c r="S726" s="3">
        <f>(L726-R726)/(Q726-R726)*100</f>
        <v>84.615384615384642</v>
      </c>
    </row>
    <row r="727" spans="1:19" ht="14.45" x14ac:dyDescent="0.3">
      <c r="A727">
        <v>4</v>
      </c>
      <c r="C727" t="str">
        <f t="shared" si="140"/>
        <v>ODS4«</v>
      </c>
      <c r="D727" s="8" t="s">
        <v>24</v>
      </c>
      <c r="E727" s="8"/>
      <c r="F727" s="2">
        <v>84.8</v>
      </c>
      <c r="G727" s="2">
        <v>87.1</v>
      </c>
      <c r="H727" s="2">
        <v>90.1</v>
      </c>
      <c r="I727" s="2">
        <v>93.1</v>
      </c>
      <c r="J727" s="2">
        <v>91.9</v>
      </c>
      <c r="K727" s="2">
        <v>93</v>
      </c>
      <c r="L727" s="2">
        <v>94.5</v>
      </c>
      <c r="N727">
        <f>(L727/G727)^(1/5)-1</f>
        <v>1.6442301074301557E-2</v>
      </c>
      <c r="O727">
        <f t="shared" si="141"/>
        <v>1.6442301074301557</v>
      </c>
      <c r="P727">
        <f t="shared" si="142"/>
        <v>4.1105752685753894</v>
      </c>
      <c r="Q727">
        <f t="shared" si="143"/>
        <v>100</v>
      </c>
      <c r="R727">
        <f t="shared" si="144"/>
        <v>81.8</v>
      </c>
      <c r="S727" s="3">
        <f>(L727-R727)/(Q727-R727)*100</f>
        <v>69.780219780219781</v>
      </c>
    </row>
    <row r="728" spans="1:19" ht="14.45" x14ac:dyDescent="0.3">
      <c r="A728">
        <v>4</v>
      </c>
      <c r="C728" t="str">
        <f t="shared" si="140"/>
        <v>ODS4«</v>
      </c>
      <c r="D728" s="8" t="s">
        <v>25</v>
      </c>
      <c r="E728" s="8"/>
      <c r="F728" s="2">
        <v>93.9</v>
      </c>
      <c r="G728" s="2">
        <v>93.5</v>
      </c>
      <c r="H728" s="2">
        <v>93.6</v>
      </c>
      <c r="I728" s="2">
        <v>92.5</v>
      </c>
      <c r="J728" s="2">
        <v>94.3</v>
      </c>
      <c r="K728" s="2">
        <v>93.7</v>
      </c>
      <c r="L728" s="2">
        <v>96.6</v>
      </c>
      <c r="N728">
        <f>(L728/G728)^(1/5)-1</f>
        <v>6.5447851001696478E-3</v>
      </c>
      <c r="O728">
        <f t="shared" si="141"/>
        <v>0.65447851001696478</v>
      </c>
      <c r="P728">
        <f t="shared" si="142"/>
        <v>1.6361962750424119</v>
      </c>
      <c r="Q728">
        <f t="shared" si="143"/>
        <v>100</v>
      </c>
      <c r="R728">
        <f t="shared" si="144"/>
        <v>81.8</v>
      </c>
      <c r="S728" s="3">
        <f>(L728-R728)/(Q728-R728)*100</f>
        <v>81.318681318681286</v>
      </c>
    </row>
    <row r="729" spans="1:19" ht="14.45" x14ac:dyDescent="0.3">
      <c r="A729">
        <v>4</v>
      </c>
      <c r="C729" t="str">
        <f t="shared" si="140"/>
        <v>ODS4«</v>
      </c>
      <c r="D729" s="8" t="s">
        <v>26</v>
      </c>
      <c r="E729" s="8"/>
      <c r="F729" s="2">
        <v>85.7</v>
      </c>
      <c r="G729" s="2">
        <v>86.4</v>
      </c>
      <c r="H729" s="2">
        <v>88</v>
      </c>
      <c r="I729" s="2">
        <v>90.7</v>
      </c>
      <c r="J729" s="2">
        <v>92</v>
      </c>
      <c r="K729" s="2">
        <v>91.5</v>
      </c>
      <c r="L729" s="2">
        <v>90.7</v>
      </c>
      <c r="N729">
        <f>(L729/G729)^(1/5)-1</f>
        <v>9.7612696815283506E-3</v>
      </c>
      <c r="O729">
        <f t="shared" si="141"/>
        <v>0.97612696815283506</v>
      </c>
      <c r="P729">
        <f t="shared" si="142"/>
        <v>2.4403174203820877</v>
      </c>
      <c r="Q729">
        <f t="shared" si="143"/>
        <v>100</v>
      </c>
      <c r="R729">
        <f t="shared" si="144"/>
        <v>81.8</v>
      </c>
      <c r="S729" s="3">
        <f>(L729-R729)/(Q729-R729)*100</f>
        <v>48.901098901098926</v>
      </c>
    </row>
    <row r="730" spans="1:19" ht="14.45" x14ac:dyDescent="0.3">
      <c r="A730">
        <v>4</v>
      </c>
      <c r="C730" t="str">
        <f t="shared" si="140"/>
        <v>ODS4«</v>
      </c>
      <c r="D730" s="8" t="s">
        <v>27</v>
      </c>
      <c r="E730" s="8"/>
      <c r="F730" s="2">
        <v>86.4</v>
      </c>
      <c r="G730" s="2">
        <v>86.4</v>
      </c>
      <c r="H730" s="2">
        <v>87.6</v>
      </c>
      <c r="I730" s="2">
        <v>88.2</v>
      </c>
      <c r="J730" s="2">
        <v>89.9</v>
      </c>
      <c r="K730" s="2">
        <v>86.3</v>
      </c>
      <c r="L730" s="2">
        <v>82.3</v>
      </c>
      <c r="N730">
        <f>(L730/G730)^(1/5)-1</f>
        <v>-9.6761950513546413E-3</v>
      </c>
      <c r="O730">
        <f t="shared" si="141"/>
        <v>-0.96761950513546413</v>
      </c>
      <c r="P730">
        <f t="shared" si="142"/>
        <v>-2.4190487628386603</v>
      </c>
      <c r="Q730">
        <f t="shared" si="143"/>
        <v>100</v>
      </c>
      <c r="R730">
        <f t="shared" si="144"/>
        <v>81.8</v>
      </c>
      <c r="S730" s="3">
        <f>(L730-R730)/(Q730-R730)*100</f>
        <v>2.7472527472527468</v>
      </c>
    </row>
    <row r="731" spans="1:19" ht="14.45" x14ac:dyDescent="0.3">
      <c r="A731">
        <v>4</v>
      </c>
      <c r="C731" t="str">
        <f t="shared" si="140"/>
        <v>ODS4«</v>
      </c>
      <c r="D731" s="8" t="s">
        <v>28</v>
      </c>
      <c r="E731" s="8"/>
      <c r="F731" s="2">
        <v>95.7</v>
      </c>
      <c r="G731" s="2">
        <v>95.9</v>
      </c>
      <c r="H731" s="2">
        <v>95</v>
      </c>
      <c r="I731" s="2">
        <v>95.6</v>
      </c>
      <c r="J731" s="2">
        <v>96.3</v>
      </c>
      <c r="K731" s="2">
        <v>95.9</v>
      </c>
      <c r="L731" s="2">
        <v>96.3</v>
      </c>
      <c r="N731">
        <f>(L731/G731)^(1/5)-1</f>
        <v>8.3281398007950536E-4</v>
      </c>
      <c r="O731">
        <f t="shared" si="141"/>
        <v>8.3281398007950536E-2</v>
      </c>
      <c r="P731">
        <f t="shared" si="142"/>
        <v>0.20820349501987634</v>
      </c>
      <c r="Q731">
        <f t="shared" si="143"/>
        <v>100</v>
      </c>
      <c r="R731">
        <f t="shared" si="144"/>
        <v>81.8</v>
      </c>
      <c r="S731" s="3">
        <f>(L731-R731)/(Q731-R731)*100</f>
        <v>79.67032967032965</v>
      </c>
    </row>
    <row r="732" spans="1:19" ht="14.45" x14ac:dyDescent="0.3">
      <c r="A732">
        <v>4</v>
      </c>
      <c r="C732" t="str">
        <f t="shared" si="140"/>
        <v>ODS4«</v>
      </c>
      <c r="D732" s="8" t="s">
        <v>29</v>
      </c>
      <c r="E732" s="8"/>
      <c r="F732" s="2">
        <v>93.9</v>
      </c>
      <c r="G732" s="2">
        <v>93.9</v>
      </c>
      <c r="H732" s="2">
        <v>94.5</v>
      </c>
      <c r="I732" s="2">
        <v>94.9</v>
      </c>
      <c r="J732" s="2">
        <v>94.9</v>
      </c>
      <c r="K732" s="2">
        <v>94.8</v>
      </c>
      <c r="L732" s="2"/>
      <c r="N732">
        <f>(K732/F732)^(1/5)-1</f>
        <v>1.9096256264297118E-3</v>
      </c>
      <c r="O732">
        <f t="shared" si="141"/>
        <v>0.19096256264297118</v>
      </c>
      <c r="P732">
        <f t="shared" si="142"/>
        <v>0.47740640660742795</v>
      </c>
      <c r="Q732">
        <f t="shared" si="143"/>
        <v>100</v>
      </c>
      <c r="R732">
        <f t="shared" si="144"/>
        <v>81.8</v>
      </c>
      <c r="S732" s="3">
        <f>(K732-R732)/(Q732-R732)*100</f>
        <v>71.428571428571416</v>
      </c>
    </row>
    <row r="733" spans="1:19" ht="14.45" x14ac:dyDescent="0.3">
      <c r="A733">
        <v>4</v>
      </c>
      <c r="C733" t="str">
        <f t="shared" si="140"/>
        <v>ODS4«</v>
      </c>
      <c r="D733" s="7" t="s">
        <v>53</v>
      </c>
      <c r="E733" s="7"/>
      <c r="F733" s="2"/>
      <c r="G733" s="2"/>
      <c r="H733" s="2"/>
      <c r="I733" s="2"/>
      <c r="J733" s="2"/>
      <c r="K733" s="2"/>
      <c r="L733" s="2"/>
      <c r="M733" s="2"/>
      <c r="O733" s="14" t="s">
        <v>185</v>
      </c>
      <c r="S733" s="3"/>
    </row>
    <row r="734" spans="1:19" ht="14.45" x14ac:dyDescent="0.3">
      <c r="A734">
        <v>4</v>
      </c>
      <c r="C734" t="str">
        <f t="shared" si="140"/>
        <v>ODS4«</v>
      </c>
      <c r="D734" s="8" t="s">
        <v>2</v>
      </c>
      <c r="E734" s="8"/>
      <c r="F734" s="12">
        <v>32.9</v>
      </c>
      <c r="G734" s="12">
        <v>31.4</v>
      </c>
      <c r="H734" s="12">
        <v>32.299999999999997</v>
      </c>
      <c r="I734" s="12">
        <v>33.200000000000003</v>
      </c>
      <c r="J734" s="12">
        <v>34</v>
      </c>
      <c r="K734" s="12">
        <v>34.9</v>
      </c>
      <c r="L734" s="12">
        <v>35.5</v>
      </c>
      <c r="M734" s="12"/>
      <c r="N734" s="19">
        <f>(M734/H734)^(1/5)-1</f>
        <v>-1</v>
      </c>
      <c r="O734" s="19">
        <f>N734*100</f>
        <v>-100</v>
      </c>
      <c r="P734" s="19">
        <f>IF(O734&lt;-2,-5,IF(O734&gt;2,5,2.5*O734))</f>
        <v>-5</v>
      </c>
      <c r="Q734" s="19">
        <f>MAX($M$676:$M$702)</f>
        <v>28.6</v>
      </c>
      <c r="R734" s="19">
        <f>MIN($M$676:$M$702)</f>
        <v>1</v>
      </c>
      <c r="S734" s="20">
        <f>(M734-R734)/(Q734-R734)*100</f>
        <v>-3.6231884057971016</v>
      </c>
    </row>
    <row r="735" spans="1:19" ht="14.45" x14ac:dyDescent="0.3">
      <c r="A735">
        <v>4</v>
      </c>
      <c r="C735" t="str">
        <f t="shared" si="140"/>
        <v>ODS4«</v>
      </c>
      <c r="D735" s="8" t="s">
        <v>3</v>
      </c>
      <c r="E735" s="8"/>
      <c r="F735" s="12">
        <v>27.1</v>
      </c>
      <c r="G735" s="12">
        <v>40</v>
      </c>
      <c r="H735" s="12">
        <v>38.700000000000003</v>
      </c>
      <c r="I735" s="12">
        <v>40.1</v>
      </c>
      <c r="J735" s="12">
        <v>40.799999999999997</v>
      </c>
      <c r="K735" s="12">
        <v>40.700000000000003</v>
      </c>
      <c r="L735" s="12">
        <v>42.4</v>
      </c>
      <c r="M735" s="12">
        <v>41.6</v>
      </c>
      <c r="N735">
        <f t="shared" ref="N735:N748" si="145">(M735/H735)^(1/5)-1</f>
        <v>1.4557050147461226E-2</v>
      </c>
      <c r="O735">
        <f t="shared" ref="O735:O761" si="146">N735*100</f>
        <v>1.4557050147461226</v>
      </c>
      <c r="P735">
        <f t="shared" ref="P735:P761" si="147">IF(O735&lt;-2,-5,IF(O735&gt;2,5,2.5*O735))</f>
        <v>3.6392625368653064</v>
      </c>
      <c r="Q735">
        <f t="shared" ref="Q735:Q761" si="148">MAX($M$676:$M$702)</f>
        <v>28.6</v>
      </c>
      <c r="R735">
        <f t="shared" ref="R735:R761" si="149">MIN($M$676:$M$702)</f>
        <v>1</v>
      </c>
      <c r="S735" s="3">
        <f t="shared" ref="S735:S748" si="150">(M735-R735)/(Q735-R735)*100</f>
        <v>147.10144927536231</v>
      </c>
    </row>
    <row r="736" spans="1:19" ht="14.45" x14ac:dyDescent="0.3">
      <c r="A736">
        <v>4</v>
      </c>
      <c r="C736" t="str">
        <f t="shared" si="140"/>
        <v>ODS4«</v>
      </c>
      <c r="D736" s="8" t="s">
        <v>4</v>
      </c>
      <c r="E736" s="8"/>
      <c r="F736" s="12">
        <v>42.7</v>
      </c>
      <c r="G736" s="12">
        <v>43.8</v>
      </c>
      <c r="H736" s="12">
        <v>42.7</v>
      </c>
      <c r="I736" s="12">
        <v>45.6</v>
      </c>
      <c r="J736" s="12">
        <v>45.9</v>
      </c>
      <c r="K736" s="12">
        <v>47.6</v>
      </c>
      <c r="L736" s="12">
        <v>47.5</v>
      </c>
      <c r="M736" s="12">
        <v>47.8</v>
      </c>
      <c r="N736">
        <f t="shared" si="145"/>
        <v>2.2821867102146731E-2</v>
      </c>
      <c r="O736">
        <f t="shared" si="146"/>
        <v>2.2821867102146731</v>
      </c>
      <c r="P736">
        <f t="shared" si="147"/>
        <v>5</v>
      </c>
      <c r="Q736">
        <f t="shared" si="148"/>
        <v>28.6</v>
      </c>
      <c r="R736">
        <f t="shared" si="149"/>
        <v>1</v>
      </c>
      <c r="S736" s="3">
        <f t="shared" si="150"/>
        <v>169.56521739130432</v>
      </c>
    </row>
    <row r="737" spans="1:19" ht="14.45" x14ac:dyDescent="0.3">
      <c r="A737">
        <v>4</v>
      </c>
      <c r="C737" t="str">
        <f t="shared" si="140"/>
        <v>ODS4«</v>
      </c>
      <c r="D737" s="8" t="s">
        <v>5</v>
      </c>
      <c r="E737" s="8"/>
      <c r="F737" s="12">
        <v>29.4</v>
      </c>
      <c r="G737" s="12">
        <v>30.9</v>
      </c>
      <c r="H737" s="12">
        <v>32.1</v>
      </c>
      <c r="I737" s="12">
        <v>33.799999999999997</v>
      </c>
      <c r="J737" s="12">
        <v>32.799999999999997</v>
      </c>
      <c r="K737" s="12">
        <v>33.700000000000003</v>
      </c>
      <c r="L737" s="12">
        <v>32.5</v>
      </c>
      <c r="M737" s="12">
        <v>33.299999999999997</v>
      </c>
      <c r="N737">
        <f t="shared" si="145"/>
        <v>7.3672792129775289E-3</v>
      </c>
      <c r="O737">
        <f t="shared" si="146"/>
        <v>0.73672792129775289</v>
      </c>
      <c r="P737">
        <f t="shared" si="147"/>
        <v>1.8418198032443822</v>
      </c>
      <c r="Q737">
        <f t="shared" si="148"/>
        <v>28.6</v>
      </c>
      <c r="R737">
        <f t="shared" si="149"/>
        <v>1</v>
      </c>
      <c r="S737" s="3">
        <f t="shared" si="150"/>
        <v>117.02898550724636</v>
      </c>
    </row>
    <row r="738" spans="1:19" ht="14.45" x14ac:dyDescent="0.3">
      <c r="A738">
        <v>4</v>
      </c>
      <c r="C738" t="str">
        <f t="shared" si="140"/>
        <v>ODS4«</v>
      </c>
      <c r="D738" s="8" t="s">
        <v>6</v>
      </c>
      <c r="E738" s="8"/>
      <c r="F738" s="12">
        <v>47.8</v>
      </c>
      <c r="G738" s="12">
        <v>52.5</v>
      </c>
      <c r="H738" s="12">
        <v>54.5</v>
      </c>
      <c r="I738" s="12">
        <v>53.4</v>
      </c>
      <c r="J738" s="12">
        <v>55.9</v>
      </c>
      <c r="K738" s="12">
        <v>57.1</v>
      </c>
      <c r="L738" s="12">
        <v>58.8</v>
      </c>
      <c r="M738" s="12">
        <v>59.8</v>
      </c>
      <c r="N738">
        <f t="shared" si="145"/>
        <v>1.8734317773081433E-2</v>
      </c>
      <c r="O738">
        <f t="shared" si="146"/>
        <v>1.8734317773081433</v>
      </c>
      <c r="P738">
        <f t="shared" si="147"/>
        <v>4.6835794432703581</v>
      </c>
      <c r="Q738">
        <f t="shared" si="148"/>
        <v>28.6</v>
      </c>
      <c r="R738">
        <f t="shared" si="149"/>
        <v>1</v>
      </c>
      <c r="S738" s="3">
        <f t="shared" si="150"/>
        <v>213.04347826086953</v>
      </c>
    </row>
    <row r="739" spans="1:19" ht="14.45" x14ac:dyDescent="0.3">
      <c r="A739">
        <v>4</v>
      </c>
      <c r="C739" t="str">
        <f t="shared" si="140"/>
        <v>ODS4«</v>
      </c>
      <c r="D739" s="8" t="s">
        <v>7</v>
      </c>
      <c r="E739" s="8"/>
      <c r="F739" s="12">
        <v>25.6</v>
      </c>
      <c r="G739" s="12">
        <v>32.1</v>
      </c>
      <c r="H739" s="12">
        <v>30.8</v>
      </c>
      <c r="I739" s="12">
        <v>29.3</v>
      </c>
      <c r="J739" s="12">
        <v>28.7</v>
      </c>
      <c r="K739" s="12">
        <v>34.1</v>
      </c>
      <c r="L739" s="12">
        <v>33.1</v>
      </c>
      <c r="M739" s="12">
        <v>34.700000000000003</v>
      </c>
      <c r="N739">
        <f t="shared" si="145"/>
        <v>2.413156457504928E-2</v>
      </c>
      <c r="O739">
        <f t="shared" si="146"/>
        <v>2.413156457504928</v>
      </c>
      <c r="P739">
        <f t="shared" si="147"/>
        <v>5</v>
      </c>
      <c r="Q739">
        <f t="shared" si="148"/>
        <v>28.6</v>
      </c>
      <c r="R739">
        <f t="shared" si="149"/>
        <v>1</v>
      </c>
      <c r="S739" s="3">
        <f t="shared" si="150"/>
        <v>122.10144927536233</v>
      </c>
    </row>
    <row r="740" spans="1:19" ht="14.45" x14ac:dyDescent="0.3">
      <c r="A740">
        <v>4</v>
      </c>
      <c r="C740" t="str">
        <f t="shared" si="140"/>
        <v>ODS4«</v>
      </c>
      <c r="D740" s="8" t="s">
        <v>8</v>
      </c>
      <c r="E740" s="8"/>
      <c r="F740" s="12">
        <v>43.4</v>
      </c>
      <c r="G740" s="12">
        <v>43.6</v>
      </c>
      <c r="H740" s="12">
        <v>45.7</v>
      </c>
      <c r="I740" s="12">
        <v>46.7</v>
      </c>
      <c r="J740" s="12">
        <v>48.4</v>
      </c>
      <c r="K740" s="12">
        <v>48.7</v>
      </c>
      <c r="L740" s="12">
        <v>49.4</v>
      </c>
      <c r="M740" s="12">
        <v>49.8</v>
      </c>
      <c r="N740">
        <f t="shared" si="145"/>
        <v>1.7331820022628674E-2</v>
      </c>
      <c r="O740">
        <f t="shared" si="146"/>
        <v>1.7331820022628674</v>
      </c>
      <c r="P740">
        <f t="shared" si="147"/>
        <v>4.3329550056571691</v>
      </c>
      <c r="Q740">
        <f t="shared" si="148"/>
        <v>28.6</v>
      </c>
      <c r="R740">
        <f t="shared" si="149"/>
        <v>1</v>
      </c>
      <c r="S740" s="3">
        <f t="shared" si="150"/>
        <v>176.81159420289853</v>
      </c>
    </row>
    <row r="741" spans="1:19" ht="14.45" x14ac:dyDescent="0.3">
      <c r="A741">
        <v>4</v>
      </c>
      <c r="C741" t="str">
        <f t="shared" si="140"/>
        <v>ODS4«</v>
      </c>
      <c r="D741" s="8" t="s">
        <v>9</v>
      </c>
      <c r="E741" s="8"/>
      <c r="F741" s="12">
        <v>26.9</v>
      </c>
      <c r="G741" s="12">
        <v>26.9</v>
      </c>
      <c r="H741" s="12">
        <v>28.4</v>
      </c>
      <c r="I741" s="12">
        <v>31.5</v>
      </c>
      <c r="J741" s="12">
        <v>34.299999999999997</v>
      </c>
      <c r="K741" s="12">
        <v>37.700000000000003</v>
      </c>
      <c r="L741" s="12">
        <v>40.1</v>
      </c>
      <c r="M741" s="12">
        <v>39.700000000000003</v>
      </c>
      <c r="N741">
        <f t="shared" si="145"/>
        <v>6.9287360654346708E-2</v>
      </c>
      <c r="O741">
        <f t="shared" si="146"/>
        <v>6.9287360654346708</v>
      </c>
      <c r="P741">
        <f t="shared" si="147"/>
        <v>5</v>
      </c>
      <c r="Q741">
        <f t="shared" si="148"/>
        <v>28.6</v>
      </c>
      <c r="R741">
        <f t="shared" si="149"/>
        <v>1</v>
      </c>
      <c r="S741" s="3">
        <f t="shared" si="150"/>
        <v>140.21739130434781</v>
      </c>
    </row>
    <row r="742" spans="1:19" ht="14.45" x14ac:dyDescent="0.3">
      <c r="A742">
        <v>4</v>
      </c>
      <c r="C742" t="str">
        <f t="shared" si="140"/>
        <v>ODS4«</v>
      </c>
      <c r="D742" s="8" t="s">
        <v>10</v>
      </c>
      <c r="E742" s="8"/>
      <c r="F742" s="12">
        <v>40.1</v>
      </c>
      <c r="G742" s="12">
        <v>41</v>
      </c>
      <c r="H742" s="12">
        <v>43.4</v>
      </c>
      <c r="I742" s="12">
        <v>44.2</v>
      </c>
      <c r="J742" s="12">
        <v>46.4</v>
      </c>
      <c r="K742" s="12">
        <v>42.7</v>
      </c>
      <c r="L742" s="12">
        <v>44.9</v>
      </c>
      <c r="M742" s="12">
        <v>46.9</v>
      </c>
      <c r="N742">
        <f t="shared" si="145"/>
        <v>1.5632576929179187E-2</v>
      </c>
      <c r="O742">
        <f t="shared" si="146"/>
        <v>1.5632576929179187</v>
      </c>
      <c r="P742">
        <f t="shared" si="147"/>
        <v>3.9081442322947968</v>
      </c>
      <c r="Q742">
        <f t="shared" si="148"/>
        <v>28.6</v>
      </c>
      <c r="R742">
        <f t="shared" si="149"/>
        <v>1</v>
      </c>
      <c r="S742" s="3">
        <f t="shared" si="150"/>
        <v>166.30434782608694</v>
      </c>
    </row>
    <row r="743" spans="1:19" ht="14.45" x14ac:dyDescent="0.3">
      <c r="A743">
        <v>4</v>
      </c>
      <c r="C743" t="str">
        <f t="shared" si="140"/>
        <v>ODS4«</v>
      </c>
      <c r="D743" s="8" t="s">
        <v>11</v>
      </c>
      <c r="E743" s="8"/>
      <c r="F743" s="12">
        <v>42.3</v>
      </c>
      <c r="G743" s="12">
        <v>42.3</v>
      </c>
      <c r="H743" s="12">
        <v>40.9</v>
      </c>
      <c r="I743" s="12">
        <v>40.1</v>
      </c>
      <c r="J743" s="12">
        <v>41.2</v>
      </c>
      <c r="K743" s="12">
        <v>42.4</v>
      </c>
      <c r="L743" s="12">
        <v>44.7</v>
      </c>
      <c r="M743" s="12">
        <v>44.8</v>
      </c>
      <c r="N743">
        <f t="shared" si="145"/>
        <v>1.8382531548241543E-2</v>
      </c>
      <c r="O743">
        <f t="shared" si="146"/>
        <v>1.8382531548241543</v>
      </c>
      <c r="P743">
        <f t="shared" si="147"/>
        <v>4.5956328870603862</v>
      </c>
      <c r="Q743">
        <f t="shared" si="148"/>
        <v>28.6</v>
      </c>
      <c r="R743">
        <f t="shared" si="149"/>
        <v>1</v>
      </c>
      <c r="S743" s="3">
        <f t="shared" si="150"/>
        <v>158.695652173913</v>
      </c>
    </row>
    <row r="744" spans="1:19" ht="14.45" x14ac:dyDescent="0.3">
      <c r="A744">
        <v>4</v>
      </c>
      <c r="C744" t="str">
        <f t="shared" si="140"/>
        <v>ODS4«</v>
      </c>
      <c r="D744" s="8" t="s">
        <v>12</v>
      </c>
      <c r="E744" s="8"/>
      <c r="F744" s="12">
        <v>42.5</v>
      </c>
      <c r="G744" s="12">
        <v>43.2</v>
      </c>
      <c r="H744" s="12">
        <v>45.3</v>
      </c>
      <c r="I744" s="12">
        <v>45.4</v>
      </c>
      <c r="J744" s="12">
        <v>48.4</v>
      </c>
      <c r="K744" s="12">
        <v>47.2</v>
      </c>
      <c r="L744" s="12">
        <v>46.2</v>
      </c>
      <c r="M744" s="12">
        <v>44.3</v>
      </c>
      <c r="N744">
        <f t="shared" si="145"/>
        <v>-4.454520150598329E-3</v>
      </c>
      <c r="O744">
        <f t="shared" si="146"/>
        <v>-0.4454520150598329</v>
      </c>
      <c r="P744">
        <f t="shared" si="147"/>
        <v>-1.1136300376495822</v>
      </c>
      <c r="Q744">
        <f t="shared" si="148"/>
        <v>28.6</v>
      </c>
      <c r="R744">
        <f t="shared" si="149"/>
        <v>1</v>
      </c>
      <c r="S744" s="3">
        <f t="shared" si="150"/>
        <v>156.88405797101447</v>
      </c>
    </row>
    <row r="745" spans="1:19" ht="14.45" x14ac:dyDescent="0.3">
      <c r="A745">
        <v>4</v>
      </c>
      <c r="C745" t="str">
        <f t="shared" si="140"/>
        <v>ODS4«</v>
      </c>
      <c r="D745" s="8" t="s">
        <v>13</v>
      </c>
      <c r="E745" s="8"/>
      <c r="F745" s="12">
        <v>45.1</v>
      </c>
      <c r="G745" s="12">
        <v>45.3</v>
      </c>
      <c r="H745" s="12">
        <v>45.5</v>
      </c>
      <c r="I745" s="12">
        <v>46.1</v>
      </c>
      <c r="J745" s="12">
        <v>44.6</v>
      </c>
      <c r="K745" s="12">
        <v>44.2</v>
      </c>
      <c r="L745" s="12">
        <v>47.3</v>
      </c>
      <c r="M745" s="12">
        <v>49.6</v>
      </c>
      <c r="N745">
        <f t="shared" si="145"/>
        <v>1.740544122059795E-2</v>
      </c>
      <c r="O745">
        <f t="shared" si="146"/>
        <v>1.740544122059795</v>
      </c>
      <c r="P745">
        <f t="shared" si="147"/>
        <v>4.3513603051494876</v>
      </c>
      <c r="Q745">
        <f t="shared" si="148"/>
        <v>28.6</v>
      </c>
      <c r="R745">
        <f t="shared" si="149"/>
        <v>1</v>
      </c>
      <c r="S745" s="3">
        <f t="shared" si="150"/>
        <v>176.08695652173913</v>
      </c>
    </row>
    <row r="746" spans="1:19" ht="14.45" x14ac:dyDescent="0.3">
      <c r="A746">
        <v>4</v>
      </c>
      <c r="C746" t="str">
        <f t="shared" si="140"/>
        <v>ODS4«</v>
      </c>
      <c r="D746" s="8" t="s">
        <v>14</v>
      </c>
      <c r="E746" s="8"/>
      <c r="F746" s="12">
        <v>44</v>
      </c>
      <c r="G746" s="12">
        <v>43.7</v>
      </c>
      <c r="H746" s="12">
        <v>45.1</v>
      </c>
      <c r="I746" s="12">
        <v>43.7</v>
      </c>
      <c r="J746" s="12">
        <v>44.4</v>
      </c>
      <c r="K746" s="12">
        <v>46.2</v>
      </c>
      <c r="L746" s="12">
        <v>47.5</v>
      </c>
      <c r="M746" s="12">
        <v>48.8</v>
      </c>
      <c r="N746">
        <f t="shared" si="145"/>
        <v>1.5894609806091475E-2</v>
      </c>
      <c r="O746">
        <f t="shared" si="146"/>
        <v>1.5894609806091475</v>
      </c>
      <c r="P746">
        <f t="shared" si="147"/>
        <v>3.9736524515228688</v>
      </c>
      <c r="Q746">
        <f t="shared" si="148"/>
        <v>28.6</v>
      </c>
      <c r="R746">
        <f t="shared" si="149"/>
        <v>1</v>
      </c>
      <c r="S746" s="3">
        <f t="shared" si="150"/>
        <v>173.18840579710141</v>
      </c>
    </row>
    <row r="747" spans="1:19" ht="14.45" x14ac:dyDescent="0.3">
      <c r="A747">
        <v>4</v>
      </c>
      <c r="C747" t="str">
        <f t="shared" si="140"/>
        <v>ODS4«</v>
      </c>
      <c r="D747" s="8" t="s">
        <v>15</v>
      </c>
      <c r="E747" s="8"/>
      <c r="F747" s="12">
        <v>34.9</v>
      </c>
      <c r="G747" s="12">
        <v>37.200000000000003</v>
      </c>
      <c r="H747" s="12">
        <v>40.4</v>
      </c>
      <c r="I747" s="12">
        <v>42.7</v>
      </c>
      <c r="J747" s="12">
        <v>43.7</v>
      </c>
      <c r="K747" s="12">
        <v>44.3</v>
      </c>
      <c r="L747" s="12">
        <v>43.1</v>
      </c>
      <c r="M747" s="12">
        <v>43.9</v>
      </c>
      <c r="N747">
        <f t="shared" si="145"/>
        <v>1.6755735724180543E-2</v>
      </c>
      <c r="O747">
        <f t="shared" si="146"/>
        <v>1.6755735724180543</v>
      </c>
      <c r="P747">
        <f t="shared" si="147"/>
        <v>4.1889339310451357</v>
      </c>
      <c r="Q747">
        <f t="shared" si="148"/>
        <v>28.6</v>
      </c>
      <c r="R747">
        <f t="shared" si="149"/>
        <v>1</v>
      </c>
      <c r="S747" s="3">
        <f t="shared" si="150"/>
        <v>155.43478260869563</v>
      </c>
    </row>
    <row r="748" spans="1:19" ht="14.45" x14ac:dyDescent="0.3">
      <c r="A748">
        <v>4</v>
      </c>
      <c r="C748" t="str">
        <f t="shared" si="140"/>
        <v>ODS4«</v>
      </c>
      <c r="D748" s="8" t="s">
        <v>16</v>
      </c>
      <c r="E748" s="8"/>
      <c r="F748" s="12">
        <v>32.299999999999997</v>
      </c>
      <c r="G748" s="12">
        <v>34.1</v>
      </c>
      <c r="H748" s="12">
        <v>34.299999999999997</v>
      </c>
      <c r="I748" s="12">
        <v>33</v>
      </c>
      <c r="J748" s="12">
        <v>32.1</v>
      </c>
      <c r="K748" s="12">
        <v>33.700000000000003</v>
      </c>
      <c r="L748" s="12">
        <v>33.4</v>
      </c>
      <c r="M748" s="12">
        <v>33.200000000000003</v>
      </c>
      <c r="N748">
        <f t="shared" si="145"/>
        <v>-6.4978924461017717E-3</v>
      </c>
      <c r="O748">
        <f t="shared" si="146"/>
        <v>-0.64978924461017717</v>
      </c>
      <c r="P748">
        <f t="shared" si="147"/>
        <v>-1.6244731115254429</v>
      </c>
      <c r="Q748">
        <f t="shared" si="148"/>
        <v>28.6</v>
      </c>
      <c r="R748">
        <f t="shared" si="149"/>
        <v>1</v>
      </c>
      <c r="S748" s="3">
        <f t="shared" si="150"/>
        <v>116.66666666666667</v>
      </c>
    </row>
    <row r="749" spans="1:19" ht="14.45" x14ac:dyDescent="0.3">
      <c r="A749">
        <v>4</v>
      </c>
      <c r="C749" t="str">
        <f t="shared" si="140"/>
        <v>ODS4«</v>
      </c>
      <c r="D749" s="8" t="s">
        <v>17</v>
      </c>
      <c r="E749" s="8"/>
      <c r="F749" s="12">
        <v>53.6</v>
      </c>
      <c r="G749" s="12">
        <v>54.6</v>
      </c>
      <c r="H749" s="12">
        <v>53.8</v>
      </c>
      <c r="I749" s="12">
        <v>54.6</v>
      </c>
      <c r="J749" s="12">
        <v>54.5</v>
      </c>
      <c r="K749" s="12">
        <v>56.3</v>
      </c>
      <c r="L749" s="12">
        <v>55.4</v>
      </c>
      <c r="M749" s="12">
        <v>58.1</v>
      </c>
      <c r="N749">
        <f>(L749/G749)^(1/5)-1</f>
        <v>2.9133778610306305E-3</v>
      </c>
      <c r="O749">
        <f t="shared" si="146"/>
        <v>0.29133778610306305</v>
      </c>
      <c r="P749">
        <f t="shared" si="147"/>
        <v>0.72834446525765761</v>
      </c>
      <c r="Q749">
        <f t="shared" si="148"/>
        <v>28.6</v>
      </c>
      <c r="R749">
        <f t="shared" si="149"/>
        <v>1</v>
      </c>
      <c r="S749" s="3">
        <f>(L749-R749)/(Q749-R749)*100</f>
        <v>197.10144927536231</v>
      </c>
    </row>
    <row r="750" spans="1:19" ht="14.45" x14ac:dyDescent="0.3">
      <c r="A750">
        <v>4</v>
      </c>
      <c r="C750" t="str">
        <f t="shared" si="140"/>
        <v>ODS4«</v>
      </c>
      <c r="D750" s="8" t="s">
        <v>18</v>
      </c>
      <c r="E750" s="8"/>
      <c r="F750" s="12">
        <v>22.5</v>
      </c>
      <c r="G750" s="12">
        <v>23.9</v>
      </c>
      <c r="H750" s="12">
        <v>25.3</v>
      </c>
      <c r="I750" s="12">
        <v>26.2</v>
      </c>
      <c r="J750" s="12">
        <v>26.9</v>
      </c>
      <c r="K750" s="12">
        <v>27.8</v>
      </c>
      <c r="L750" s="12">
        <v>27.6</v>
      </c>
      <c r="M750" s="12">
        <v>27.8</v>
      </c>
      <c r="N750">
        <f t="shared" ref="N750:N760" si="151">(M750/H750)^(1/5)-1</f>
        <v>1.9025037903923181E-2</v>
      </c>
      <c r="O750">
        <f t="shared" si="146"/>
        <v>1.9025037903923181</v>
      </c>
      <c r="P750">
        <f t="shared" si="147"/>
        <v>4.7562594759807952</v>
      </c>
      <c r="Q750">
        <f t="shared" si="148"/>
        <v>28.6</v>
      </c>
      <c r="R750">
        <f t="shared" si="149"/>
        <v>1</v>
      </c>
      <c r="S750" s="3">
        <f t="shared" ref="S750:S760" si="152">(M750-R750)/(Q750-R750)*100</f>
        <v>97.101449275362313</v>
      </c>
    </row>
    <row r="751" spans="1:19" ht="14.45" x14ac:dyDescent="0.3">
      <c r="A751">
        <v>4</v>
      </c>
      <c r="C751" t="str">
        <f t="shared" si="140"/>
        <v>ODS4«</v>
      </c>
      <c r="D751" s="8" t="s">
        <v>19</v>
      </c>
      <c r="E751" s="8"/>
      <c r="F751" s="12">
        <v>40.700000000000003</v>
      </c>
      <c r="G751" s="12">
        <v>39.9</v>
      </c>
      <c r="H751" s="12">
        <v>41.3</v>
      </c>
      <c r="I751" s="12">
        <v>42.8</v>
      </c>
      <c r="J751" s="12">
        <v>43.8</v>
      </c>
      <c r="K751" s="12">
        <v>42.7</v>
      </c>
      <c r="L751" s="12">
        <v>45.7</v>
      </c>
      <c r="M751" s="12">
        <v>49.2</v>
      </c>
      <c r="N751">
        <f t="shared" si="151"/>
        <v>3.5626155248166036E-2</v>
      </c>
      <c r="O751">
        <f t="shared" si="146"/>
        <v>3.5626155248166036</v>
      </c>
      <c r="P751">
        <f t="shared" si="147"/>
        <v>5</v>
      </c>
      <c r="Q751">
        <f t="shared" si="148"/>
        <v>28.6</v>
      </c>
      <c r="R751">
        <f t="shared" si="149"/>
        <v>1</v>
      </c>
      <c r="S751" s="3">
        <f t="shared" si="152"/>
        <v>174.63768115942028</v>
      </c>
    </row>
    <row r="752" spans="1:19" ht="14.45" x14ac:dyDescent="0.3">
      <c r="A752">
        <v>4</v>
      </c>
      <c r="C752" t="str">
        <f t="shared" si="140"/>
        <v>ODS4«</v>
      </c>
      <c r="D752" s="8" t="s">
        <v>20</v>
      </c>
      <c r="E752" s="8"/>
      <c r="F752" s="12">
        <v>51.3</v>
      </c>
      <c r="G752" s="12">
        <v>53.3</v>
      </c>
      <c r="H752" s="12">
        <v>57.6</v>
      </c>
      <c r="I752" s="12">
        <v>58.7</v>
      </c>
      <c r="J752" s="12">
        <v>58</v>
      </c>
      <c r="K752" s="12">
        <v>57.6</v>
      </c>
      <c r="L752" s="12">
        <v>57.8</v>
      </c>
      <c r="M752" s="12">
        <v>59.6</v>
      </c>
      <c r="N752">
        <f t="shared" si="151"/>
        <v>6.8499556297469955E-3</v>
      </c>
      <c r="O752">
        <f t="shared" si="146"/>
        <v>0.68499556297469955</v>
      </c>
      <c r="P752">
        <f t="shared" si="147"/>
        <v>1.7124889074367489</v>
      </c>
      <c r="Q752">
        <f t="shared" si="148"/>
        <v>28.6</v>
      </c>
      <c r="R752">
        <f t="shared" si="149"/>
        <v>1</v>
      </c>
      <c r="S752" s="3">
        <f t="shared" si="152"/>
        <v>212.31884057971016</v>
      </c>
    </row>
    <row r="753" spans="1:19" ht="14.45" x14ac:dyDescent="0.3">
      <c r="A753">
        <v>4</v>
      </c>
      <c r="C753" t="str">
        <f t="shared" si="140"/>
        <v>ODS4«</v>
      </c>
      <c r="D753" s="8" t="s">
        <v>21</v>
      </c>
      <c r="E753" s="8"/>
      <c r="F753" s="12">
        <v>52.5</v>
      </c>
      <c r="G753" s="12">
        <v>52.7</v>
      </c>
      <c r="H753" s="12">
        <v>52.3</v>
      </c>
      <c r="I753" s="12">
        <v>54.6</v>
      </c>
      <c r="J753" s="12">
        <v>52.7</v>
      </c>
      <c r="K753" s="12">
        <v>56.2</v>
      </c>
      <c r="L753" s="12">
        <v>56.2</v>
      </c>
      <c r="M753" s="12">
        <v>62.2</v>
      </c>
      <c r="N753">
        <f t="shared" si="151"/>
        <v>3.5279797295895587E-2</v>
      </c>
      <c r="O753">
        <f t="shared" si="146"/>
        <v>3.5279797295895587</v>
      </c>
      <c r="P753">
        <f t="shared" si="147"/>
        <v>5</v>
      </c>
      <c r="Q753">
        <f t="shared" si="148"/>
        <v>28.6</v>
      </c>
      <c r="R753">
        <f t="shared" si="149"/>
        <v>1</v>
      </c>
      <c r="S753" s="3">
        <f t="shared" si="152"/>
        <v>221.73913043478262</v>
      </c>
    </row>
    <row r="754" spans="1:19" ht="14.45" x14ac:dyDescent="0.3">
      <c r="A754">
        <v>4</v>
      </c>
      <c r="C754" t="str">
        <f t="shared" si="140"/>
        <v>ODS4«</v>
      </c>
      <c r="D754" s="8" t="s">
        <v>22</v>
      </c>
      <c r="E754" s="8"/>
      <c r="F754" s="12">
        <v>28.7</v>
      </c>
      <c r="G754" s="12">
        <v>28.6</v>
      </c>
      <c r="H754" s="12">
        <v>29.1</v>
      </c>
      <c r="I754" s="12">
        <v>32</v>
      </c>
      <c r="J754" s="12">
        <v>33.5</v>
      </c>
      <c r="K754" s="12">
        <v>34.700000000000003</v>
      </c>
      <c r="L754" s="12">
        <v>38.1</v>
      </c>
      <c r="M754" s="12">
        <v>39.700000000000003</v>
      </c>
      <c r="N754">
        <f t="shared" si="151"/>
        <v>6.4092797384296851E-2</v>
      </c>
      <c r="O754">
        <f t="shared" si="146"/>
        <v>6.4092797384296851</v>
      </c>
      <c r="P754">
        <f t="shared" si="147"/>
        <v>5</v>
      </c>
      <c r="Q754">
        <f t="shared" si="148"/>
        <v>28.6</v>
      </c>
      <c r="R754">
        <f t="shared" si="149"/>
        <v>1</v>
      </c>
      <c r="S754" s="3">
        <f t="shared" si="152"/>
        <v>140.21739130434781</v>
      </c>
    </row>
    <row r="755" spans="1:19" ht="14.45" x14ac:dyDescent="0.3">
      <c r="A755">
        <v>4</v>
      </c>
      <c r="C755" t="str">
        <f t="shared" si="140"/>
        <v>ODS4«</v>
      </c>
      <c r="D755" s="8" t="s">
        <v>23</v>
      </c>
      <c r="E755" s="8"/>
      <c r="F755" s="12">
        <v>43.2</v>
      </c>
      <c r="G755" s="12">
        <v>44.8</v>
      </c>
      <c r="H755" s="12">
        <v>46.3</v>
      </c>
      <c r="I755" s="12">
        <v>45.7</v>
      </c>
      <c r="J755" s="12">
        <v>47.9</v>
      </c>
      <c r="K755" s="12">
        <v>49.4</v>
      </c>
      <c r="L755" s="12">
        <v>51.4</v>
      </c>
      <c r="M755" s="12">
        <v>54</v>
      </c>
      <c r="N755">
        <f t="shared" si="151"/>
        <v>3.1246657133946032E-2</v>
      </c>
      <c r="O755">
        <f t="shared" si="146"/>
        <v>3.1246657133946032</v>
      </c>
      <c r="P755">
        <f t="shared" si="147"/>
        <v>5</v>
      </c>
      <c r="Q755">
        <f t="shared" si="148"/>
        <v>28.6</v>
      </c>
      <c r="R755">
        <f t="shared" si="149"/>
        <v>1</v>
      </c>
      <c r="S755" s="3">
        <f t="shared" si="152"/>
        <v>192.02898550724638</v>
      </c>
    </row>
    <row r="756" spans="1:19" ht="14.45" x14ac:dyDescent="0.3">
      <c r="A756">
        <v>4</v>
      </c>
      <c r="C756" t="str">
        <f t="shared" si="140"/>
        <v>ODS4«</v>
      </c>
      <c r="D756" s="8" t="s">
        <v>24</v>
      </c>
      <c r="E756" s="8"/>
      <c r="F756" s="12">
        <v>40.5</v>
      </c>
      <c r="G756" s="12">
        <v>42.1</v>
      </c>
      <c r="H756" s="12">
        <v>43.4</v>
      </c>
      <c r="I756" s="12">
        <v>44.6</v>
      </c>
      <c r="J756" s="12">
        <v>45.7</v>
      </c>
      <c r="K756" s="12">
        <v>45.7</v>
      </c>
      <c r="L756" s="12">
        <v>46.6</v>
      </c>
      <c r="M756" s="12">
        <v>47</v>
      </c>
      <c r="N756">
        <f t="shared" si="151"/>
        <v>1.6065313591134167E-2</v>
      </c>
      <c r="O756">
        <f t="shared" si="146"/>
        <v>1.6065313591134167</v>
      </c>
      <c r="P756">
        <f t="shared" si="147"/>
        <v>4.0163283977835418</v>
      </c>
      <c r="Q756">
        <f t="shared" si="148"/>
        <v>28.6</v>
      </c>
      <c r="R756">
        <f t="shared" si="149"/>
        <v>1</v>
      </c>
      <c r="S756" s="3">
        <f t="shared" si="152"/>
        <v>166.66666666666666</v>
      </c>
    </row>
    <row r="757" spans="1:19" ht="14.45" x14ac:dyDescent="0.3">
      <c r="A757">
        <v>4</v>
      </c>
      <c r="C757" t="str">
        <f t="shared" si="140"/>
        <v>ODS4«</v>
      </c>
      <c r="D757" s="8" t="s">
        <v>25</v>
      </c>
      <c r="E757" s="8"/>
      <c r="F757" s="12">
        <v>30</v>
      </c>
      <c r="G757" s="12">
        <v>31.3</v>
      </c>
      <c r="H757" s="12">
        <v>31.9</v>
      </c>
      <c r="I757" s="12">
        <v>34.6</v>
      </c>
      <c r="J757" s="12">
        <v>33.5</v>
      </c>
      <c r="K757" s="12">
        <v>33.5</v>
      </c>
      <c r="L757" s="12">
        <v>36.200000000000003</v>
      </c>
      <c r="M757" s="12">
        <v>39.6</v>
      </c>
      <c r="N757">
        <f t="shared" si="151"/>
        <v>4.4193295943856237E-2</v>
      </c>
      <c r="O757">
        <f t="shared" si="146"/>
        <v>4.4193295943856237</v>
      </c>
      <c r="P757">
        <f t="shared" si="147"/>
        <v>5</v>
      </c>
      <c r="Q757">
        <f t="shared" si="148"/>
        <v>28.6</v>
      </c>
      <c r="R757">
        <f t="shared" si="149"/>
        <v>1</v>
      </c>
      <c r="S757" s="3">
        <f t="shared" si="152"/>
        <v>139.85507246376812</v>
      </c>
    </row>
    <row r="758" spans="1:19" ht="14.45" x14ac:dyDescent="0.3">
      <c r="A758">
        <v>4</v>
      </c>
      <c r="C758" t="str">
        <f t="shared" si="140"/>
        <v>ODS4«</v>
      </c>
      <c r="D758" s="8" t="s">
        <v>26</v>
      </c>
      <c r="E758" s="8"/>
      <c r="F758" s="12">
        <v>26.7</v>
      </c>
      <c r="G758" s="12">
        <v>28.2</v>
      </c>
      <c r="H758" s="12">
        <v>30.1</v>
      </c>
      <c r="I758" s="12">
        <v>32.799999999999997</v>
      </c>
      <c r="J758" s="12">
        <v>34.200000000000003</v>
      </c>
      <c r="K758" s="12">
        <v>33.700000000000003</v>
      </c>
      <c r="L758" s="12">
        <v>35.1</v>
      </c>
      <c r="M758" s="12">
        <v>35</v>
      </c>
      <c r="N758">
        <f t="shared" si="151"/>
        <v>3.0624138001266177E-2</v>
      </c>
      <c r="O758">
        <f t="shared" si="146"/>
        <v>3.0624138001266177</v>
      </c>
      <c r="P758">
        <f t="shared" si="147"/>
        <v>5</v>
      </c>
      <c r="Q758">
        <f t="shared" si="148"/>
        <v>28.6</v>
      </c>
      <c r="R758">
        <f t="shared" si="149"/>
        <v>1</v>
      </c>
      <c r="S758" s="3">
        <f t="shared" si="152"/>
        <v>123.18840579710144</v>
      </c>
    </row>
    <row r="759" spans="1:19" ht="14.45" x14ac:dyDescent="0.3">
      <c r="A759">
        <v>4</v>
      </c>
      <c r="C759" t="str">
        <f t="shared" si="140"/>
        <v>ODS4«</v>
      </c>
      <c r="D759" s="8" t="s">
        <v>27</v>
      </c>
      <c r="E759" s="8"/>
      <c r="F759" s="12">
        <v>22.9</v>
      </c>
      <c r="G759" s="12">
        <v>25</v>
      </c>
      <c r="H759" s="12">
        <v>25.6</v>
      </c>
      <c r="I759" s="12">
        <v>25.6</v>
      </c>
      <c r="J759" s="12">
        <v>26.3</v>
      </c>
      <c r="K759" s="12">
        <v>24.6</v>
      </c>
      <c r="L759" s="12">
        <v>25.8</v>
      </c>
      <c r="M759" s="12">
        <v>26.4</v>
      </c>
      <c r="N759">
        <f t="shared" si="151"/>
        <v>6.1733085427790879E-3</v>
      </c>
      <c r="O759">
        <f t="shared" si="146"/>
        <v>0.61733085427790879</v>
      </c>
      <c r="P759">
        <f t="shared" si="147"/>
        <v>1.543327135694772</v>
      </c>
      <c r="Q759">
        <f t="shared" si="148"/>
        <v>28.6</v>
      </c>
      <c r="R759">
        <f t="shared" si="149"/>
        <v>1</v>
      </c>
      <c r="S759" s="3">
        <f t="shared" si="152"/>
        <v>92.028985507246361</v>
      </c>
    </row>
    <row r="760" spans="1:19" ht="14.45" x14ac:dyDescent="0.3">
      <c r="A760">
        <v>4</v>
      </c>
      <c r="C760" t="str">
        <f t="shared" si="140"/>
        <v>ODS4«</v>
      </c>
      <c r="D760" s="8" t="s">
        <v>28</v>
      </c>
      <c r="E760" s="8"/>
      <c r="F760" s="12">
        <v>48.3</v>
      </c>
      <c r="G760" s="12">
        <v>49.9</v>
      </c>
      <c r="H760" s="12">
        <v>50.2</v>
      </c>
      <c r="I760" s="12">
        <v>51</v>
      </c>
      <c r="J760" s="12">
        <v>51.3</v>
      </c>
      <c r="K760" s="12">
        <v>51.8</v>
      </c>
      <c r="L760" s="12">
        <v>52.5</v>
      </c>
      <c r="M760" s="12">
        <v>52.2</v>
      </c>
      <c r="N760">
        <f t="shared" si="151"/>
        <v>7.8440986383283562E-3</v>
      </c>
      <c r="O760">
        <f t="shared" si="146"/>
        <v>0.78440986383283562</v>
      </c>
      <c r="P760">
        <f t="shared" si="147"/>
        <v>1.961024659582089</v>
      </c>
      <c r="Q760">
        <f t="shared" si="148"/>
        <v>28.6</v>
      </c>
      <c r="R760">
        <f t="shared" si="149"/>
        <v>1</v>
      </c>
      <c r="S760" s="3">
        <f t="shared" si="152"/>
        <v>185.50724637681159</v>
      </c>
    </row>
    <row r="761" spans="1:19" ht="14.45" x14ac:dyDescent="0.3">
      <c r="A761">
        <v>4</v>
      </c>
      <c r="C761" t="str">
        <f t="shared" si="140"/>
        <v>ODS4«</v>
      </c>
      <c r="D761" s="8" t="s">
        <v>29</v>
      </c>
      <c r="E761" s="8"/>
      <c r="F761" s="12">
        <v>35.6</v>
      </c>
      <c r="G761" s="12">
        <v>36.5</v>
      </c>
      <c r="H761" s="12">
        <v>37.299999999999997</v>
      </c>
      <c r="I761" s="12">
        <v>37.799999999999997</v>
      </c>
      <c r="J761" s="12">
        <v>38.6</v>
      </c>
      <c r="K761" s="12">
        <v>39.4</v>
      </c>
      <c r="L761" s="12">
        <v>40.299999999999997</v>
      </c>
      <c r="M761" s="12">
        <v>40.9</v>
      </c>
      <c r="N761">
        <f>(L761/G761)^(1/5)-1</f>
        <v>2.0005318678058437E-2</v>
      </c>
      <c r="O761">
        <f t="shared" si="146"/>
        <v>2.0005318678058437</v>
      </c>
      <c r="P761">
        <f t="shared" si="147"/>
        <v>5</v>
      </c>
      <c r="Q761">
        <f t="shared" si="148"/>
        <v>28.6</v>
      </c>
      <c r="R761">
        <f t="shared" si="149"/>
        <v>1</v>
      </c>
      <c r="S761" s="3">
        <f>(L761-R761)/(Q761-R761)*100</f>
        <v>142.39130434782606</v>
      </c>
    </row>
    <row r="762" spans="1:19" ht="14.45" x14ac:dyDescent="0.3">
      <c r="A762">
        <v>4</v>
      </c>
      <c r="C762" t="str">
        <f t="shared" si="140"/>
        <v>ODS4«</v>
      </c>
      <c r="D762" s="7" t="s">
        <v>52</v>
      </c>
      <c r="E762" s="7"/>
      <c r="F762" s="2"/>
      <c r="G762" s="2"/>
      <c r="H762" s="2"/>
      <c r="I762" s="2"/>
      <c r="J762" s="2"/>
      <c r="K762" s="2"/>
      <c r="L762" s="2"/>
      <c r="M762" s="2"/>
      <c r="O762" s="14" t="s">
        <v>194</v>
      </c>
      <c r="S762" s="3"/>
    </row>
    <row r="763" spans="1:19" ht="14.45" x14ac:dyDescent="0.3">
      <c r="A763">
        <v>4</v>
      </c>
      <c r="C763" t="str">
        <f t="shared" si="140"/>
        <v>ODS4«</v>
      </c>
      <c r="D763" s="8" t="s">
        <v>2</v>
      </c>
      <c r="E763" s="8"/>
      <c r="F763" s="2">
        <v>9.8000000000000007</v>
      </c>
      <c r="G763" s="2">
        <v>9.5</v>
      </c>
      <c r="H763" s="2">
        <v>10.1</v>
      </c>
      <c r="I763" s="2">
        <v>10.3</v>
      </c>
      <c r="J763" s="2">
        <v>10.1</v>
      </c>
      <c r="K763" s="2">
        <v>10.3</v>
      </c>
      <c r="L763" s="2">
        <v>10.3</v>
      </c>
      <c r="M763" s="2">
        <v>11</v>
      </c>
      <c r="N763">
        <f>(M763/H763)^(1/5)-1</f>
        <v>1.7218528695015278E-2</v>
      </c>
      <c r="O763">
        <f>-N763*100</f>
        <v>-1.7218528695015278</v>
      </c>
      <c r="P763">
        <f>IF(O763&lt;-2,-5,IF(O763&gt;2,5,2.5*O763))</f>
        <v>-4.30463217375382</v>
      </c>
      <c r="Q763">
        <f>MIN($M$763:$M$789)</f>
        <v>2.2000000000000002</v>
      </c>
      <c r="R763">
        <f>MAX($M$763:$M$789)</f>
        <v>16.7</v>
      </c>
      <c r="S763" s="3">
        <f>(M763-R763)/(Q763-R763)*100</f>
        <v>39.310344827586199</v>
      </c>
    </row>
    <row r="764" spans="1:19" ht="14.45" x14ac:dyDescent="0.3">
      <c r="A764">
        <v>4</v>
      </c>
      <c r="C764" t="str">
        <f t="shared" si="140"/>
        <v>ODS4«</v>
      </c>
      <c r="D764" s="8" t="s">
        <v>3</v>
      </c>
      <c r="E764" s="8"/>
      <c r="F764" s="2">
        <v>7.5</v>
      </c>
      <c r="G764" s="2">
        <v>7</v>
      </c>
      <c r="H764" s="2">
        <v>7.3</v>
      </c>
      <c r="I764" s="2">
        <v>6.9</v>
      </c>
      <c r="J764" s="2">
        <v>7.4</v>
      </c>
      <c r="K764" s="2">
        <v>7.3</v>
      </c>
      <c r="L764" s="2">
        <v>7.8</v>
      </c>
      <c r="M764" s="2">
        <v>8.1</v>
      </c>
      <c r="N764">
        <f t="shared" ref="N764:N777" si="153">(M764/H764)^(1/5)-1</f>
        <v>2.1015727117375205E-2</v>
      </c>
      <c r="O764">
        <f t="shared" ref="O764:O790" si="154">-N764*100</f>
        <v>-2.1015727117375205</v>
      </c>
      <c r="P764">
        <f t="shared" ref="P764:P790" si="155">IF(O764&lt;-2,-5,IF(O764&gt;2,5,2.5*O764))</f>
        <v>-5</v>
      </c>
      <c r="Q764">
        <f t="shared" ref="Q764:Q790" si="156">MIN($M$763:$M$789)</f>
        <v>2.2000000000000002</v>
      </c>
      <c r="R764">
        <f t="shared" ref="R764:R790" si="157">MAX($M$763:$M$789)</f>
        <v>16.7</v>
      </c>
      <c r="S764" s="3">
        <f t="shared" ref="S764:S777" si="158">(M764-R764)/(Q764-R764)*100</f>
        <v>59.310344827586206</v>
      </c>
    </row>
    <row r="765" spans="1:19" ht="14.45" x14ac:dyDescent="0.3">
      <c r="A765">
        <v>4</v>
      </c>
      <c r="C765" t="str">
        <f t="shared" si="140"/>
        <v>ODS4«</v>
      </c>
      <c r="D765" s="8" t="s">
        <v>4</v>
      </c>
      <c r="E765" s="8"/>
      <c r="F765" s="2">
        <v>11</v>
      </c>
      <c r="G765" s="2">
        <v>9.8000000000000007</v>
      </c>
      <c r="H765" s="2">
        <v>10.1</v>
      </c>
      <c r="I765" s="2">
        <v>8.8000000000000007</v>
      </c>
      <c r="J765" s="2">
        <v>8.9</v>
      </c>
      <c r="K765" s="2">
        <v>8.6</v>
      </c>
      <c r="L765" s="2">
        <v>8.4</v>
      </c>
      <c r="M765" s="2">
        <v>8.1</v>
      </c>
      <c r="N765">
        <f t="shared" si="153"/>
        <v>-4.3174526437706695E-2</v>
      </c>
      <c r="O765">
        <f t="shared" si="154"/>
        <v>4.31745264377067</v>
      </c>
      <c r="P765">
        <f t="shared" si="155"/>
        <v>5</v>
      </c>
      <c r="Q765">
        <f t="shared" si="156"/>
        <v>2.2000000000000002</v>
      </c>
      <c r="R765">
        <f t="shared" si="157"/>
        <v>16.7</v>
      </c>
      <c r="S765" s="3">
        <f t="shared" si="158"/>
        <v>59.310344827586206</v>
      </c>
    </row>
    <row r="766" spans="1:19" ht="14.45" x14ac:dyDescent="0.3">
      <c r="A766">
        <v>4</v>
      </c>
      <c r="C766" t="str">
        <f t="shared" si="140"/>
        <v>ODS4«</v>
      </c>
      <c r="D766" s="8" t="s">
        <v>5</v>
      </c>
      <c r="E766" s="8"/>
      <c r="F766" s="2">
        <v>12.5</v>
      </c>
      <c r="G766" s="2">
        <v>12.9</v>
      </c>
      <c r="H766" s="2">
        <v>13.4</v>
      </c>
      <c r="I766" s="2">
        <v>13.8</v>
      </c>
      <c r="J766" s="2">
        <v>12.7</v>
      </c>
      <c r="K766" s="2">
        <v>12.7</v>
      </c>
      <c r="L766" s="2">
        <v>13.9</v>
      </c>
      <c r="M766" s="2">
        <v>12.8</v>
      </c>
      <c r="N766">
        <f t="shared" si="153"/>
        <v>-9.1200648172959919E-3</v>
      </c>
      <c r="O766">
        <f t="shared" si="154"/>
        <v>0.91200648172959919</v>
      </c>
      <c r="P766">
        <f t="shared" si="155"/>
        <v>2.280016204323998</v>
      </c>
      <c r="Q766">
        <f t="shared" si="156"/>
        <v>2.2000000000000002</v>
      </c>
      <c r="R766">
        <f t="shared" si="157"/>
        <v>16.7</v>
      </c>
      <c r="S766" s="3">
        <f t="shared" si="158"/>
        <v>26.896551724137925</v>
      </c>
    </row>
    <row r="767" spans="1:19" ht="14.45" x14ac:dyDescent="0.3">
      <c r="A767">
        <v>4</v>
      </c>
      <c r="C767" t="str">
        <f t="shared" ref="C767:C830" si="159">IF(B767="","ODS"&amp;A767&amp;"«","ODS"&amp;A767&amp;"«"&amp;" e ODS"&amp;B767&amp;"«")</f>
        <v>ODS4«</v>
      </c>
      <c r="D767" s="8" t="s">
        <v>6</v>
      </c>
      <c r="E767" s="8"/>
      <c r="F767" s="2">
        <v>9.1</v>
      </c>
      <c r="G767" s="2">
        <v>6.8</v>
      </c>
      <c r="H767" s="2">
        <v>5.2</v>
      </c>
      <c r="I767" s="2">
        <v>7.6</v>
      </c>
      <c r="J767" s="2">
        <v>8.5</v>
      </c>
      <c r="K767" s="2">
        <v>7.8</v>
      </c>
      <c r="L767" s="2">
        <v>9.1999999999999993</v>
      </c>
      <c r="M767" s="2">
        <v>11.5</v>
      </c>
      <c r="N767">
        <f t="shared" si="153"/>
        <v>0.17203046161526836</v>
      </c>
      <c r="O767">
        <f t="shared" si="154"/>
        <v>-17.203046161526835</v>
      </c>
      <c r="P767">
        <f t="shared" si="155"/>
        <v>-5</v>
      </c>
      <c r="Q767">
        <f t="shared" si="156"/>
        <v>2.2000000000000002</v>
      </c>
      <c r="R767">
        <f t="shared" si="157"/>
        <v>16.7</v>
      </c>
      <c r="S767" s="3">
        <f t="shared" si="158"/>
        <v>35.862068965517238</v>
      </c>
    </row>
    <row r="768" spans="1:19" ht="14.45" x14ac:dyDescent="0.3">
      <c r="A768">
        <v>4</v>
      </c>
      <c r="C768" t="str">
        <f t="shared" si="159"/>
        <v>ODS4«</v>
      </c>
      <c r="D768" s="8" t="s">
        <v>7</v>
      </c>
      <c r="E768" s="8"/>
      <c r="F768" s="2">
        <v>4.5</v>
      </c>
      <c r="G768" s="2">
        <v>2.8</v>
      </c>
      <c r="H768" s="2">
        <v>2.8</v>
      </c>
      <c r="I768" s="2">
        <v>2.8</v>
      </c>
      <c r="J768" s="2">
        <v>3.1</v>
      </c>
      <c r="K768" s="2">
        <v>3.3</v>
      </c>
      <c r="L768" s="2">
        <v>3</v>
      </c>
      <c r="M768" s="2">
        <v>2.2000000000000002</v>
      </c>
      <c r="N768">
        <f t="shared" si="153"/>
        <v>-4.7087706305644628E-2</v>
      </c>
      <c r="O768">
        <f t="shared" si="154"/>
        <v>4.7087706305644623</v>
      </c>
      <c r="P768">
        <f t="shared" si="155"/>
        <v>5</v>
      </c>
      <c r="Q768">
        <f t="shared" si="156"/>
        <v>2.2000000000000002</v>
      </c>
      <c r="R768">
        <f t="shared" si="157"/>
        <v>16.7</v>
      </c>
      <c r="S768" s="3">
        <f t="shared" si="158"/>
        <v>100</v>
      </c>
    </row>
    <row r="769" spans="1:19" ht="14.45" x14ac:dyDescent="0.3">
      <c r="A769">
        <v>4</v>
      </c>
      <c r="C769" t="str">
        <f t="shared" si="159"/>
        <v>ODS4«</v>
      </c>
      <c r="D769" s="8" t="s">
        <v>8</v>
      </c>
      <c r="E769" s="8"/>
      <c r="F769" s="2">
        <v>8.1999999999999993</v>
      </c>
      <c r="G769" s="2">
        <v>8.1</v>
      </c>
      <c r="H769" s="2">
        <v>8.1</v>
      </c>
      <c r="I769" s="2">
        <v>7.5</v>
      </c>
      <c r="J769" s="2">
        <v>8.8000000000000007</v>
      </c>
      <c r="K769" s="2">
        <v>10.4</v>
      </c>
      <c r="L769" s="2">
        <v>9.9</v>
      </c>
      <c r="M769" s="2">
        <v>9.3000000000000007</v>
      </c>
      <c r="N769">
        <f t="shared" si="153"/>
        <v>2.8015317995883304E-2</v>
      </c>
      <c r="O769">
        <f t="shared" si="154"/>
        <v>-2.8015317995883304</v>
      </c>
      <c r="P769">
        <f t="shared" si="155"/>
        <v>-5</v>
      </c>
      <c r="Q769">
        <f t="shared" si="156"/>
        <v>2.2000000000000002</v>
      </c>
      <c r="R769">
        <f t="shared" si="157"/>
        <v>16.7</v>
      </c>
      <c r="S769" s="3">
        <f t="shared" si="158"/>
        <v>51.034482758620683</v>
      </c>
    </row>
    <row r="770" spans="1:19" ht="14.45" x14ac:dyDescent="0.3">
      <c r="A770">
        <v>4</v>
      </c>
      <c r="C770" t="str">
        <f t="shared" si="159"/>
        <v>ODS4«</v>
      </c>
      <c r="D770" s="8" t="s">
        <v>9</v>
      </c>
      <c r="E770" s="8"/>
      <c r="F770" s="2">
        <v>6.4</v>
      </c>
      <c r="G770" s="2">
        <v>6.7</v>
      </c>
      <c r="H770" s="2">
        <v>6.9</v>
      </c>
      <c r="I770" s="2">
        <v>7.4</v>
      </c>
      <c r="J770" s="2">
        <v>9.3000000000000007</v>
      </c>
      <c r="K770" s="2">
        <v>8.6</v>
      </c>
      <c r="L770" s="2">
        <v>8.3000000000000007</v>
      </c>
      <c r="M770" s="2">
        <v>7.6</v>
      </c>
      <c r="N770">
        <f t="shared" si="153"/>
        <v>1.9513310786390958E-2</v>
      </c>
      <c r="O770">
        <f t="shared" si="154"/>
        <v>-1.9513310786390958</v>
      </c>
      <c r="P770">
        <f t="shared" si="155"/>
        <v>-4.87832769659774</v>
      </c>
      <c r="Q770">
        <f t="shared" si="156"/>
        <v>2.2000000000000002</v>
      </c>
      <c r="R770">
        <f t="shared" si="157"/>
        <v>16.7</v>
      </c>
      <c r="S770" s="3">
        <f t="shared" si="158"/>
        <v>62.758620689655167</v>
      </c>
    </row>
    <row r="771" spans="1:19" ht="14.45" x14ac:dyDescent="0.3">
      <c r="A771">
        <v>4</v>
      </c>
      <c r="C771" t="str">
        <f t="shared" si="159"/>
        <v>ODS4«</v>
      </c>
      <c r="D771" s="8" t="s">
        <v>10</v>
      </c>
      <c r="E771" s="8"/>
      <c r="F771" s="2">
        <v>3.9</v>
      </c>
      <c r="G771" s="2">
        <v>4.4000000000000004</v>
      </c>
      <c r="H771" s="2">
        <v>5</v>
      </c>
      <c r="I771" s="2">
        <v>4.9000000000000004</v>
      </c>
      <c r="J771" s="2">
        <v>4.3</v>
      </c>
      <c r="K771" s="2">
        <v>4.2</v>
      </c>
      <c r="L771" s="2">
        <v>4.5999999999999996</v>
      </c>
      <c r="M771" s="2">
        <v>4.0999999999999996</v>
      </c>
      <c r="N771">
        <f t="shared" si="153"/>
        <v>-3.8912850389936748E-2</v>
      </c>
      <c r="O771">
        <f t="shared" si="154"/>
        <v>3.8912850389936748</v>
      </c>
      <c r="P771">
        <f t="shared" si="155"/>
        <v>5</v>
      </c>
      <c r="Q771">
        <f t="shared" si="156"/>
        <v>2.2000000000000002</v>
      </c>
      <c r="R771">
        <f t="shared" si="157"/>
        <v>16.7</v>
      </c>
      <c r="S771" s="3">
        <f t="shared" si="158"/>
        <v>86.896551724137922</v>
      </c>
    </row>
    <row r="772" spans="1:19" ht="14.45" x14ac:dyDescent="0.3">
      <c r="A772">
        <v>4</v>
      </c>
      <c r="C772" t="str">
        <f t="shared" si="159"/>
        <v>ODS4«</v>
      </c>
      <c r="D772" s="8" t="s">
        <v>11</v>
      </c>
      <c r="E772" s="8"/>
      <c r="F772" s="2">
        <v>23.6</v>
      </c>
      <c r="G772" s="2">
        <v>21.9</v>
      </c>
      <c r="H772" s="2">
        <v>20</v>
      </c>
      <c r="I772" s="2">
        <v>19</v>
      </c>
      <c r="J772" s="2">
        <v>18.3</v>
      </c>
      <c r="K772" s="2">
        <v>17.899999999999999</v>
      </c>
      <c r="L772" s="2">
        <v>17.3</v>
      </c>
      <c r="M772" s="2">
        <v>16</v>
      </c>
      <c r="N772">
        <f t="shared" si="153"/>
        <v>-4.3647500209962997E-2</v>
      </c>
      <c r="O772">
        <f t="shared" si="154"/>
        <v>4.3647500209962997</v>
      </c>
      <c r="P772">
        <f t="shared" si="155"/>
        <v>5</v>
      </c>
      <c r="Q772">
        <f t="shared" si="156"/>
        <v>2.2000000000000002</v>
      </c>
      <c r="R772">
        <f t="shared" si="157"/>
        <v>16.7</v>
      </c>
      <c r="S772" s="3">
        <f t="shared" si="158"/>
        <v>4.8275862068965472</v>
      </c>
    </row>
    <row r="773" spans="1:19" ht="14.45" x14ac:dyDescent="0.3">
      <c r="A773">
        <v>4</v>
      </c>
      <c r="C773" t="str">
        <f t="shared" si="159"/>
        <v>ODS4«</v>
      </c>
      <c r="D773" s="8" t="s">
        <v>12</v>
      </c>
      <c r="E773" s="8"/>
      <c r="F773" s="2">
        <v>9.6999999999999993</v>
      </c>
      <c r="G773" s="2">
        <v>12</v>
      </c>
      <c r="H773" s="2">
        <v>12.2</v>
      </c>
      <c r="I773" s="2">
        <v>10.9</v>
      </c>
      <c r="J773" s="2">
        <v>10.8</v>
      </c>
      <c r="K773" s="2">
        <v>11.3</v>
      </c>
      <c r="L773" s="2">
        <v>9.8000000000000007</v>
      </c>
      <c r="M773" s="2">
        <v>7.5</v>
      </c>
      <c r="N773">
        <f t="shared" si="153"/>
        <v>-9.2722195401122587E-2</v>
      </c>
      <c r="O773">
        <f t="shared" si="154"/>
        <v>9.2722195401122587</v>
      </c>
      <c r="P773">
        <f t="shared" si="155"/>
        <v>5</v>
      </c>
      <c r="Q773">
        <f t="shared" si="156"/>
        <v>2.2000000000000002</v>
      </c>
      <c r="R773">
        <f t="shared" si="157"/>
        <v>16.7</v>
      </c>
      <c r="S773" s="3">
        <f t="shared" si="158"/>
        <v>63.448275862068961</v>
      </c>
    </row>
    <row r="774" spans="1:19" ht="14.45" x14ac:dyDescent="0.3">
      <c r="A774">
        <v>4</v>
      </c>
      <c r="C774" t="str">
        <f t="shared" si="159"/>
        <v>ODS4«</v>
      </c>
      <c r="D774" s="8" t="s">
        <v>13</v>
      </c>
      <c r="E774" s="8"/>
      <c r="F774" s="2">
        <v>9.3000000000000007</v>
      </c>
      <c r="G774" s="2">
        <v>9.5</v>
      </c>
      <c r="H774" s="2">
        <v>9.1999999999999993</v>
      </c>
      <c r="I774" s="2">
        <v>7.9</v>
      </c>
      <c r="J774" s="2">
        <v>8.1999999999999993</v>
      </c>
      <c r="K774" s="2">
        <v>8.3000000000000007</v>
      </c>
      <c r="L774" s="2">
        <v>7.3</v>
      </c>
      <c r="M774" s="2">
        <v>8.1999999999999993</v>
      </c>
      <c r="N774">
        <f t="shared" si="153"/>
        <v>-2.275106681231287E-2</v>
      </c>
      <c r="O774">
        <f t="shared" si="154"/>
        <v>2.275106681231287</v>
      </c>
      <c r="P774">
        <f t="shared" si="155"/>
        <v>5</v>
      </c>
      <c r="Q774">
        <f t="shared" si="156"/>
        <v>2.2000000000000002</v>
      </c>
      <c r="R774">
        <f t="shared" si="157"/>
        <v>16.7</v>
      </c>
      <c r="S774" s="3">
        <f t="shared" si="158"/>
        <v>58.620689655172406</v>
      </c>
    </row>
    <row r="775" spans="1:19" ht="14.45" x14ac:dyDescent="0.3">
      <c r="A775">
        <v>4</v>
      </c>
      <c r="C775" t="str">
        <f t="shared" si="159"/>
        <v>ODS4«</v>
      </c>
      <c r="D775" s="8" t="s">
        <v>14</v>
      </c>
      <c r="E775" s="8"/>
      <c r="F775" s="2">
        <v>9.6999999999999993</v>
      </c>
      <c r="G775" s="2">
        <v>8.8000000000000007</v>
      </c>
      <c r="H775" s="2">
        <v>9.1999999999999993</v>
      </c>
      <c r="I775" s="2">
        <v>8.8000000000000007</v>
      </c>
      <c r="J775" s="2">
        <v>8.8000000000000007</v>
      </c>
      <c r="K775" s="2">
        <v>8.6999999999999993</v>
      </c>
      <c r="L775" s="2">
        <v>8.1999999999999993</v>
      </c>
      <c r="M775" s="2">
        <v>8</v>
      </c>
      <c r="N775">
        <f t="shared" si="153"/>
        <v>-2.756533520359794E-2</v>
      </c>
      <c r="O775">
        <f t="shared" si="154"/>
        <v>2.756533520359794</v>
      </c>
      <c r="P775">
        <f t="shared" si="155"/>
        <v>5</v>
      </c>
      <c r="Q775">
        <f t="shared" si="156"/>
        <v>2.2000000000000002</v>
      </c>
      <c r="R775">
        <f t="shared" si="157"/>
        <v>16.7</v>
      </c>
      <c r="S775" s="3">
        <f t="shared" si="158"/>
        <v>60</v>
      </c>
    </row>
    <row r="776" spans="1:19" ht="14.45" x14ac:dyDescent="0.3">
      <c r="A776">
        <v>4</v>
      </c>
      <c r="C776" t="str">
        <f t="shared" si="159"/>
        <v>ODS4«</v>
      </c>
      <c r="D776" s="8" t="s">
        <v>15</v>
      </c>
      <c r="E776" s="8"/>
      <c r="F776" s="2">
        <v>10.1</v>
      </c>
      <c r="G776" s="2">
        <v>9</v>
      </c>
      <c r="H776" s="2">
        <v>7.9</v>
      </c>
      <c r="I776" s="2">
        <v>6.2</v>
      </c>
      <c r="J776" s="2">
        <v>6</v>
      </c>
      <c r="K776" s="2">
        <v>4.7</v>
      </c>
      <c r="L776" s="2">
        <v>4.0999999999999996</v>
      </c>
      <c r="M776" s="2">
        <v>3.8</v>
      </c>
      <c r="N776">
        <f t="shared" si="153"/>
        <v>-0.13616399614566654</v>
      </c>
      <c r="O776">
        <f t="shared" si="154"/>
        <v>13.616399614566655</v>
      </c>
      <c r="P776">
        <f t="shared" si="155"/>
        <v>5</v>
      </c>
      <c r="Q776">
        <f t="shared" si="156"/>
        <v>2.2000000000000002</v>
      </c>
      <c r="R776">
        <f t="shared" si="157"/>
        <v>16.7</v>
      </c>
      <c r="S776" s="3">
        <f t="shared" si="158"/>
        <v>88.965517241379303</v>
      </c>
    </row>
    <row r="777" spans="1:19" ht="14.45" x14ac:dyDescent="0.3">
      <c r="A777">
        <v>4</v>
      </c>
      <c r="C777" t="str">
        <f t="shared" si="159"/>
        <v>ODS4«</v>
      </c>
      <c r="D777" s="8" t="s">
        <v>16</v>
      </c>
      <c r="E777" s="8"/>
      <c r="F777" s="2">
        <v>11.9</v>
      </c>
      <c r="G777" s="2">
        <v>11.4</v>
      </c>
      <c r="H777" s="2">
        <v>11.6</v>
      </c>
      <c r="I777" s="2">
        <v>12.4</v>
      </c>
      <c r="J777" s="2">
        <v>12.5</v>
      </c>
      <c r="K777" s="2">
        <v>12.5</v>
      </c>
      <c r="L777" s="2">
        <v>11.8</v>
      </c>
      <c r="M777" s="2">
        <v>12.1</v>
      </c>
      <c r="N777">
        <f t="shared" si="153"/>
        <v>8.4757887127040465E-3</v>
      </c>
      <c r="O777">
        <f t="shared" si="154"/>
        <v>-0.84757887127040465</v>
      </c>
      <c r="P777">
        <f t="shared" si="155"/>
        <v>-2.1189471781760116</v>
      </c>
      <c r="Q777">
        <f t="shared" si="156"/>
        <v>2.2000000000000002</v>
      </c>
      <c r="R777">
        <f t="shared" si="157"/>
        <v>16.7</v>
      </c>
      <c r="S777" s="3">
        <f t="shared" si="158"/>
        <v>31.72413793103448</v>
      </c>
    </row>
    <row r="778" spans="1:19" ht="14.45" x14ac:dyDescent="0.3">
      <c r="A778">
        <v>4</v>
      </c>
      <c r="C778" t="str">
        <f t="shared" si="159"/>
        <v>ODS4«</v>
      </c>
      <c r="D778" s="8" t="s">
        <v>17</v>
      </c>
      <c r="E778" s="8"/>
      <c r="F778" s="2">
        <v>8.6999999999999993</v>
      </c>
      <c r="G778" s="2">
        <v>6.7</v>
      </c>
      <c r="H778" s="2">
        <v>6.8</v>
      </c>
      <c r="I778" s="2">
        <v>6</v>
      </c>
      <c r="J778" s="2">
        <v>5</v>
      </c>
      <c r="K778" s="2">
        <v>5</v>
      </c>
      <c r="L778" s="2">
        <v>5.0999999999999996</v>
      </c>
      <c r="M778" s="2">
        <v>5</v>
      </c>
      <c r="N778">
        <f>(L778/G778)^(1/5)-1</f>
        <v>-5.3110992820847303E-2</v>
      </c>
      <c r="O778">
        <f t="shared" si="154"/>
        <v>5.3110992820847303</v>
      </c>
      <c r="P778">
        <f t="shared" si="155"/>
        <v>5</v>
      </c>
      <c r="Q778">
        <f t="shared" si="156"/>
        <v>2.2000000000000002</v>
      </c>
      <c r="R778">
        <f t="shared" si="157"/>
        <v>16.7</v>
      </c>
      <c r="S778" s="3">
        <f>(L778-R778)/(Q778-R778)*100</f>
        <v>80</v>
      </c>
    </row>
    <row r="779" spans="1:19" ht="14.45" x14ac:dyDescent="0.3">
      <c r="A779">
        <v>4</v>
      </c>
      <c r="C779" t="str">
        <f t="shared" si="159"/>
        <v>ODS4«</v>
      </c>
      <c r="D779" s="8" t="s">
        <v>18</v>
      </c>
      <c r="E779" s="8"/>
      <c r="F779" s="2">
        <v>16.8</v>
      </c>
      <c r="G779" s="2">
        <v>15</v>
      </c>
      <c r="H779" s="2">
        <v>14.7</v>
      </c>
      <c r="I779" s="2">
        <v>13.8</v>
      </c>
      <c r="J779" s="2">
        <v>14</v>
      </c>
      <c r="K779" s="2">
        <v>14.5</v>
      </c>
      <c r="L779" s="2">
        <v>13.5</v>
      </c>
      <c r="M779" s="2">
        <v>13.1</v>
      </c>
      <c r="N779">
        <f t="shared" ref="N779:N789" si="160">(M779/H779)^(1/5)-1</f>
        <v>-2.2783497998565161E-2</v>
      </c>
      <c r="O779">
        <f t="shared" si="154"/>
        <v>2.2783497998565161</v>
      </c>
      <c r="P779">
        <f t="shared" si="155"/>
        <v>5</v>
      </c>
      <c r="Q779">
        <f t="shared" si="156"/>
        <v>2.2000000000000002</v>
      </c>
      <c r="R779">
        <f t="shared" si="157"/>
        <v>16.7</v>
      </c>
      <c r="S779" s="3">
        <f t="shared" ref="S779:S789" si="161">(M779-R779)/(Q779-R779)*100</f>
        <v>24.827586206896548</v>
      </c>
    </row>
    <row r="780" spans="1:19" ht="14.45" x14ac:dyDescent="0.3">
      <c r="A780">
        <v>4</v>
      </c>
      <c r="C780" t="str">
        <f t="shared" si="159"/>
        <v>ODS4«</v>
      </c>
      <c r="D780" s="8" t="s">
        <v>19</v>
      </c>
      <c r="E780" s="8"/>
      <c r="F780" s="2">
        <v>9.8000000000000007</v>
      </c>
      <c r="G780" s="2">
        <v>8.5</v>
      </c>
      <c r="H780" s="2">
        <v>9.9</v>
      </c>
      <c r="I780" s="2">
        <v>10</v>
      </c>
      <c r="J780" s="2">
        <v>8.6</v>
      </c>
      <c r="K780" s="2">
        <v>8.3000000000000007</v>
      </c>
      <c r="L780" s="2">
        <v>8.6999999999999993</v>
      </c>
      <c r="M780" s="2">
        <v>7.2</v>
      </c>
      <c r="N780">
        <f t="shared" si="160"/>
        <v>-6.1704874021946354E-2</v>
      </c>
      <c r="O780">
        <f t="shared" si="154"/>
        <v>6.1704874021946354</v>
      </c>
      <c r="P780">
        <f t="shared" si="155"/>
        <v>5</v>
      </c>
      <c r="Q780">
        <f t="shared" si="156"/>
        <v>2.2000000000000002</v>
      </c>
      <c r="R780">
        <f t="shared" si="157"/>
        <v>16.7</v>
      </c>
      <c r="S780" s="3">
        <f t="shared" si="161"/>
        <v>65.517241379310349</v>
      </c>
    </row>
    <row r="781" spans="1:19" ht="14.45" x14ac:dyDescent="0.3">
      <c r="A781">
        <v>4</v>
      </c>
      <c r="C781" t="str">
        <f t="shared" si="159"/>
        <v>ODS4«</v>
      </c>
      <c r="D781" s="8" t="s">
        <v>20</v>
      </c>
      <c r="E781" s="8"/>
      <c r="F781" s="2">
        <v>6.3</v>
      </c>
      <c r="G781" s="2">
        <v>5.9</v>
      </c>
      <c r="H781" s="2">
        <v>5.5</v>
      </c>
      <c r="I781" s="2">
        <v>4.8</v>
      </c>
      <c r="J781" s="2">
        <v>5.4</v>
      </c>
      <c r="K781" s="2">
        <v>4.5999999999999996</v>
      </c>
      <c r="L781" s="2">
        <v>4</v>
      </c>
      <c r="M781" s="2">
        <v>5.6</v>
      </c>
      <c r="N781">
        <f t="shared" si="160"/>
        <v>3.6102022383868171E-3</v>
      </c>
      <c r="O781">
        <f t="shared" si="154"/>
        <v>-0.36102022383868171</v>
      </c>
      <c r="P781">
        <f t="shared" si="155"/>
        <v>-0.90255055959670427</v>
      </c>
      <c r="Q781">
        <f t="shared" si="156"/>
        <v>2.2000000000000002</v>
      </c>
      <c r="R781">
        <f t="shared" si="157"/>
        <v>16.7</v>
      </c>
      <c r="S781" s="3">
        <f t="shared" si="161"/>
        <v>76.551724137931032</v>
      </c>
    </row>
    <row r="782" spans="1:19" ht="14.45" x14ac:dyDescent="0.3">
      <c r="A782">
        <v>4</v>
      </c>
      <c r="C782" t="str">
        <f t="shared" si="159"/>
        <v>ODS4«</v>
      </c>
      <c r="D782" s="8" t="s">
        <v>21</v>
      </c>
      <c r="E782" s="8"/>
      <c r="F782" s="2">
        <v>6.1</v>
      </c>
      <c r="G782" s="2">
        <v>6.1</v>
      </c>
      <c r="H782" s="2">
        <v>9.3000000000000007</v>
      </c>
      <c r="I782" s="2">
        <v>5.5</v>
      </c>
      <c r="J782" s="2">
        <v>7.3</v>
      </c>
      <c r="K782" s="2">
        <v>6.3</v>
      </c>
      <c r="L782" s="2">
        <v>7.2</v>
      </c>
      <c r="M782" s="2">
        <v>8.1999999999999993</v>
      </c>
      <c r="N782">
        <f t="shared" si="160"/>
        <v>-2.4861775366624927E-2</v>
      </c>
      <c r="O782">
        <f t="shared" si="154"/>
        <v>2.4861775366624927</v>
      </c>
      <c r="P782">
        <f t="shared" si="155"/>
        <v>5</v>
      </c>
      <c r="Q782">
        <f t="shared" si="156"/>
        <v>2.2000000000000002</v>
      </c>
      <c r="R782">
        <f t="shared" si="157"/>
        <v>16.7</v>
      </c>
      <c r="S782" s="3">
        <f t="shared" si="161"/>
        <v>58.620689655172406</v>
      </c>
    </row>
    <row r="783" spans="1:19" ht="14.45" x14ac:dyDescent="0.3">
      <c r="A783">
        <v>4</v>
      </c>
      <c r="C783" t="str">
        <f t="shared" si="159"/>
        <v>ODS4«</v>
      </c>
      <c r="D783" s="8" t="s">
        <v>22</v>
      </c>
      <c r="E783" s="8"/>
      <c r="F783" s="2">
        <v>20.8</v>
      </c>
      <c r="G783" s="2">
        <v>20.9</v>
      </c>
      <c r="H783" s="2">
        <v>20.2</v>
      </c>
      <c r="I783" s="2">
        <v>19.2</v>
      </c>
      <c r="J783" s="2">
        <v>17.7</v>
      </c>
      <c r="K783" s="2">
        <v>17.399999999999999</v>
      </c>
      <c r="L783" s="2">
        <v>17.2</v>
      </c>
      <c r="M783" s="2">
        <v>16.7</v>
      </c>
      <c r="N783">
        <f t="shared" si="160"/>
        <v>-3.7339792188276544E-2</v>
      </c>
      <c r="O783">
        <f t="shared" si="154"/>
        <v>3.7339792188276544</v>
      </c>
      <c r="P783">
        <f t="shared" si="155"/>
        <v>5</v>
      </c>
      <c r="Q783">
        <f t="shared" si="156"/>
        <v>2.2000000000000002</v>
      </c>
      <c r="R783">
        <f t="shared" si="157"/>
        <v>16.7</v>
      </c>
      <c r="S783" s="3">
        <f t="shared" si="161"/>
        <v>0</v>
      </c>
    </row>
    <row r="784" spans="1:19" ht="14.45" x14ac:dyDescent="0.3">
      <c r="A784">
        <v>4</v>
      </c>
      <c r="C784" t="str">
        <f t="shared" si="159"/>
        <v>ODS4«</v>
      </c>
      <c r="D784" s="8" t="s">
        <v>23</v>
      </c>
      <c r="E784" s="8"/>
      <c r="F784" s="2">
        <v>9.3000000000000007</v>
      </c>
      <c r="G784" s="2">
        <v>8.6999999999999993</v>
      </c>
      <c r="H784" s="2">
        <v>8.1999999999999993</v>
      </c>
      <c r="I784" s="2">
        <v>8</v>
      </c>
      <c r="J784" s="2">
        <v>7.1</v>
      </c>
      <c r="K784" s="2">
        <v>7.3</v>
      </c>
      <c r="L784" s="2">
        <v>7.5</v>
      </c>
      <c r="M784" s="2">
        <v>7</v>
      </c>
      <c r="N784">
        <f t="shared" si="160"/>
        <v>-3.1149344289299719E-2</v>
      </c>
      <c r="O784">
        <f t="shared" si="154"/>
        <v>3.1149344289299719</v>
      </c>
      <c r="P784">
        <f t="shared" si="155"/>
        <v>5</v>
      </c>
      <c r="Q784">
        <f t="shared" si="156"/>
        <v>2.2000000000000002</v>
      </c>
      <c r="R784">
        <f t="shared" si="157"/>
        <v>16.7</v>
      </c>
      <c r="S784" s="3">
        <f t="shared" si="161"/>
        <v>66.896551724137936</v>
      </c>
    </row>
    <row r="785" spans="1:19" ht="14.45" x14ac:dyDescent="0.3">
      <c r="A785">
        <v>4</v>
      </c>
      <c r="C785" t="str">
        <f t="shared" si="159"/>
        <v>ODS4«</v>
      </c>
      <c r="D785" s="8" t="s">
        <v>24</v>
      </c>
      <c r="E785" s="8"/>
      <c r="F785" s="2">
        <v>5.6</v>
      </c>
      <c r="G785" s="2">
        <v>5.4</v>
      </c>
      <c r="H785" s="2">
        <v>5.3</v>
      </c>
      <c r="I785" s="2">
        <v>5.2</v>
      </c>
      <c r="J785" s="2">
        <v>5</v>
      </c>
      <c r="K785" s="2">
        <v>4.8</v>
      </c>
      <c r="L785" s="2">
        <v>5.2</v>
      </c>
      <c r="M785" s="2">
        <v>5.4</v>
      </c>
      <c r="N785">
        <f t="shared" si="160"/>
        <v>3.7454232352438499E-3</v>
      </c>
      <c r="O785">
        <f t="shared" si="154"/>
        <v>-0.37454232352438499</v>
      </c>
      <c r="P785">
        <f t="shared" si="155"/>
        <v>-0.93635580881096248</v>
      </c>
      <c r="Q785">
        <f t="shared" si="156"/>
        <v>2.2000000000000002</v>
      </c>
      <c r="R785">
        <f t="shared" si="157"/>
        <v>16.7</v>
      </c>
      <c r="S785" s="3">
        <f t="shared" si="161"/>
        <v>77.931034482758605</v>
      </c>
    </row>
    <row r="786" spans="1:19" ht="14.45" x14ac:dyDescent="0.3">
      <c r="A786">
        <v>4</v>
      </c>
      <c r="C786" t="str">
        <f t="shared" si="159"/>
        <v>ODS4«</v>
      </c>
      <c r="D786" s="8" t="s">
        <v>25</v>
      </c>
      <c r="E786" s="8"/>
      <c r="F786" s="2">
        <v>18.899999999999999</v>
      </c>
      <c r="G786" s="2">
        <v>17.399999999999999</v>
      </c>
      <c r="H786" s="2">
        <v>13.7</v>
      </c>
      <c r="I786" s="2">
        <v>14</v>
      </c>
      <c r="J786" s="2">
        <v>12.6</v>
      </c>
      <c r="K786" s="2">
        <v>11.8</v>
      </c>
      <c r="L786" s="2">
        <v>10.6</v>
      </c>
      <c r="M786" s="2">
        <v>8.9</v>
      </c>
      <c r="N786">
        <f t="shared" si="160"/>
        <v>-8.2652486989160612E-2</v>
      </c>
      <c r="O786">
        <f t="shared" si="154"/>
        <v>8.2652486989160607</v>
      </c>
      <c r="P786">
        <f t="shared" si="155"/>
        <v>5</v>
      </c>
      <c r="Q786">
        <f t="shared" si="156"/>
        <v>2.2000000000000002</v>
      </c>
      <c r="R786">
        <f t="shared" si="157"/>
        <v>16.7</v>
      </c>
      <c r="S786" s="3">
        <f t="shared" si="161"/>
        <v>53.793103448275858</v>
      </c>
    </row>
    <row r="787" spans="1:19" ht="14.45" x14ac:dyDescent="0.3">
      <c r="A787">
        <v>4</v>
      </c>
      <c r="C787" t="str">
        <f t="shared" si="159"/>
        <v>ODS4«</v>
      </c>
      <c r="D787" s="8" t="s">
        <v>26</v>
      </c>
      <c r="E787" s="8"/>
      <c r="F787" s="2">
        <v>5.4</v>
      </c>
      <c r="G787" s="2">
        <v>5.5</v>
      </c>
      <c r="H787" s="2">
        <v>6.2</v>
      </c>
      <c r="I787" s="2">
        <v>6.6</v>
      </c>
      <c r="J787" s="2">
        <v>6.7</v>
      </c>
      <c r="K787" s="2">
        <v>6.2</v>
      </c>
      <c r="L787" s="2">
        <v>6.7</v>
      </c>
      <c r="M787" s="2">
        <v>7.6</v>
      </c>
      <c r="N787">
        <f t="shared" si="160"/>
        <v>4.1560210156864175E-2</v>
      </c>
      <c r="O787">
        <f t="shared" si="154"/>
        <v>-4.1560210156864175</v>
      </c>
      <c r="P787">
        <f t="shared" si="155"/>
        <v>-5</v>
      </c>
      <c r="Q787">
        <f t="shared" si="156"/>
        <v>2.2000000000000002</v>
      </c>
      <c r="R787">
        <f t="shared" si="157"/>
        <v>16.7</v>
      </c>
      <c r="S787" s="3">
        <f t="shared" si="161"/>
        <v>62.758620689655167</v>
      </c>
    </row>
    <row r="788" spans="1:19" ht="14.45" x14ac:dyDescent="0.3">
      <c r="A788">
        <v>4</v>
      </c>
      <c r="C788" t="str">
        <f t="shared" si="159"/>
        <v>ODS4«</v>
      </c>
      <c r="D788" s="8" t="s">
        <v>27</v>
      </c>
      <c r="E788" s="8"/>
      <c r="F788" s="2">
        <v>17.3</v>
      </c>
      <c r="G788" s="2">
        <v>18.100000000000001</v>
      </c>
      <c r="H788" s="2">
        <v>19.100000000000001</v>
      </c>
      <c r="I788" s="2">
        <v>18.5</v>
      </c>
      <c r="J788" s="2">
        <v>18.100000000000001</v>
      </c>
      <c r="K788" s="2">
        <v>16.399999999999999</v>
      </c>
      <c r="L788" s="2">
        <v>15.3</v>
      </c>
      <c r="M788" s="2">
        <v>15.6</v>
      </c>
      <c r="N788">
        <f t="shared" si="160"/>
        <v>-3.9674975044543093E-2</v>
      </c>
      <c r="O788">
        <f t="shared" si="154"/>
        <v>3.9674975044543093</v>
      </c>
      <c r="P788">
        <f t="shared" si="155"/>
        <v>5</v>
      </c>
      <c r="Q788">
        <f t="shared" si="156"/>
        <v>2.2000000000000002</v>
      </c>
      <c r="R788">
        <f t="shared" si="157"/>
        <v>16.7</v>
      </c>
      <c r="S788" s="3">
        <f t="shared" si="161"/>
        <v>7.5862068965517215</v>
      </c>
    </row>
    <row r="789" spans="1:19" ht="14.45" x14ac:dyDescent="0.3">
      <c r="A789">
        <v>4</v>
      </c>
      <c r="C789" t="str">
        <f t="shared" si="159"/>
        <v>ODS4«</v>
      </c>
      <c r="D789" s="8" t="s">
        <v>28</v>
      </c>
      <c r="E789" s="8"/>
      <c r="F789" s="2">
        <v>7.1</v>
      </c>
      <c r="G789" s="2">
        <v>6.7</v>
      </c>
      <c r="H789" s="2">
        <v>7</v>
      </c>
      <c r="I789" s="2">
        <v>7.4</v>
      </c>
      <c r="J789" s="2">
        <v>7.7</v>
      </c>
      <c r="K789" s="2">
        <v>7.5</v>
      </c>
      <c r="L789" s="2">
        <v>6.5</v>
      </c>
      <c r="M789" s="2">
        <v>7.7</v>
      </c>
      <c r="N789">
        <f t="shared" si="160"/>
        <v>1.9244876491456564E-2</v>
      </c>
      <c r="O789">
        <f t="shared" si="154"/>
        <v>-1.9244876491456564</v>
      </c>
      <c r="P789">
        <f t="shared" si="155"/>
        <v>-4.8112191228641414</v>
      </c>
      <c r="Q789">
        <f t="shared" si="156"/>
        <v>2.2000000000000002</v>
      </c>
      <c r="R789">
        <f t="shared" si="157"/>
        <v>16.7</v>
      </c>
      <c r="S789" s="3">
        <f t="shared" si="161"/>
        <v>62.068965517241381</v>
      </c>
    </row>
    <row r="790" spans="1:19" ht="14.45" x14ac:dyDescent="0.3">
      <c r="A790">
        <v>4</v>
      </c>
      <c r="C790" t="str">
        <f t="shared" si="159"/>
        <v>ODS4«</v>
      </c>
      <c r="D790" s="8" t="s">
        <v>29</v>
      </c>
      <c r="E790" s="8"/>
      <c r="F790" s="2">
        <v>11.8</v>
      </c>
      <c r="G790" s="2">
        <v>11.1</v>
      </c>
      <c r="H790" s="2">
        <v>11</v>
      </c>
      <c r="I790" s="2">
        <v>10.6</v>
      </c>
      <c r="J790" s="2">
        <v>10.5</v>
      </c>
      <c r="K790" s="2">
        <v>10.5</v>
      </c>
      <c r="L790" s="2">
        <v>10.199999999999999</v>
      </c>
      <c r="M790" s="2">
        <v>10.1</v>
      </c>
      <c r="N790">
        <f>(L790/G790)^(1/5)-1</f>
        <v>-1.676928127992372E-2</v>
      </c>
      <c r="O790">
        <f t="shared" si="154"/>
        <v>1.676928127992372</v>
      </c>
      <c r="P790">
        <f t="shared" si="155"/>
        <v>4.1923203199809302</v>
      </c>
      <c r="Q790">
        <f t="shared" si="156"/>
        <v>2.2000000000000002</v>
      </c>
      <c r="R790">
        <f t="shared" si="157"/>
        <v>16.7</v>
      </c>
      <c r="S790" s="3">
        <f>(L790-R790)/(Q790-R790)*100</f>
        <v>44.827586206896555</v>
      </c>
    </row>
    <row r="791" spans="1:19" ht="14.45" x14ac:dyDescent="0.3">
      <c r="A791">
        <v>4</v>
      </c>
      <c r="C791" t="str">
        <f t="shared" si="159"/>
        <v>ODS4«</v>
      </c>
      <c r="D791" s="7" t="s">
        <v>54</v>
      </c>
      <c r="E791" s="7"/>
      <c r="F791" s="2"/>
      <c r="G791" s="2"/>
      <c r="H791" s="2"/>
      <c r="I791" s="2"/>
      <c r="J791" s="2"/>
      <c r="K791" s="2"/>
      <c r="L791" s="2"/>
      <c r="M791" s="2"/>
      <c r="O791" s="14" t="s">
        <v>185</v>
      </c>
      <c r="S791" s="3"/>
    </row>
    <row r="792" spans="1:19" ht="14.45" x14ac:dyDescent="0.3">
      <c r="A792">
        <v>4</v>
      </c>
      <c r="C792" t="str">
        <f t="shared" si="159"/>
        <v>ODS4«</v>
      </c>
      <c r="D792" s="8" t="s">
        <v>2</v>
      </c>
      <c r="E792" s="8"/>
      <c r="F792" s="2">
        <v>89.7</v>
      </c>
      <c r="G792" s="2">
        <v>90</v>
      </c>
      <c r="H792" s="2">
        <v>90.4</v>
      </c>
      <c r="I792" s="2">
        <v>90.1</v>
      </c>
      <c r="J792" s="2">
        <v>90.9</v>
      </c>
      <c r="K792" s="2">
        <v>92.1</v>
      </c>
      <c r="L792" s="2">
        <v>92.7</v>
      </c>
      <c r="M792" s="2"/>
      <c r="N792" s="19">
        <f>(M792/H792)^(1/5)-1</f>
        <v>-1</v>
      </c>
      <c r="O792" s="19">
        <f>N792*100</f>
        <v>-100</v>
      </c>
      <c r="P792" s="19">
        <f>IF(O792&lt;-2,-5,IF(O792&gt;2,5,2.5*O792))</f>
        <v>-5</v>
      </c>
      <c r="Q792" s="19">
        <f>MAX($M$792:$M$818)</f>
        <v>92.2</v>
      </c>
      <c r="R792" s="19">
        <f>MIN($M$792:$M$818)</f>
        <v>54.9</v>
      </c>
      <c r="S792" s="20">
        <f>(M792-R792)/(Q792-R792)*100</f>
        <v>-147.18498659517425</v>
      </c>
    </row>
    <row r="793" spans="1:19" ht="14.45" x14ac:dyDescent="0.3">
      <c r="A793">
        <v>4</v>
      </c>
      <c r="C793" t="str">
        <f t="shared" si="159"/>
        <v>ODS4«</v>
      </c>
      <c r="D793" s="8" t="s">
        <v>3</v>
      </c>
      <c r="E793" s="8"/>
      <c r="F793" s="2">
        <v>89.7</v>
      </c>
      <c r="G793" s="2">
        <v>87.2</v>
      </c>
      <c r="H793" s="2">
        <v>86.9</v>
      </c>
      <c r="I793" s="2">
        <v>87.6</v>
      </c>
      <c r="J793" s="2">
        <v>89.4</v>
      </c>
      <c r="K793" s="2">
        <v>88.6</v>
      </c>
      <c r="L793" s="2">
        <v>89</v>
      </c>
      <c r="M793" s="2">
        <v>88.4</v>
      </c>
      <c r="N793">
        <f t="shared" ref="N793:N806" si="162">(M793/H793)^(1/5)-1</f>
        <v>3.4286519004835814E-3</v>
      </c>
      <c r="O793">
        <f t="shared" ref="O793:O819" si="163">N793*100</f>
        <v>0.34286519004835814</v>
      </c>
      <c r="P793">
        <f t="shared" ref="P793:P819" si="164">IF(O793&lt;-2,-5,IF(O793&gt;2,5,2.5*O793))</f>
        <v>0.85716297512089534</v>
      </c>
      <c r="Q793" s="4">
        <f>MAX($M$792:$M$818)</f>
        <v>92.2</v>
      </c>
      <c r="R793" s="4">
        <f>MIN($M$792:$M$818)</f>
        <v>54.9</v>
      </c>
      <c r="S793" s="3">
        <f t="shared" ref="S793:S806" si="165">(M793-R793)/(Q793-R793)*100</f>
        <v>89.812332439678286</v>
      </c>
    </row>
    <row r="794" spans="1:19" ht="14.45" x14ac:dyDescent="0.3">
      <c r="A794">
        <v>4</v>
      </c>
      <c r="C794" t="str">
        <f t="shared" si="159"/>
        <v>ODS4«</v>
      </c>
      <c r="D794" s="8" t="s">
        <v>4</v>
      </c>
      <c r="E794" s="8"/>
      <c r="F794" s="2">
        <v>79.099999999999994</v>
      </c>
      <c r="G794" s="2">
        <v>79</v>
      </c>
      <c r="H794" s="2">
        <v>79.5</v>
      </c>
      <c r="I794" s="2">
        <v>81.2</v>
      </c>
      <c r="J794" s="2">
        <v>81.900000000000006</v>
      </c>
      <c r="K794" s="2">
        <v>83.4</v>
      </c>
      <c r="L794" s="2">
        <v>83.5</v>
      </c>
      <c r="M794" s="2">
        <v>82.9</v>
      </c>
      <c r="N794">
        <f t="shared" si="162"/>
        <v>8.4107816330245555E-3</v>
      </c>
      <c r="O794">
        <f t="shared" si="163"/>
        <v>0.84107816330245555</v>
      </c>
      <c r="P794">
        <f t="shared" si="164"/>
        <v>2.1026954082561389</v>
      </c>
      <c r="Q794" s="4">
        <f t="shared" ref="Q794:Q819" si="166">MAX($M$792:$M$818)</f>
        <v>92.2</v>
      </c>
      <c r="R794" s="4">
        <f t="shared" ref="R794:R819" si="167">MIN($M$792:$M$818)</f>
        <v>54.9</v>
      </c>
      <c r="S794" s="3">
        <f t="shared" si="165"/>
        <v>75.067024128686327</v>
      </c>
    </row>
    <row r="795" spans="1:19" ht="14.45" x14ac:dyDescent="0.3">
      <c r="A795">
        <v>4</v>
      </c>
      <c r="C795" t="str">
        <f t="shared" si="159"/>
        <v>ODS4«</v>
      </c>
      <c r="D795" s="8" t="s">
        <v>5</v>
      </c>
      <c r="E795" s="8"/>
      <c r="F795" s="2">
        <v>67.7</v>
      </c>
      <c r="G795" s="2">
        <v>65.400000000000006</v>
      </c>
      <c r="H795" s="2">
        <v>74.599999999999994</v>
      </c>
      <c r="I795" s="2">
        <v>72</v>
      </c>
      <c r="J795" s="2">
        <v>77.7</v>
      </c>
      <c r="K795" s="2">
        <v>78.599999999999994</v>
      </c>
      <c r="L795" s="2">
        <v>80.7</v>
      </c>
      <c r="M795" s="2">
        <v>78.7</v>
      </c>
      <c r="N795">
        <f t="shared" si="162"/>
        <v>1.0757985061644604E-2</v>
      </c>
      <c r="O795">
        <f t="shared" si="163"/>
        <v>1.0757985061644604</v>
      </c>
      <c r="P795">
        <f t="shared" si="164"/>
        <v>2.6894962654111509</v>
      </c>
      <c r="Q795" s="4">
        <f t="shared" si="166"/>
        <v>92.2</v>
      </c>
      <c r="R795" s="4">
        <f t="shared" si="167"/>
        <v>54.9</v>
      </c>
      <c r="S795" s="3">
        <f t="shared" si="165"/>
        <v>63.80697050938339</v>
      </c>
    </row>
    <row r="796" spans="1:19" ht="14.45" x14ac:dyDescent="0.3">
      <c r="A796">
        <v>4</v>
      </c>
      <c r="C796" t="str">
        <f t="shared" si="159"/>
        <v>ODS4«</v>
      </c>
      <c r="D796" s="8" t="s">
        <v>6</v>
      </c>
      <c r="E796" s="8"/>
      <c r="F796" s="2">
        <v>62.1</v>
      </c>
      <c r="G796" s="2">
        <v>68.7</v>
      </c>
      <c r="H796" s="2">
        <v>68.900000000000006</v>
      </c>
      <c r="I796" s="2">
        <v>73.400000000000006</v>
      </c>
      <c r="J796" s="2">
        <v>71.599999999999994</v>
      </c>
      <c r="K796" s="2">
        <v>78.900000000000006</v>
      </c>
      <c r="L796" s="2">
        <v>81.7</v>
      </c>
      <c r="M796" s="2">
        <v>78.599999999999994</v>
      </c>
      <c r="N796">
        <f t="shared" si="162"/>
        <v>2.6693150866413662E-2</v>
      </c>
      <c r="O796">
        <f t="shared" si="163"/>
        <v>2.6693150866413662</v>
      </c>
      <c r="P796">
        <f t="shared" si="164"/>
        <v>5</v>
      </c>
      <c r="Q796" s="4">
        <f t="shared" si="166"/>
        <v>92.2</v>
      </c>
      <c r="R796" s="4">
        <f t="shared" si="167"/>
        <v>54.9</v>
      </c>
      <c r="S796" s="3">
        <f t="shared" si="165"/>
        <v>63.53887399463806</v>
      </c>
    </row>
    <row r="797" spans="1:19" ht="14.45" x14ac:dyDescent="0.3">
      <c r="A797">
        <v>4</v>
      </c>
      <c r="C797" t="str">
        <f t="shared" si="159"/>
        <v>ODS4«</v>
      </c>
      <c r="D797" s="8" t="s">
        <v>7</v>
      </c>
      <c r="E797" s="8"/>
      <c r="F797" s="2">
        <v>53.8</v>
      </c>
      <c r="G797" s="2">
        <v>62</v>
      </c>
      <c r="H797" s="2">
        <v>62.9</v>
      </c>
      <c r="I797" s="2">
        <v>72.5</v>
      </c>
      <c r="J797" s="2">
        <v>65.900000000000006</v>
      </c>
      <c r="K797" s="2">
        <v>71.2</v>
      </c>
      <c r="L797" s="2">
        <v>75.8</v>
      </c>
      <c r="M797" s="2">
        <v>75.2</v>
      </c>
      <c r="N797">
        <f t="shared" si="162"/>
        <v>3.6366673792171733E-2</v>
      </c>
      <c r="O797">
        <f t="shared" si="163"/>
        <v>3.6366673792171733</v>
      </c>
      <c r="P797">
        <f t="shared" si="164"/>
        <v>5</v>
      </c>
      <c r="Q797" s="4">
        <f t="shared" si="166"/>
        <v>92.2</v>
      </c>
      <c r="R797" s="4">
        <f t="shared" si="167"/>
        <v>54.9</v>
      </c>
      <c r="S797" s="3">
        <f t="shared" si="165"/>
        <v>54.423592493297591</v>
      </c>
    </row>
    <row r="798" spans="1:19" ht="14.45" x14ac:dyDescent="0.3">
      <c r="A798">
        <v>4</v>
      </c>
      <c r="C798" t="str">
        <f t="shared" si="159"/>
        <v>ODS4«</v>
      </c>
      <c r="D798" s="8" t="s">
        <v>8</v>
      </c>
      <c r="E798" s="8"/>
      <c r="F798" s="2">
        <v>80.599999999999994</v>
      </c>
      <c r="G798" s="2">
        <v>82.5</v>
      </c>
      <c r="H798" s="2">
        <v>80.8</v>
      </c>
      <c r="I798" s="2">
        <v>82.6</v>
      </c>
      <c r="J798" s="2">
        <v>81.7</v>
      </c>
      <c r="K798" s="2">
        <v>84.7</v>
      </c>
      <c r="L798" s="2">
        <v>85.1</v>
      </c>
      <c r="M798" s="2">
        <v>83.6</v>
      </c>
      <c r="N798">
        <f t="shared" si="162"/>
        <v>6.8365743191136641E-3</v>
      </c>
      <c r="O798">
        <f t="shared" si="163"/>
        <v>0.68365743191136641</v>
      </c>
      <c r="P798">
        <f t="shared" si="164"/>
        <v>1.709143579778416</v>
      </c>
      <c r="Q798" s="4">
        <f t="shared" si="166"/>
        <v>92.2</v>
      </c>
      <c r="R798" s="4">
        <f t="shared" si="167"/>
        <v>54.9</v>
      </c>
      <c r="S798" s="3">
        <f t="shared" si="165"/>
        <v>76.943699731903465</v>
      </c>
    </row>
    <row r="799" spans="1:19" ht="14.45" x14ac:dyDescent="0.3">
      <c r="A799">
        <v>4</v>
      </c>
      <c r="C799" t="str">
        <f t="shared" si="159"/>
        <v>ODS4«</v>
      </c>
      <c r="D799" s="8" t="s">
        <v>9</v>
      </c>
      <c r="E799" s="8"/>
      <c r="F799" s="2">
        <v>70.3</v>
      </c>
      <c r="G799" s="2">
        <v>72.7</v>
      </c>
      <c r="H799" s="2">
        <v>75.2</v>
      </c>
      <c r="I799" s="2">
        <v>79.599999999999994</v>
      </c>
      <c r="J799" s="2">
        <v>81.5</v>
      </c>
      <c r="K799" s="2">
        <v>83.4</v>
      </c>
      <c r="L799" s="2">
        <v>83.9</v>
      </c>
      <c r="M799" s="2">
        <v>82.8</v>
      </c>
      <c r="N799">
        <f t="shared" si="162"/>
        <v>1.944194628122653E-2</v>
      </c>
      <c r="O799">
        <f t="shared" si="163"/>
        <v>1.944194628122653</v>
      </c>
      <c r="P799">
        <f t="shared" si="164"/>
        <v>4.860486570306632</v>
      </c>
      <c r="Q799" s="4">
        <f t="shared" si="166"/>
        <v>92.2</v>
      </c>
      <c r="R799" s="4">
        <f t="shared" si="167"/>
        <v>54.9</v>
      </c>
      <c r="S799" s="3">
        <f t="shared" si="165"/>
        <v>74.798927613941004</v>
      </c>
    </row>
    <row r="800" spans="1:19" ht="14.45" x14ac:dyDescent="0.3">
      <c r="A800">
        <v>4</v>
      </c>
      <c r="C800" t="str">
        <f t="shared" si="159"/>
        <v>ODS4«</v>
      </c>
      <c r="D800" s="8" t="s">
        <v>10</v>
      </c>
      <c r="E800" s="8"/>
      <c r="F800" s="2">
        <v>73.8</v>
      </c>
      <c r="G800" s="2">
        <v>70.099999999999994</v>
      </c>
      <c r="H800" s="2">
        <v>71.5</v>
      </c>
      <c r="I800" s="2">
        <v>76.7</v>
      </c>
      <c r="J800" s="2">
        <v>81.599999999999994</v>
      </c>
      <c r="K800" s="2">
        <v>84.2</v>
      </c>
      <c r="L800" s="2">
        <v>86</v>
      </c>
      <c r="M800" s="2">
        <v>82.8</v>
      </c>
      <c r="N800">
        <f t="shared" si="162"/>
        <v>2.9780962992817628E-2</v>
      </c>
      <c r="O800">
        <f t="shared" si="163"/>
        <v>2.9780962992817628</v>
      </c>
      <c r="P800">
        <f t="shared" si="164"/>
        <v>5</v>
      </c>
      <c r="Q800" s="4">
        <f t="shared" si="166"/>
        <v>92.2</v>
      </c>
      <c r="R800" s="4">
        <f t="shared" si="167"/>
        <v>54.9</v>
      </c>
      <c r="S800" s="3">
        <f t="shared" si="165"/>
        <v>74.798927613941004</v>
      </c>
    </row>
    <row r="801" spans="1:19" ht="14.45" x14ac:dyDescent="0.3">
      <c r="A801">
        <v>4</v>
      </c>
      <c r="C801" t="str">
        <f t="shared" si="159"/>
        <v>ODS4«</v>
      </c>
      <c r="D801" s="8" t="s">
        <v>11</v>
      </c>
      <c r="E801" s="8"/>
      <c r="F801" s="2">
        <v>59.9</v>
      </c>
      <c r="G801" s="2">
        <v>65.099999999999994</v>
      </c>
      <c r="H801" s="2">
        <v>65.2</v>
      </c>
      <c r="I801" s="2">
        <v>68</v>
      </c>
      <c r="J801" s="2">
        <v>71.900000000000006</v>
      </c>
      <c r="K801" s="2">
        <v>75.400000000000006</v>
      </c>
      <c r="L801" s="2">
        <v>73</v>
      </c>
      <c r="M801" s="2">
        <v>69.599999999999994</v>
      </c>
      <c r="N801">
        <f t="shared" si="162"/>
        <v>1.3146687361901277E-2</v>
      </c>
      <c r="O801">
        <f t="shared" si="163"/>
        <v>1.3146687361901277</v>
      </c>
      <c r="P801">
        <f t="shared" si="164"/>
        <v>3.2866718404753192</v>
      </c>
      <c r="Q801" s="4">
        <f t="shared" si="166"/>
        <v>92.2</v>
      </c>
      <c r="R801" s="4">
        <f t="shared" si="167"/>
        <v>54.9</v>
      </c>
      <c r="S801" s="3">
        <f t="shared" si="165"/>
        <v>39.410187667560301</v>
      </c>
    </row>
    <row r="802" spans="1:19" ht="14.45" x14ac:dyDescent="0.3">
      <c r="A802">
        <v>4</v>
      </c>
      <c r="C802" t="str">
        <f t="shared" si="159"/>
        <v>ODS4«</v>
      </c>
      <c r="D802" s="8" t="s">
        <v>12</v>
      </c>
      <c r="E802" s="8"/>
      <c r="F802" s="2">
        <v>76.8</v>
      </c>
      <c r="G802" s="2">
        <v>80.900000000000006</v>
      </c>
      <c r="H802" s="2">
        <v>80.400000000000006</v>
      </c>
      <c r="I802" s="2">
        <v>77.099999999999994</v>
      </c>
      <c r="J802" s="2">
        <v>81.5</v>
      </c>
      <c r="K802" s="2">
        <v>81.7</v>
      </c>
      <c r="L802" s="2">
        <v>83.3</v>
      </c>
      <c r="M802" s="2">
        <v>79.8</v>
      </c>
      <c r="N802">
        <f t="shared" si="162"/>
        <v>-1.4970127027663649E-3</v>
      </c>
      <c r="O802">
        <f t="shared" si="163"/>
        <v>-0.14970127027663649</v>
      </c>
      <c r="P802">
        <f t="shared" si="164"/>
        <v>-0.37425317569159122</v>
      </c>
      <c r="Q802" s="4">
        <f t="shared" si="166"/>
        <v>92.2</v>
      </c>
      <c r="R802" s="4">
        <f t="shared" si="167"/>
        <v>54.9</v>
      </c>
      <c r="S802" s="3">
        <f t="shared" si="165"/>
        <v>66.756032171581765</v>
      </c>
    </row>
    <row r="803" spans="1:19" ht="14.45" x14ac:dyDescent="0.3">
      <c r="A803">
        <v>4</v>
      </c>
      <c r="C803" t="str">
        <f t="shared" si="159"/>
        <v>ODS4«</v>
      </c>
      <c r="D803" s="8" t="s">
        <v>13</v>
      </c>
      <c r="E803" s="8"/>
      <c r="F803" s="2">
        <v>79.8</v>
      </c>
      <c r="G803" s="2">
        <v>77</v>
      </c>
      <c r="H803" s="2">
        <v>75.5</v>
      </c>
      <c r="I803" s="2">
        <v>77.400000000000006</v>
      </c>
      <c r="J803" s="2">
        <v>77</v>
      </c>
      <c r="K803" s="2">
        <v>81.7</v>
      </c>
      <c r="L803" s="2">
        <v>84.4</v>
      </c>
      <c r="M803" s="2">
        <v>81.5</v>
      </c>
      <c r="N803">
        <f t="shared" si="162"/>
        <v>1.5411625652478111E-2</v>
      </c>
      <c r="O803">
        <f t="shared" si="163"/>
        <v>1.5411625652478111</v>
      </c>
      <c r="P803">
        <f t="shared" si="164"/>
        <v>3.8529064131195279</v>
      </c>
      <c r="Q803" s="4">
        <f t="shared" si="166"/>
        <v>92.2</v>
      </c>
      <c r="R803" s="4">
        <f t="shared" si="167"/>
        <v>54.9</v>
      </c>
      <c r="S803" s="3">
        <f t="shared" si="165"/>
        <v>71.313672922251996</v>
      </c>
    </row>
    <row r="804" spans="1:19" ht="14.45" x14ac:dyDescent="0.3">
      <c r="A804">
        <v>4</v>
      </c>
      <c r="C804" t="str">
        <f t="shared" si="159"/>
        <v>ODS4«</v>
      </c>
      <c r="D804" s="8" t="s">
        <v>14</v>
      </c>
      <c r="E804" s="8"/>
      <c r="F804" s="2">
        <v>76.400000000000006</v>
      </c>
      <c r="G804" s="2">
        <v>75.5</v>
      </c>
      <c r="H804" s="2">
        <v>71.8</v>
      </c>
      <c r="I804" s="2">
        <v>72.599999999999994</v>
      </c>
      <c r="J804" s="2">
        <v>73.599999999999994</v>
      </c>
      <c r="K804" s="2">
        <v>77.900000000000006</v>
      </c>
      <c r="L804" s="2">
        <v>75.7</v>
      </c>
      <c r="M804" s="2">
        <v>74.900000000000006</v>
      </c>
      <c r="N804">
        <f t="shared" si="162"/>
        <v>8.4897178721796696E-3</v>
      </c>
      <c r="O804">
        <f t="shared" si="163"/>
        <v>0.84897178721796696</v>
      </c>
      <c r="P804">
        <f t="shared" si="164"/>
        <v>2.1224294680449174</v>
      </c>
      <c r="Q804" s="4">
        <f t="shared" si="166"/>
        <v>92.2</v>
      </c>
      <c r="R804" s="4">
        <f t="shared" si="167"/>
        <v>54.9</v>
      </c>
      <c r="S804" s="3">
        <f t="shared" si="165"/>
        <v>53.619302949061677</v>
      </c>
    </row>
    <row r="805" spans="1:19" ht="14.45" x14ac:dyDescent="0.3">
      <c r="A805">
        <v>4</v>
      </c>
      <c r="C805" t="str">
        <f t="shared" si="159"/>
        <v>ODS4«</v>
      </c>
      <c r="D805" s="8" t="s">
        <v>15</v>
      </c>
      <c r="E805" s="8"/>
      <c r="F805" s="2">
        <v>40</v>
      </c>
      <c r="G805" s="2">
        <v>44.3</v>
      </c>
      <c r="H805" s="2">
        <v>45.2</v>
      </c>
      <c r="I805" s="2">
        <v>49.2</v>
      </c>
      <c r="J805" s="2">
        <v>52</v>
      </c>
      <c r="K805" s="2">
        <v>55.3</v>
      </c>
      <c r="L805" s="2">
        <v>59.4</v>
      </c>
      <c r="M805" s="2">
        <v>54.9</v>
      </c>
      <c r="N805">
        <f t="shared" si="162"/>
        <v>3.9649099960302969E-2</v>
      </c>
      <c r="O805">
        <f t="shared" si="163"/>
        <v>3.9649099960302969</v>
      </c>
      <c r="P805">
        <f t="shared" si="164"/>
        <v>5</v>
      </c>
      <c r="Q805" s="4">
        <f t="shared" si="166"/>
        <v>92.2</v>
      </c>
      <c r="R805" s="4">
        <f t="shared" si="167"/>
        <v>54.9</v>
      </c>
      <c r="S805" s="3">
        <f t="shared" si="165"/>
        <v>0</v>
      </c>
    </row>
    <row r="806" spans="1:19" ht="14.45" x14ac:dyDescent="0.3">
      <c r="A806">
        <v>4</v>
      </c>
      <c r="C806" t="str">
        <f t="shared" si="159"/>
        <v>ODS4«</v>
      </c>
      <c r="D806" s="8" t="s">
        <v>16</v>
      </c>
      <c r="E806" s="8"/>
      <c r="F806" s="2">
        <v>74.2</v>
      </c>
      <c r="G806" s="2">
        <v>78.5</v>
      </c>
      <c r="H806" s="2">
        <v>80.400000000000006</v>
      </c>
      <c r="I806" s="2">
        <v>85</v>
      </c>
      <c r="J806" s="2">
        <v>84.7</v>
      </c>
      <c r="K806" s="2">
        <v>87.5</v>
      </c>
      <c r="L806" s="2">
        <v>85.6</v>
      </c>
      <c r="M806" s="2">
        <v>82.2</v>
      </c>
      <c r="N806">
        <f t="shared" si="162"/>
        <v>4.4380442528901831E-3</v>
      </c>
      <c r="O806">
        <f t="shared" si="163"/>
        <v>0.44380442528901831</v>
      </c>
      <c r="P806">
        <f t="shared" si="164"/>
        <v>1.1095110632225458</v>
      </c>
      <c r="Q806" s="4">
        <f t="shared" si="166"/>
        <v>92.2</v>
      </c>
      <c r="R806" s="4">
        <f t="shared" si="167"/>
        <v>54.9</v>
      </c>
      <c r="S806" s="3">
        <f t="shared" si="165"/>
        <v>73.190348525469176</v>
      </c>
    </row>
    <row r="807" spans="1:19" ht="14.45" x14ac:dyDescent="0.3">
      <c r="A807">
        <v>4</v>
      </c>
      <c r="C807" t="str">
        <f t="shared" si="159"/>
        <v>ODS4«</v>
      </c>
      <c r="D807" s="8" t="s">
        <v>17</v>
      </c>
      <c r="E807" s="8"/>
      <c r="F807" s="2">
        <v>74.5</v>
      </c>
      <c r="G807" s="2">
        <v>76</v>
      </c>
      <c r="H807" s="2">
        <v>77.900000000000006</v>
      </c>
      <c r="I807" s="2">
        <v>82.2</v>
      </c>
      <c r="J807" s="2">
        <v>83.5</v>
      </c>
      <c r="K807" s="2">
        <v>84.3</v>
      </c>
      <c r="L807" s="2">
        <v>84.5</v>
      </c>
      <c r="M807" s="2">
        <v>79.5</v>
      </c>
      <c r="N807">
        <f>(L807/G807)^(1/5)-1</f>
        <v>2.1430033262190173E-2</v>
      </c>
      <c r="O807">
        <f t="shared" si="163"/>
        <v>2.1430033262190173</v>
      </c>
      <c r="P807">
        <f t="shared" si="164"/>
        <v>5</v>
      </c>
      <c r="Q807" s="4">
        <f t="shared" si="166"/>
        <v>92.2</v>
      </c>
      <c r="R807" s="4">
        <f t="shared" si="167"/>
        <v>54.9</v>
      </c>
      <c r="S807" s="3">
        <f>(L807-R807)/(Q807-R807)*100</f>
        <v>79.356568364611263</v>
      </c>
    </row>
    <row r="808" spans="1:19" ht="14.45" x14ac:dyDescent="0.3">
      <c r="A808">
        <v>4</v>
      </c>
      <c r="C808" t="str">
        <f t="shared" si="159"/>
        <v>ODS4«</v>
      </c>
      <c r="D808" s="8" t="s">
        <v>18</v>
      </c>
      <c r="E808" s="8"/>
      <c r="F808" s="2">
        <v>48.5</v>
      </c>
      <c r="G808" s="2">
        <v>45</v>
      </c>
      <c r="H808" s="2">
        <v>48.5</v>
      </c>
      <c r="I808" s="2">
        <v>52.9</v>
      </c>
      <c r="J808" s="2">
        <v>55.2</v>
      </c>
      <c r="K808" s="2">
        <v>56.5</v>
      </c>
      <c r="L808" s="2">
        <v>58.7</v>
      </c>
      <c r="M808" s="2">
        <v>56.8</v>
      </c>
      <c r="N808">
        <f t="shared" ref="N808:N818" si="168">(M808/H808)^(1/5)-1</f>
        <v>3.2098910068898645E-2</v>
      </c>
      <c r="O808">
        <f t="shared" si="163"/>
        <v>3.2098910068898645</v>
      </c>
      <c r="P808">
        <f t="shared" si="164"/>
        <v>5</v>
      </c>
      <c r="Q808" s="4">
        <f t="shared" si="166"/>
        <v>92.2</v>
      </c>
      <c r="R808" s="4">
        <f t="shared" si="167"/>
        <v>54.9</v>
      </c>
      <c r="S808" s="3">
        <f t="shared" ref="S808:S818" si="169">(M808-R808)/(Q808-R808)*100</f>
        <v>5.0938337801608533</v>
      </c>
    </row>
    <row r="809" spans="1:19" ht="14.45" x14ac:dyDescent="0.3">
      <c r="A809">
        <v>4</v>
      </c>
      <c r="C809" t="str">
        <f t="shared" si="159"/>
        <v>ODS4«</v>
      </c>
      <c r="D809" s="8" t="s">
        <v>19</v>
      </c>
      <c r="E809" s="8"/>
      <c r="F809" s="2">
        <v>78.2</v>
      </c>
      <c r="G809" s="2">
        <v>77</v>
      </c>
      <c r="H809" s="2">
        <v>78.8</v>
      </c>
      <c r="I809" s="2">
        <v>81.400000000000006</v>
      </c>
      <c r="J809" s="2">
        <v>78</v>
      </c>
      <c r="K809" s="2">
        <v>84.1</v>
      </c>
      <c r="L809" s="2">
        <v>84.1</v>
      </c>
      <c r="M809" s="2">
        <v>79.099999999999994</v>
      </c>
      <c r="N809">
        <f t="shared" si="168"/>
        <v>7.6026443656695974E-4</v>
      </c>
      <c r="O809">
        <f t="shared" si="163"/>
        <v>7.6026443656695974E-2</v>
      </c>
      <c r="P809">
        <f t="shared" si="164"/>
        <v>0.19006610914173994</v>
      </c>
      <c r="Q809" s="4">
        <f t="shared" si="166"/>
        <v>92.2</v>
      </c>
      <c r="R809" s="4">
        <f t="shared" si="167"/>
        <v>54.9</v>
      </c>
      <c r="S809" s="3">
        <f t="shared" si="169"/>
        <v>64.879356568364585</v>
      </c>
    </row>
    <row r="810" spans="1:19" ht="14.45" x14ac:dyDescent="0.3">
      <c r="A810">
        <v>4</v>
      </c>
      <c r="C810" t="str">
        <f t="shared" si="159"/>
        <v>ODS4«</v>
      </c>
      <c r="D810" s="8" t="s">
        <v>20</v>
      </c>
      <c r="E810" s="8"/>
      <c r="F810" s="2">
        <v>75.5</v>
      </c>
      <c r="G810" s="2">
        <v>80.7</v>
      </c>
      <c r="H810" s="2">
        <v>82.1</v>
      </c>
      <c r="I810" s="2">
        <v>82.4</v>
      </c>
      <c r="J810" s="2">
        <v>83.9</v>
      </c>
      <c r="K810" s="2">
        <v>84.7</v>
      </c>
      <c r="L810" s="2">
        <v>80.099999999999994</v>
      </c>
      <c r="M810" s="2">
        <v>74.5</v>
      </c>
      <c r="N810">
        <f t="shared" si="168"/>
        <v>-1.924027515068405E-2</v>
      </c>
      <c r="O810">
        <f t="shared" si="163"/>
        <v>-1.924027515068405</v>
      </c>
      <c r="P810">
        <f t="shared" si="164"/>
        <v>-4.8100687876710122</v>
      </c>
      <c r="Q810" s="4">
        <f t="shared" si="166"/>
        <v>92.2</v>
      </c>
      <c r="R810" s="4">
        <f t="shared" si="167"/>
        <v>54.9</v>
      </c>
      <c r="S810" s="3">
        <f t="shared" si="169"/>
        <v>52.546916890080432</v>
      </c>
    </row>
    <row r="811" spans="1:19" ht="14.45" x14ac:dyDescent="0.3">
      <c r="A811">
        <v>4</v>
      </c>
      <c r="C811" t="str">
        <f t="shared" si="159"/>
        <v>ODS4«</v>
      </c>
      <c r="D811" s="8" t="s">
        <v>21</v>
      </c>
      <c r="E811" s="8"/>
      <c r="F811" s="2">
        <v>79.099999999999994</v>
      </c>
      <c r="G811" s="2">
        <v>83.8</v>
      </c>
      <c r="H811" s="2">
        <v>84.7</v>
      </c>
      <c r="I811" s="2">
        <v>85.4</v>
      </c>
      <c r="J811" s="2">
        <v>88.5</v>
      </c>
      <c r="K811" s="2">
        <v>87.9</v>
      </c>
      <c r="L811" s="2">
        <v>89.4</v>
      </c>
      <c r="M811" s="2">
        <v>80.5</v>
      </c>
      <c r="N811">
        <f t="shared" si="168"/>
        <v>-1.0120126828566667E-2</v>
      </c>
      <c r="O811">
        <f t="shared" si="163"/>
        <v>-1.0120126828566667</v>
      </c>
      <c r="P811">
        <f t="shared" si="164"/>
        <v>-2.5300317071416667</v>
      </c>
      <c r="Q811" s="4">
        <f t="shared" si="166"/>
        <v>92.2</v>
      </c>
      <c r="R811" s="4">
        <f t="shared" si="167"/>
        <v>54.9</v>
      </c>
      <c r="S811" s="3">
        <f t="shared" si="169"/>
        <v>68.632707774798931</v>
      </c>
    </row>
    <row r="812" spans="1:19" ht="14.45" x14ac:dyDescent="0.3">
      <c r="A812">
        <v>4</v>
      </c>
      <c r="C812" t="str">
        <f t="shared" si="159"/>
        <v>ODS4«</v>
      </c>
      <c r="D812" s="8" t="s">
        <v>22</v>
      </c>
      <c r="E812" s="8"/>
      <c r="F812" s="2">
        <v>92.7</v>
      </c>
      <c r="G812" s="2">
        <v>93.6</v>
      </c>
      <c r="H812" s="2">
        <v>95</v>
      </c>
      <c r="I812" s="2">
        <v>96.2</v>
      </c>
      <c r="J812" s="2">
        <v>93.7</v>
      </c>
      <c r="K812" s="2">
        <v>94.8</v>
      </c>
      <c r="L812" s="2">
        <v>93.4</v>
      </c>
      <c r="M812" s="2">
        <v>92.2</v>
      </c>
      <c r="N812">
        <f t="shared" si="168"/>
        <v>-5.9654876036094873E-3</v>
      </c>
      <c r="O812">
        <f t="shared" si="163"/>
        <v>-0.59654876036094873</v>
      </c>
      <c r="P812">
        <f t="shared" si="164"/>
        <v>-1.4913719009023718</v>
      </c>
      <c r="Q812" s="4">
        <f t="shared" si="166"/>
        <v>92.2</v>
      </c>
      <c r="R812" s="4">
        <f t="shared" si="167"/>
        <v>54.9</v>
      </c>
      <c r="S812" s="3">
        <f t="shared" si="169"/>
        <v>100</v>
      </c>
    </row>
    <row r="813" spans="1:19" ht="14.45" x14ac:dyDescent="0.3">
      <c r="A813">
        <v>4</v>
      </c>
      <c r="C813" t="str">
        <f t="shared" si="159"/>
        <v>ODS4«</v>
      </c>
      <c r="D813" s="8" t="s">
        <v>23</v>
      </c>
      <c r="E813" s="8"/>
      <c r="F813" s="2">
        <v>86</v>
      </c>
      <c r="G813" s="2">
        <v>86.2</v>
      </c>
      <c r="H813" s="2">
        <v>88.2</v>
      </c>
      <c r="I813" s="2">
        <v>90.1</v>
      </c>
      <c r="J813" s="2">
        <v>90.4</v>
      </c>
      <c r="K813" s="2">
        <v>92</v>
      </c>
      <c r="L813" s="2">
        <v>91.9</v>
      </c>
      <c r="M813" s="2">
        <v>89.3</v>
      </c>
      <c r="N813">
        <f t="shared" si="168"/>
        <v>2.4819799992499281E-3</v>
      </c>
      <c r="O813">
        <f t="shared" si="163"/>
        <v>0.24819799992499281</v>
      </c>
      <c r="P813">
        <f t="shared" si="164"/>
        <v>0.62049499981248202</v>
      </c>
      <c r="Q813" s="4">
        <f t="shared" si="166"/>
        <v>92.2</v>
      </c>
      <c r="R813" s="4">
        <f t="shared" si="167"/>
        <v>54.9</v>
      </c>
      <c r="S813" s="3">
        <f t="shared" si="169"/>
        <v>92.225201072386042</v>
      </c>
    </row>
    <row r="814" spans="1:19" ht="14.45" x14ac:dyDescent="0.3">
      <c r="A814">
        <v>4</v>
      </c>
      <c r="C814" t="str">
        <f t="shared" si="159"/>
        <v>ODS4«</v>
      </c>
      <c r="D814" s="8" t="s">
        <v>24</v>
      </c>
      <c r="E814" s="8"/>
      <c r="F814" s="2">
        <v>73.2</v>
      </c>
      <c r="G814" s="2">
        <v>75.599999999999994</v>
      </c>
      <c r="H814" s="2">
        <v>77.400000000000006</v>
      </c>
      <c r="I814" s="2">
        <v>80.2</v>
      </c>
      <c r="J814" s="2">
        <v>82.1</v>
      </c>
      <c r="K814" s="2">
        <v>83.1</v>
      </c>
      <c r="L814" s="2">
        <v>84</v>
      </c>
      <c r="M814" s="2">
        <v>82.7</v>
      </c>
      <c r="N814">
        <f t="shared" si="168"/>
        <v>1.3334688704835562E-2</v>
      </c>
      <c r="O814">
        <f t="shared" si="163"/>
        <v>1.3334688704835562</v>
      </c>
      <c r="P814">
        <f t="shared" si="164"/>
        <v>3.3336721762088906</v>
      </c>
      <c r="Q814" s="4">
        <f t="shared" si="166"/>
        <v>92.2</v>
      </c>
      <c r="R814" s="4">
        <f t="shared" si="167"/>
        <v>54.9</v>
      </c>
      <c r="S814" s="3">
        <f t="shared" si="169"/>
        <v>74.530831099195723</v>
      </c>
    </row>
    <row r="815" spans="1:19" ht="14.45" x14ac:dyDescent="0.3">
      <c r="A815">
        <v>4</v>
      </c>
      <c r="C815" t="str">
        <f t="shared" si="159"/>
        <v>ODS4«</v>
      </c>
      <c r="D815" s="8" t="s">
        <v>25</v>
      </c>
      <c r="E815" s="8"/>
      <c r="F815" s="2">
        <v>67.8</v>
      </c>
      <c r="G815" s="2">
        <v>69.400000000000006</v>
      </c>
      <c r="H815" s="2">
        <v>72.2</v>
      </c>
      <c r="I815" s="2">
        <v>73.8</v>
      </c>
      <c r="J815" s="2">
        <v>80.7</v>
      </c>
      <c r="K815" s="2">
        <v>80.599999999999994</v>
      </c>
      <c r="L815" s="2">
        <v>80.3</v>
      </c>
      <c r="M815" s="2">
        <v>75.7</v>
      </c>
      <c r="N815">
        <f t="shared" si="168"/>
        <v>9.5125826258977142E-3</v>
      </c>
      <c r="O815">
        <f t="shared" si="163"/>
        <v>0.95125826258977142</v>
      </c>
      <c r="P815">
        <f t="shared" si="164"/>
        <v>2.3781456564744285</v>
      </c>
      <c r="Q815" s="4">
        <f t="shared" si="166"/>
        <v>92.2</v>
      </c>
      <c r="R815" s="4">
        <f t="shared" si="167"/>
        <v>54.9</v>
      </c>
      <c r="S815" s="3">
        <f t="shared" si="169"/>
        <v>55.76407506702413</v>
      </c>
    </row>
    <row r="816" spans="1:19" ht="14.45" x14ac:dyDescent="0.3">
      <c r="A816">
        <v>4</v>
      </c>
      <c r="C816" t="str">
        <f t="shared" si="159"/>
        <v>ODS4«</v>
      </c>
      <c r="D816" s="8" t="s">
        <v>26</v>
      </c>
      <c r="E816" s="8"/>
      <c r="F816" s="2">
        <v>80.400000000000006</v>
      </c>
      <c r="G816" s="2">
        <v>81.3</v>
      </c>
      <c r="H816" s="2">
        <v>82.2</v>
      </c>
      <c r="I816" s="2">
        <v>86.7</v>
      </c>
      <c r="J816" s="2">
        <v>89.9</v>
      </c>
      <c r="K816" s="2">
        <v>89.6</v>
      </c>
      <c r="L816" s="2">
        <v>87.3</v>
      </c>
      <c r="M816" s="2">
        <v>87.3</v>
      </c>
      <c r="N816">
        <f t="shared" si="168"/>
        <v>1.2111793001193583E-2</v>
      </c>
      <c r="O816">
        <f t="shared" si="163"/>
        <v>1.2111793001193583</v>
      </c>
      <c r="P816">
        <f t="shared" si="164"/>
        <v>3.0279482502983956</v>
      </c>
      <c r="Q816" s="4">
        <f t="shared" si="166"/>
        <v>92.2</v>
      </c>
      <c r="R816" s="4">
        <f t="shared" si="167"/>
        <v>54.9</v>
      </c>
      <c r="S816" s="3">
        <f t="shared" si="169"/>
        <v>86.863270777479883</v>
      </c>
    </row>
    <row r="817" spans="1:19" ht="14.45" x14ac:dyDescent="0.3">
      <c r="A817">
        <v>4</v>
      </c>
      <c r="C817" t="str">
        <f t="shared" si="159"/>
        <v>ODS4«</v>
      </c>
      <c r="D817" s="8" t="s">
        <v>27</v>
      </c>
      <c r="E817" s="8"/>
      <c r="F817" s="2">
        <v>67.2</v>
      </c>
      <c r="G817" s="2">
        <v>66.2</v>
      </c>
      <c r="H817" s="2">
        <v>68.099999999999994</v>
      </c>
      <c r="I817" s="2">
        <v>69.3</v>
      </c>
      <c r="J817" s="2">
        <v>76</v>
      </c>
      <c r="K817" s="2">
        <v>77.400000000000006</v>
      </c>
      <c r="L817" s="2">
        <v>76.099999999999994</v>
      </c>
      <c r="M817" s="2">
        <v>76.7</v>
      </c>
      <c r="N817">
        <f t="shared" si="168"/>
        <v>2.4070015758008712E-2</v>
      </c>
      <c r="O817">
        <f t="shared" si="163"/>
        <v>2.4070015758008712</v>
      </c>
      <c r="P817">
        <f t="shared" si="164"/>
        <v>5</v>
      </c>
      <c r="Q817" s="4">
        <f t="shared" si="166"/>
        <v>92.2</v>
      </c>
      <c r="R817" s="4">
        <f t="shared" si="167"/>
        <v>54.9</v>
      </c>
      <c r="S817" s="3">
        <f t="shared" si="169"/>
        <v>58.445040214477217</v>
      </c>
    </row>
    <row r="818" spans="1:19" ht="14.45" x14ac:dyDescent="0.3">
      <c r="A818">
        <v>4</v>
      </c>
      <c r="C818" t="str">
        <f t="shared" si="159"/>
        <v>ODS4«</v>
      </c>
      <c r="D818" s="8" t="s">
        <v>28</v>
      </c>
      <c r="E818" s="8"/>
      <c r="F818" s="2">
        <v>84.9</v>
      </c>
      <c r="G818" s="2">
        <v>85</v>
      </c>
      <c r="H818" s="2">
        <v>85.9</v>
      </c>
      <c r="I818" s="2">
        <v>86.7</v>
      </c>
      <c r="J818" s="2">
        <v>88.3</v>
      </c>
      <c r="K818" s="2">
        <v>88.1</v>
      </c>
      <c r="L818" s="2">
        <v>88.7</v>
      </c>
      <c r="M818" s="2">
        <v>86.4</v>
      </c>
      <c r="N818">
        <f t="shared" si="168"/>
        <v>1.1614433174611527E-3</v>
      </c>
      <c r="O818">
        <f t="shared" si="163"/>
        <v>0.11614433174611527</v>
      </c>
      <c r="P818">
        <f t="shared" si="164"/>
        <v>0.29036082936528818</v>
      </c>
      <c r="Q818" s="4">
        <f t="shared" si="166"/>
        <v>92.2</v>
      </c>
      <c r="R818" s="4">
        <f t="shared" si="167"/>
        <v>54.9</v>
      </c>
      <c r="S818" s="3">
        <f t="shared" si="169"/>
        <v>84.450402144772127</v>
      </c>
    </row>
    <row r="819" spans="1:19" ht="14.45" x14ac:dyDescent="0.3">
      <c r="A819">
        <v>4</v>
      </c>
      <c r="C819" t="str">
        <f t="shared" si="159"/>
        <v>ODS4«</v>
      </c>
      <c r="D819" s="8" t="s">
        <v>29</v>
      </c>
      <c r="E819" s="8"/>
      <c r="F819" s="2">
        <v>74.3</v>
      </c>
      <c r="G819" s="2">
        <v>75</v>
      </c>
      <c r="H819" s="2">
        <v>75.5</v>
      </c>
      <c r="I819" s="2">
        <v>77.400000000000006</v>
      </c>
      <c r="J819" s="2">
        <v>79</v>
      </c>
      <c r="K819" s="2">
        <v>80.900000000000006</v>
      </c>
      <c r="L819" s="2">
        <v>80.900000000000006</v>
      </c>
      <c r="M819" s="2"/>
      <c r="N819">
        <f>(L819/G819)^(1/5)-1</f>
        <v>1.5260410956187354E-2</v>
      </c>
      <c r="O819">
        <f t="shared" si="163"/>
        <v>1.5260410956187354</v>
      </c>
      <c r="P819">
        <f t="shared" si="164"/>
        <v>3.8151027390468384</v>
      </c>
      <c r="Q819" s="4">
        <f t="shared" si="166"/>
        <v>92.2</v>
      </c>
      <c r="R819" s="4">
        <f t="shared" si="167"/>
        <v>54.9</v>
      </c>
      <c r="S819" s="3">
        <f>(L819-R819)/(Q819-R819)*100</f>
        <v>69.705093833780168</v>
      </c>
    </row>
    <row r="820" spans="1:19" ht="14.45" x14ac:dyDescent="0.3">
      <c r="A820">
        <v>5</v>
      </c>
      <c r="C820" t="str">
        <f t="shared" si="159"/>
        <v>ODS5«</v>
      </c>
      <c r="D820" s="1" t="s">
        <v>82</v>
      </c>
      <c r="E820" s="1"/>
      <c r="F820" s="2"/>
      <c r="G820" s="2"/>
      <c r="H820" s="2"/>
      <c r="I820" s="2"/>
      <c r="J820" s="2"/>
      <c r="K820" s="2"/>
      <c r="L820" s="2"/>
      <c r="M820" s="2"/>
      <c r="S820" s="3"/>
    </row>
    <row r="821" spans="1:19" ht="14.45" x14ac:dyDescent="0.3">
      <c r="A821">
        <v>5</v>
      </c>
      <c r="C821" t="str">
        <f t="shared" si="159"/>
        <v>ODS5«</v>
      </c>
      <c r="D821" s="7" t="s">
        <v>85</v>
      </c>
      <c r="E821" s="7"/>
      <c r="F821" s="2"/>
      <c r="G821" s="2"/>
      <c r="H821" s="2"/>
      <c r="I821" s="2"/>
      <c r="J821" s="2"/>
      <c r="K821" s="2"/>
      <c r="L821" s="2"/>
      <c r="M821" s="2"/>
      <c r="O821" t="s">
        <v>190</v>
      </c>
      <c r="S821" s="3"/>
    </row>
    <row r="822" spans="1:19" ht="14.45" x14ac:dyDescent="0.3">
      <c r="A822">
        <v>5</v>
      </c>
      <c r="C822" t="str">
        <f t="shared" si="159"/>
        <v>ODS5«</v>
      </c>
      <c r="D822" s="8" t="s">
        <v>2</v>
      </c>
      <c r="E822" s="8"/>
      <c r="F822" s="2">
        <v>9.6</v>
      </c>
      <c r="G822" s="2">
        <v>9.1</v>
      </c>
      <c r="H822" s="2">
        <v>8.6999999999999993</v>
      </c>
      <c r="I822" s="2">
        <v>8.1999999999999993</v>
      </c>
      <c r="J822" s="2">
        <v>7.9</v>
      </c>
      <c r="K822" s="2">
        <v>8.1</v>
      </c>
      <c r="L822" s="2">
        <v>8</v>
      </c>
      <c r="M822" s="2">
        <v>6.3</v>
      </c>
      <c r="N822">
        <f>(M822/H822)^(1/5)-1</f>
        <v>-6.2515147360478474E-2</v>
      </c>
      <c r="O822">
        <f>-N822*100</f>
        <v>6.2515147360478469</v>
      </c>
      <c r="P822">
        <f>IF(O822&lt;-2,-5,IF(O822&gt;2,5,2.5*O822))</f>
        <v>5</v>
      </c>
      <c r="Q822">
        <f>MIN($M$822:$M$848)</f>
        <v>1.7</v>
      </c>
      <c r="R822">
        <f>MAX($M$822:$M$848)</f>
        <v>19.899999999999999</v>
      </c>
      <c r="S822" s="3">
        <f>IF(O822="",0,(L822-R822)/(Q822-R822)*100)</f>
        <v>65.384615384615373</v>
      </c>
    </row>
    <row r="823" spans="1:19" ht="14.45" x14ac:dyDescent="0.3">
      <c r="A823">
        <v>5</v>
      </c>
      <c r="C823" t="str">
        <f t="shared" si="159"/>
        <v>ODS5«</v>
      </c>
      <c r="D823" s="8" t="s">
        <v>3</v>
      </c>
      <c r="E823" s="8"/>
      <c r="F823" s="2">
        <v>9.1</v>
      </c>
      <c r="G823" s="2">
        <v>8.1999999999999993</v>
      </c>
      <c r="H823" s="2">
        <v>8.1999999999999993</v>
      </c>
      <c r="I823" s="2">
        <v>7.8</v>
      </c>
      <c r="J823" s="2">
        <v>8</v>
      </c>
      <c r="K823" s="2">
        <v>9</v>
      </c>
      <c r="L823" s="2">
        <v>8.8000000000000007</v>
      </c>
      <c r="M823" s="2">
        <v>8</v>
      </c>
      <c r="N823">
        <f t="shared" ref="N823:N849" si="170">(M823/H823)^(1/5)-1</f>
        <v>-4.9263480652584901E-3</v>
      </c>
      <c r="O823">
        <f t="shared" ref="O823:O849" si="171">-N823*100</f>
        <v>0.49263480652584901</v>
      </c>
      <c r="P823">
        <f t="shared" ref="P823:P849" si="172">IF(O823&lt;-2,-5,IF(O823&gt;2,5,2.5*O823))</f>
        <v>1.2315870163146225</v>
      </c>
      <c r="Q823">
        <f t="shared" ref="Q823:Q849" si="173">MIN($M$822:$M$848)</f>
        <v>1.7</v>
      </c>
      <c r="R823">
        <f t="shared" ref="R823:R849" si="174">MAX($M$822:$M$848)</f>
        <v>19.899999999999999</v>
      </c>
      <c r="S823" s="3">
        <f t="shared" ref="S823:S849" si="175">IF(O823="",0,(L823-R823)/(Q823-R823)*100)</f>
        <v>60.989010989010985</v>
      </c>
    </row>
    <row r="824" spans="1:19" ht="14.45" x14ac:dyDescent="0.3">
      <c r="A824">
        <v>5</v>
      </c>
      <c r="C824" t="str">
        <f t="shared" si="159"/>
        <v>ODS5«</v>
      </c>
      <c r="D824" s="8" t="s">
        <v>4</v>
      </c>
      <c r="E824" s="8"/>
      <c r="F824" s="2">
        <v>10.199999999999999</v>
      </c>
      <c r="G824" s="2">
        <v>8.6999999999999993</v>
      </c>
      <c r="H824" s="2">
        <v>8.3000000000000007</v>
      </c>
      <c r="I824" s="2">
        <v>9.3000000000000007</v>
      </c>
      <c r="J824" s="2">
        <v>9.8000000000000007</v>
      </c>
      <c r="K824" s="2">
        <v>8.4</v>
      </c>
      <c r="L824" s="2">
        <v>8</v>
      </c>
      <c r="M824" s="2">
        <v>8.1999999999999993</v>
      </c>
      <c r="N824">
        <f t="shared" si="170"/>
        <v>-2.4213359320204297E-3</v>
      </c>
      <c r="O824">
        <f t="shared" si="171"/>
        <v>0.24213359320204297</v>
      </c>
      <c r="P824">
        <f t="shared" si="172"/>
        <v>0.60533398300510743</v>
      </c>
      <c r="Q824">
        <f t="shared" si="173"/>
        <v>1.7</v>
      </c>
      <c r="R824">
        <f t="shared" si="174"/>
        <v>19.899999999999999</v>
      </c>
      <c r="S824" s="3">
        <f t="shared" si="175"/>
        <v>65.384615384615373</v>
      </c>
    </row>
    <row r="825" spans="1:19" ht="14.45" x14ac:dyDescent="0.3">
      <c r="A825">
        <v>5</v>
      </c>
      <c r="C825" t="str">
        <f t="shared" si="159"/>
        <v>ODS5«</v>
      </c>
      <c r="D825" s="8" t="s">
        <v>5</v>
      </c>
      <c r="E825" s="8"/>
      <c r="F825" s="2">
        <v>5.7</v>
      </c>
      <c r="G825" s="2">
        <v>6.1</v>
      </c>
      <c r="H825" s="2">
        <v>6.6</v>
      </c>
      <c r="I825" s="2">
        <v>7.3</v>
      </c>
      <c r="J825" s="2">
        <v>8</v>
      </c>
      <c r="K825" s="2">
        <v>8.1999999999999993</v>
      </c>
      <c r="L825" s="2">
        <v>8.6</v>
      </c>
      <c r="M825" s="2">
        <v>8.9</v>
      </c>
      <c r="N825">
        <f t="shared" si="170"/>
        <v>6.1620299584086213E-2</v>
      </c>
      <c r="O825">
        <f t="shared" si="171"/>
        <v>-6.1620299584086213</v>
      </c>
      <c r="P825">
        <f t="shared" si="172"/>
        <v>-5</v>
      </c>
      <c r="Q825">
        <f t="shared" si="173"/>
        <v>1.7</v>
      </c>
      <c r="R825">
        <f t="shared" si="174"/>
        <v>19.899999999999999</v>
      </c>
      <c r="S825" s="3">
        <f t="shared" si="175"/>
        <v>62.087912087912088</v>
      </c>
    </row>
    <row r="826" spans="1:19" ht="14.45" x14ac:dyDescent="0.3">
      <c r="A826">
        <v>5</v>
      </c>
      <c r="C826" t="str">
        <f t="shared" si="159"/>
        <v>ODS5«</v>
      </c>
      <c r="D826" s="8" t="s">
        <v>6</v>
      </c>
      <c r="E826" s="8"/>
      <c r="F826" s="2">
        <v>10.4</v>
      </c>
      <c r="G826" s="2">
        <v>7.7</v>
      </c>
      <c r="H826" s="2">
        <v>8.3000000000000007</v>
      </c>
      <c r="I826" s="2">
        <v>9.6999999999999993</v>
      </c>
      <c r="J826" s="2">
        <v>9.5</v>
      </c>
      <c r="K826" s="2">
        <v>10.4</v>
      </c>
      <c r="L826" s="2">
        <v>11.6</v>
      </c>
      <c r="M826" s="2">
        <v>12</v>
      </c>
      <c r="N826">
        <f t="shared" si="170"/>
        <v>7.6516351270862648E-2</v>
      </c>
      <c r="O826">
        <f t="shared" si="171"/>
        <v>-7.6516351270862648</v>
      </c>
      <c r="P826">
        <f t="shared" si="172"/>
        <v>-5</v>
      </c>
      <c r="Q826">
        <f t="shared" si="173"/>
        <v>1.7</v>
      </c>
      <c r="R826">
        <f t="shared" si="174"/>
        <v>19.899999999999999</v>
      </c>
      <c r="S826" s="3">
        <f t="shared" si="175"/>
        <v>45.604395604395599</v>
      </c>
    </row>
    <row r="827" spans="1:19" ht="14.45" x14ac:dyDescent="0.3">
      <c r="A827">
        <v>5</v>
      </c>
      <c r="C827" t="str">
        <f t="shared" si="159"/>
        <v>ODS5«</v>
      </c>
      <c r="D827" s="8" t="s">
        <v>7</v>
      </c>
      <c r="E827" s="8"/>
      <c r="F827" s="2">
        <v>8.8000000000000007</v>
      </c>
      <c r="G827" s="2">
        <v>10</v>
      </c>
      <c r="H827" s="2">
        <v>9.5</v>
      </c>
      <c r="I827" s="2">
        <v>9.6</v>
      </c>
      <c r="J827" s="2">
        <v>10.6</v>
      </c>
      <c r="K827" s="2">
        <v>10.199999999999999</v>
      </c>
      <c r="L827" s="2">
        <v>10.5</v>
      </c>
      <c r="M827" s="2">
        <v>11.2</v>
      </c>
      <c r="N827">
        <f t="shared" si="170"/>
        <v>3.3472401576997379E-2</v>
      </c>
      <c r="O827">
        <f t="shared" si="171"/>
        <v>-3.3472401576997379</v>
      </c>
      <c r="P827">
        <f t="shared" si="172"/>
        <v>-5</v>
      </c>
      <c r="Q827">
        <f t="shared" si="173"/>
        <v>1.7</v>
      </c>
      <c r="R827">
        <f t="shared" si="174"/>
        <v>19.899999999999999</v>
      </c>
      <c r="S827" s="3">
        <f t="shared" si="175"/>
        <v>51.648351648351642</v>
      </c>
    </row>
    <row r="828" spans="1:19" ht="14.45" x14ac:dyDescent="0.3">
      <c r="A828">
        <v>5</v>
      </c>
      <c r="C828" t="str">
        <f t="shared" si="159"/>
        <v>ODS5«</v>
      </c>
      <c r="D828" s="8" t="s">
        <v>8</v>
      </c>
      <c r="E828" s="8"/>
      <c r="F828" s="2">
        <v>6.3</v>
      </c>
      <c r="G828" s="2">
        <v>7.4</v>
      </c>
      <c r="H828" s="2">
        <v>7.8</v>
      </c>
      <c r="I828" s="2">
        <v>6.9</v>
      </c>
      <c r="J828" s="2">
        <v>6.7</v>
      </c>
      <c r="K828" s="2">
        <v>7</v>
      </c>
      <c r="L828" s="2">
        <v>7.2</v>
      </c>
      <c r="M828" s="2">
        <v>7</v>
      </c>
      <c r="N828">
        <f t="shared" si="170"/>
        <v>-2.1410193828299118E-2</v>
      </c>
      <c r="O828">
        <f t="shared" si="171"/>
        <v>2.1410193828299118</v>
      </c>
      <c r="P828">
        <f t="shared" si="172"/>
        <v>5</v>
      </c>
      <c r="Q828">
        <f t="shared" si="173"/>
        <v>1.7</v>
      </c>
      <c r="R828">
        <f t="shared" si="174"/>
        <v>19.899999999999999</v>
      </c>
      <c r="S828" s="3">
        <f t="shared" si="175"/>
        <v>69.780219780219781</v>
      </c>
    </row>
    <row r="829" spans="1:19" ht="14.45" x14ac:dyDescent="0.3">
      <c r="A829">
        <v>5</v>
      </c>
      <c r="C829" t="str">
        <f t="shared" si="159"/>
        <v>ODS5«</v>
      </c>
      <c r="D829" s="8" t="s">
        <v>9</v>
      </c>
      <c r="E829" s="8"/>
      <c r="F829" s="2">
        <v>14.4</v>
      </c>
      <c r="G829" s="2">
        <v>14.6</v>
      </c>
      <c r="H829" s="2">
        <v>14.7</v>
      </c>
      <c r="I829" s="2">
        <v>14.2</v>
      </c>
      <c r="J829" s="2">
        <v>12.8</v>
      </c>
      <c r="K829" s="2">
        <v>13.7</v>
      </c>
      <c r="L829" s="2">
        <v>13</v>
      </c>
      <c r="M829" s="2">
        <v>12.6</v>
      </c>
      <c r="N829">
        <f t="shared" si="170"/>
        <v>-3.0359733904420927E-2</v>
      </c>
      <c r="O829">
        <f t="shared" si="171"/>
        <v>3.0359733904420927</v>
      </c>
      <c r="P829">
        <f t="shared" si="172"/>
        <v>5</v>
      </c>
      <c r="Q829">
        <f t="shared" si="173"/>
        <v>1.7</v>
      </c>
      <c r="R829">
        <f t="shared" si="174"/>
        <v>19.899999999999999</v>
      </c>
      <c r="S829" s="3">
        <f t="shared" si="175"/>
        <v>37.912087912087905</v>
      </c>
    </row>
    <row r="830" spans="1:19" ht="14.45" x14ac:dyDescent="0.3">
      <c r="A830">
        <v>5</v>
      </c>
      <c r="C830" t="str">
        <f t="shared" si="159"/>
        <v>ODS5«</v>
      </c>
      <c r="D830" s="8" t="s">
        <v>10</v>
      </c>
      <c r="E830" s="8"/>
      <c r="F830" s="2">
        <v>8.1999999999999993</v>
      </c>
      <c r="G830" s="2">
        <v>8</v>
      </c>
      <c r="H830" s="2">
        <v>8.6</v>
      </c>
      <c r="I830" s="2">
        <v>6.6</v>
      </c>
      <c r="J830" s="2">
        <v>7.2</v>
      </c>
      <c r="K830" s="2">
        <v>7.3</v>
      </c>
      <c r="L830" s="2">
        <v>6.8</v>
      </c>
      <c r="M830" s="2">
        <v>6.2</v>
      </c>
      <c r="N830">
        <f t="shared" si="170"/>
        <v>-6.3347174278746698E-2</v>
      </c>
      <c r="O830">
        <f t="shared" si="171"/>
        <v>6.3347174278746703</v>
      </c>
      <c r="P830">
        <f t="shared" si="172"/>
        <v>5</v>
      </c>
      <c r="Q830">
        <f t="shared" si="173"/>
        <v>1.7</v>
      </c>
      <c r="R830">
        <f t="shared" si="174"/>
        <v>19.899999999999999</v>
      </c>
      <c r="S830" s="3">
        <f t="shared" si="175"/>
        <v>71.978021978021971</v>
      </c>
    </row>
    <row r="831" spans="1:19" ht="14.45" x14ac:dyDescent="0.3">
      <c r="A831">
        <v>5</v>
      </c>
      <c r="C831" t="str">
        <f t="shared" ref="C831:C923" si="176">IF(B831="","ODS"&amp;A831&amp;"«","ODS"&amp;A831&amp;"«"&amp;" e ODS"&amp;B831&amp;"«")</f>
        <v>ODS5«</v>
      </c>
      <c r="D831" s="8" t="s">
        <v>11</v>
      </c>
      <c r="E831" s="8"/>
      <c r="F831" s="2">
        <v>9.6</v>
      </c>
      <c r="G831" s="2">
        <v>10.199999999999999</v>
      </c>
      <c r="H831" s="2">
        <v>11.2</v>
      </c>
      <c r="I831" s="2">
        <v>11.5</v>
      </c>
      <c r="J831" s="2">
        <v>11.9</v>
      </c>
      <c r="K831" s="2">
        <v>12.1</v>
      </c>
      <c r="L831" s="2">
        <v>11.9</v>
      </c>
      <c r="M831" s="2">
        <v>11.4</v>
      </c>
      <c r="N831">
        <f t="shared" si="170"/>
        <v>3.5461883201315381E-3</v>
      </c>
      <c r="O831">
        <f t="shared" si="171"/>
        <v>-0.35461883201315381</v>
      </c>
      <c r="P831">
        <f t="shared" si="172"/>
        <v>-0.88654708003288452</v>
      </c>
      <c r="Q831">
        <f t="shared" si="173"/>
        <v>1.7</v>
      </c>
      <c r="R831">
        <f t="shared" si="174"/>
        <v>19.899999999999999</v>
      </c>
      <c r="S831" s="3">
        <f t="shared" si="175"/>
        <v>43.956043956043949</v>
      </c>
    </row>
    <row r="832" spans="1:19" ht="14.45" x14ac:dyDescent="0.3">
      <c r="A832">
        <v>5</v>
      </c>
      <c r="C832" t="str">
        <f t="shared" si="176"/>
        <v>ODS5«</v>
      </c>
      <c r="D832" s="8" t="s">
        <v>12</v>
      </c>
      <c r="E832" s="8"/>
      <c r="F832" s="2">
        <v>6.6</v>
      </c>
      <c r="G832" s="2">
        <v>7.7</v>
      </c>
      <c r="H832" s="2">
        <v>7.9</v>
      </c>
      <c r="I832" s="2">
        <v>8.1999999999999993</v>
      </c>
      <c r="J832" s="2">
        <v>7.3</v>
      </c>
      <c r="K832" s="2">
        <v>7.8</v>
      </c>
      <c r="L832" s="2">
        <v>7.7</v>
      </c>
      <c r="M832" s="2">
        <v>6</v>
      </c>
      <c r="N832">
        <f t="shared" si="170"/>
        <v>-5.3534404381108125E-2</v>
      </c>
      <c r="O832">
        <f t="shared" si="171"/>
        <v>5.3534404381108125</v>
      </c>
      <c r="P832">
        <f t="shared" si="172"/>
        <v>5</v>
      </c>
      <c r="Q832">
        <f t="shared" si="173"/>
        <v>1.7</v>
      </c>
      <c r="R832">
        <f t="shared" si="174"/>
        <v>19.899999999999999</v>
      </c>
      <c r="S832" s="3">
        <f t="shared" si="175"/>
        <v>67.032967032967022</v>
      </c>
    </row>
    <row r="833" spans="1:19" ht="14.45" x14ac:dyDescent="0.3">
      <c r="A833">
        <v>5</v>
      </c>
      <c r="C833" t="str">
        <f t="shared" si="176"/>
        <v>ODS5«</v>
      </c>
      <c r="D833" s="8" t="s">
        <v>13</v>
      </c>
      <c r="E833" s="8"/>
      <c r="F833" s="2">
        <v>2.8</v>
      </c>
      <c r="G833" s="2">
        <v>1.9</v>
      </c>
      <c r="H833" s="2">
        <v>2.1</v>
      </c>
      <c r="I833" s="2">
        <v>3.3</v>
      </c>
      <c r="J833" s="2">
        <v>3.5</v>
      </c>
      <c r="K833" s="2">
        <v>3.7</v>
      </c>
      <c r="L833" s="2">
        <v>2.7</v>
      </c>
      <c r="M833" s="2">
        <v>2.9</v>
      </c>
      <c r="N833">
        <f t="shared" si="170"/>
        <v>6.6683901275273794E-2</v>
      </c>
      <c r="O833">
        <f t="shared" si="171"/>
        <v>-6.6683901275273794</v>
      </c>
      <c r="P833">
        <f t="shared" si="172"/>
        <v>-5</v>
      </c>
      <c r="Q833">
        <f t="shared" si="173"/>
        <v>1.7</v>
      </c>
      <c r="R833">
        <f t="shared" si="174"/>
        <v>19.899999999999999</v>
      </c>
      <c r="S833" s="3">
        <f t="shared" si="175"/>
        <v>94.505494505494497</v>
      </c>
    </row>
    <row r="834" spans="1:19" ht="14.45" x14ac:dyDescent="0.3">
      <c r="A834">
        <v>5</v>
      </c>
      <c r="C834" t="str">
        <f t="shared" si="176"/>
        <v>ODS5«</v>
      </c>
      <c r="D834" s="8" t="s">
        <v>14</v>
      </c>
      <c r="E834" s="8"/>
      <c r="F834" s="2">
        <v>8.3000000000000007</v>
      </c>
      <c r="G834" s="2">
        <v>7.5</v>
      </c>
      <c r="H834" s="2">
        <v>7.2</v>
      </c>
      <c r="I834" s="2">
        <v>7.4</v>
      </c>
      <c r="J834" s="2">
        <v>7.9</v>
      </c>
      <c r="K834" s="2">
        <v>7.6</v>
      </c>
      <c r="L834" s="2">
        <v>7.2</v>
      </c>
      <c r="M834" s="2">
        <v>7</v>
      </c>
      <c r="N834">
        <f t="shared" si="170"/>
        <v>-5.6183331936989767E-3</v>
      </c>
      <c r="O834">
        <f t="shared" si="171"/>
        <v>0.56183331936989767</v>
      </c>
      <c r="P834">
        <f t="shared" si="172"/>
        <v>1.4045832984247442</v>
      </c>
      <c r="Q834">
        <f t="shared" si="173"/>
        <v>1.7</v>
      </c>
      <c r="R834">
        <f t="shared" si="174"/>
        <v>19.899999999999999</v>
      </c>
      <c r="S834" s="3">
        <f t="shared" si="175"/>
        <v>69.780219780219781</v>
      </c>
    </row>
    <row r="835" spans="1:19" ht="14.45" x14ac:dyDescent="0.3">
      <c r="A835">
        <v>5</v>
      </c>
      <c r="C835" t="str">
        <f t="shared" si="176"/>
        <v>ODS5«</v>
      </c>
      <c r="D835" s="8" t="s">
        <v>15</v>
      </c>
      <c r="E835" s="8"/>
      <c r="F835" s="2">
        <v>19.399999999999999</v>
      </c>
      <c r="G835" s="2">
        <v>18.3</v>
      </c>
      <c r="H835" s="2">
        <v>18</v>
      </c>
      <c r="I835" s="2">
        <v>19</v>
      </c>
      <c r="J835" s="2">
        <v>19.7</v>
      </c>
      <c r="K835" s="2">
        <v>21</v>
      </c>
      <c r="L835" s="2">
        <v>20</v>
      </c>
      <c r="M835" s="2">
        <v>18.899999999999999</v>
      </c>
      <c r="N835">
        <f t="shared" si="170"/>
        <v>9.805797673485328E-3</v>
      </c>
      <c r="O835">
        <f t="shared" si="171"/>
        <v>-0.9805797673485328</v>
      </c>
      <c r="P835">
        <f t="shared" si="172"/>
        <v>-2.451449418371332</v>
      </c>
      <c r="Q835">
        <f t="shared" si="173"/>
        <v>1.7</v>
      </c>
      <c r="R835">
        <f t="shared" si="174"/>
        <v>19.899999999999999</v>
      </c>
      <c r="S835" s="3">
        <f t="shared" si="175"/>
        <v>-0.54945054945055727</v>
      </c>
    </row>
    <row r="836" spans="1:19" ht="14.45" x14ac:dyDescent="0.3">
      <c r="A836">
        <v>5</v>
      </c>
      <c r="C836" t="str">
        <f t="shared" si="176"/>
        <v>ODS5«</v>
      </c>
      <c r="D836" s="8" t="s">
        <v>16</v>
      </c>
      <c r="E836" s="8"/>
      <c r="F836" s="2">
        <v>12.4</v>
      </c>
      <c r="G836" s="2">
        <v>13.3</v>
      </c>
      <c r="H836" s="2">
        <v>13.7</v>
      </c>
      <c r="I836" s="2">
        <v>14</v>
      </c>
      <c r="J836" s="2">
        <v>15.3</v>
      </c>
      <c r="K836" s="2">
        <v>15.3</v>
      </c>
      <c r="L836" s="2">
        <v>15.5</v>
      </c>
      <c r="M836" s="2">
        <v>16.100000000000001</v>
      </c>
      <c r="N836">
        <f t="shared" si="170"/>
        <v>3.2811492319726909E-2</v>
      </c>
      <c r="O836">
        <f t="shared" si="171"/>
        <v>-3.2811492319726909</v>
      </c>
      <c r="P836">
        <f t="shared" si="172"/>
        <v>-5</v>
      </c>
      <c r="Q836">
        <f t="shared" si="173"/>
        <v>1.7</v>
      </c>
      <c r="R836">
        <f t="shared" si="174"/>
        <v>19.899999999999999</v>
      </c>
      <c r="S836" s="3">
        <f t="shared" si="175"/>
        <v>24.175824175824168</v>
      </c>
    </row>
    <row r="837" spans="1:19" ht="14.45" x14ac:dyDescent="0.3">
      <c r="A837">
        <v>5</v>
      </c>
      <c r="C837" t="str">
        <f t="shared" si="176"/>
        <v>ODS5«</v>
      </c>
      <c r="D837" s="8" t="s">
        <v>17</v>
      </c>
      <c r="E837" s="8"/>
      <c r="F837" s="2">
        <v>10.5</v>
      </c>
      <c r="G837" s="2">
        <v>11.8</v>
      </c>
      <c r="H837" s="2">
        <v>12.3</v>
      </c>
      <c r="I837" s="2">
        <v>12.1</v>
      </c>
      <c r="J837" s="2">
        <v>12.1</v>
      </c>
      <c r="K837" s="2">
        <v>12.2</v>
      </c>
      <c r="L837" s="2">
        <v>12.4</v>
      </c>
      <c r="M837" s="2">
        <v>12.1</v>
      </c>
      <c r="N837">
        <f t="shared" si="170"/>
        <v>-3.2733926849454198E-3</v>
      </c>
      <c r="O837">
        <f t="shared" si="171"/>
        <v>0.32733926849454198</v>
      </c>
      <c r="P837">
        <f t="shared" si="172"/>
        <v>0.81834817123635495</v>
      </c>
      <c r="Q837">
        <f t="shared" si="173"/>
        <v>1.7</v>
      </c>
      <c r="R837">
        <f t="shared" si="174"/>
        <v>19.899999999999999</v>
      </c>
      <c r="S837" s="3">
        <f t="shared" si="175"/>
        <v>41.208791208791204</v>
      </c>
    </row>
    <row r="838" spans="1:19" ht="14.45" x14ac:dyDescent="0.3">
      <c r="A838">
        <v>5</v>
      </c>
      <c r="C838" t="str">
        <f t="shared" si="176"/>
        <v>ODS5«</v>
      </c>
      <c r="D838" s="8" t="s">
        <v>18</v>
      </c>
      <c r="E838" s="8"/>
      <c r="F838" s="2">
        <v>19.8</v>
      </c>
      <c r="G838" s="2">
        <v>19.399999999999999</v>
      </c>
      <c r="H838" s="2">
        <v>20</v>
      </c>
      <c r="I838" s="2">
        <v>20.100000000000001</v>
      </c>
      <c r="J838" s="2">
        <v>19.8</v>
      </c>
      <c r="K838" s="2">
        <v>19.8</v>
      </c>
      <c r="L838" s="2">
        <v>19.600000000000001</v>
      </c>
      <c r="M838" s="2">
        <v>19.899999999999999</v>
      </c>
      <c r="N838">
        <f t="shared" si="170"/>
        <v>-1.0020060210801374E-3</v>
      </c>
      <c r="O838">
        <f t="shared" si="171"/>
        <v>0.10020060210801374</v>
      </c>
      <c r="P838">
        <f t="shared" si="172"/>
        <v>0.25050150527003434</v>
      </c>
      <c r="Q838">
        <f t="shared" si="173"/>
        <v>1.7</v>
      </c>
      <c r="R838">
        <f t="shared" si="174"/>
        <v>19.899999999999999</v>
      </c>
      <c r="S838" s="3">
        <f t="shared" si="175"/>
        <v>1.6483516483516327</v>
      </c>
    </row>
    <row r="839" spans="1:19" ht="14.45" x14ac:dyDescent="0.3">
      <c r="A839">
        <v>5</v>
      </c>
      <c r="C839" t="str">
        <f t="shared" si="176"/>
        <v>ODS5«</v>
      </c>
      <c r="D839" s="8" t="s">
        <v>19</v>
      </c>
      <c r="E839" s="8"/>
      <c r="F839" s="2">
        <v>4.2</v>
      </c>
      <c r="G839" s="2">
        <v>4.5999999999999996</v>
      </c>
      <c r="H839" s="2">
        <v>4.0999999999999996</v>
      </c>
      <c r="I839" s="2">
        <v>2.9</v>
      </c>
      <c r="J839" s="2">
        <v>4.3</v>
      </c>
      <c r="K839" s="2">
        <v>4.2</v>
      </c>
      <c r="L839" s="2">
        <v>3.8</v>
      </c>
      <c r="M839" s="2">
        <v>3.8</v>
      </c>
      <c r="N839">
        <f t="shared" si="170"/>
        <v>-1.5082286994430039E-2</v>
      </c>
      <c r="O839">
        <f t="shared" si="171"/>
        <v>1.5082286994430039</v>
      </c>
      <c r="P839">
        <f t="shared" si="172"/>
        <v>3.7705717486075097</v>
      </c>
      <c r="Q839">
        <f t="shared" si="173"/>
        <v>1.7</v>
      </c>
      <c r="R839">
        <f t="shared" si="174"/>
        <v>19.899999999999999</v>
      </c>
      <c r="S839" s="3">
        <f t="shared" si="175"/>
        <v>88.461538461538453</v>
      </c>
    </row>
    <row r="840" spans="1:19" ht="14.45" x14ac:dyDescent="0.3">
      <c r="A840">
        <v>5</v>
      </c>
      <c r="C840" t="str">
        <f t="shared" si="176"/>
        <v>ODS5«</v>
      </c>
      <c r="D840" s="8" t="s">
        <v>20</v>
      </c>
      <c r="E840" s="8"/>
      <c r="F840" s="2">
        <v>2.6</v>
      </c>
      <c r="G840" s="2">
        <v>2.5</v>
      </c>
      <c r="H840" s="2">
        <v>2.4</v>
      </c>
      <c r="I840" s="2">
        <v>1.9</v>
      </c>
      <c r="J840" s="2">
        <v>1</v>
      </c>
      <c r="K840" s="2">
        <v>2.2999999999999998</v>
      </c>
      <c r="L840" s="2">
        <v>1.6</v>
      </c>
      <c r="M840" s="2">
        <v>1.7</v>
      </c>
      <c r="N840">
        <f t="shared" si="170"/>
        <v>-6.6643543766876645E-2</v>
      </c>
      <c r="O840">
        <f t="shared" si="171"/>
        <v>6.6643543766876645</v>
      </c>
      <c r="P840">
        <f t="shared" si="172"/>
        <v>5</v>
      </c>
      <c r="Q840">
        <f t="shared" si="173"/>
        <v>1.7</v>
      </c>
      <c r="R840">
        <f t="shared" si="174"/>
        <v>19.899999999999999</v>
      </c>
      <c r="S840" s="3">
        <f t="shared" si="175"/>
        <v>100.54945054945054</v>
      </c>
    </row>
    <row r="841" spans="1:19" ht="14.45" x14ac:dyDescent="0.3">
      <c r="A841">
        <v>5</v>
      </c>
      <c r="C841" t="str">
        <f t="shared" si="176"/>
        <v>ODS5«</v>
      </c>
      <c r="D841" s="8" t="s">
        <v>21</v>
      </c>
      <c r="E841" s="8"/>
      <c r="F841" s="2">
        <v>14.1</v>
      </c>
      <c r="G841" s="2">
        <v>12.9</v>
      </c>
      <c r="H841" s="2">
        <v>11.7</v>
      </c>
      <c r="I841" s="2">
        <v>11</v>
      </c>
      <c r="J841" s="2">
        <v>7.9</v>
      </c>
      <c r="K841" s="2">
        <v>8</v>
      </c>
      <c r="L841" s="2">
        <v>9.1</v>
      </c>
      <c r="M841" s="2">
        <v>7.1</v>
      </c>
      <c r="N841">
        <f t="shared" si="170"/>
        <v>-9.5071018236855265E-2</v>
      </c>
      <c r="O841">
        <f t="shared" si="171"/>
        <v>9.5071018236855274</v>
      </c>
      <c r="P841">
        <f t="shared" si="172"/>
        <v>5</v>
      </c>
      <c r="Q841">
        <f t="shared" si="173"/>
        <v>1.7</v>
      </c>
      <c r="R841">
        <f t="shared" si="174"/>
        <v>19.899999999999999</v>
      </c>
      <c r="S841" s="3">
        <f t="shared" si="175"/>
        <v>59.340659340659343</v>
      </c>
    </row>
    <row r="842" spans="1:19" ht="14.45" x14ac:dyDescent="0.3">
      <c r="A842">
        <v>5</v>
      </c>
      <c r="C842" t="str">
        <f t="shared" si="176"/>
        <v>ODS5«</v>
      </c>
      <c r="D842" s="8" t="s">
        <v>22</v>
      </c>
      <c r="E842" s="8"/>
      <c r="F842" s="2">
        <v>28.6</v>
      </c>
      <c r="G842" s="2">
        <v>26.8</v>
      </c>
      <c r="H842" s="2">
        <v>26.8</v>
      </c>
      <c r="I842" s="2">
        <v>25.5</v>
      </c>
      <c r="J842" s="2">
        <v>24.1</v>
      </c>
      <c r="K842" s="2">
        <v>21.9</v>
      </c>
      <c r="L842" s="2">
        <v>20.7</v>
      </c>
      <c r="M842" s="2">
        <v>17.7</v>
      </c>
      <c r="N842">
        <f t="shared" si="170"/>
        <v>-7.9618894482726632E-2</v>
      </c>
      <c r="O842">
        <f t="shared" si="171"/>
        <v>7.9618894482726628</v>
      </c>
      <c r="P842">
        <f t="shared" si="172"/>
        <v>5</v>
      </c>
      <c r="Q842">
        <f t="shared" si="173"/>
        <v>1.7</v>
      </c>
      <c r="R842">
        <f t="shared" si="174"/>
        <v>19.899999999999999</v>
      </c>
      <c r="S842" s="3">
        <f t="shared" si="175"/>
        <v>-4.3956043956043995</v>
      </c>
    </row>
    <row r="843" spans="1:19" ht="14.45" x14ac:dyDescent="0.3">
      <c r="A843">
        <v>5</v>
      </c>
      <c r="C843" t="str">
        <f t="shared" si="176"/>
        <v>ODS5«</v>
      </c>
      <c r="D843" s="8" t="s">
        <v>23</v>
      </c>
      <c r="E843" s="8"/>
      <c r="F843" s="2">
        <v>10.5</v>
      </c>
      <c r="G843" s="2">
        <v>11.4</v>
      </c>
      <c r="H843" s="2">
        <v>11.1</v>
      </c>
      <c r="I843" s="2">
        <v>11</v>
      </c>
      <c r="J843" s="2">
        <v>10.5</v>
      </c>
      <c r="K843" s="2">
        <v>10.1</v>
      </c>
      <c r="L843" s="2">
        <v>9.3000000000000007</v>
      </c>
      <c r="M843" s="2">
        <v>8.9</v>
      </c>
      <c r="N843">
        <f t="shared" si="170"/>
        <v>-4.3217098370582518E-2</v>
      </c>
      <c r="O843">
        <f t="shared" si="171"/>
        <v>4.3217098370582523</v>
      </c>
      <c r="P843">
        <f t="shared" si="172"/>
        <v>5</v>
      </c>
      <c r="Q843">
        <f t="shared" si="173"/>
        <v>1.7</v>
      </c>
      <c r="R843">
        <f t="shared" si="174"/>
        <v>19.899999999999999</v>
      </c>
      <c r="S843" s="3">
        <f t="shared" si="175"/>
        <v>58.241758241758234</v>
      </c>
    </row>
    <row r="844" spans="1:19" ht="14.45" x14ac:dyDescent="0.3">
      <c r="A844">
        <v>5</v>
      </c>
      <c r="C844" t="str">
        <f t="shared" si="176"/>
        <v>ODS5«</v>
      </c>
      <c r="D844" s="8" t="s">
        <v>24</v>
      </c>
      <c r="E844" s="8"/>
      <c r="F844" s="2">
        <v>14.5</v>
      </c>
      <c r="G844" s="2">
        <v>14.2</v>
      </c>
      <c r="H844" s="2">
        <v>13.8</v>
      </c>
      <c r="I844" s="2">
        <v>14.2</v>
      </c>
      <c r="J844" s="2">
        <v>14.6</v>
      </c>
      <c r="K844" s="2">
        <v>14.4</v>
      </c>
      <c r="L844" s="2">
        <v>15.4</v>
      </c>
      <c r="M844" s="2">
        <v>15.7</v>
      </c>
      <c r="N844">
        <f t="shared" si="170"/>
        <v>2.613408365982739E-2</v>
      </c>
      <c r="O844">
        <f t="shared" si="171"/>
        <v>-2.613408365982739</v>
      </c>
      <c r="P844">
        <f t="shared" si="172"/>
        <v>-5</v>
      </c>
      <c r="Q844">
        <f t="shared" si="173"/>
        <v>1.7</v>
      </c>
      <c r="R844">
        <f t="shared" si="174"/>
        <v>19.899999999999999</v>
      </c>
      <c r="S844" s="3">
        <f t="shared" si="175"/>
        <v>24.725274725274716</v>
      </c>
    </row>
    <row r="845" spans="1:19" ht="14.45" x14ac:dyDescent="0.3">
      <c r="A845">
        <v>5</v>
      </c>
      <c r="C845" t="str">
        <f t="shared" si="176"/>
        <v>ODS5«</v>
      </c>
      <c r="D845" s="8" t="s">
        <v>25</v>
      </c>
      <c r="E845" s="8"/>
      <c r="F845" s="2">
        <v>6.4</v>
      </c>
      <c r="G845" s="2">
        <v>7.1</v>
      </c>
      <c r="H845" s="2">
        <v>6.7</v>
      </c>
      <c r="I845" s="2">
        <v>6.8</v>
      </c>
      <c r="J845" s="2">
        <v>7.5</v>
      </c>
      <c r="K845" s="2">
        <v>6.8</v>
      </c>
      <c r="L845" s="2">
        <v>7.2</v>
      </c>
      <c r="M845" s="2">
        <v>5.9</v>
      </c>
      <c r="N845">
        <f t="shared" si="170"/>
        <v>-2.5110390185241527E-2</v>
      </c>
      <c r="O845">
        <f t="shared" si="171"/>
        <v>2.5110390185241527</v>
      </c>
      <c r="P845">
        <f t="shared" si="172"/>
        <v>5</v>
      </c>
      <c r="Q845">
        <f t="shared" si="173"/>
        <v>1.7</v>
      </c>
      <c r="R845">
        <f t="shared" si="174"/>
        <v>19.899999999999999</v>
      </c>
      <c r="S845" s="3">
        <f t="shared" si="175"/>
        <v>69.780219780219781</v>
      </c>
    </row>
    <row r="846" spans="1:19" ht="14.45" x14ac:dyDescent="0.3">
      <c r="A846">
        <v>5</v>
      </c>
      <c r="C846" t="str">
        <f t="shared" si="176"/>
        <v>ODS5«</v>
      </c>
      <c r="D846" s="8" t="s">
        <v>26</v>
      </c>
      <c r="E846" s="8"/>
      <c r="F846" s="2">
        <v>17.2</v>
      </c>
      <c r="G846" s="2">
        <v>17.5</v>
      </c>
      <c r="H846" s="2">
        <v>16.600000000000001</v>
      </c>
      <c r="I846" s="2">
        <v>16</v>
      </c>
      <c r="J846" s="2">
        <v>15.8</v>
      </c>
      <c r="K846" s="2">
        <v>15.2</v>
      </c>
      <c r="L846" s="2">
        <v>15</v>
      </c>
      <c r="M846" s="2">
        <v>15.3</v>
      </c>
      <c r="N846">
        <f t="shared" si="170"/>
        <v>-1.6177685954764764E-2</v>
      </c>
      <c r="O846">
        <f t="shared" si="171"/>
        <v>1.6177685954764764</v>
      </c>
      <c r="P846">
        <f t="shared" si="172"/>
        <v>4.0444214886911913</v>
      </c>
      <c r="Q846">
        <f t="shared" si="173"/>
        <v>1.7</v>
      </c>
      <c r="R846">
        <f t="shared" si="174"/>
        <v>19.899999999999999</v>
      </c>
      <c r="S846" s="3">
        <f t="shared" si="175"/>
        <v>26.923076923076916</v>
      </c>
    </row>
    <row r="847" spans="1:19" ht="14.45" x14ac:dyDescent="0.3">
      <c r="A847">
        <v>5</v>
      </c>
      <c r="C847" t="str">
        <f t="shared" si="176"/>
        <v>ODS5«</v>
      </c>
      <c r="D847" s="8" t="s">
        <v>27</v>
      </c>
      <c r="E847" s="8"/>
      <c r="F847" s="2">
        <v>16.3</v>
      </c>
      <c r="G847" s="2">
        <v>16.7</v>
      </c>
      <c r="H847" s="2">
        <v>17.5</v>
      </c>
      <c r="I847" s="2">
        <v>17.600000000000001</v>
      </c>
      <c r="J847" s="2">
        <v>17.100000000000001</v>
      </c>
      <c r="K847" s="2">
        <v>18.3</v>
      </c>
      <c r="L847" s="2">
        <v>19</v>
      </c>
      <c r="M847" s="2">
        <v>19.3</v>
      </c>
      <c r="N847">
        <f t="shared" si="170"/>
        <v>1.9773805098262542E-2</v>
      </c>
      <c r="O847">
        <f t="shared" si="171"/>
        <v>-1.9773805098262542</v>
      </c>
      <c r="P847">
        <f t="shared" si="172"/>
        <v>-4.9434512745656356</v>
      </c>
      <c r="Q847">
        <f t="shared" si="173"/>
        <v>1.7</v>
      </c>
      <c r="R847">
        <f t="shared" si="174"/>
        <v>19.899999999999999</v>
      </c>
      <c r="S847" s="3">
        <f t="shared" si="175"/>
        <v>4.9450549450549373</v>
      </c>
    </row>
    <row r="848" spans="1:19" ht="14.45" x14ac:dyDescent="0.3">
      <c r="A848">
        <v>5</v>
      </c>
      <c r="C848" t="str">
        <f t="shared" si="176"/>
        <v>ODS5«</v>
      </c>
      <c r="D848" s="8" t="s">
        <v>28</v>
      </c>
      <c r="E848" s="8"/>
      <c r="F848" s="2">
        <v>5</v>
      </c>
      <c r="G848" s="2">
        <v>4.5999999999999996</v>
      </c>
      <c r="H848" s="2">
        <v>4.2</v>
      </c>
      <c r="I848" s="2">
        <v>3.8</v>
      </c>
      <c r="J848" s="2">
        <v>4</v>
      </c>
      <c r="K848" s="2">
        <v>4.2</v>
      </c>
      <c r="L848" s="2">
        <v>4.7</v>
      </c>
      <c r="M848" s="2">
        <v>4.9000000000000004</v>
      </c>
      <c r="N848">
        <f t="shared" si="170"/>
        <v>3.1310306477545069E-2</v>
      </c>
      <c r="O848">
        <f t="shared" si="171"/>
        <v>-3.1310306477545069</v>
      </c>
      <c r="P848">
        <f t="shared" si="172"/>
        <v>-5</v>
      </c>
      <c r="Q848">
        <f t="shared" si="173"/>
        <v>1.7</v>
      </c>
      <c r="R848">
        <f t="shared" si="174"/>
        <v>19.899999999999999</v>
      </c>
      <c r="S848" s="3">
        <f t="shared" si="175"/>
        <v>83.516483516483518</v>
      </c>
    </row>
    <row r="849" spans="1:19" ht="14.45" x14ac:dyDescent="0.3">
      <c r="A849">
        <v>5</v>
      </c>
      <c r="C849" t="str">
        <f t="shared" si="176"/>
        <v>ODS5«</v>
      </c>
      <c r="D849" s="8" t="s">
        <v>29</v>
      </c>
      <c r="E849" s="8"/>
      <c r="F849" s="2">
        <v>11.8</v>
      </c>
      <c r="G849" s="2">
        <v>11.6</v>
      </c>
      <c r="H849" s="2">
        <v>11.6</v>
      </c>
      <c r="I849" s="2">
        <v>11.7</v>
      </c>
      <c r="J849" s="2">
        <v>11.7</v>
      </c>
      <c r="K849" s="2">
        <v>11.8</v>
      </c>
      <c r="L849" s="2">
        <v>11.7</v>
      </c>
      <c r="M849" s="2">
        <v>11.3</v>
      </c>
      <c r="N849">
        <f t="shared" si="170"/>
        <v>-5.2267671471833976E-3</v>
      </c>
      <c r="O849">
        <f t="shared" si="171"/>
        <v>0.52267671471833976</v>
      </c>
      <c r="P849">
        <f t="shared" si="172"/>
        <v>1.3066917867958494</v>
      </c>
      <c r="Q849">
        <f t="shared" si="173"/>
        <v>1.7</v>
      </c>
      <c r="R849">
        <f t="shared" si="174"/>
        <v>19.899999999999999</v>
      </c>
      <c r="S849" s="3">
        <f t="shared" si="175"/>
        <v>45.054945054945051</v>
      </c>
    </row>
    <row r="850" spans="1:19" ht="14.45" x14ac:dyDescent="0.3">
      <c r="A850">
        <v>5</v>
      </c>
      <c r="C850" t="str">
        <f t="shared" si="176"/>
        <v>ODS5«</v>
      </c>
      <c r="D850" s="7" t="s">
        <v>84</v>
      </c>
      <c r="E850" s="7"/>
      <c r="F850" s="2"/>
      <c r="G850" s="2"/>
      <c r="H850" s="2"/>
      <c r="I850" s="2"/>
      <c r="J850" s="2"/>
      <c r="K850" s="2"/>
      <c r="L850" s="2"/>
      <c r="M850" s="2"/>
      <c r="O850" t="s">
        <v>190</v>
      </c>
      <c r="S850" s="3"/>
    </row>
    <row r="851" spans="1:19" ht="14.45" x14ac:dyDescent="0.3">
      <c r="A851">
        <v>5</v>
      </c>
      <c r="C851" t="str">
        <f t="shared" si="176"/>
        <v>ODS5«</v>
      </c>
      <c r="D851" s="8" t="s">
        <v>2</v>
      </c>
      <c r="E851" s="8"/>
      <c r="F851" s="2">
        <v>22.1</v>
      </c>
      <c r="G851" s="2">
        <v>22.3</v>
      </c>
      <c r="H851" s="2">
        <v>21.8</v>
      </c>
      <c r="I851" s="2">
        <v>21.1</v>
      </c>
      <c r="J851" s="2">
        <v>20.399999999999999</v>
      </c>
      <c r="K851" s="2">
        <v>20.100000000000001</v>
      </c>
      <c r="L851" s="2">
        <v>19.2</v>
      </c>
      <c r="M851" s="2"/>
      <c r="N851">
        <f>(L851/G851)^(1/5)-1</f>
        <v>-2.9491657073890343E-2</v>
      </c>
      <c r="O851">
        <f>-N851*100</f>
        <v>2.9491657073890343</v>
      </c>
      <c r="P851">
        <f>IF(O851&lt;-2,-5,IF(O851&gt;2,5,2.5*O851))</f>
        <v>5</v>
      </c>
      <c r="Q851">
        <f>MIN($L$851:$L$877)</f>
        <v>1.3</v>
      </c>
      <c r="R851">
        <f>MAX($L$851:$L$877)</f>
        <v>21.7</v>
      </c>
      <c r="S851" s="3">
        <f>IF(O851="",0,(L851-R851)/(Q851-R851)*100)</f>
        <v>12.254901960784315</v>
      </c>
    </row>
    <row r="852" spans="1:19" ht="14.45" x14ac:dyDescent="0.3">
      <c r="A852">
        <v>5</v>
      </c>
      <c r="C852" t="str">
        <f t="shared" si="176"/>
        <v>ODS5«</v>
      </c>
      <c r="D852" s="8" t="s">
        <v>3</v>
      </c>
      <c r="E852" s="8"/>
      <c r="F852" s="2">
        <v>22.3</v>
      </c>
      <c r="G852" s="2">
        <v>22.2</v>
      </c>
      <c r="H852" s="2">
        <v>21.8</v>
      </c>
      <c r="I852" s="2">
        <v>20.8</v>
      </c>
      <c r="J852" s="2">
        <v>20.7</v>
      </c>
      <c r="K852" s="2">
        <v>20.399999999999999</v>
      </c>
      <c r="L852" s="2">
        <v>19.899999999999999</v>
      </c>
      <c r="M852" s="2"/>
      <c r="N852">
        <f t="shared" ref="N852:N878" si="177">(L852/G852)^(1/5)-1</f>
        <v>-2.1636999277460767E-2</v>
      </c>
      <c r="O852">
        <f t="shared" ref="O852:O878" si="178">-N852*100</f>
        <v>2.1636999277460767</v>
      </c>
      <c r="P852">
        <f t="shared" ref="P852:P878" si="179">IF(O852&lt;-2,-5,IF(O852&gt;2,5,2.5*O852))</f>
        <v>5</v>
      </c>
      <c r="Q852">
        <f t="shared" ref="Q852:Q878" si="180">MIN($L$851:$L$877)</f>
        <v>1.3</v>
      </c>
      <c r="R852">
        <f t="shared" ref="R852:R878" si="181">MAX($L$851:$L$877)</f>
        <v>21.7</v>
      </c>
      <c r="S852" s="3">
        <f t="shared" ref="S852:S878" si="182">IF(O852="",0,(L852-R852)/(Q852-R852)*100)</f>
        <v>8.8235294117647101</v>
      </c>
    </row>
    <row r="853" spans="1:19" ht="14.45" x14ac:dyDescent="0.3">
      <c r="A853">
        <v>5</v>
      </c>
      <c r="C853" t="str">
        <f t="shared" si="176"/>
        <v>ODS5«</v>
      </c>
      <c r="D853" s="8" t="s">
        <v>4</v>
      </c>
      <c r="E853" s="8"/>
      <c r="F853" s="2">
        <v>7.5</v>
      </c>
      <c r="G853" s="2">
        <v>6.6</v>
      </c>
      <c r="H853" s="2">
        <v>6.4</v>
      </c>
      <c r="I853" s="2">
        <v>6</v>
      </c>
      <c r="J853" s="2">
        <v>5.8</v>
      </c>
      <c r="K853" s="2">
        <v>5.8</v>
      </c>
      <c r="L853" s="2">
        <v>5.8</v>
      </c>
      <c r="M853" s="2"/>
      <c r="N853">
        <f t="shared" si="177"/>
        <v>-2.5511290746403015E-2</v>
      </c>
      <c r="O853">
        <f t="shared" si="178"/>
        <v>2.5511290746403015</v>
      </c>
      <c r="P853">
        <f t="shared" si="179"/>
        <v>5</v>
      </c>
      <c r="Q853">
        <f t="shared" si="180"/>
        <v>1.3</v>
      </c>
      <c r="R853">
        <f t="shared" si="181"/>
        <v>21.7</v>
      </c>
      <c r="S853" s="3">
        <f t="shared" si="182"/>
        <v>77.941176470588232</v>
      </c>
    </row>
    <row r="854" spans="1:19" ht="14.45" x14ac:dyDescent="0.3">
      <c r="A854">
        <v>5</v>
      </c>
      <c r="C854" t="str">
        <f t="shared" si="176"/>
        <v>ODS5«</v>
      </c>
      <c r="D854" s="8" t="s">
        <v>5</v>
      </c>
      <c r="E854" s="8"/>
      <c r="F854" s="2">
        <v>14.1</v>
      </c>
      <c r="G854" s="2">
        <v>14.2</v>
      </c>
      <c r="H854" s="2">
        <v>15.5</v>
      </c>
      <c r="I854" s="2">
        <v>14.6</v>
      </c>
      <c r="J854" s="2">
        <v>14.3</v>
      </c>
      <c r="K854" s="2">
        <v>13.9</v>
      </c>
      <c r="L854" s="2">
        <v>14.1</v>
      </c>
      <c r="M854" s="2"/>
      <c r="N854">
        <f t="shared" si="177"/>
        <v>-1.4124350180259038E-3</v>
      </c>
      <c r="O854">
        <f t="shared" si="178"/>
        <v>0.14124350180259038</v>
      </c>
      <c r="P854">
        <f t="shared" si="179"/>
        <v>0.35310875450647594</v>
      </c>
      <c r="Q854">
        <f t="shared" si="180"/>
        <v>1.3</v>
      </c>
      <c r="R854">
        <f t="shared" si="181"/>
        <v>21.7</v>
      </c>
      <c r="S854" s="3">
        <f t="shared" si="182"/>
        <v>37.254901960784316</v>
      </c>
    </row>
    <row r="855" spans="1:19" ht="14.45" x14ac:dyDescent="0.3">
      <c r="A855">
        <v>5</v>
      </c>
      <c r="C855" t="str">
        <f t="shared" si="176"/>
        <v>ODS5«</v>
      </c>
      <c r="D855" s="8" t="s">
        <v>6</v>
      </c>
      <c r="E855" s="8"/>
      <c r="F855" s="2">
        <v>14.9</v>
      </c>
      <c r="G855" s="2">
        <v>14.2</v>
      </c>
      <c r="H855" s="2">
        <v>13.2</v>
      </c>
      <c r="I855" s="2">
        <v>12.3</v>
      </c>
      <c r="J855" s="2">
        <v>11.2</v>
      </c>
      <c r="K855" s="2">
        <v>10.4</v>
      </c>
      <c r="L855" s="2">
        <v>10.1</v>
      </c>
      <c r="M855" s="2"/>
      <c r="N855">
        <f t="shared" si="177"/>
        <v>-6.5871535716580221E-2</v>
      </c>
      <c r="O855">
        <f t="shared" si="178"/>
        <v>6.5871535716580221</v>
      </c>
      <c r="P855">
        <f t="shared" si="179"/>
        <v>5</v>
      </c>
      <c r="Q855">
        <f t="shared" si="180"/>
        <v>1.3</v>
      </c>
      <c r="R855">
        <f t="shared" si="181"/>
        <v>21.7</v>
      </c>
      <c r="S855" s="3">
        <f t="shared" si="182"/>
        <v>56.862745098039213</v>
      </c>
    </row>
    <row r="856" spans="1:19" ht="14.45" x14ac:dyDescent="0.3">
      <c r="A856">
        <v>5</v>
      </c>
      <c r="C856" t="str">
        <f t="shared" si="176"/>
        <v>ODS5«</v>
      </c>
      <c r="D856" s="8" t="s">
        <v>7</v>
      </c>
      <c r="E856" s="8"/>
      <c r="F856" s="2">
        <v>7.7</v>
      </c>
      <c r="G856" s="2">
        <v>8.6999999999999993</v>
      </c>
      <c r="H856" s="2"/>
      <c r="I856" s="2">
        <v>11.6</v>
      </c>
      <c r="J856" s="2">
        <v>12.3</v>
      </c>
      <c r="K856" s="2">
        <v>11.4</v>
      </c>
      <c r="L856" s="2">
        <v>11.5</v>
      </c>
      <c r="M856" s="2"/>
      <c r="N856">
        <f t="shared" si="177"/>
        <v>5.7391262869450177E-2</v>
      </c>
      <c r="O856">
        <f t="shared" si="178"/>
        <v>-5.7391262869450177</v>
      </c>
      <c r="P856">
        <f t="shared" si="179"/>
        <v>-5</v>
      </c>
      <c r="Q856">
        <f t="shared" si="180"/>
        <v>1.3</v>
      </c>
      <c r="R856">
        <f t="shared" si="181"/>
        <v>21.7</v>
      </c>
      <c r="S856" s="3">
        <f t="shared" si="182"/>
        <v>50</v>
      </c>
    </row>
    <row r="857" spans="1:19" ht="14.45" x14ac:dyDescent="0.3">
      <c r="A857">
        <v>5</v>
      </c>
      <c r="C857" t="str">
        <f t="shared" si="176"/>
        <v>ODS5«</v>
      </c>
      <c r="D857" s="8" t="s">
        <v>8</v>
      </c>
      <c r="E857" s="8"/>
      <c r="F857" s="2">
        <v>16.5</v>
      </c>
      <c r="G857" s="2">
        <v>16</v>
      </c>
      <c r="H857" s="2">
        <v>15.1</v>
      </c>
      <c r="I857" s="2">
        <v>15.1</v>
      </c>
      <c r="J857" s="2">
        <v>14.8</v>
      </c>
      <c r="K857" s="2">
        <v>14.6</v>
      </c>
      <c r="L857" s="2">
        <v>14</v>
      </c>
      <c r="M857" s="2"/>
      <c r="N857">
        <f t="shared" si="177"/>
        <v>-2.6352819384831916E-2</v>
      </c>
      <c r="O857">
        <f t="shared" si="178"/>
        <v>2.6352819384831916</v>
      </c>
      <c r="P857">
        <f t="shared" si="179"/>
        <v>5</v>
      </c>
      <c r="Q857">
        <f t="shared" si="180"/>
        <v>1.3</v>
      </c>
      <c r="R857">
        <f t="shared" si="181"/>
        <v>21.7</v>
      </c>
      <c r="S857" s="3">
        <f t="shared" si="182"/>
        <v>37.745098039215684</v>
      </c>
    </row>
    <row r="858" spans="1:19" ht="14.45" x14ac:dyDescent="0.3">
      <c r="A858">
        <v>5</v>
      </c>
      <c r="C858" t="str">
        <f t="shared" si="176"/>
        <v>ODS5«</v>
      </c>
      <c r="D858" s="8" t="s">
        <v>9</v>
      </c>
      <c r="E858" s="8"/>
      <c r="F858" s="2">
        <v>18.8</v>
      </c>
      <c r="G858" s="2">
        <v>19.7</v>
      </c>
      <c r="H858" s="2">
        <v>19.7</v>
      </c>
      <c r="I858" s="2">
        <v>19.2</v>
      </c>
      <c r="J858" s="2">
        <v>20.100000000000001</v>
      </c>
      <c r="K858" s="2">
        <v>19.8</v>
      </c>
      <c r="L858" s="2">
        <v>18.399999999999999</v>
      </c>
      <c r="M858" s="2"/>
      <c r="N858">
        <f t="shared" si="177"/>
        <v>-1.3560806682695437E-2</v>
      </c>
      <c r="O858">
        <f t="shared" si="178"/>
        <v>1.3560806682695437</v>
      </c>
      <c r="P858">
        <f t="shared" si="179"/>
        <v>3.3902016706738589</v>
      </c>
      <c r="Q858">
        <f t="shared" si="180"/>
        <v>1.3</v>
      </c>
      <c r="R858">
        <f t="shared" si="181"/>
        <v>21.7</v>
      </c>
      <c r="S858" s="3">
        <f t="shared" si="182"/>
        <v>16.176470588235297</v>
      </c>
    </row>
    <row r="859" spans="1:19" ht="14.45" x14ac:dyDescent="0.3">
      <c r="A859">
        <v>5</v>
      </c>
      <c r="C859" t="str">
        <f t="shared" si="176"/>
        <v>ODS5«</v>
      </c>
      <c r="D859" s="8" t="s">
        <v>10</v>
      </c>
      <c r="E859" s="8"/>
      <c r="F859" s="2">
        <v>6.3</v>
      </c>
      <c r="G859" s="2">
        <v>7</v>
      </c>
      <c r="H859" s="2">
        <v>8.1999999999999993</v>
      </c>
      <c r="I859" s="2">
        <v>8.1</v>
      </c>
      <c r="J859" s="2">
        <v>8.4</v>
      </c>
      <c r="K859" s="2">
        <v>9.3000000000000007</v>
      </c>
      <c r="L859" s="2">
        <v>7.9</v>
      </c>
      <c r="M859" s="2"/>
      <c r="N859">
        <f t="shared" si="177"/>
        <v>2.448548640749415E-2</v>
      </c>
      <c r="O859">
        <f t="shared" si="178"/>
        <v>-2.448548640749415</v>
      </c>
      <c r="P859">
        <f t="shared" si="179"/>
        <v>-5</v>
      </c>
      <c r="Q859">
        <f t="shared" si="180"/>
        <v>1.3</v>
      </c>
      <c r="R859">
        <f t="shared" si="181"/>
        <v>21.7</v>
      </c>
      <c r="S859" s="3">
        <f t="shared" si="182"/>
        <v>67.64705882352942</v>
      </c>
    </row>
    <row r="860" spans="1:19" ht="14.45" x14ac:dyDescent="0.3">
      <c r="A860">
        <v>5</v>
      </c>
      <c r="C860" t="str">
        <f t="shared" si="176"/>
        <v>ODS5«</v>
      </c>
      <c r="D860" s="8" t="s">
        <v>11</v>
      </c>
      <c r="E860" s="8"/>
      <c r="F860" s="2">
        <v>17.8</v>
      </c>
      <c r="G860" s="2">
        <v>14.9</v>
      </c>
      <c r="H860" s="2">
        <v>14.1</v>
      </c>
      <c r="I860" s="2">
        <v>14.8</v>
      </c>
      <c r="J860" s="2">
        <v>13.5</v>
      </c>
      <c r="K860" s="2">
        <v>11.9</v>
      </c>
      <c r="L860" s="2">
        <v>11.9</v>
      </c>
      <c r="M860" s="2"/>
      <c r="N860">
        <f t="shared" si="177"/>
        <v>-4.3968639469701309E-2</v>
      </c>
      <c r="O860">
        <f t="shared" si="178"/>
        <v>4.3968639469701305</v>
      </c>
      <c r="P860">
        <f t="shared" si="179"/>
        <v>5</v>
      </c>
      <c r="Q860">
        <f t="shared" si="180"/>
        <v>1.3</v>
      </c>
      <c r="R860">
        <f t="shared" si="181"/>
        <v>21.7</v>
      </c>
      <c r="S860" s="3">
        <f t="shared" si="182"/>
        <v>48.039215686274503</v>
      </c>
    </row>
    <row r="861" spans="1:19" ht="14.45" x14ac:dyDescent="0.3">
      <c r="A861">
        <v>5</v>
      </c>
      <c r="C861" t="str">
        <f t="shared" si="176"/>
        <v>ODS5«</v>
      </c>
      <c r="D861" s="8" t="s">
        <v>12</v>
      </c>
      <c r="E861" s="8"/>
      <c r="F861" s="2">
        <v>29.8</v>
      </c>
      <c r="G861" s="2">
        <v>28.1</v>
      </c>
      <c r="H861" s="2">
        <v>26.7</v>
      </c>
      <c r="I861" s="2">
        <v>24.8</v>
      </c>
      <c r="J861" s="2">
        <v>24.9</v>
      </c>
      <c r="K861" s="2">
        <v>21.8</v>
      </c>
      <c r="L861" s="2">
        <v>21.7</v>
      </c>
      <c r="M861" s="2"/>
      <c r="N861">
        <f t="shared" si="177"/>
        <v>-5.0378185036819345E-2</v>
      </c>
      <c r="O861">
        <f t="shared" si="178"/>
        <v>5.037818503681935</v>
      </c>
      <c r="P861">
        <f t="shared" si="179"/>
        <v>5</v>
      </c>
      <c r="Q861">
        <f t="shared" si="180"/>
        <v>1.3</v>
      </c>
      <c r="R861">
        <f t="shared" si="181"/>
        <v>21.7</v>
      </c>
      <c r="S861" s="3">
        <f t="shared" si="182"/>
        <v>0</v>
      </c>
    </row>
    <row r="862" spans="1:19" ht="14.45" x14ac:dyDescent="0.3">
      <c r="A862">
        <v>5</v>
      </c>
      <c r="C862" t="str">
        <f t="shared" si="176"/>
        <v>ODS5«</v>
      </c>
      <c r="D862" s="8" t="s">
        <v>13</v>
      </c>
      <c r="E862" s="8"/>
      <c r="F862" s="2">
        <v>18.8</v>
      </c>
      <c r="G862" s="2">
        <v>18.399999999999999</v>
      </c>
      <c r="H862" s="2">
        <v>17.5</v>
      </c>
      <c r="I862" s="2">
        <v>17.5</v>
      </c>
      <c r="J862" s="2">
        <v>17.100000000000001</v>
      </c>
      <c r="K862" s="2">
        <v>16.899999999999999</v>
      </c>
      <c r="L862" s="2">
        <v>16.600000000000001</v>
      </c>
      <c r="M862" s="2"/>
      <c r="N862">
        <f t="shared" si="177"/>
        <v>-2.0379075467984453E-2</v>
      </c>
      <c r="O862">
        <f t="shared" si="178"/>
        <v>2.0379075467984453</v>
      </c>
      <c r="P862">
        <f t="shared" si="179"/>
        <v>5</v>
      </c>
      <c r="Q862">
        <f t="shared" si="180"/>
        <v>1.3</v>
      </c>
      <c r="R862">
        <f t="shared" si="181"/>
        <v>21.7</v>
      </c>
      <c r="S862" s="3">
        <f t="shared" si="182"/>
        <v>24.999999999999993</v>
      </c>
    </row>
    <row r="863" spans="1:19" ht="14.45" x14ac:dyDescent="0.3">
      <c r="A863">
        <v>5</v>
      </c>
      <c r="C863" t="str">
        <f t="shared" si="176"/>
        <v>ODS5«</v>
      </c>
      <c r="D863" s="8" t="s">
        <v>14</v>
      </c>
      <c r="E863" s="8"/>
      <c r="F863" s="2">
        <v>15.5</v>
      </c>
      <c r="G863" s="2">
        <v>15.5</v>
      </c>
      <c r="H863" s="2">
        <v>15.6</v>
      </c>
      <c r="I863" s="2">
        <v>15.9</v>
      </c>
      <c r="J863" s="2">
        <v>16.3</v>
      </c>
      <c r="K863" s="2">
        <v>16.7</v>
      </c>
      <c r="L863" s="2">
        <v>16.5</v>
      </c>
      <c r="M863" s="2"/>
      <c r="N863">
        <f t="shared" si="177"/>
        <v>1.2582574157154136E-2</v>
      </c>
      <c r="O863">
        <f t="shared" si="178"/>
        <v>-1.2582574157154136</v>
      </c>
      <c r="P863">
        <f t="shared" si="179"/>
        <v>-3.145643539288534</v>
      </c>
      <c r="Q863">
        <f t="shared" si="180"/>
        <v>1.3</v>
      </c>
      <c r="R863">
        <f t="shared" si="181"/>
        <v>21.7</v>
      </c>
      <c r="S863" s="3">
        <f t="shared" si="182"/>
        <v>25.490196078431371</v>
      </c>
    </row>
    <row r="864" spans="1:19" ht="14.45" x14ac:dyDescent="0.3">
      <c r="A864">
        <v>5</v>
      </c>
      <c r="C864" t="str">
        <f t="shared" si="176"/>
        <v>ODS5«</v>
      </c>
      <c r="D864" s="8" t="s">
        <v>15</v>
      </c>
      <c r="E864" s="8"/>
      <c r="F864" s="2"/>
      <c r="G864" s="2">
        <v>12.5</v>
      </c>
      <c r="H864" s="2"/>
      <c r="I864" s="2"/>
      <c r="J864" s="2"/>
      <c r="K864" s="2">
        <v>10.4</v>
      </c>
      <c r="L864" s="2"/>
      <c r="M864" s="2"/>
      <c r="N864">
        <f t="shared" si="177"/>
        <v>-1</v>
      </c>
      <c r="O864">
        <f t="shared" si="178"/>
        <v>100</v>
      </c>
      <c r="P864">
        <f t="shared" si="179"/>
        <v>5</v>
      </c>
      <c r="Q864">
        <f t="shared" si="180"/>
        <v>1.3</v>
      </c>
      <c r="R864">
        <f t="shared" si="181"/>
        <v>21.7</v>
      </c>
      <c r="S864" s="3">
        <f t="shared" si="182"/>
        <v>106.37254901960785</v>
      </c>
    </row>
    <row r="865" spans="1:19" ht="14.45" x14ac:dyDescent="0.3">
      <c r="A865">
        <v>5</v>
      </c>
      <c r="C865" t="str">
        <f t="shared" si="176"/>
        <v>ODS5«</v>
      </c>
      <c r="D865" s="8" t="s">
        <v>16</v>
      </c>
      <c r="E865" s="8"/>
      <c r="F865" s="2">
        <v>18.399999999999999</v>
      </c>
      <c r="G865" s="2">
        <v>15.1</v>
      </c>
      <c r="H865" s="2">
        <v>14</v>
      </c>
      <c r="I865" s="2">
        <v>14</v>
      </c>
      <c r="J865" s="2">
        <v>15.9</v>
      </c>
      <c r="K865" s="2">
        <v>14.2</v>
      </c>
      <c r="L865" s="2">
        <v>18.2</v>
      </c>
      <c r="M865" s="2"/>
      <c r="N865">
        <f t="shared" si="177"/>
        <v>3.805147082649496E-2</v>
      </c>
      <c r="O865">
        <f t="shared" si="178"/>
        <v>-3.805147082649496</v>
      </c>
      <c r="P865">
        <f t="shared" si="179"/>
        <v>-5</v>
      </c>
      <c r="Q865">
        <f t="shared" si="180"/>
        <v>1.3</v>
      </c>
      <c r="R865">
        <f t="shared" si="181"/>
        <v>21.7</v>
      </c>
      <c r="S865" s="3">
        <f t="shared" si="182"/>
        <v>17.156862745098039</v>
      </c>
    </row>
    <row r="866" spans="1:19" ht="14.45" x14ac:dyDescent="0.3">
      <c r="A866">
        <v>5</v>
      </c>
      <c r="C866" t="str">
        <f t="shared" si="176"/>
        <v>ODS5«</v>
      </c>
      <c r="D866" s="8" t="s">
        <v>17</v>
      </c>
      <c r="E866" s="8"/>
      <c r="F866" s="2">
        <v>12.9</v>
      </c>
      <c r="G866" s="2">
        <v>13.9</v>
      </c>
      <c r="H866" s="2">
        <v>13.9</v>
      </c>
      <c r="I866" s="2">
        <v>14.2</v>
      </c>
      <c r="J866" s="2">
        <v>14.4</v>
      </c>
      <c r="K866" s="2">
        <v>11.3</v>
      </c>
      <c r="L866" s="2"/>
      <c r="M866" s="2"/>
      <c r="N866">
        <f t="shared" si="177"/>
        <v>-1</v>
      </c>
      <c r="O866">
        <f t="shared" si="178"/>
        <v>100</v>
      </c>
      <c r="P866">
        <f t="shared" si="179"/>
        <v>5</v>
      </c>
      <c r="Q866">
        <f t="shared" si="180"/>
        <v>1.3</v>
      </c>
      <c r="R866">
        <f t="shared" si="181"/>
        <v>21.7</v>
      </c>
      <c r="S866" s="3">
        <f t="shared" si="182"/>
        <v>106.37254901960785</v>
      </c>
    </row>
    <row r="867" spans="1:19" ht="14.45" x14ac:dyDescent="0.3">
      <c r="A867">
        <v>5</v>
      </c>
      <c r="C867" t="str">
        <f t="shared" si="176"/>
        <v>ODS5«</v>
      </c>
      <c r="D867" s="8" t="s">
        <v>18</v>
      </c>
      <c r="E867" s="8"/>
      <c r="F867" s="2">
        <v>7</v>
      </c>
      <c r="G867" s="2">
        <v>6.1</v>
      </c>
      <c r="H867" s="2">
        <v>5.5</v>
      </c>
      <c r="I867" s="2">
        <v>5.3</v>
      </c>
      <c r="J867" s="2">
        <v>5</v>
      </c>
      <c r="K867" s="2">
        <v>5.5</v>
      </c>
      <c r="L867" s="2">
        <v>4.7</v>
      </c>
      <c r="M867" s="2"/>
      <c r="N867">
        <f t="shared" si="177"/>
        <v>-5.080901552724304E-2</v>
      </c>
      <c r="O867">
        <f t="shared" si="178"/>
        <v>5.0809015527243044</v>
      </c>
      <c r="P867">
        <f t="shared" si="179"/>
        <v>5</v>
      </c>
      <c r="Q867">
        <f t="shared" si="180"/>
        <v>1.3</v>
      </c>
      <c r="R867">
        <f t="shared" si="181"/>
        <v>21.7</v>
      </c>
      <c r="S867" s="3">
        <f t="shared" si="182"/>
        <v>83.333333333333343</v>
      </c>
    </row>
    <row r="868" spans="1:19" ht="14.45" x14ac:dyDescent="0.3">
      <c r="A868">
        <v>5</v>
      </c>
      <c r="C868" t="str">
        <f t="shared" si="176"/>
        <v>ODS5«</v>
      </c>
      <c r="D868" s="8" t="s">
        <v>19</v>
      </c>
      <c r="E868" s="8"/>
      <c r="F868" s="2">
        <v>16</v>
      </c>
      <c r="G868" s="2">
        <v>17.3</v>
      </c>
      <c r="H868" s="2">
        <v>18.399999999999999</v>
      </c>
      <c r="I868" s="2">
        <v>19.7</v>
      </c>
      <c r="J868" s="2">
        <v>19.8</v>
      </c>
      <c r="K868" s="2">
        <v>19.600000000000001</v>
      </c>
      <c r="L868" s="2">
        <v>21.2</v>
      </c>
      <c r="M868" s="2"/>
      <c r="N868">
        <f t="shared" si="177"/>
        <v>4.1496827924899726E-2</v>
      </c>
      <c r="O868">
        <f t="shared" si="178"/>
        <v>-4.1496827924899726</v>
      </c>
      <c r="P868">
        <f t="shared" si="179"/>
        <v>-5</v>
      </c>
      <c r="Q868">
        <f t="shared" si="180"/>
        <v>1.3</v>
      </c>
      <c r="R868">
        <f t="shared" si="181"/>
        <v>21.7</v>
      </c>
      <c r="S868" s="3">
        <f t="shared" si="182"/>
        <v>2.4509803921568629</v>
      </c>
    </row>
    <row r="869" spans="1:19" ht="14.45" x14ac:dyDescent="0.3">
      <c r="A869">
        <v>5</v>
      </c>
      <c r="C869" t="str">
        <f t="shared" si="176"/>
        <v>ODS5«</v>
      </c>
      <c r="D869" s="8" t="s">
        <v>20</v>
      </c>
      <c r="E869" s="8"/>
      <c r="F869" s="2">
        <v>12.2</v>
      </c>
      <c r="G869" s="2">
        <v>13.3</v>
      </c>
      <c r="H869" s="2">
        <v>14.2</v>
      </c>
      <c r="I869" s="2">
        <v>14.4</v>
      </c>
      <c r="J869" s="2">
        <v>15.2</v>
      </c>
      <c r="K869" s="2">
        <v>14</v>
      </c>
      <c r="L869" s="2">
        <v>13.3</v>
      </c>
      <c r="M869" s="2"/>
      <c r="N869">
        <f t="shared" si="177"/>
        <v>0</v>
      </c>
      <c r="O869">
        <f t="shared" si="178"/>
        <v>0</v>
      </c>
      <c r="P869">
        <f t="shared" si="179"/>
        <v>0</v>
      </c>
      <c r="Q869">
        <f t="shared" si="180"/>
        <v>1.3</v>
      </c>
      <c r="R869">
        <f t="shared" si="181"/>
        <v>21.7</v>
      </c>
      <c r="S869" s="3">
        <f t="shared" si="182"/>
        <v>41.17647058823529</v>
      </c>
    </row>
    <row r="870" spans="1:19" ht="14.45" x14ac:dyDescent="0.3">
      <c r="A870">
        <v>5</v>
      </c>
      <c r="C870" t="str">
        <f t="shared" si="176"/>
        <v>ODS5«</v>
      </c>
      <c r="D870" s="8" t="s">
        <v>21</v>
      </c>
      <c r="E870" s="8"/>
      <c r="F870" s="2">
        <v>6.2</v>
      </c>
      <c r="G870" s="2">
        <v>5.4</v>
      </c>
      <c r="H870" s="2">
        <v>4.7</v>
      </c>
      <c r="I870" s="2">
        <v>3.9</v>
      </c>
      <c r="J870" s="2">
        <v>2.6</v>
      </c>
      <c r="K870" s="2">
        <v>1.4</v>
      </c>
      <c r="L870" s="2">
        <v>1.3</v>
      </c>
      <c r="M870" s="2"/>
      <c r="N870">
        <f t="shared" si="177"/>
        <v>-0.24784054615388162</v>
      </c>
      <c r="O870">
        <f t="shared" si="178"/>
        <v>24.784054615388161</v>
      </c>
      <c r="P870">
        <f t="shared" si="179"/>
        <v>5</v>
      </c>
      <c r="Q870">
        <f t="shared" si="180"/>
        <v>1.3</v>
      </c>
      <c r="R870">
        <f t="shared" si="181"/>
        <v>21.7</v>
      </c>
      <c r="S870" s="3">
        <f t="shared" si="182"/>
        <v>100</v>
      </c>
    </row>
    <row r="871" spans="1:19" ht="14.45" x14ac:dyDescent="0.3">
      <c r="A871">
        <v>5</v>
      </c>
      <c r="C871" t="str">
        <f t="shared" si="176"/>
        <v>ODS5«</v>
      </c>
      <c r="D871" s="8" t="s">
        <v>22</v>
      </c>
      <c r="E871" s="8"/>
      <c r="F871" s="2">
        <v>9.6999999999999993</v>
      </c>
      <c r="G871" s="2">
        <v>10.6</v>
      </c>
      <c r="H871" s="2">
        <v>10.7</v>
      </c>
      <c r="I871" s="2">
        <v>11.6</v>
      </c>
      <c r="J871" s="2">
        <v>13.2</v>
      </c>
      <c r="K871" s="2">
        <v>13</v>
      </c>
      <c r="L871" s="2">
        <v>11.6</v>
      </c>
      <c r="M871" s="2"/>
      <c r="N871">
        <f t="shared" si="177"/>
        <v>1.8193745127785377E-2</v>
      </c>
      <c r="O871">
        <f t="shared" si="178"/>
        <v>-1.8193745127785377</v>
      </c>
      <c r="P871">
        <f t="shared" si="179"/>
        <v>-4.5484362819463442</v>
      </c>
      <c r="Q871">
        <f t="shared" si="180"/>
        <v>1.3</v>
      </c>
      <c r="R871">
        <f t="shared" si="181"/>
        <v>21.7</v>
      </c>
      <c r="S871" s="3">
        <f t="shared" si="182"/>
        <v>49.509803921568633</v>
      </c>
    </row>
    <row r="872" spans="1:19" ht="14.45" x14ac:dyDescent="0.3">
      <c r="A872">
        <v>5</v>
      </c>
      <c r="C872" t="str">
        <f t="shared" si="176"/>
        <v>ODS5«</v>
      </c>
      <c r="D872" s="8" t="s">
        <v>23</v>
      </c>
      <c r="E872" s="8"/>
      <c r="F872" s="2">
        <v>16.600000000000001</v>
      </c>
      <c r="G872" s="2">
        <v>16.2</v>
      </c>
      <c r="H872" s="2">
        <v>16.100000000000001</v>
      </c>
      <c r="I872" s="2">
        <v>15.6</v>
      </c>
      <c r="J872" s="2">
        <v>15.1</v>
      </c>
      <c r="K872" s="2">
        <v>14.7</v>
      </c>
      <c r="L872" s="2">
        <v>14.6</v>
      </c>
      <c r="M872" s="2"/>
      <c r="N872">
        <f t="shared" si="177"/>
        <v>-2.0583157104453909E-2</v>
      </c>
      <c r="O872">
        <f t="shared" si="178"/>
        <v>2.0583157104453909</v>
      </c>
      <c r="P872">
        <f t="shared" si="179"/>
        <v>5</v>
      </c>
      <c r="Q872">
        <f t="shared" si="180"/>
        <v>1.3</v>
      </c>
      <c r="R872">
        <f t="shared" si="181"/>
        <v>21.7</v>
      </c>
      <c r="S872" s="3">
        <f t="shared" si="182"/>
        <v>34.803921568627452</v>
      </c>
    </row>
    <row r="873" spans="1:19" ht="14.45" x14ac:dyDescent="0.3">
      <c r="A873">
        <v>5</v>
      </c>
      <c r="C873" t="str">
        <f t="shared" si="176"/>
        <v>ODS5«</v>
      </c>
      <c r="D873" s="8" t="s">
        <v>24</v>
      </c>
      <c r="E873" s="8"/>
      <c r="F873" s="2">
        <v>7.1</v>
      </c>
      <c r="G873" s="2">
        <v>7.7</v>
      </c>
      <c r="H873" s="2">
        <v>7.3</v>
      </c>
      <c r="I873" s="2">
        <v>7.1</v>
      </c>
      <c r="J873" s="2">
        <v>7</v>
      </c>
      <c r="K873" s="2">
        <v>8.5</v>
      </c>
      <c r="L873" s="2">
        <v>8.5</v>
      </c>
      <c r="M873" s="2"/>
      <c r="N873">
        <f t="shared" si="177"/>
        <v>1.996587099475744E-2</v>
      </c>
      <c r="O873">
        <f t="shared" si="178"/>
        <v>-1.996587099475744</v>
      </c>
      <c r="P873">
        <f t="shared" si="179"/>
        <v>-4.9914677486893595</v>
      </c>
      <c r="Q873">
        <f t="shared" si="180"/>
        <v>1.3</v>
      </c>
      <c r="R873">
        <f t="shared" si="181"/>
        <v>21.7</v>
      </c>
      <c r="S873" s="3">
        <f t="shared" si="182"/>
        <v>64.705882352941174</v>
      </c>
    </row>
    <row r="874" spans="1:19" ht="14.45" x14ac:dyDescent="0.3">
      <c r="A874">
        <v>5</v>
      </c>
      <c r="C874" t="str">
        <f t="shared" si="176"/>
        <v>ODS5«</v>
      </c>
      <c r="D874" s="8" t="s">
        <v>25</v>
      </c>
      <c r="E874" s="8"/>
      <c r="F874" s="2">
        <v>13.3</v>
      </c>
      <c r="G874" s="2">
        <v>14.9</v>
      </c>
      <c r="H874" s="2">
        <v>16</v>
      </c>
      <c r="I874" s="2">
        <v>13.9</v>
      </c>
      <c r="J874" s="2">
        <v>10.8</v>
      </c>
      <c r="K874" s="2">
        <v>8.9</v>
      </c>
      <c r="L874" s="2">
        <v>10.6</v>
      </c>
      <c r="M874" s="2"/>
      <c r="N874">
        <f t="shared" si="177"/>
        <v>-6.5834295209453941E-2</v>
      </c>
      <c r="O874">
        <f t="shared" si="178"/>
        <v>6.5834295209453941</v>
      </c>
      <c r="P874">
        <f t="shared" si="179"/>
        <v>5</v>
      </c>
      <c r="Q874">
        <f t="shared" si="180"/>
        <v>1.3</v>
      </c>
      <c r="R874">
        <f t="shared" si="181"/>
        <v>21.7</v>
      </c>
      <c r="S874" s="3">
        <f t="shared" si="182"/>
        <v>54.411764705882362</v>
      </c>
    </row>
    <row r="875" spans="1:19" ht="14.45" x14ac:dyDescent="0.3">
      <c r="A875">
        <v>5</v>
      </c>
      <c r="C875" t="str">
        <f t="shared" si="176"/>
        <v>ODS5«</v>
      </c>
      <c r="D875" s="8" t="s">
        <v>26</v>
      </c>
      <c r="E875" s="8"/>
      <c r="F875" s="2">
        <v>22.3</v>
      </c>
      <c r="G875" s="2">
        <v>22.5</v>
      </c>
      <c r="H875" s="2">
        <v>22.5</v>
      </c>
      <c r="I875" s="2">
        <v>21.5</v>
      </c>
      <c r="J875" s="2">
        <v>21.1</v>
      </c>
      <c r="K875" s="2">
        <v>20.100000000000001</v>
      </c>
      <c r="L875" s="2">
        <v>18.899999999999999</v>
      </c>
      <c r="M875" s="2"/>
      <c r="N875">
        <f t="shared" si="177"/>
        <v>-3.4269701092490057E-2</v>
      </c>
      <c r="O875">
        <f t="shared" si="178"/>
        <v>3.4269701092490057</v>
      </c>
      <c r="P875">
        <f t="shared" si="179"/>
        <v>5</v>
      </c>
      <c r="Q875">
        <f t="shared" si="180"/>
        <v>1.3</v>
      </c>
      <c r="R875">
        <f t="shared" si="181"/>
        <v>21.7</v>
      </c>
      <c r="S875" s="3">
        <f t="shared" si="182"/>
        <v>13.725490196078436</v>
      </c>
    </row>
    <row r="876" spans="1:19" ht="14.45" x14ac:dyDescent="0.3">
      <c r="A876">
        <v>5</v>
      </c>
      <c r="C876" t="str">
        <f t="shared" si="176"/>
        <v>ODS5«</v>
      </c>
      <c r="D876" s="8" t="s">
        <v>27</v>
      </c>
      <c r="E876" s="8"/>
      <c r="F876" s="2">
        <v>4.9000000000000004</v>
      </c>
      <c r="G876" s="2">
        <v>4.5</v>
      </c>
      <c r="H876" s="2">
        <v>5.6</v>
      </c>
      <c r="I876" s="2">
        <v>4.8</v>
      </c>
      <c r="J876" s="2">
        <v>2.9</v>
      </c>
      <c r="K876" s="2">
        <v>2.2000000000000002</v>
      </c>
      <c r="L876" s="2">
        <v>3.3</v>
      </c>
      <c r="M876" s="2"/>
      <c r="N876">
        <f t="shared" si="177"/>
        <v>-6.0146235650011426E-2</v>
      </c>
      <c r="O876">
        <f t="shared" si="178"/>
        <v>6.014623565001143</v>
      </c>
      <c r="P876">
        <f t="shared" si="179"/>
        <v>5</v>
      </c>
      <c r="Q876">
        <f t="shared" si="180"/>
        <v>1.3</v>
      </c>
      <c r="R876">
        <f t="shared" si="181"/>
        <v>21.7</v>
      </c>
      <c r="S876" s="3">
        <f t="shared" si="182"/>
        <v>90.196078431372555</v>
      </c>
    </row>
    <row r="877" spans="1:19" ht="14.45" x14ac:dyDescent="0.3">
      <c r="A877">
        <v>5</v>
      </c>
      <c r="C877" t="str">
        <f t="shared" si="176"/>
        <v>ODS5«</v>
      </c>
      <c r="D877" s="8" t="s">
        <v>28</v>
      </c>
      <c r="E877" s="8"/>
      <c r="F877" s="2">
        <v>14.6</v>
      </c>
      <c r="G877" s="2">
        <v>13.8</v>
      </c>
      <c r="H877" s="2">
        <v>14</v>
      </c>
      <c r="I877" s="2">
        <v>13.3</v>
      </c>
      <c r="J877" s="2">
        <v>12.5</v>
      </c>
      <c r="K877" s="2">
        <v>12.1</v>
      </c>
      <c r="L877" s="2">
        <v>11.8</v>
      </c>
      <c r="M877" s="2"/>
      <c r="N877">
        <f t="shared" si="177"/>
        <v>-3.0828612395555455E-2</v>
      </c>
      <c r="O877">
        <f t="shared" si="178"/>
        <v>3.0828612395555455</v>
      </c>
      <c r="P877">
        <f t="shared" si="179"/>
        <v>5</v>
      </c>
      <c r="Q877">
        <f t="shared" si="180"/>
        <v>1.3</v>
      </c>
      <c r="R877">
        <f t="shared" si="181"/>
        <v>21.7</v>
      </c>
      <c r="S877" s="3">
        <f t="shared" si="182"/>
        <v>48.529411764705877</v>
      </c>
    </row>
    <row r="878" spans="1:19" ht="14.45" x14ac:dyDescent="0.3">
      <c r="A878">
        <v>5</v>
      </c>
      <c r="C878" t="str">
        <f t="shared" si="176"/>
        <v>ODS5«</v>
      </c>
      <c r="D878" s="8" t="s">
        <v>29</v>
      </c>
      <c r="E878" s="8"/>
      <c r="F878" s="2">
        <v>16</v>
      </c>
      <c r="G878" s="2">
        <v>15.7</v>
      </c>
      <c r="H878" s="2">
        <v>15.5</v>
      </c>
      <c r="I878" s="2">
        <v>15.1</v>
      </c>
      <c r="J878" s="2">
        <v>14.6</v>
      </c>
      <c r="K878" s="2">
        <v>14.4</v>
      </c>
      <c r="L878" s="2">
        <v>14.1</v>
      </c>
      <c r="M878" s="2"/>
      <c r="N878">
        <f t="shared" si="177"/>
        <v>-2.1267765440186048E-2</v>
      </c>
      <c r="O878">
        <f t="shared" si="178"/>
        <v>2.1267765440186048</v>
      </c>
      <c r="P878">
        <f t="shared" si="179"/>
        <v>5</v>
      </c>
      <c r="Q878">
        <f t="shared" si="180"/>
        <v>1.3</v>
      </c>
      <c r="R878">
        <f t="shared" si="181"/>
        <v>21.7</v>
      </c>
      <c r="S878" s="3">
        <f t="shared" si="182"/>
        <v>37.254901960784316</v>
      </c>
    </row>
    <row r="879" spans="1:19" ht="14.45" x14ac:dyDescent="0.3">
      <c r="A879">
        <v>5</v>
      </c>
      <c r="C879" t="str">
        <f t="shared" ref="C879:C907" si="183">IF(B879="","ODS"&amp;A879&amp;"«","ODS"&amp;A879&amp;"«"&amp;" e ODS"&amp;B879&amp;"«")</f>
        <v>ODS5«</v>
      </c>
      <c r="D879" s="7" t="s">
        <v>83</v>
      </c>
      <c r="E879" s="7"/>
      <c r="F879" s="2"/>
      <c r="G879" s="2"/>
      <c r="H879" s="2"/>
      <c r="I879" s="2"/>
      <c r="J879" s="2"/>
      <c r="K879" s="2"/>
      <c r="L879" s="2"/>
      <c r="M879" s="2"/>
      <c r="S879" s="3"/>
    </row>
    <row r="880" spans="1:19" ht="14.45" x14ac:dyDescent="0.3">
      <c r="A880">
        <v>5</v>
      </c>
      <c r="C880" t="str">
        <f t="shared" si="183"/>
        <v>ODS5«</v>
      </c>
      <c r="D880" s="8" t="s">
        <v>2</v>
      </c>
      <c r="E880" s="8">
        <v>8</v>
      </c>
      <c r="F880" s="2"/>
      <c r="G880" s="2"/>
      <c r="H880" s="2"/>
      <c r="I880" s="2"/>
      <c r="J880" s="2"/>
      <c r="K880" s="2"/>
      <c r="L880" s="2"/>
      <c r="M880" s="2"/>
      <c r="S880" s="3"/>
    </row>
    <row r="881" spans="1:19" ht="14.45" x14ac:dyDescent="0.3">
      <c r="A881">
        <v>5</v>
      </c>
      <c r="C881" t="str">
        <f t="shared" si="183"/>
        <v>ODS5«</v>
      </c>
      <c r="D881" s="8" t="s">
        <v>3</v>
      </c>
      <c r="E881" s="8">
        <v>5</v>
      </c>
      <c r="F881" s="2"/>
      <c r="G881" s="2"/>
      <c r="H881" s="2"/>
      <c r="I881" s="2"/>
      <c r="J881" s="2"/>
      <c r="K881" s="2"/>
      <c r="L881" s="2"/>
      <c r="M881" s="2"/>
      <c r="S881" s="3"/>
    </row>
    <row r="882" spans="1:19" ht="14.45" x14ac:dyDescent="0.3">
      <c r="A882">
        <v>5</v>
      </c>
      <c r="C882" t="str">
        <f t="shared" si="183"/>
        <v>ODS5«</v>
      </c>
      <c r="D882" s="8" t="s">
        <v>4</v>
      </c>
      <c r="E882" s="8">
        <v>11</v>
      </c>
      <c r="F882" s="2"/>
      <c r="G882" s="2"/>
      <c r="H882" s="2"/>
      <c r="I882" s="2"/>
      <c r="J882" s="2"/>
      <c r="K882" s="2"/>
      <c r="L882" s="2"/>
      <c r="M882" s="2"/>
      <c r="S882" s="3"/>
    </row>
    <row r="883" spans="1:19" ht="14.45" x14ac:dyDescent="0.3">
      <c r="A883">
        <v>5</v>
      </c>
      <c r="C883" t="str">
        <f t="shared" si="183"/>
        <v>ODS5«</v>
      </c>
      <c r="D883" s="8" t="s">
        <v>5</v>
      </c>
      <c r="E883" s="8">
        <v>8</v>
      </c>
      <c r="F883" s="2"/>
      <c r="G883" s="2"/>
      <c r="H883" s="2"/>
      <c r="I883" s="2"/>
      <c r="J883" s="2"/>
      <c r="K883" s="2"/>
      <c r="L883" s="2"/>
      <c r="M883" s="2"/>
      <c r="S883" s="3"/>
    </row>
    <row r="884" spans="1:19" ht="14.45" x14ac:dyDescent="0.3">
      <c r="A884">
        <v>5</v>
      </c>
      <c r="C884" t="str">
        <f t="shared" si="183"/>
        <v>ODS5«</v>
      </c>
      <c r="D884" s="8" t="s">
        <v>6</v>
      </c>
      <c r="E884" s="8">
        <v>5</v>
      </c>
      <c r="F884" s="2"/>
      <c r="G884" s="2"/>
      <c r="H884" s="2"/>
      <c r="I884" s="2"/>
      <c r="J884" s="2"/>
      <c r="K884" s="2"/>
      <c r="L884" s="2"/>
      <c r="M884" s="2"/>
      <c r="S884" s="3"/>
    </row>
    <row r="885" spans="1:19" ht="14.45" x14ac:dyDescent="0.3">
      <c r="A885">
        <v>5</v>
      </c>
      <c r="C885" t="str">
        <f t="shared" si="183"/>
        <v>ODS5«</v>
      </c>
      <c r="D885" s="8" t="s">
        <v>7</v>
      </c>
      <c r="E885" s="8">
        <v>5</v>
      </c>
      <c r="F885" s="2"/>
      <c r="G885" s="2"/>
      <c r="H885" s="2"/>
      <c r="I885" s="2"/>
      <c r="J885" s="2"/>
      <c r="K885" s="2"/>
      <c r="L885" s="2"/>
      <c r="M885" s="2"/>
      <c r="S885" s="3"/>
    </row>
    <row r="886" spans="1:19" ht="14.45" x14ac:dyDescent="0.3">
      <c r="A886">
        <v>5</v>
      </c>
      <c r="C886" t="str">
        <f t="shared" si="183"/>
        <v>ODS5«</v>
      </c>
      <c r="D886" s="8" t="s">
        <v>8</v>
      </c>
      <c r="E886" s="8">
        <v>11</v>
      </c>
      <c r="F886" s="2"/>
      <c r="G886" s="2"/>
      <c r="H886" s="2"/>
      <c r="I886" s="2"/>
      <c r="J886" s="2"/>
      <c r="K886" s="2"/>
      <c r="L886" s="2"/>
      <c r="M886" s="2"/>
      <c r="S886" s="3"/>
    </row>
    <row r="887" spans="1:19" ht="14.45" x14ac:dyDescent="0.3">
      <c r="A887">
        <v>5</v>
      </c>
      <c r="C887" t="str">
        <f t="shared" si="183"/>
        <v>ODS5«</v>
      </c>
      <c r="D887" s="8" t="s">
        <v>9</v>
      </c>
      <c r="E887" s="8">
        <v>10</v>
      </c>
      <c r="F887" s="2"/>
      <c r="G887" s="2"/>
      <c r="H887" s="2"/>
      <c r="I887" s="2"/>
      <c r="J887" s="2"/>
      <c r="K887" s="2"/>
      <c r="L887" s="2"/>
      <c r="M887" s="2"/>
      <c r="S887" s="3"/>
    </row>
    <row r="888" spans="1:19" ht="14.45" x14ac:dyDescent="0.3">
      <c r="A888">
        <v>5</v>
      </c>
      <c r="C888" t="str">
        <f t="shared" si="183"/>
        <v>ODS5«</v>
      </c>
      <c r="D888" s="8" t="s">
        <v>10</v>
      </c>
      <c r="E888" s="8">
        <v>3</v>
      </c>
      <c r="F888" s="2"/>
      <c r="G888" s="2"/>
      <c r="H888" s="2"/>
      <c r="I888" s="2"/>
      <c r="J888" s="2"/>
      <c r="K888" s="2"/>
      <c r="L888" s="2"/>
      <c r="M888" s="2"/>
      <c r="S888" s="3"/>
    </row>
    <row r="889" spans="1:19" ht="14.45" x14ac:dyDescent="0.3">
      <c r="A889">
        <v>5</v>
      </c>
      <c r="C889" t="str">
        <f t="shared" si="183"/>
        <v>ODS5«</v>
      </c>
      <c r="D889" s="8" t="s">
        <v>11</v>
      </c>
      <c r="E889" s="8">
        <v>4</v>
      </c>
      <c r="F889" s="2"/>
      <c r="G889" s="2"/>
      <c r="H889" s="2"/>
      <c r="I889" s="2"/>
      <c r="J889" s="2"/>
      <c r="K889" s="2"/>
      <c r="L889" s="2"/>
      <c r="M889" s="2"/>
      <c r="S889" s="3"/>
    </row>
    <row r="890" spans="1:19" ht="14.45" x14ac:dyDescent="0.3">
      <c r="A890">
        <v>5</v>
      </c>
      <c r="C890" t="str">
        <f t="shared" si="183"/>
        <v>ODS5«</v>
      </c>
      <c r="D890" s="8" t="s">
        <v>12</v>
      </c>
      <c r="E890" s="8">
        <v>5</v>
      </c>
      <c r="F890" s="2"/>
      <c r="G890" s="2"/>
      <c r="H890" s="2"/>
      <c r="I890" s="2"/>
      <c r="J890" s="2"/>
      <c r="K890" s="2"/>
      <c r="L890" s="2"/>
      <c r="M890" s="2"/>
      <c r="S890" s="3"/>
    </row>
    <row r="891" spans="1:19" ht="14.45" x14ac:dyDescent="0.3">
      <c r="A891">
        <v>5</v>
      </c>
      <c r="C891" t="str">
        <f t="shared" si="183"/>
        <v>ODS5«</v>
      </c>
      <c r="D891" s="8" t="s">
        <v>13</v>
      </c>
      <c r="E891" s="8">
        <v>10</v>
      </c>
      <c r="F891" s="2"/>
      <c r="G891" s="2"/>
      <c r="H891" s="2"/>
      <c r="I891" s="2"/>
      <c r="J891" s="2"/>
      <c r="K891" s="2"/>
      <c r="L891" s="2"/>
      <c r="M891" s="2"/>
      <c r="S891" s="3"/>
    </row>
    <row r="892" spans="1:19" ht="14.45" x14ac:dyDescent="0.3">
      <c r="A892">
        <v>5</v>
      </c>
      <c r="C892" t="str">
        <f t="shared" si="183"/>
        <v>ODS5«</v>
      </c>
      <c r="D892" s="8" t="s">
        <v>14</v>
      </c>
      <c r="E892" s="8">
        <v>11</v>
      </c>
      <c r="F892" s="2"/>
      <c r="G892" s="2"/>
      <c r="H892" s="2"/>
      <c r="I892" s="2"/>
      <c r="J892" s="2"/>
      <c r="K892" s="2"/>
      <c r="L892" s="2"/>
      <c r="M892" s="2"/>
      <c r="S892" s="3"/>
    </row>
    <row r="893" spans="1:19" ht="14.45" x14ac:dyDescent="0.3">
      <c r="A893">
        <v>5</v>
      </c>
      <c r="C893" t="str">
        <f t="shared" si="183"/>
        <v>ODS5«</v>
      </c>
      <c r="D893" s="8" t="s">
        <v>15</v>
      </c>
      <c r="E893" s="8">
        <v>7</v>
      </c>
      <c r="F893" s="2"/>
      <c r="G893" s="2"/>
      <c r="H893" s="2"/>
      <c r="I893" s="2"/>
      <c r="J893" s="2"/>
      <c r="K893" s="2"/>
      <c r="L893" s="2"/>
      <c r="M893" s="2"/>
      <c r="S893" s="3"/>
    </row>
    <row r="894" spans="1:19" ht="14.45" x14ac:dyDescent="0.3">
      <c r="A894">
        <v>5</v>
      </c>
      <c r="C894" t="str">
        <f t="shared" si="183"/>
        <v>ODS5«</v>
      </c>
      <c r="D894" s="8" t="s">
        <v>16</v>
      </c>
      <c r="E894" s="8">
        <v>9</v>
      </c>
      <c r="F894" s="2"/>
      <c r="G894" s="2"/>
      <c r="H894" s="2"/>
      <c r="I894" s="2"/>
      <c r="J894" s="2"/>
      <c r="K894" s="2"/>
      <c r="L894" s="2"/>
      <c r="M894" s="2"/>
      <c r="S894" s="3"/>
    </row>
    <row r="895" spans="1:19" ht="14.45" x14ac:dyDescent="0.3">
      <c r="A895">
        <v>5</v>
      </c>
      <c r="C895" t="str">
        <f t="shared" si="183"/>
        <v>ODS5«</v>
      </c>
      <c r="D895" s="8" t="s">
        <v>17</v>
      </c>
      <c r="E895" s="8">
        <v>8</v>
      </c>
      <c r="F895" s="2"/>
      <c r="G895" s="2"/>
      <c r="H895" s="2"/>
      <c r="I895" s="2"/>
      <c r="J895" s="2"/>
      <c r="K895" s="2"/>
      <c r="L895" s="2"/>
      <c r="M895" s="2"/>
      <c r="S895" s="3"/>
    </row>
    <row r="896" spans="1:19" ht="14.45" x14ac:dyDescent="0.3">
      <c r="A896">
        <v>5</v>
      </c>
      <c r="C896" t="str">
        <f t="shared" si="183"/>
        <v>ODS5«</v>
      </c>
      <c r="D896" s="8" t="s">
        <v>18</v>
      </c>
      <c r="E896" s="8">
        <v>7</v>
      </c>
      <c r="F896" s="2"/>
      <c r="G896" s="2"/>
      <c r="H896" s="2"/>
      <c r="I896" s="2"/>
      <c r="J896" s="2"/>
      <c r="K896" s="2"/>
      <c r="L896" s="2"/>
      <c r="M896" s="2"/>
      <c r="S896" s="3"/>
    </row>
    <row r="897" spans="1:19" ht="14.45" x14ac:dyDescent="0.3">
      <c r="A897">
        <v>5</v>
      </c>
      <c r="C897" t="str">
        <f t="shared" si="183"/>
        <v>ODS5«</v>
      </c>
      <c r="D897" s="8" t="s">
        <v>19</v>
      </c>
      <c r="E897" s="8">
        <v>6</v>
      </c>
      <c r="F897" s="2"/>
      <c r="G897" s="2"/>
      <c r="H897" s="2"/>
      <c r="I897" s="2"/>
      <c r="J897" s="2"/>
      <c r="K897" s="2"/>
      <c r="L897" s="2"/>
      <c r="M897" s="2"/>
      <c r="S897" s="3"/>
    </row>
    <row r="898" spans="1:19" ht="14.45" x14ac:dyDescent="0.3">
      <c r="A898">
        <v>5</v>
      </c>
      <c r="C898" t="str">
        <f t="shared" si="183"/>
        <v>ODS5«</v>
      </c>
      <c r="D898" s="8" t="s">
        <v>20</v>
      </c>
      <c r="E898" s="8">
        <v>6</v>
      </c>
      <c r="F898" s="2"/>
      <c r="G898" s="2"/>
      <c r="H898" s="2"/>
      <c r="I898" s="2"/>
      <c r="J898" s="2"/>
      <c r="K898" s="2"/>
      <c r="L898" s="2"/>
      <c r="M898" s="2"/>
      <c r="S898" s="3"/>
    </row>
    <row r="899" spans="1:19" ht="14.45" x14ac:dyDescent="0.3">
      <c r="A899">
        <v>5</v>
      </c>
      <c r="C899" t="str">
        <f t="shared" si="183"/>
        <v>ODS5«</v>
      </c>
      <c r="D899" s="8" t="s">
        <v>21</v>
      </c>
      <c r="E899" s="8">
        <v>7</v>
      </c>
      <c r="F899" s="2"/>
      <c r="G899" s="2"/>
      <c r="H899" s="2"/>
      <c r="I899" s="2"/>
      <c r="J899" s="2"/>
      <c r="K899" s="2"/>
      <c r="L899" s="2"/>
      <c r="M899" s="2"/>
      <c r="S899" s="3"/>
    </row>
    <row r="900" spans="1:19" ht="14.45" x14ac:dyDescent="0.3">
      <c r="A900">
        <v>5</v>
      </c>
      <c r="C900" t="str">
        <f t="shared" si="183"/>
        <v>ODS5«</v>
      </c>
      <c r="D900" s="8" t="s">
        <v>22</v>
      </c>
      <c r="E900" s="8">
        <v>5</v>
      </c>
      <c r="F900" s="2"/>
      <c r="G900" s="2"/>
      <c r="H900" s="2"/>
      <c r="I900" s="2"/>
      <c r="J900" s="2"/>
      <c r="K900" s="2"/>
      <c r="L900" s="2"/>
      <c r="M900" s="2"/>
      <c r="S900" s="3"/>
    </row>
    <row r="901" spans="1:19" ht="14.45" x14ac:dyDescent="0.3">
      <c r="A901">
        <v>5</v>
      </c>
      <c r="C901" t="str">
        <f t="shared" si="183"/>
        <v>ODS5«</v>
      </c>
      <c r="D901" s="8" t="s">
        <v>23</v>
      </c>
      <c r="E901" s="8">
        <v>11</v>
      </c>
      <c r="F901" s="2"/>
      <c r="G901" s="2"/>
      <c r="H901" s="2"/>
      <c r="I901" s="2"/>
      <c r="J901" s="2"/>
      <c r="K901" s="2"/>
      <c r="L901" s="2"/>
      <c r="M901" s="2"/>
      <c r="S901" s="3"/>
    </row>
    <row r="902" spans="1:19" ht="14.45" x14ac:dyDescent="0.3">
      <c r="A902">
        <v>5</v>
      </c>
      <c r="C902" t="str">
        <f t="shared" si="183"/>
        <v>ODS5«</v>
      </c>
      <c r="D902" s="8" t="s">
        <v>24</v>
      </c>
      <c r="E902" s="8">
        <v>4</v>
      </c>
      <c r="F902" s="2"/>
      <c r="G902" s="2"/>
      <c r="H902" s="2"/>
      <c r="I902" s="2"/>
      <c r="J902" s="2"/>
      <c r="K902" s="2"/>
      <c r="L902" s="2"/>
      <c r="M902" s="2"/>
      <c r="S902" s="3"/>
    </row>
    <row r="903" spans="1:19" ht="14.45" x14ac:dyDescent="0.3">
      <c r="A903">
        <v>5</v>
      </c>
      <c r="C903" t="str">
        <f t="shared" si="183"/>
        <v>ODS5«</v>
      </c>
      <c r="D903" s="8" t="s">
        <v>25</v>
      </c>
      <c r="E903" s="8">
        <v>6</v>
      </c>
      <c r="F903" s="2"/>
      <c r="G903" s="2"/>
      <c r="H903" s="2"/>
      <c r="I903" s="2"/>
      <c r="J903" s="2"/>
      <c r="K903" s="2"/>
      <c r="L903" s="2"/>
      <c r="M903" s="2"/>
      <c r="S903" s="3"/>
    </row>
    <row r="904" spans="1:19" ht="14.45" x14ac:dyDescent="0.3">
      <c r="A904">
        <v>5</v>
      </c>
      <c r="C904" t="str">
        <f t="shared" si="183"/>
        <v>ODS5«</v>
      </c>
      <c r="D904" s="8" t="s">
        <v>26</v>
      </c>
      <c r="E904" s="8">
        <v>8</v>
      </c>
      <c r="F904" s="2"/>
      <c r="G904" s="2"/>
      <c r="H904" s="2"/>
      <c r="I904" s="2"/>
      <c r="J904" s="2"/>
      <c r="K904" s="2"/>
      <c r="L904" s="2"/>
      <c r="M904" s="2"/>
      <c r="S904" s="3"/>
    </row>
    <row r="905" spans="1:19" ht="14.45" x14ac:dyDescent="0.3">
      <c r="A905">
        <v>5</v>
      </c>
      <c r="C905" t="str">
        <f t="shared" si="183"/>
        <v>ODS5«</v>
      </c>
      <c r="D905" s="8" t="s">
        <v>27</v>
      </c>
      <c r="E905" s="8">
        <v>7</v>
      </c>
      <c r="F905" s="2"/>
      <c r="G905" s="2"/>
      <c r="H905" s="2"/>
      <c r="I905" s="2"/>
      <c r="J905" s="2"/>
      <c r="K905" s="2"/>
      <c r="L905" s="2"/>
      <c r="M905" s="2"/>
      <c r="S905" s="3"/>
    </row>
    <row r="906" spans="1:19" ht="14.45" x14ac:dyDescent="0.3">
      <c r="A906">
        <v>5</v>
      </c>
      <c r="C906" t="str">
        <f t="shared" si="183"/>
        <v>ODS5«</v>
      </c>
      <c r="D906" s="8" t="s">
        <v>28</v>
      </c>
      <c r="E906" s="8">
        <v>11</v>
      </c>
      <c r="F906" s="2"/>
      <c r="G906" s="2"/>
      <c r="H906" s="2"/>
      <c r="I906" s="2"/>
      <c r="J906" s="2"/>
      <c r="K906" s="2"/>
      <c r="L906" s="2"/>
      <c r="M906" s="2"/>
      <c r="S906" s="3"/>
    </row>
    <row r="907" spans="1:19" ht="14.45" x14ac:dyDescent="0.3">
      <c r="A907">
        <v>5</v>
      </c>
      <c r="C907" t="str">
        <f t="shared" si="183"/>
        <v>ODS5«</v>
      </c>
      <c r="D907" s="8" t="s">
        <v>29</v>
      </c>
      <c r="E907" s="8">
        <v>8</v>
      </c>
      <c r="F907" s="2"/>
      <c r="G907" s="2"/>
      <c r="H907" s="2"/>
      <c r="I907" s="2"/>
      <c r="J907" s="2"/>
      <c r="K907" s="2"/>
      <c r="L907" s="2"/>
      <c r="M907" s="2"/>
      <c r="S907" s="3"/>
    </row>
    <row r="908" spans="1:19" ht="14.45" x14ac:dyDescent="0.3">
      <c r="A908">
        <v>5</v>
      </c>
      <c r="B908">
        <v>8</v>
      </c>
      <c r="C908" t="str">
        <f t="shared" si="176"/>
        <v>ODS5« e ODS8«</v>
      </c>
      <c r="D908" s="7" t="s">
        <v>86</v>
      </c>
      <c r="E908" s="7"/>
      <c r="F908" s="2"/>
      <c r="G908" s="2"/>
      <c r="H908" s="2"/>
      <c r="I908" s="2"/>
      <c r="J908" s="2"/>
      <c r="K908" s="2"/>
      <c r="L908" s="2"/>
      <c r="M908" s="2"/>
      <c r="O908" t="s">
        <v>190</v>
      </c>
      <c r="S908" s="3"/>
    </row>
    <row r="909" spans="1:19" ht="14.45" x14ac:dyDescent="0.3">
      <c r="A909">
        <v>5</v>
      </c>
      <c r="B909">
        <v>8</v>
      </c>
      <c r="C909" t="str">
        <f t="shared" si="176"/>
        <v>ODS5« e ODS8«</v>
      </c>
      <c r="D909" s="8" t="s">
        <v>2</v>
      </c>
      <c r="E909" s="8"/>
      <c r="F909" s="2">
        <v>20.5</v>
      </c>
      <c r="G909" s="2">
        <v>19.600000000000001</v>
      </c>
      <c r="H909" s="2">
        <v>19</v>
      </c>
      <c r="I909" s="2">
        <v>19</v>
      </c>
      <c r="J909" s="2">
        <v>18.899999999999999</v>
      </c>
      <c r="K909" s="2">
        <v>18.8</v>
      </c>
      <c r="L909" s="2">
        <v>19.3</v>
      </c>
      <c r="M909" s="2"/>
      <c r="N909">
        <f>(M909/H909)^(1/5)-1</f>
        <v>-1</v>
      </c>
      <c r="O909">
        <f>-N909*100</f>
        <v>100</v>
      </c>
      <c r="P909">
        <f>IF(O909&lt;-2,-5,IF(O909&gt;2,5,2.5*O909))</f>
        <v>5</v>
      </c>
      <c r="Q909">
        <f>MIN($M$909:$M$935)</f>
        <v>4.9000000000000004</v>
      </c>
      <c r="R909">
        <f>MAX($M$909:$M$935)</f>
        <v>43.8</v>
      </c>
      <c r="S909" s="3">
        <f>IF(O909="",0,(M909-R909)/(Q909-R909)*100)</f>
        <v>112.59640102827764</v>
      </c>
    </row>
    <row r="910" spans="1:19" ht="14.45" x14ac:dyDescent="0.3">
      <c r="A910">
        <v>5</v>
      </c>
      <c r="B910">
        <v>8</v>
      </c>
      <c r="C910" t="str">
        <f t="shared" si="176"/>
        <v>ODS5« e ODS8«</v>
      </c>
      <c r="D910" s="8" t="s">
        <v>3</v>
      </c>
      <c r="E910" s="8"/>
      <c r="F910" s="2">
        <v>21.5</v>
      </c>
      <c r="G910" s="2">
        <v>20</v>
      </c>
      <c r="H910" s="2">
        <v>19.2</v>
      </c>
      <c r="I910" s="2">
        <v>20.100000000000001</v>
      </c>
      <c r="J910" s="2">
        <v>19</v>
      </c>
      <c r="K910" s="2">
        <v>18.8</v>
      </c>
      <c r="L910" s="2">
        <v>18.399999999999999</v>
      </c>
      <c r="M910" s="2">
        <v>17.2</v>
      </c>
      <c r="N910">
        <f t="shared" ref="N910:N936" si="184">(M910/H910)^(1/5)-1</f>
        <v>-2.1759940095709251E-2</v>
      </c>
      <c r="O910">
        <f t="shared" ref="O910:O936" si="185">-N910*100</f>
        <v>2.1759940095709251</v>
      </c>
      <c r="P910">
        <f t="shared" ref="P910:P936" si="186">IF(O910&lt;-2,-5,IF(O910&gt;2,5,2.5*O910))</f>
        <v>5</v>
      </c>
      <c r="Q910">
        <f t="shared" ref="Q910:Q936" si="187">MIN($M$909:$M$935)</f>
        <v>4.9000000000000004</v>
      </c>
      <c r="R910">
        <f t="shared" ref="R910:R936" si="188">MAX($M$909:$M$935)</f>
        <v>43.8</v>
      </c>
      <c r="S910" s="3">
        <f t="shared" ref="S910:S936" si="189">IF(O910="",0,(M910-R910)/(Q910-R910)*100)</f>
        <v>68.380462724935725</v>
      </c>
    </row>
    <row r="911" spans="1:19" ht="14.45" x14ac:dyDescent="0.3">
      <c r="A911">
        <v>5</v>
      </c>
      <c r="B911">
        <v>8</v>
      </c>
      <c r="C911" t="str">
        <f t="shared" si="176"/>
        <v>ODS5« e ODS8«</v>
      </c>
      <c r="D911" s="8" t="s">
        <v>4</v>
      </c>
      <c r="E911" s="8"/>
      <c r="F911" s="2">
        <v>18</v>
      </c>
      <c r="G911" s="2">
        <v>17.7</v>
      </c>
      <c r="H911" s="2">
        <v>16.8</v>
      </c>
      <c r="I911" s="2">
        <v>17.399999999999999</v>
      </c>
      <c r="J911" s="2">
        <v>16.600000000000001</v>
      </c>
      <c r="K911" s="2">
        <v>17.3</v>
      </c>
      <c r="L911" s="2">
        <v>17.2</v>
      </c>
      <c r="M911" s="2">
        <v>17.3</v>
      </c>
      <c r="N911">
        <f t="shared" si="184"/>
        <v>5.8827588816849907E-3</v>
      </c>
      <c r="O911">
        <f t="shared" si="185"/>
        <v>-0.58827588816849907</v>
      </c>
      <c r="P911">
        <f t="shared" si="186"/>
        <v>-1.4706897204212477</v>
      </c>
      <c r="Q911">
        <f t="shared" si="187"/>
        <v>4.9000000000000004</v>
      </c>
      <c r="R911">
        <f t="shared" si="188"/>
        <v>43.8</v>
      </c>
      <c r="S911" s="3">
        <f t="shared" si="189"/>
        <v>68.123393316195376</v>
      </c>
    </row>
    <row r="912" spans="1:19" ht="14.45" x14ac:dyDescent="0.3">
      <c r="A912">
        <v>5</v>
      </c>
      <c r="B912">
        <v>8</v>
      </c>
      <c r="C912" t="str">
        <f t="shared" si="176"/>
        <v>ODS5« e ODS8«</v>
      </c>
      <c r="D912" s="8" t="s">
        <v>5</v>
      </c>
      <c r="E912" s="8"/>
      <c r="F912" s="2">
        <v>19.5</v>
      </c>
      <c r="G912" s="2">
        <v>21.7</v>
      </c>
      <c r="H912" s="2">
        <v>22.2</v>
      </c>
      <c r="I912" s="2">
        <v>24.3</v>
      </c>
      <c r="J912" s="2">
        <v>27.6</v>
      </c>
      <c r="K912" s="2">
        <v>27.8</v>
      </c>
      <c r="L912" s="2">
        <v>29.9</v>
      </c>
      <c r="M912" s="2">
        <v>30.6</v>
      </c>
      <c r="N912">
        <f t="shared" si="184"/>
        <v>6.6285959026347374E-2</v>
      </c>
      <c r="O912">
        <f t="shared" si="185"/>
        <v>-6.6285959026347374</v>
      </c>
      <c r="P912">
        <f t="shared" si="186"/>
        <v>-5</v>
      </c>
      <c r="Q912">
        <f t="shared" si="187"/>
        <v>4.9000000000000004</v>
      </c>
      <c r="R912">
        <f t="shared" si="188"/>
        <v>43.8</v>
      </c>
      <c r="S912" s="3">
        <f t="shared" si="189"/>
        <v>33.933161953727499</v>
      </c>
    </row>
    <row r="913" spans="1:19" ht="14.45" x14ac:dyDescent="0.3">
      <c r="A913">
        <v>5</v>
      </c>
      <c r="B913">
        <v>8</v>
      </c>
      <c r="C913" t="str">
        <f t="shared" si="176"/>
        <v>ODS5« e ODS8«</v>
      </c>
      <c r="D913" s="8" t="s">
        <v>6</v>
      </c>
      <c r="E913" s="8"/>
      <c r="F913" s="2">
        <v>36.4</v>
      </c>
      <c r="G913" s="2">
        <v>33.6</v>
      </c>
      <c r="H913" s="2">
        <v>36</v>
      </c>
      <c r="I913" s="2">
        <v>41</v>
      </c>
      <c r="J913" s="2">
        <v>42.7</v>
      </c>
      <c r="K913" s="2">
        <v>41.6</v>
      </c>
      <c r="L913" s="2">
        <v>42.9</v>
      </c>
      <c r="M913" s="2">
        <v>43.8</v>
      </c>
      <c r="N913">
        <f t="shared" si="184"/>
        <v>4.0002353139918068E-2</v>
      </c>
      <c r="O913">
        <f t="shared" si="185"/>
        <v>-4.0002353139918068</v>
      </c>
      <c r="P913">
        <f t="shared" si="186"/>
        <v>-5</v>
      </c>
      <c r="Q913">
        <f t="shared" si="187"/>
        <v>4.9000000000000004</v>
      </c>
      <c r="R913">
        <f t="shared" si="188"/>
        <v>43.8</v>
      </c>
      <c r="S913" s="3">
        <f t="shared" si="189"/>
        <v>0</v>
      </c>
    </row>
    <row r="914" spans="1:19" ht="14.45" x14ac:dyDescent="0.3">
      <c r="A914">
        <v>5</v>
      </c>
      <c r="B914">
        <v>8</v>
      </c>
      <c r="C914" t="str">
        <f t="shared" si="176"/>
        <v>ODS5« e ODS8«</v>
      </c>
      <c r="D914" s="8" t="s">
        <v>7</v>
      </c>
      <c r="E914" s="8"/>
      <c r="F914" s="2">
        <v>19.899999999999999</v>
      </c>
      <c r="G914" s="2">
        <v>18.3</v>
      </c>
      <c r="H914" s="2">
        <v>19</v>
      </c>
      <c r="I914" s="2">
        <v>22.6</v>
      </c>
      <c r="J914" s="2">
        <v>19.600000000000001</v>
      </c>
      <c r="K914" s="2">
        <v>19.899999999999999</v>
      </c>
      <c r="L914" s="2">
        <v>24</v>
      </c>
      <c r="M914" s="2">
        <v>23.7</v>
      </c>
      <c r="N914">
        <f t="shared" si="184"/>
        <v>4.5198912083878273E-2</v>
      </c>
      <c r="O914">
        <f t="shared" si="185"/>
        <v>-4.5198912083878273</v>
      </c>
      <c r="P914">
        <f t="shared" si="186"/>
        <v>-5</v>
      </c>
      <c r="Q914">
        <f t="shared" si="187"/>
        <v>4.9000000000000004</v>
      </c>
      <c r="R914">
        <f t="shared" si="188"/>
        <v>43.8</v>
      </c>
      <c r="S914" s="3">
        <f t="shared" si="189"/>
        <v>51.670951156812336</v>
      </c>
    </row>
    <row r="915" spans="1:19" ht="14.45" x14ac:dyDescent="0.3">
      <c r="A915">
        <v>5</v>
      </c>
      <c r="B915">
        <v>8</v>
      </c>
      <c r="C915" t="str">
        <f t="shared" si="176"/>
        <v>ODS5« e ODS8«</v>
      </c>
      <c r="D915" s="8" t="s">
        <v>8</v>
      </c>
      <c r="E915" s="8"/>
      <c r="F915" s="2">
        <v>4.5999999999999996</v>
      </c>
      <c r="G915" s="2">
        <v>4.9000000000000004</v>
      </c>
      <c r="H915" s="2">
        <v>4.8</v>
      </c>
      <c r="I915" s="2">
        <v>4.7</v>
      </c>
      <c r="J915" s="2">
        <v>5.0999999999999996</v>
      </c>
      <c r="K915" s="2">
        <v>5.3</v>
      </c>
      <c r="L915" s="2">
        <v>4.9000000000000004</v>
      </c>
      <c r="M915" s="2">
        <v>4.9000000000000004</v>
      </c>
      <c r="N915">
        <f t="shared" si="184"/>
        <v>4.1323722412267561E-3</v>
      </c>
      <c r="O915">
        <f t="shared" si="185"/>
        <v>-0.41323722412267561</v>
      </c>
      <c r="P915">
        <f t="shared" si="186"/>
        <v>-1.033093060306689</v>
      </c>
      <c r="Q915">
        <f t="shared" si="187"/>
        <v>4.9000000000000004</v>
      </c>
      <c r="R915">
        <f t="shared" si="188"/>
        <v>43.8</v>
      </c>
      <c r="S915" s="3">
        <f t="shared" si="189"/>
        <v>100</v>
      </c>
    </row>
    <row r="916" spans="1:19" ht="14.45" x14ac:dyDescent="0.3">
      <c r="A916">
        <v>5</v>
      </c>
      <c r="B916">
        <v>8</v>
      </c>
      <c r="C916" t="str">
        <f t="shared" si="176"/>
        <v>ODS5« e ODS8«</v>
      </c>
      <c r="D916" s="8" t="s">
        <v>9</v>
      </c>
      <c r="E916" s="8"/>
      <c r="F916" s="2">
        <v>22.4</v>
      </c>
      <c r="G916" s="2">
        <v>22.6</v>
      </c>
      <c r="H916" s="2">
        <v>23.2</v>
      </c>
      <c r="I916" s="2">
        <v>24.1</v>
      </c>
      <c r="J916" s="2">
        <v>26.2</v>
      </c>
      <c r="K916" s="2">
        <v>26.8</v>
      </c>
      <c r="L916" s="2">
        <v>26.4</v>
      </c>
      <c r="M916" s="2">
        <v>26.6</v>
      </c>
      <c r="N916">
        <f t="shared" si="184"/>
        <v>2.7729281413470197E-2</v>
      </c>
      <c r="O916">
        <f t="shared" si="185"/>
        <v>-2.7729281413470197</v>
      </c>
      <c r="P916">
        <f t="shared" si="186"/>
        <v>-5</v>
      </c>
      <c r="Q916">
        <f t="shared" si="187"/>
        <v>4.9000000000000004</v>
      </c>
      <c r="R916">
        <f t="shared" si="188"/>
        <v>43.8</v>
      </c>
      <c r="S916" s="3">
        <f t="shared" si="189"/>
        <v>44.215938303341893</v>
      </c>
    </row>
    <row r="917" spans="1:19" ht="14.45" x14ac:dyDescent="0.3">
      <c r="A917">
        <v>5</v>
      </c>
      <c r="B917">
        <v>8</v>
      </c>
      <c r="C917" t="str">
        <f t="shared" si="176"/>
        <v>ODS5« e ODS8«</v>
      </c>
      <c r="D917" s="8" t="s">
        <v>10</v>
      </c>
      <c r="E917" s="8"/>
      <c r="F917" s="2">
        <v>10.199999999999999</v>
      </c>
      <c r="G917" s="2">
        <v>9.8000000000000007</v>
      </c>
      <c r="H917" s="2">
        <v>8.6999999999999993</v>
      </c>
      <c r="I917" s="2">
        <v>11.2</v>
      </c>
      <c r="J917" s="2">
        <v>12.1</v>
      </c>
      <c r="K917" s="2">
        <v>12.3</v>
      </c>
      <c r="L917" s="2">
        <v>12.4</v>
      </c>
      <c r="M917" s="2">
        <v>12</v>
      </c>
      <c r="N917">
        <f t="shared" si="184"/>
        <v>6.6430110168431922E-2</v>
      </c>
      <c r="O917">
        <f t="shared" si="185"/>
        <v>-6.6430110168431922</v>
      </c>
      <c r="P917">
        <f t="shared" si="186"/>
        <v>-5</v>
      </c>
      <c r="Q917">
        <f t="shared" si="187"/>
        <v>4.9000000000000004</v>
      </c>
      <c r="R917">
        <f t="shared" si="188"/>
        <v>43.8</v>
      </c>
      <c r="S917" s="3">
        <f t="shared" si="189"/>
        <v>81.748071979434442</v>
      </c>
    </row>
    <row r="918" spans="1:19" ht="14.45" x14ac:dyDescent="0.3">
      <c r="A918">
        <v>5</v>
      </c>
      <c r="B918">
        <v>8</v>
      </c>
      <c r="C918" t="str">
        <f t="shared" si="176"/>
        <v>ODS5« e ODS8«</v>
      </c>
      <c r="D918" s="8" t="s">
        <v>11</v>
      </c>
      <c r="E918" s="8"/>
      <c r="F918" s="2">
        <v>28.4</v>
      </c>
      <c r="G918" s="2">
        <v>28</v>
      </c>
      <c r="H918" s="2">
        <v>29.9</v>
      </c>
      <c r="I918" s="2">
        <v>29.8</v>
      </c>
      <c r="J918" s="2">
        <v>29.7</v>
      </c>
      <c r="K918" s="2">
        <v>28.5</v>
      </c>
      <c r="L918" s="2">
        <v>28.8</v>
      </c>
      <c r="M918" s="2">
        <v>24.8</v>
      </c>
      <c r="N918">
        <f t="shared" si="184"/>
        <v>-3.6712114602888035E-2</v>
      </c>
      <c r="O918">
        <f t="shared" si="185"/>
        <v>3.6712114602888035</v>
      </c>
      <c r="P918">
        <f t="shared" si="186"/>
        <v>5</v>
      </c>
      <c r="Q918">
        <f t="shared" si="187"/>
        <v>4.9000000000000004</v>
      </c>
      <c r="R918">
        <f t="shared" si="188"/>
        <v>43.8</v>
      </c>
      <c r="S918" s="3">
        <f t="shared" si="189"/>
        <v>48.843187660668377</v>
      </c>
    </row>
    <row r="919" spans="1:19" ht="14.45" x14ac:dyDescent="0.3">
      <c r="A919">
        <v>5</v>
      </c>
      <c r="B919">
        <v>8</v>
      </c>
      <c r="C919" t="str">
        <f t="shared" si="176"/>
        <v>ODS5« e ODS8«</v>
      </c>
      <c r="D919" s="8" t="s">
        <v>12</v>
      </c>
      <c r="E919" s="8"/>
      <c r="F919" s="2">
        <v>25.4</v>
      </c>
      <c r="G919" s="2">
        <v>25.2</v>
      </c>
      <c r="H919" s="2">
        <v>25.5</v>
      </c>
      <c r="I919" s="2">
        <v>29.2</v>
      </c>
      <c r="J919" s="2">
        <v>27.5</v>
      </c>
      <c r="K919" s="2">
        <v>29.4</v>
      </c>
      <c r="L919" s="2">
        <v>28.8</v>
      </c>
      <c r="M919" s="2">
        <v>29.2</v>
      </c>
      <c r="N919">
        <f t="shared" si="184"/>
        <v>2.7468542576198018E-2</v>
      </c>
      <c r="O919">
        <f t="shared" si="185"/>
        <v>-2.7468542576198018</v>
      </c>
      <c r="P919">
        <f t="shared" si="186"/>
        <v>-5</v>
      </c>
      <c r="Q919">
        <f t="shared" si="187"/>
        <v>4.9000000000000004</v>
      </c>
      <c r="R919">
        <f t="shared" si="188"/>
        <v>43.8</v>
      </c>
      <c r="S919" s="3">
        <f t="shared" si="189"/>
        <v>37.532133676092542</v>
      </c>
    </row>
    <row r="920" spans="1:19" ht="14.45" x14ac:dyDescent="0.3">
      <c r="A920">
        <v>5</v>
      </c>
      <c r="B920">
        <v>8</v>
      </c>
      <c r="C920" t="str">
        <f t="shared" si="176"/>
        <v>ODS5« e ODS8«</v>
      </c>
      <c r="D920" s="8" t="s">
        <v>13</v>
      </c>
      <c r="E920" s="8"/>
      <c r="F920" s="2">
        <v>12.9</v>
      </c>
      <c r="G920" s="2">
        <v>12.5</v>
      </c>
      <c r="H920" s="2">
        <v>13.1</v>
      </c>
      <c r="I920" s="2">
        <v>12.5</v>
      </c>
      <c r="J920" s="2">
        <v>12.6</v>
      </c>
      <c r="K920" s="2">
        <v>12.2</v>
      </c>
      <c r="L920" s="2">
        <v>12.1</v>
      </c>
      <c r="M920" s="2">
        <v>11.6</v>
      </c>
      <c r="N920">
        <f t="shared" si="184"/>
        <v>-2.4028043834609325E-2</v>
      </c>
      <c r="O920">
        <f t="shared" si="185"/>
        <v>2.4028043834609325</v>
      </c>
      <c r="P920">
        <f t="shared" si="186"/>
        <v>5</v>
      </c>
      <c r="Q920">
        <f t="shared" si="187"/>
        <v>4.9000000000000004</v>
      </c>
      <c r="R920">
        <f t="shared" si="188"/>
        <v>43.8</v>
      </c>
      <c r="S920" s="3">
        <f t="shared" si="189"/>
        <v>82.776349614395883</v>
      </c>
    </row>
    <row r="921" spans="1:19" ht="14.45" x14ac:dyDescent="0.3">
      <c r="A921">
        <v>5</v>
      </c>
      <c r="B921">
        <v>8</v>
      </c>
      <c r="C921" t="str">
        <f t="shared" si="176"/>
        <v>ODS5« e ODS8«</v>
      </c>
      <c r="D921" s="8" t="s">
        <v>14</v>
      </c>
      <c r="E921" s="8"/>
      <c r="F921" s="2">
        <v>11.1</v>
      </c>
      <c r="G921" s="2">
        <v>10.9</v>
      </c>
      <c r="H921" s="2">
        <v>11.5</v>
      </c>
      <c r="I921" s="2">
        <v>11.2</v>
      </c>
      <c r="J921" s="2">
        <v>11.2</v>
      </c>
      <c r="K921" s="2">
        <v>10.8</v>
      </c>
      <c r="L921" s="2">
        <v>10.9</v>
      </c>
      <c r="M921" s="2">
        <v>10.7</v>
      </c>
      <c r="N921">
        <f t="shared" si="184"/>
        <v>-1.4317179092707688E-2</v>
      </c>
      <c r="O921">
        <f t="shared" si="185"/>
        <v>1.4317179092707688</v>
      </c>
      <c r="P921">
        <f t="shared" si="186"/>
        <v>3.579294773176922</v>
      </c>
      <c r="Q921">
        <f t="shared" si="187"/>
        <v>4.9000000000000004</v>
      </c>
      <c r="R921">
        <f t="shared" si="188"/>
        <v>43.8</v>
      </c>
      <c r="S921" s="3">
        <f t="shared" si="189"/>
        <v>85.089974293059115</v>
      </c>
    </row>
    <row r="922" spans="1:19" ht="14.45" x14ac:dyDescent="0.3">
      <c r="A922">
        <v>5</v>
      </c>
      <c r="B922">
        <v>8</v>
      </c>
      <c r="C922" t="str">
        <f t="shared" si="176"/>
        <v>ODS5« e ODS8«</v>
      </c>
      <c r="D922" s="8" t="s">
        <v>15</v>
      </c>
      <c r="E922" s="8"/>
      <c r="F922" s="2">
        <v>21</v>
      </c>
      <c r="G922" s="2">
        <v>19.100000000000001</v>
      </c>
      <c r="H922" s="2">
        <v>17.7</v>
      </c>
      <c r="I922" s="2">
        <v>17.399999999999999</v>
      </c>
      <c r="J922" s="2">
        <v>17.3</v>
      </c>
      <c r="K922" s="2">
        <v>18.7</v>
      </c>
      <c r="L922" s="2">
        <v>19</v>
      </c>
      <c r="M922" s="2">
        <v>18.5</v>
      </c>
      <c r="N922">
        <f t="shared" si="184"/>
        <v>8.8804175103620597E-3</v>
      </c>
      <c r="O922">
        <f t="shared" si="185"/>
        <v>-0.88804175103620597</v>
      </c>
      <c r="P922">
        <f t="shared" si="186"/>
        <v>-2.2201043775905149</v>
      </c>
      <c r="Q922">
        <f t="shared" si="187"/>
        <v>4.9000000000000004</v>
      </c>
      <c r="R922">
        <f t="shared" si="188"/>
        <v>43.8</v>
      </c>
      <c r="S922" s="3">
        <f t="shared" si="189"/>
        <v>65.038560411311053</v>
      </c>
    </row>
    <row r="923" spans="1:19" ht="14.45" x14ac:dyDescent="0.3">
      <c r="A923">
        <v>5</v>
      </c>
      <c r="B923">
        <v>8</v>
      </c>
      <c r="C923" t="str">
        <f t="shared" si="176"/>
        <v>ODS5« e ODS8«</v>
      </c>
      <c r="D923" s="8" t="s">
        <v>16</v>
      </c>
      <c r="E923" s="8"/>
      <c r="F923" s="2">
        <v>16.7</v>
      </c>
      <c r="G923" s="2">
        <v>17.100000000000001</v>
      </c>
      <c r="H923" s="2">
        <v>19.100000000000001</v>
      </c>
      <c r="I923" s="2">
        <v>20.9</v>
      </c>
      <c r="J923" s="2">
        <v>21.6</v>
      </c>
      <c r="K923" s="2">
        <v>23</v>
      </c>
      <c r="L923" s="2">
        <v>23.4</v>
      </c>
      <c r="M923" s="2">
        <v>26</v>
      </c>
      <c r="N923">
        <f t="shared" si="184"/>
        <v>6.362367621973819E-2</v>
      </c>
      <c r="O923">
        <f t="shared" si="185"/>
        <v>-6.362367621973819</v>
      </c>
      <c r="P923">
        <f t="shared" si="186"/>
        <v>-5</v>
      </c>
      <c r="Q923">
        <f t="shared" si="187"/>
        <v>4.9000000000000004</v>
      </c>
      <c r="R923">
        <f t="shared" si="188"/>
        <v>43.8</v>
      </c>
      <c r="S923" s="3">
        <f t="shared" si="189"/>
        <v>45.758354755784062</v>
      </c>
    </row>
    <row r="924" spans="1:19" ht="14.45" x14ac:dyDescent="0.3">
      <c r="A924">
        <v>5</v>
      </c>
      <c r="B924">
        <v>8</v>
      </c>
      <c r="C924" t="str">
        <f t="shared" ref="C924:C1045" si="190">IF(B924="","ODS"&amp;A924&amp;"«","ODS"&amp;A924&amp;"«"&amp;" e ODS"&amp;B924&amp;"«")</f>
        <v>ODS5« e ODS8«</v>
      </c>
      <c r="D924" s="8" t="s">
        <v>17</v>
      </c>
      <c r="E924" s="8"/>
      <c r="F924" s="2">
        <v>37</v>
      </c>
      <c r="G924" s="2">
        <v>38.5</v>
      </c>
      <c r="H924" s="2">
        <v>40.5</v>
      </c>
      <c r="I924" s="2">
        <v>40.6</v>
      </c>
      <c r="J924" s="2">
        <v>39.1</v>
      </c>
      <c r="K924" s="2">
        <v>37.799999999999997</v>
      </c>
      <c r="L924" s="2">
        <v>37.700000000000003</v>
      </c>
      <c r="M924" s="2">
        <v>32.5</v>
      </c>
      <c r="N924">
        <f t="shared" si="184"/>
        <v>-4.3057886630069708E-2</v>
      </c>
      <c r="O924">
        <f t="shared" si="185"/>
        <v>4.3057886630069708</v>
      </c>
      <c r="P924">
        <f t="shared" si="186"/>
        <v>5</v>
      </c>
      <c r="Q924">
        <f t="shared" si="187"/>
        <v>4.9000000000000004</v>
      </c>
      <c r="R924">
        <f t="shared" si="188"/>
        <v>43.8</v>
      </c>
      <c r="S924" s="3">
        <f t="shared" si="189"/>
        <v>29.048843187660662</v>
      </c>
    </row>
    <row r="925" spans="1:19" ht="14.45" x14ac:dyDescent="0.3">
      <c r="A925">
        <v>5</v>
      </c>
      <c r="B925">
        <v>8</v>
      </c>
      <c r="C925" t="str">
        <f t="shared" si="190"/>
        <v>ODS5« e ODS8«</v>
      </c>
      <c r="D925" s="8" t="s">
        <v>18</v>
      </c>
      <c r="E925" s="8"/>
      <c r="F925" s="2">
        <v>20.6</v>
      </c>
      <c r="G925" s="2">
        <v>20.6</v>
      </c>
      <c r="H925" s="2">
        <v>20.3</v>
      </c>
      <c r="I925" s="2">
        <v>20.9</v>
      </c>
      <c r="J925" s="2">
        <v>22.2</v>
      </c>
      <c r="K925" s="2">
        <v>25.3</v>
      </c>
      <c r="L925" s="2">
        <v>27.9</v>
      </c>
      <c r="M925" s="2">
        <v>26</v>
      </c>
      <c r="N925">
        <f t="shared" si="184"/>
        <v>5.0740475511028116E-2</v>
      </c>
      <c r="O925">
        <f t="shared" si="185"/>
        <v>-5.0740475511028116</v>
      </c>
      <c r="P925">
        <f t="shared" si="186"/>
        <v>-5</v>
      </c>
      <c r="Q925">
        <f t="shared" si="187"/>
        <v>4.9000000000000004</v>
      </c>
      <c r="R925">
        <f t="shared" si="188"/>
        <v>43.8</v>
      </c>
      <c r="S925" s="3">
        <f t="shared" si="189"/>
        <v>45.758354755784062</v>
      </c>
    </row>
    <row r="926" spans="1:19" ht="14.45" x14ac:dyDescent="0.3">
      <c r="A926">
        <v>5</v>
      </c>
      <c r="B926">
        <v>8</v>
      </c>
      <c r="C926" t="str">
        <f t="shared" si="190"/>
        <v>ODS5« e ODS8«</v>
      </c>
      <c r="D926" s="8" t="s">
        <v>19</v>
      </c>
      <c r="E926" s="8"/>
      <c r="F926" s="2">
        <v>19.8</v>
      </c>
      <c r="G926" s="2">
        <v>21.3</v>
      </c>
      <c r="H926" s="2">
        <v>23.6</v>
      </c>
      <c r="I926" s="2">
        <v>22.9</v>
      </c>
      <c r="J926" s="2">
        <v>23.8</v>
      </c>
      <c r="K926" s="2">
        <v>18.399999999999999</v>
      </c>
      <c r="L926" s="2">
        <v>22.3</v>
      </c>
      <c r="M926" s="2">
        <v>22</v>
      </c>
      <c r="N926">
        <f t="shared" si="184"/>
        <v>-1.3942738709534774E-2</v>
      </c>
      <c r="O926">
        <f t="shared" si="185"/>
        <v>1.3942738709534774</v>
      </c>
      <c r="P926">
        <f t="shared" si="186"/>
        <v>3.4856846773836936</v>
      </c>
      <c r="Q926">
        <f t="shared" si="187"/>
        <v>4.9000000000000004</v>
      </c>
      <c r="R926">
        <f t="shared" si="188"/>
        <v>43.8</v>
      </c>
      <c r="S926" s="3">
        <f t="shared" si="189"/>
        <v>56.041131105398456</v>
      </c>
    </row>
    <row r="927" spans="1:19" ht="14.45" x14ac:dyDescent="0.3">
      <c r="A927">
        <v>5</v>
      </c>
      <c r="B927">
        <v>8</v>
      </c>
      <c r="C927" t="str">
        <f t="shared" si="190"/>
        <v>ODS5« e ODS8«</v>
      </c>
      <c r="D927" s="8" t="s">
        <v>20</v>
      </c>
      <c r="E927" s="8"/>
      <c r="F927" s="2">
        <v>13.4</v>
      </c>
      <c r="G927" s="2">
        <v>14.3</v>
      </c>
      <c r="H927" s="2">
        <v>15</v>
      </c>
      <c r="I927" s="2">
        <v>14.9</v>
      </c>
      <c r="J927" s="2">
        <v>17.3</v>
      </c>
      <c r="K927" s="2">
        <v>18</v>
      </c>
      <c r="L927" s="2">
        <v>18.7</v>
      </c>
      <c r="M927" s="2">
        <v>20.100000000000001</v>
      </c>
      <c r="N927">
        <f t="shared" si="184"/>
        <v>6.0280952775362495E-2</v>
      </c>
      <c r="O927">
        <f t="shared" si="185"/>
        <v>-6.0280952775362495</v>
      </c>
      <c r="P927">
        <f t="shared" si="186"/>
        <v>-5</v>
      </c>
      <c r="Q927">
        <f t="shared" si="187"/>
        <v>4.9000000000000004</v>
      </c>
      <c r="R927">
        <f t="shared" si="188"/>
        <v>43.8</v>
      </c>
      <c r="S927" s="3">
        <f t="shared" si="189"/>
        <v>60.92544987146529</v>
      </c>
    </row>
    <row r="928" spans="1:19" ht="14.45" x14ac:dyDescent="0.3">
      <c r="A928">
        <v>5</v>
      </c>
      <c r="B928">
        <v>8</v>
      </c>
      <c r="C928" t="str">
        <f t="shared" si="190"/>
        <v>ODS5« e ODS8«</v>
      </c>
      <c r="D928" s="8" t="s">
        <v>21</v>
      </c>
      <c r="E928" s="8"/>
      <c r="F928" s="2">
        <v>25.3</v>
      </c>
      <c r="G928" s="2">
        <v>24.8</v>
      </c>
      <c r="H928" s="2">
        <v>18.399999999999999</v>
      </c>
      <c r="I928" s="2">
        <v>15.9</v>
      </c>
      <c r="J928" s="2">
        <v>15.9</v>
      </c>
      <c r="K928" s="2">
        <v>15</v>
      </c>
      <c r="L928" s="2">
        <v>16.399999999999999</v>
      </c>
      <c r="M928" s="2">
        <v>11.8</v>
      </c>
      <c r="N928">
        <f t="shared" si="184"/>
        <v>-8.501739665829311E-2</v>
      </c>
      <c r="O928">
        <f t="shared" si="185"/>
        <v>8.5017396658293105</v>
      </c>
      <c r="P928">
        <f t="shared" si="186"/>
        <v>5</v>
      </c>
      <c r="Q928">
        <f t="shared" si="187"/>
        <v>4.9000000000000004</v>
      </c>
      <c r="R928">
        <f t="shared" si="188"/>
        <v>43.8</v>
      </c>
      <c r="S928" s="3">
        <f t="shared" si="189"/>
        <v>82.262210796915156</v>
      </c>
    </row>
    <row r="929" spans="1:19" ht="14.45" x14ac:dyDescent="0.3">
      <c r="A929">
        <v>5</v>
      </c>
      <c r="B929">
        <v>8</v>
      </c>
      <c r="C929" t="str">
        <f t="shared" si="190"/>
        <v>ODS5« e ODS8«</v>
      </c>
      <c r="D929" s="8" t="s">
        <v>22</v>
      </c>
      <c r="E929" s="8"/>
      <c r="F929" s="2">
        <v>42.6</v>
      </c>
      <c r="G929" s="2">
        <v>38.5</v>
      </c>
      <c r="H929" s="2">
        <v>33.5</v>
      </c>
      <c r="I929" s="2">
        <v>31</v>
      </c>
      <c r="J929" s="2">
        <v>32</v>
      </c>
      <c r="K929" s="2">
        <v>38</v>
      </c>
      <c r="L929" s="2">
        <v>37.700000000000003</v>
      </c>
      <c r="M929" s="2">
        <v>38.4</v>
      </c>
      <c r="N929">
        <f t="shared" si="184"/>
        <v>2.7678530033463211E-2</v>
      </c>
      <c r="O929">
        <f t="shared" si="185"/>
        <v>-2.7678530033463211</v>
      </c>
      <c r="P929">
        <f t="shared" si="186"/>
        <v>-5</v>
      </c>
      <c r="Q929">
        <f t="shared" si="187"/>
        <v>4.9000000000000004</v>
      </c>
      <c r="R929">
        <f t="shared" si="188"/>
        <v>43.8</v>
      </c>
      <c r="S929" s="3">
        <f t="shared" si="189"/>
        <v>13.88174807197943</v>
      </c>
    </row>
    <row r="930" spans="1:19" ht="14.45" x14ac:dyDescent="0.3">
      <c r="A930">
        <v>5</v>
      </c>
      <c r="B930">
        <v>8</v>
      </c>
      <c r="C930" t="str">
        <f t="shared" si="190"/>
        <v>ODS5« e ODS8«</v>
      </c>
      <c r="D930" s="8" t="s">
        <v>23</v>
      </c>
      <c r="E930" s="8"/>
      <c r="F930" s="2">
        <v>10.6</v>
      </c>
      <c r="G930" s="2">
        <v>11.1</v>
      </c>
      <c r="H930" s="2">
        <v>11.1</v>
      </c>
      <c r="I930" s="2">
        <v>10.9</v>
      </c>
      <c r="J930" s="2">
        <v>10.8</v>
      </c>
      <c r="K930" s="2">
        <v>11.1</v>
      </c>
      <c r="L930" s="2">
        <v>11.2</v>
      </c>
      <c r="M930" s="2">
        <v>10.5</v>
      </c>
      <c r="N930">
        <f t="shared" si="184"/>
        <v>-1.1052438229725237E-2</v>
      </c>
      <c r="O930">
        <f t="shared" si="185"/>
        <v>1.1052438229725237</v>
      </c>
      <c r="P930">
        <f t="shared" si="186"/>
        <v>2.7631095574313091</v>
      </c>
      <c r="Q930">
        <f t="shared" si="187"/>
        <v>4.9000000000000004</v>
      </c>
      <c r="R930">
        <f t="shared" si="188"/>
        <v>43.8</v>
      </c>
      <c r="S930" s="3">
        <f t="shared" si="189"/>
        <v>85.604113110539842</v>
      </c>
    </row>
    <row r="931" spans="1:19" ht="14.45" x14ac:dyDescent="0.3">
      <c r="A931">
        <v>5</v>
      </c>
      <c r="B931">
        <v>8</v>
      </c>
      <c r="C931" t="str">
        <f t="shared" si="190"/>
        <v>ODS5« e ODS8«</v>
      </c>
      <c r="D931" s="8" t="s">
        <v>24</v>
      </c>
      <c r="E931" s="8"/>
      <c r="F931" s="2">
        <v>22.2</v>
      </c>
      <c r="G931" s="2">
        <v>23</v>
      </c>
      <c r="H931" s="2">
        <v>24.6</v>
      </c>
      <c r="I931" s="2">
        <v>27.3</v>
      </c>
      <c r="J931" s="2">
        <v>29</v>
      </c>
      <c r="K931" s="2">
        <v>29.8</v>
      </c>
      <c r="L931" s="2">
        <v>30.7</v>
      </c>
      <c r="M931" s="2">
        <v>30.9</v>
      </c>
      <c r="N931">
        <f t="shared" si="184"/>
        <v>4.665770403664582E-2</v>
      </c>
      <c r="O931">
        <f t="shared" si="185"/>
        <v>-4.665770403664582</v>
      </c>
      <c r="P931">
        <f t="shared" si="186"/>
        <v>-5</v>
      </c>
      <c r="Q931">
        <f t="shared" si="187"/>
        <v>4.9000000000000004</v>
      </c>
      <c r="R931">
        <f t="shared" si="188"/>
        <v>43.8</v>
      </c>
      <c r="S931" s="3">
        <f t="shared" si="189"/>
        <v>33.161953727506429</v>
      </c>
    </row>
    <row r="932" spans="1:19" ht="14.45" x14ac:dyDescent="0.3">
      <c r="A932">
        <v>5</v>
      </c>
      <c r="B932">
        <v>8</v>
      </c>
      <c r="C932" t="str">
        <f t="shared" si="190"/>
        <v>ODS5« e ODS8«</v>
      </c>
      <c r="D932" s="8" t="s">
        <v>25</v>
      </c>
      <c r="E932" s="8"/>
      <c r="F932" s="2">
        <v>13.4</v>
      </c>
      <c r="G932" s="2">
        <v>13.2</v>
      </c>
      <c r="H932" s="2">
        <v>13.8</v>
      </c>
      <c r="I932" s="2">
        <v>14.6</v>
      </c>
      <c r="J932" s="2">
        <v>14.8</v>
      </c>
      <c r="K932" s="2">
        <v>14.9</v>
      </c>
      <c r="L932" s="2">
        <v>15.9</v>
      </c>
      <c r="M932" s="2">
        <v>14.9</v>
      </c>
      <c r="N932">
        <f t="shared" si="184"/>
        <v>1.5456763082673186E-2</v>
      </c>
      <c r="O932">
        <f t="shared" si="185"/>
        <v>-1.5456763082673186</v>
      </c>
      <c r="P932">
        <f t="shared" si="186"/>
        <v>-3.8641907706682965</v>
      </c>
      <c r="Q932">
        <f t="shared" si="187"/>
        <v>4.9000000000000004</v>
      </c>
      <c r="R932">
        <f t="shared" si="188"/>
        <v>43.8</v>
      </c>
      <c r="S932" s="3">
        <f t="shared" si="189"/>
        <v>74.293059125964007</v>
      </c>
    </row>
    <row r="933" spans="1:19" ht="14.45" x14ac:dyDescent="0.3">
      <c r="A933">
        <v>5</v>
      </c>
      <c r="B933">
        <v>8</v>
      </c>
      <c r="C933" t="str">
        <f t="shared" si="190"/>
        <v>ODS5« e ODS8«</v>
      </c>
      <c r="D933" s="8" t="s">
        <v>26</v>
      </c>
      <c r="E933" s="8"/>
      <c r="F933" s="2">
        <v>22.3</v>
      </c>
      <c r="G933" s="2">
        <v>23</v>
      </c>
      <c r="H933" s="2">
        <v>24.7</v>
      </c>
      <c r="I933" s="2">
        <v>24.1</v>
      </c>
      <c r="J933" s="2">
        <v>26.2</v>
      </c>
      <c r="K933" s="2">
        <v>27.1</v>
      </c>
      <c r="L933" s="2">
        <v>28.8</v>
      </c>
      <c r="M933" s="2">
        <v>30.4</v>
      </c>
      <c r="N933">
        <f t="shared" si="184"/>
        <v>4.2402216277297899E-2</v>
      </c>
      <c r="O933">
        <f t="shared" si="185"/>
        <v>-4.2402216277297899</v>
      </c>
      <c r="P933">
        <f t="shared" si="186"/>
        <v>-5</v>
      </c>
      <c r="Q933">
        <f t="shared" si="187"/>
        <v>4.9000000000000004</v>
      </c>
      <c r="R933">
        <f t="shared" si="188"/>
        <v>43.8</v>
      </c>
      <c r="S933" s="3">
        <f t="shared" si="189"/>
        <v>34.447300771208219</v>
      </c>
    </row>
    <row r="934" spans="1:19" ht="14.45" x14ac:dyDescent="0.3">
      <c r="A934">
        <v>5</v>
      </c>
      <c r="B934">
        <v>8</v>
      </c>
      <c r="C934" t="str">
        <f t="shared" si="190"/>
        <v>ODS5« e ODS8«</v>
      </c>
      <c r="D934" s="8" t="s">
        <v>27</v>
      </c>
      <c r="E934" s="8"/>
      <c r="F934" s="2">
        <v>20</v>
      </c>
      <c r="G934" s="2">
        <v>20.3</v>
      </c>
      <c r="H934" s="2">
        <v>21.5</v>
      </c>
      <c r="I934" s="2">
        <v>21.8</v>
      </c>
      <c r="J934" s="2">
        <v>22.5</v>
      </c>
      <c r="K934" s="2">
        <v>23.6</v>
      </c>
      <c r="L934" s="2">
        <v>26.2</v>
      </c>
      <c r="M934" s="2">
        <v>28.1</v>
      </c>
      <c r="N934">
        <f t="shared" si="184"/>
        <v>5.5002702188872599E-2</v>
      </c>
      <c r="O934">
        <f t="shared" si="185"/>
        <v>-5.5002702188872599</v>
      </c>
      <c r="P934">
        <f t="shared" si="186"/>
        <v>-5</v>
      </c>
      <c r="Q934">
        <f t="shared" si="187"/>
        <v>4.9000000000000004</v>
      </c>
      <c r="R934">
        <f t="shared" si="188"/>
        <v>43.8</v>
      </c>
      <c r="S934" s="3">
        <f t="shared" si="189"/>
        <v>40.359897172236494</v>
      </c>
    </row>
    <row r="935" spans="1:19" ht="14.45" x14ac:dyDescent="0.3">
      <c r="A935">
        <v>5</v>
      </c>
      <c r="B935">
        <v>8</v>
      </c>
      <c r="C935" t="str">
        <f t="shared" si="190"/>
        <v>ODS5« e ODS8«</v>
      </c>
      <c r="D935" s="8" t="s">
        <v>28</v>
      </c>
      <c r="E935" s="8"/>
      <c r="F935" s="2">
        <v>5.7</v>
      </c>
      <c r="G935" s="2">
        <v>5.9</v>
      </c>
      <c r="H935" s="2">
        <v>6</v>
      </c>
      <c r="I935" s="2">
        <v>6.1</v>
      </c>
      <c r="J935" s="2">
        <v>6.3</v>
      </c>
      <c r="K935" s="2">
        <v>6.1</v>
      </c>
      <c r="L935" s="2">
        <v>6.1</v>
      </c>
      <c r="M935" s="2">
        <v>5.7</v>
      </c>
      <c r="N935">
        <f t="shared" si="184"/>
        <v>-1.0206218313011495E-2</v>
      </c>
      <c r="O935">
        <f t="shared" si="185"/>
        <v>1.0206218313011495</v>
      </c>
      <c r="P935">
        <f t="shared" si="186"/>
        <v>2.5515545782528735</v>
      </c>
      <c r="Q935">
        <f t="shared" si="187"/>
        <v>4.9000000000000004</v>
      </c>
      <c r="R935">
        <f t="shared" si="188"/>
        <v>43.8</v>
      </c>
      <c r="S935" s="3">
        <f t="shared" si="189"/>
        <v>97.943444730077118</v>
      </c>
    </row>
    <row r="936" spans="1:19" ht="14.45" x14ac:dyDescent="0.3">
      <c r="A936">
        <v>5</v>
      </c>
      <c r="B936">
        <v>8</v>
      </c>
      <c r="C936" t="str">
        <f t="shared" si="190"/>
        <v>ODS5« e ODS8«</v>
      </c>
      <c r="D936" s="8" t="s">
        <v>29</v>
      </c>
      <c r="E936" s="8"/>
      <c r="F936" s="2">
        <v>19.3</v>
      </c>
      <c r="G936" s="2">
        <v>19.2</v>
      </c>
      <c r="H936" s="2">
        <v>19.600000000000001</v>
      </c>
      <c r="I936" s="2">
        <v>20.100000000000001</v>
      </c>
      <c r="J936" s="2">
        <v>20.6</v>
      </c>
      <c r="K936" s="2">
        <v>21.3</v>
      </c>
      <c r="L936" s="2">
        <v>22.2</v>
      </c>
      <c r="M936" s="2">
        <v>18.7</v>
      </c>
      <c r="N936">
        <f t="shared" si="184"/>
        <v>-9.3571552739848407E-3</v>
      </c>
      <c r="O936">
        <f t="shared" si="185"/>
        <v>0.93571552739848407</v>
      </c>
      <c r="P936">
        <f t="shared" si="186"/>
        <v>2.3392888184962102</v>
      </c>
      <c r="Q936">
        <f t="shared" si="187"/>
        <v>4.9000000000000004</v>
      </c>
      <c r="R936">
        <f t="shared" si="188"/>
        <v>43.8</v>
      </c>
      <c r="S936" s="3">
        <f t="shared" si="189"/>
        <v>64.524421593830326</v>
      </c>
    </row>
    <row r="937" spans="1:19" ht="14.45" x14ac:dyDescent="0.3">
      <c r="A937">
        <v>5</v>
      </c>
      <c r="C937" t="str">
        <f t="shared" ref="C937:C965" si="191">IF(B937="","ODS"&amp;A937&amp;"«","ODS"&amp;A937&amp;"«"&amp;" e ODS"&amp;B937&amp;"«")</f>
        <v>ODS5«</v>
      </c>
      <c r="D937" s="7" t="s">
        <v>186</v>
      </c>
      <c r="E937" s="7"/>
      <c r="F937" s="2"/>
      <c r="G937" s="2"/>
      <c r="H937" s="2"/>
      <c r="I937" s="2"/>
      <c r="J937" s="2"/>
      <c r="K937" s="2"/>
      <c r="L937" s="2"/>
      <c r="M937" s="2"/>
      <c r="O937" t="s">
        <v>191</v>
      </c>
      <c r="S937" s="3"/>
    </row>
    <row r="938" spans="1:19" ht="14.45" x14ac:dyDescent="0.3">
      <c r="A938">
        <v>5</v>
      </c>
      <c r="C938" t="str">
        <f t="shared" si="191"/>
        <v>ODS5«</v>
      </c>
      <c r="D938" s="8" t="s">
        <v>2</v>
      </c>
      <c r="E938" s="8">
        <v>32.5</v>
      </c>
      <c r="F938" s="2">
        <v>35.700000000000003</v>
      </c>
      <c r="G938" s="2">
        <v>36.6</v>
      </c>
      <c r="H938" s="2">
        <v>36.200000000000003</v>
      </c>
      <c r="I938" s="2">
        <v>37.1</v>
      </c>
      <c r="J938" s="2">
        <v>31.7</v>
      </c>
      <c r="K938" s="2">
        <v>31.4</v>
      </c>
      <c r="L938" s="2">
        <v>31.7</v>
      </c>
      <c r="M938" s="2">
        <v>31.4</v>
      </c>
      <c r="N938">
        <f>(M938/H938)^(1/5)-1</f>
        <v>-2.8049347830553462E-2</v>
      </c>
      <c r="O938">
        <f>N938*100</f>
        <v>-2.8049347830553462</v>
      </c>
      <c r="P938">
        <f>IF(O938&lt;-2,-5,IF(O938&gt;2,5,2.5*O938))</f>
        <v>-5</v>
      </c>
      <c r="Q938">
        <f>MAX($M$938:$M$964)</f>
        <v>49.6</v>
      </c>
      <c r="R938">
        <f>MIN($M$938:$M$964)</f>
        <v>12.6</v>
      </c>
      <c r="S938" s="3">
        <f>(M938-R938)/(Q938-R938)*100</f>
        <v>50.8108108108108</v>
      </c>
    </row>
    <row r="939" spans="1:19" ht="14.45" x14ac:dyDescent="0.3">
      <c r="A939">
        <v>5</v>
      </c>
      <c r="C939" t="str">
        <f t="shared" si="191"/>
        <v>ODS5«</v>
      </c>
      <c r="D939" s="8" t="s">
        <v>3</v>
      </c>
      <c r="E939" s="8">
        <v>29</v>
      </c>
      <c r="F939" s="2">
        <v>32.1</v>
      </c>
      <c r="G939" s="2">
        <v>30.3</v>
      </c>
      <c r="H939" s="2">
        <v>30.5</v>
      </c>
      <c r="I939" s="2">
        <v>30.7</v>
      </c>
      <c r="J939" s="2">
        <v>32</v>
      </c>
      <c r="K939" s="2">
        <v>36.5</v>
      </c>
      <c r="L939" s="2">
        <v>38.9</v>
      </c>
      <c r="M939" s="2">
        <v>39.799999999999997</v>
      </c>
      <c r="N939">
        <f t="shared" ref="N939:N965" si="192">(M939/H939)^(1/5)-1</f>
        <v>5.4670130723026178E-2</v>
      </c>
      <c r="O939">
        <f t="shared" ref="O939:O1002" si="193">N939*100</f>
        <v>5.4670130723026178</v>
      </c>
      <c r="P939">
        <f t="shared" ref="P939:P1002" si="194">IF(O939&lt;-2,-5,IF(O939&gt;2,5,2.5*O939))</f>
        <v>5</v>
      </c>
      <c r="Q939">
        <f t="shared" ref="Q939:Q965" si="195">MAX($M$938:$M$964)</f>
        <v>49.6</v>
      </c>
      <c r="R939">
        <f t="shared" ref="R939:R965" si="196">MIN($M$938:$M$964)</f>
        <v>12.6</v>
      </c>
      <c r="S939" s="3">
        <f t="shared" ref="S939:S965" si="197">(M939-R939)/(Q939-R939)*100</f>
        <v>73.513513513513502</v>
      </c>
    </row>
    <row r="940" spans="1:19" ht="14.45" x14ac:dyDescent="0.3">
      <c r="A940">
        <v>5</v>
      </c>
      <c r="C940" t="str">
        <f t="shared" si="191"/>
        <v>ODS5«</v>
      </c>
      <c r="D940" s="8" t="s">
        <v>4</v>
      </c>
      <c r="E940" s="8">
        <v>40.1</v>
      </c>
      <c r="F940" s="2">
        <v>39.700000000000003</v>
      </c>
      <c r="G940" s="2">
        <v>41.1</v>
      </c>
      <c r="H940" s="2">
        <v>41.4</v>
      </c>
      <c r="I940" s="2">
        <v>41.6</v>
      </c>
      <c r="J940" s="2">
        <v>40.700000000000003</v>
      </c>
      <c r="K940" s="2">
        <v>39.5</v>
      </c>
      <c r="L940" s="2">
        <v>42.4</v>
      </c>
      <c r="M940" s="2">
        <v>43.3</v>
      </c>
      <c r="N940">
        <f t="shared" si="192"/>
        <v>9.0147410568179875E-3</v>
      </c>
      <c r="O940">
        <f t="shared" si="193"/>
        <v>0.90147410568179875</v>
      </c>
      <c r="P940">
        <f t="shared" si="194"/>
        <v>2.2536852642044969</v>
      </c>
      <c r="Q940">
        <f t="shared" si="195"/>
        <v>49.6</v>
      </c>
      <c r="R940">
        <f t="shared" si="196"/>
        <v>12.6</v>
      </c>
      <c r="S940" s="3">
        <f t="shared" si="197"/>
        <v>82.972972972972954</v>
      </c>
    </row>
    <row r="941" spans="1:19" ht="14.45" x14ac:dyDescent="0.3">
      <c r="A941">
        <v>5</v>
      </c>
      <c r="C941" t="str">
        <f t="shared" si="191"/>
        <v>ODS5«</v>
      </c>
      <c r="D941" s="8" t="s">
        <v>5</v>
      </c>
      <c r="E941" s="8">
        <v>23</v>
      </c>
      <c r="F941" s="2">
        <v>24.6</v>
      </c>
      <c r="G941" s="2">
        <v>20.399999999999999</v>
      </c>
      <c r="H941" s="2">
        <v>19.600000000000001</v>
      </c>
      <c r="I941" s="2">
        <v>19.2</v>
      </c>
      <c r="J941" s="2">
        <v>25.9</v>
      </c>
      <c r="K941" s="2">
        <v>25.4</v>
      </c>
      <c r="L941" s="2">
        <v>27.1</v>
      </c>
      <c r="M941" s="2">
        <v>27.1</v>
      </c>
      <c r="N941">
        <f t="shared" si="192"/>
        <v>6.6946501972111605E-2</v>
      </c>
      <c r="O941">
        <f t="shared" si="193"/>
        <v>6.6946501972111605</v>
      </c>
      <c r="P941">
        <f t="shared" si="194"/>
        <v>5</v>
      </c>
      <c r="Q941">
        <f t="shared" si="195"/>
        <v>49.6</v>
      </c>
      <c r="R941">
        <f t="shared" si="196"/>
        <v>12.6</v>
      </c>
      <c r="S941" s="3">
        <f t="shared" si="197"/>
        <v>39.189189189189193</v>
      </c>
    </row>
    <row r="942" spans="1:19" ht="14.45" x14ac:dyDescent="0.3">
      <c r="A942">
        <v>5</v>
      </c>
      <c r="C942" t="str">
        <f t="shared" si="191"/>
        <v>ODS5«</v>
      </c>
      <c r="D942" s="8" t="s">
        <v>6</v>
      </c>
      <c r="E942" s="8">
        <v>10.7</v>
      </c>
      <c r="F942" s="2">
        <v>14.3</v>
      </c>
      <c r="G942" s="2">
        <v>14.3</v>
      </c>
      <c r="H942" s="2">
        <v>12.5</v>
      </c>
      <c r="I942" s="2">
        <v>17.899999999999999</v>
      </c>
      <c r="J942" s="2">
        <v>17.899999999999999</v>
      </c>
      <c r="K942" s="2">
        <v>18.2</v>
      </c>
      <c r="L942" s="2">
        <v>17.899999999999999</v>
      </c>
      <c r="M942" s="2">
        <v>22.2</v>
      </c>
      <c r="N942">
        <f t="shared" si="192"/>
        <v>0.12173066460680704</v>
      </c>
      <c r="O942">
        <f t="shared" si="193"/>
        <v>12.173066460680705</v>
      </c>
      <c r="P942">
        <f t="shared" si="194"/>
        <v>5</v>
      </c>
      <c r="Q942">
        <f t="shared" si="195"/>
        <v>49.6</v>
      </c>
      <c r="R942">
        <f t="shared" si="196"/>
        <v>12.6</v>
      </c>
      <c r="S942" s="3">
        <f t="shared" si="197"/>
        <v>25.945945945945947</v>
      </c>
    </row>
    <row r="943" spans="1:19" ht="14.45" x14ac:dyDescent="0.3">
      <c r="A943">
        <v>5</v>
      </c>
      <c r="C943" t="str">
        <f t="shared" si="191"/>
        <v>ODS5«</v>
      </c>
      <c r="D943" s="8" t="s">
        <v>7</v>
      </c>
      <c r="E943" s="8">
        <v>25.8</v>
      </c>
      <c r="F943" s="2">
        <v>23.8</v>
      </c>
      <c r="G943" s="2">
        <v>25.8</v>
      </c>
      <c r="H943" s="2">
        <v>25.2</v>
      </c>
      <c r="I943" s="2">
        <v>18.5</v>
      </c>
      <c r="J943" s="2">
        <v>18</v>
      </c>
      <c r="K943" s="2">
        <v>20.5</v>
      </c>
      <c r="L943" s="2">
        <v>19.899999999999999</v>
      </c>
      <c r="M943" s="2">
        <v>31.1</v>
      </c>
      <c r="N943">
        <f t="shared" si="192"/>
        <v>4.2970367659214137E-2</v>
      </c>
      <c r="O943">
        <f t="shared" si="193"/>
        <v>4.2970367659214137</v>
      </c>
      <c r="P943">
        <f t="shared" si="194"/>
        <v>5</v>
      </c>
      <c r="Q943">
        <f t="shared" si="195"/>
        <v>49.6</v>
      </c>
      <c r="R943">
        <f t="shared" si="196"/>
        <v>12.6</v>
      </c>
      <c r="S943" s="3">
        <f t="shared" si="197"/>
        <v>50</v>
      </c>
    </row>
    <row r="944" spans="1:19" ht="14.45" x14ac:dyDescent="0.3">
      <c r="A944">
        <v>5</v>
      </c>
      <c r="C944" t="str">
        <f t="shared" si="191"/>
        <v>ODS5«</v>
      </c>
      <c r="D944" s="8" t="s">
        <v>8</v>
      </c>
      <c r="E944" s="8">
        <v>40.799999999999997</v>
      </c>
      <c r="F944" s="2">
        <v>38</v>
      </c>
      <c r="G944" s="2">
        <v>38.5</v>
      </c>
      <c r="H944" s="2">
        <v>37.4</v>
      </c>
      <c r="I944" s="2">
        <v>37.4</v>
      </c>
      <c r="J944" s="2">
        <v>37.4</v>
      </c>
      <c r="K944" s="2">
        <v>36.299999999999997</v>
      </c>
      <c r="L944" s="2">
        <v>39.700000000000003</v>
      </c>
      <c r="M944" s="2">
        <v>39.700000000000003</v>
      </c>
      <c r="N944">
        <f t="shared" si="192"/>
        <v>1.2007616127387655E-2</v>
      </c>
      <c r="O944">
        <f t="shared" si="193"/>
        <v>1.2007616127387655</v>
      </c>
      <c r="P944">
        <f t="shared" si="194"/>
        <v>3.0019040318469137</v>
      </c>
      <c r="Q944">
        <f t="shared" si="195"/>
        <v>49.6</v>
      </c>
      <c r="R944">
        <f t="shared" si="196"/>
        <v>12.6</v>
      </c>
      <c r="S944" s="3">
        <f t="shared" si="197"/>
        <v>73.243243243243256</v>
      </c>
    </row>
    <row r="945" spans="1:19" ht="14.45" x14ac:dyDescent="0.3">
      <c r="A945">
        <v>5</v>
      </c>
      <c r="C945" t="str">
        <f t="shared" si="191"/>
        <v>ODS5«</v>
      </c>
      <c r="D945" s="8" t="s">
        <v>9</v>
      </c>
      <c r="E945" s="8">
        <v>18.7</v>
      </c>
      <c r="F945" s="2">
        <v>18.7</v>
      </c>
      <c r="G945" s="2">
        <v>20</v>
      </c>
      <c r="H945" s="2">
        <v>20</v>
      </c>
      <c r="I945" s="2">
        <v>20.5</v>
      </c>
      <c r="J945" s="2">
        <v>21.3</v>
      </c>
      <c r="K945" s="2">
        <v>20.7</v>
      </c>
      <c r="L945" s="2">
        <v>20.7</v>
      </c>
      <c r="M945" s="2">
        <v>22.7</v>
      </c>
      <c r="N945">
        <f t="shared" si="192"/>
        <v>2.5649971528637794E-2</v>
      </c>
      <c r="O945">
        <f t="shared" si="193"/>
        <v>2.5649971528637794</v>
      </c>
      <c r="P945">
        <f t="shared" si="194"/>
        <v>5</v>
      </c>
      <c r="Q945">
        <f t="shared" si="195"/>
        <v>49.6</v>
      </c>
      <c r="R945">
        <f t="shared" si="196"/>
        <v>12.6</v>
      </c>
      <c r="S945" s="3">
        <f t="shared" si="197"/>
        <v>27.297297297297295</v>
      </c>
    </row>
    <row r="946" spans="1:19" ht="14.45" x14ac:dyDescent="0.3">
      <c r="A946">
        <v>5</v>
      </c>
      <c r="C946" t="str">
        <f t="shared" si="191"/>
        <v>ODS5«</v>
      </c>
      <c r="D946" s="8" t="s">
        <v>10</v>
      </c>
      <c r="E946" s="8">
        <v>26.9</v>
      </c>
      <c r="F946" s="2">
        <v>25.4</v>
      </c>
      <c r="G946" s="2">
        <v>28.7</v>
      </c>
      <c r="H946" s="2">
        <v>26.2</v>
      </c>
      <c r="I946" s="2">
        <v>26.9</v>
      </c>
      <c r="J946" s="2">
        <v>26.9</v>
      </c>
      <c r="K946" s="2">
        <v>22.3</v>
      </c>
      <c r="L946" s="2">
        <v>22.1</v>
      </c>
      <c r="M946" s="2">
        <v>21.2</v>
      </c>
      <c r="N946">
        <f t="shared" si="192"/>
        <v>-4.1467342698216725E-2</v>
      </c>
      <c r="O946">
        <f t="shared" si="193"/>
        <v>-4.1467342698216729</v>
      </c>
      <c r="P946">
        <f t="shared" si="194"/>
        <v>-5</v>
      </c>
      <c r="Q946">
        <f t="shared" si="195"/>
        <v>49.6</v>
      </c>
      <c r="R946">
        <f t="shared" si="196"/>
        <v>12.6</v>
      </c>
      <c r="S946" s="3">
        <f t="shared" si="197"/>
        <v>23.243243243243242</v>
      </c>
    </row>
    <row r="947" spans="1:19" ht="14.45" x14ac:dyDescent="0.3">
      <c r="A947">
        <v>5</v>
      </c>
      <c r="C947" t="str">
        <f t="shared" si="191"/>
        <v>ODS5«</v>
      </c>
      <c r="D947" s="8" t="s">
        <v>11</v>
      </c>
      <c r="E947" s="8">
        <v>37.200000000000003</v>
      </c>
      <c r="F947" s="2">
        <v>37.200000000000003</v>
      </c>
      <c r="G947" s="2">
        <v>37.700000000000003</v>
      </c>
      <c r="H947" s="2">
        <v>39.9</v>
      </c>
      <c r="I947" s="2">
        <v>38.299999999999997</v>
      </c>
      <c r="J947" s="2">
        <v>38.799999999999997</v>
      </c>
      <c r="K947" s="2">
        <v>39.5</v>
      </c>
      <c r="L947" s="2">
        <v>41.9</v>
      </c>
      <c r="M947" s="2">
        <v>42.2</v>
      </c>
      <c r="N947">
        <f t="shared" si="192"/>
        <v>1.1271833162288747E-2</v>
      </c>
      <c r="O947">
        <f t="shared" si="193"/>
        <v>1.1271833162288747</v>
      </c>
      <c r="P947">
        <f t="shared" si="194"/>
        <v>2.8179582905721867</v>
      </c>
      <c r="Q947">
        <f t="shared" si="195"/>
        <v>49.6</v>
      </c>
      <c r="R947">
        <f t="shared" si="196"/>
        <v>12.6</v>
      </c>
      <c r="S947" s="3">
        <f t="shared" si="197"/>
        <v>80</v>
      </c>
    </row>
    <row r="948" spans="1:19" ht="14.45" x14ac:dyDescent="0.3">
      <c r="A948">
        <v>5</v>
      </c>
      <c r="C948" t="str">
        <f t="shared" si="191"/>
        <v>ODS5«</v>
      </c>
      <c r="D948" s="8" t="s">
        <v>12</v>
      </c>
      <c r="E948" s="8">
        <v>21</v>
      </c>
      <c r="F948" s="2">
        <v>17.8</v>
      </c>
      <c r="G948" s="2">
        <v>19.8</v>
      </c>
      <c r="H948" s="2">
        <v>25.7</v>
      </c>
      <c r="I948" s="2">
        <v>25.7</v>
      </c>
      <c r="J948" s="2">
        <v>27.7</v>
      </c>
      <c r="K948" s="2">
        <v>29.7</v>
      </c>
      <c r="L948" s="2">
        <v>28.7</v>
      </c>
      <c r="M948" s="2">
        <v>29.7</v>
      </c>
      <c r="N948">
        <f t="shared" si="192"/>
        <v>2.9353783597308558E-2</v>
      </c>
      <c r="O948">
        <f t="shared" si="193"/>
        <v>2.9353783597308558</v>
      </c>
      <c r="P948">
        <f t="shared" si="194"/>
        <v>5</v>
      </c>
      <c r="Q948">
        <f t="shared" si="195"/>
        <v>49.6</v>
      </c>
      <c r="R948">
        <f t="shared" si="196"/>
        <v>12.6</v>
      </c>
      <c r="S948" s="3">
        <f t="shared" si="197"/>
        <v>46.216216216216225</v>
      </c>
    </row>
    <row r="949" spans="1:19" ht="14.45" x14ac:dyDescent="0.3">
      <c r="A949">
        <v>5</v>
      </c>
      <c r="C949" t="str">
        <f t="shared" si="191"/>
        <v>ODS5«</v>
      </c>
      <c r="D949" s="8" t="s">
        <v>13</v>
      </c>
      <c r="E949" s="8">
        <v>42.5</v>
      </c>
      <c r="F949" s="2">
        <v>42.5</v>
      </c>
      <c r="G949" s="2">
        <v>42</v>
      </c>
      <c r="H949" s="2">
        <v>41.5</v>
      </c>
      <c r="I949" s="2">
        <v>42</v>
      </c>
      <c r="J949" s="2">
        <v>42</v>
      </c>
      <c r="K949" s="2">
        <v>41.5</v>
      </c>
      <c r="L949" s="2">
        <v>46.5</v>
      </c>
      <c r="M949" s="2">
        <v>46</v>
      </c>
      <c r="N949">
        <f t="shared" si="192"/>
        <v>2.0803021819608469E-2</v>
      </c>
      <c r="O949">
        <f t="shared" si="193"/>
        <v>2.0803021819608469</v>
      </c>
      <c r="P949">
        <f t="shared" si="194"/>
        <v>5</v>
      </c>
      <c r="Q949">
        <f t="shared" si="195"/>
        <v>49.6</v>
      </c>
      <c r="R949">
        <f t="shared" si="196"/>
        <v>12.6</v>
      </c>
      <c r="S949" s="3">
        <f t="shared" si="197"/>
        <v>90.270270270270274</v>
      </c>
    </row>
    <row r="950" spans="1:19" ht="14.45" x14ac:dyDescent="0.3">
      <c r="A950">
        <v>5</v>
      </c>
      <c r="C950" t="str">
        <f t="shared" si="191"/>
        <v>ODS5«</v>
      </c>
      <c r="D950" s="8" t="s">
        <v>14</v>
      </c>
      <c r="E950" s="8">
        <v>24.6</v>
      </c>
      <c r="F950" s="2">
        <v>24.8</v>
      </c>
      <c r="G950" s="2">
        <v>26</v>
      </c>
      <c r="H950" s="2">
        <v>26.3</v>
      </c>
      <c r="I950" s="2">
        <v>26.2</v>
      </c>
      <c r="J950" s="2">
        <v>36.299999999999997</v>
      </c>
      <c r="K950" s="2">
        <v>37</v>
      </c>
      <c r="L950" s="2">
        <v>37.1</v>
      </c>
      <c r="M950" s="2">
        <v>38.6</v>
      </c>
      <c r="N950">
        <f t="shared" si="192"/>
        <v>7.975770361047041E-2</v>
      </c>
      <c r="O950">
        <f t="shared" si="193"/>
        <v>7.975770361047041</v>
      </c>
      <c r="P950">
        <f t="shared" si="194"/>
        <v>5</v>
      </c>
      <c r="Q950">
        <f t="shared" si="195"/>
        <v>49.6</v>
      </c>
      <c r="R950">
        <f t="shared" si="196"/>
        <v>12.6</v>
      </c>
      <c r="S950" s="3">
        <f t="shared" si="197"/>
        <v>70.270270270270274</v>
      </c>
    </row>
    <row r="951" spans="1:19" ht="14.45" x14ac:dyDescent="0.3">
      <c r="A951">
        <v>5</v>
      </c>
      <c r="C951" t="str">
        <f t="shared" si="191"/>
        <v>ODS5«</v>
      </c>
      <c r="D951" s="8" t="s">
        <v>15</v>
      </c>
      <c r="E951" s="8">
        <v>21</v>
      </c>
      <c r="F951" s="2">
        <v>21</v>
      </c>
      <c r="G951" s="2">
        <v>21</v>
      </c>
      <c r="H951" s="2">
        <v>19.7</v>
      </c>
      <c r="I951" s="2">
        <v>18.3</v>
      </c>
      <c r="J951" s="2">
        <v>18.3</v>
      </c>
      <c r="K951" s="2">
        <v>18.3</v>
      </c>
      <c r="L951" s="2">
        <v>21.7</v>
      </c>
      <c r="M951" s="2">
        <v>21.7</v>
      </c>
      <c r="N951">
        <f t="shared" si="192"/>
        <v>1.9526929355373257E-2</v>
      </c>
      <c r="O951">
        <f t="shared" si="193"/>
        <v>1.9526929355373257</v>
      </c>
      <c r="P951">
        <f t="shared" si="194"/>
        <v>4.8817323388433138</v>
      </c>
      <c r="Q951">
        <f t="shared" si="195"/>
        <v>49.6</v>
      </c>
      <c r="R951">
        <f t="shared" si="196"/>
        <v>12.6</v>
      </c>
      <c r="S951" s="3">
        <f t="shared" si="197"/>
        <v>24.594594594594593</v>
      </c>
    </row>
    <row r="952" spans="1:19" ht="14.45" x14ac:dyDescent="0.3">
      <c r="A952">
        <v>5</v>
      </c>
      <c r="C952" t="str">
        <f t="shared" si="191"/>
        <v>ODS5«</v>
      </c>
      <c r="D952" s="8" t="s">
        <v>16</v>
      </c>
      <c r="E952" s="8">
        <v>9.1</v>
      </c>
      <c r="F952" s="2">
        <v>9.4</v>
      </c>
      <c r="G952" s="2">
        <v>10.1</v>
      </c>
      <c r="H952" s="2">
        <v>10.1</v>
      </c>
      <c r="I952" s="2">
        <v>10.1</v>
      </c>
      <c r="J952" s="2">
        <v>10.1</v>
      </c>
      <c r="K952" s="2">
        <v>12.6</v>
      </c>
      <c r="L952" s="2">
        <v>12.2</v>
      </c>
      <c r="M952" s="2">
        <v>12.6</v>
      </c>
      <c r="N952">
        <f t="shared" si="192"/>
        <v>4.5225109515098616E-2</v>
      </c>
      <c r="O952">
        <f t="shared" si="193"/>
        <v>4.5225109515098616</v>
      </c>
      <c r="P952">
        <f t="shared" si="194"/>
        <v>5</v>
      </c>
      <c r="Q952">
        <f t="shared" si="195"/>
        <v>49.6</v>
      </c>
      <c r="R952">
        <f t="shared" si="196"/>
        <v>12.6</v>
      </c>
      <c r="S952" s="3">
        <f t="shared" si="197"/>
        <v>0</v>
      </c>
    </row>
    <row r="953" spans="1:19" ht="14.45" x14ac:dyDescent="0.3">
      <c r="A953">
        <v>5</v>
      </c>
      <c r="C953" t="str">
        <f t="shared" si="191"/>
        <v>ODS5«</v>
      </c>
      <c r="D953" s="8" t="s">
        <v>17</v>
      </c>
      <c r="E953" s="8">
        <v>18.899999999999999</v>
      </c>
      <c r="F953" s="2">
        <v>19.899999999999999</v>
      </c>
      <c r="G953" s="2">
        <v>19.899999999999999</v>
      </c>
      <c r="H953" s="2">
        <v>20.100000000000001</v>
      </c>
      <c r="I953" s="2">
        <v>24.3</v>
      </c>
      <c r="J953" s="2">
        <v>24.3</v>
      </c>
      <c r="K953" s="2">
        <v>24.3</v>
      </c>
      <c r="L953" s="2">
        <v>24.3</v>
      </c>
      <c r="M953" s="2">
        <v>27.3</v>
      </c>
      <c r="N953">
        <f t="shared" si="192"/>
        <v>6.3146999746670041E-2</v>
      </c>
      <c r="O953">
        <f t="shared" si="193"/>
        <v>6.3146999746670041</v>
      </c>
      <c r="P953">
        <f t="shared" si="194"/>
        <v>5</v>
      </c>
      <c r="Q953">
        <f t="shared" si="195"/>
        <v>49.6</v>
      </c>
      <c r="R953">
        <f t="shared" si="196"/>
        <v>12.6</v>
      </c>
      <c r="S953" s="3">
        <f t="shared" si="197"/>
        <v>39.729729729729733</v>
      </c>
    </row>
    <row r="954" spans="1:19" ht="14.45" x14ac:dyDescent="0.3">
      <c r="A954">
        <v>5</v>
      </c>
      <c r="C954" t="str">
        <f t="shared" si="191"/>
        <v>ODS5«</v>
      </c>
      <c r="D954" s="8" t="s">
        <v>18</v>
      </c>
      <c r="E954" s="8">
        <v>20.6</v>
      </c>
      <c r="F954" s="2">
        <v>30.5</v>
      </c>
      <c r="G954" s="2">
        <v>30.3</v>
      </c>
      <c r="H954" s="2">
        <v>30.2</v>
      </c>
      <c r="I954" s="2">
        <v>30.1</v>
      </c>
      <c r="J954" s="2">
        <v>30.2</v>
      </c>
      <c r="K954" s="2">
        <v>35.299999999999997</v>
      </c>
      <c r="L954" s="2">
        <v>35.799999999999997</v>
      </c>
      <c r="M954" s="2">
        <v>35.6</v>
      </c>
      <c r="N954">
        <f t="shared" si="192"/>
        <v>3.3447956891753616E-2</v>
      </c>
      <c r="O954">
        <f t="shared" si="193"/>
        <v>3.3447956891753616</v>
      </c>
      <c r="P954">
        <f t="shared" si="194"/>
        <v>5</v>
      </c>
      <c r="Q954">
        <f t="shared" si="195"/>
        <v>49.6</v>
      </c>
      <c r="R954">
        <f t="shared" si="196"/>
        <v>12.6</v>
      </c>
      <c r="S954" s="3">
        <f t="shared" si="197"/>
        <v>62.162162162162161</v>
      </c>
    </row>
    <row r="955" spans="1:19" ht="14.45" x14ac:dyDescent="0.3">
      <c r="A955">
        <v>5</v>
      </c>
      <c r="C955" t="str">
        <f t="shared" si="191"/>
        <v>ODS5«</v>
      </c>
      <c r="D955" s="8" t="s">
        <v>19</v>
      </c>
      <c r="E955" s="8">
        <v>23</v>
      </c>
      <c r="F955" s="2">
        <v>25</v>
      </c>
      <c r="G955" s="2">
        <v>18</v>
      </c>
      <c r="H955" s="2">
        <v>17</v>
      </c>
      <c r="I955" s="2">
        <v>16</v>
      </c>
      <c r="J955" s="2">
        <v>17</v>
      </c>
      <c r="K955" s="2">
        <v>31</v>
      </c>
      <c r="L955" s="2">
        <v>30</v>
      </c>
      <c r="M955" s="2">
        <v>29</v>
      </c>
      <c r="N955">
        <f t="shared" si="192"/>
        <v>0.11273004664881792</v>
      </c>
      <c r="O955">
        <f t="shared" si="193"/>
        <v>11.273004664881793</v>
      </c>
      <c r="P955">
        <f t="shared" si="194"/>
        <v>5</v>
      </c>
      <c r="Q955">
        <f t="shared" si="195"/>
        <v>49.6</v>
      </c>
      <c r="R955">
        <f t="shared" si="196"/>
        <v>12.6</v>
      </c>
      <c r="S955" s="3">
        <f t="shared" si="197"/>
        <v>44.324324324324323</v>
      </c>
    </row>
    <row r="956" spans="1:19" ht="14.45" x14ac:dyDescent="0.3">
      <c r="A956">
        <v>5</v>
      </c>
      <c r="C956" t="str">
        <f t="shared" si="191"/>
        <v>ODS5«</v>
      </c>
      <c r="D956" s="8" t="s">
        <v>20</v>
      </c>
      <c r="E956" s="8">
        <v>23.7</v>
      </c>
      <c r="F956" s="2">
        <v>24.1</v>
      </c>
      <c r="G956" s="2">
        <v>23.6</v>
      </c>
      <c r="H956" s="2">
        <v>24.1</v>
      </c>
      <c r="I956" s="2">
        <v>21.3</v>
      </c>
      <c r="J956" s="2">
        <v>20.6</v>
      </c>
      <c r="K956" s="2">
        <v>22</v>
      </c>
      <c r="L956" s="2">
        <v>24.1</v>
      </c>
      <c r="M956" s="2">
        <v>26.2</v>
      </c>
      <c r="N956">
        <f t="shared" si="192"/>
        <v>1.6849898814421893E-2</v>
      </c>
      <c r="O956">
        <f t="shared" si="193"/>
        <v>1.6849898814421893</v>
      </c>
      <c r="P956">
        <f t="shared" si="194"/>
        <v>4.2124747036054728</v>
      </c>
      <c r="Q956">
        <f t="shared" si="195"/>
        <v>49.6</v>
      </c>
      <c r="R956">
        <f t="shared" si="196"/>
        <v>12.6</v>
      </c>
      <c r="S956" s="3">
        <f t="shared" si="197"/>
        <v>36.756756756756751</v>
      </c>
    </row>
    <row r="957" spans="1:19" ht="14.45" x14ac:dyDescent="0.3">
      <c r="A957">
        <v>5</v>
      </c>
      <c r="C957" t="str">
        <f t="shared" si="191"/>
        <v>ODS5«</v>
      </c>
      <c r="D957" s="8" t="s">
        <v>21</v>
      </c>
      <c r="E957" s="8">
        <v>23.3</v>
      </c>
      <c r="F957" s="2">
        <v>23.3</v>
      </c>
      <c r="G957" s="2">
        <v>28.3</v>
      </c>
      <c r="H957" s="2">
        <v>28.3</v>
      </c>
      <c r="I957" s="2">
        <v>28.3</v>
      </c>
      <c r="J957" s="2">
        <v>28.3</v>
      </c>
      <c r="K957" s="2">
        <v>21.7</v>
      </c>
      <c r="L957" s="2">
        <v>28.3</v>
      </c>
      <c r="M957" s="2">
        <v>31.7</v>
      </c>
      <c r="N957">
        <f t="shared" si="192"/>
        <v>2.2950373711435601E-2</v>
      </c>
      <c r="O957">
        <f t="shared" si="193"/>
        <v>2.2950373711435601</v>
      </c>
      <c r="P957">
        <f t="shared" si="194"/>
        <v>5</v>
      </c>
      <c r="Q957">
        <f t="shared" si="195"/>
        <v>49.6</v>
      </c>
      <c r="R957">
        <f t="shared" si="196"/>
        <v>12.6</v>
      </c>
      <c r="S957" s="3">
        <f t="shared" si="197"/>
        <v>51.621621621621628</v>
      </c>
    </row>
    <row r="958" spans="1:19" ht="14.45" x14ac:dyDescent="0.3">
      <c r="A958">
        <v>5</v>
      </c>
      <c r="C958" t="str">
        <f t="shared" si="191"/>
        <v>ODS5«</v>
      </c>
      <c r="D958" s="8" t="s">
        <v>22</v>
      </c>
      <c r="E958" s="8">
        <v>8.6999999999999993</v>
      </c>
      <c r="F958" s="2">
        <v>14.3</v>
      </c>
      <c r="G958" s="2">
        <v>12.9</v>
      </c>
      <c r="H958" s="2">
        <v>13</v>
      </c>
      <c r="I958" s="2">
        <v>13</v>
      </c>
      <c r="J958" s="2">
        <v>14.5</v>
      </c>
      <c r="K958" s="2">
        <v>14.5</v>
      </c>
      <c r="L958" s="2">
        <v>14.9</v>
      </c>
      <c r="M958" s="2">
        <v>13.4</v>
      </c>
      <c r="N958">
        <f t="shared" si="192"/>
        <v>6.0794753500117427E-3</v>
      </c>
      <c r="O958">
        <f t="shared" si="193"/>
        <v>0.60794753500117427</v>
      </c>
      <c r="P958">
        <f t="shared" si="194"/>
        <v>1.5198688375029357</v>
      </c>
      <c r="Q958">
        <f t="shared" si="195"/>
        <v>49.6</v>
      </c>
      <c r="R958">
        <f t="shared" si="196"/>
        <v>12.6</v>
      </c>
      <c r="S958" s="3">
        <f t="shared" si="197"/>
        <v>2.1621621621621641</v>
      </c>
    </row>
    <row r="959" spans="1:19" ht="14.45" x14ac:dyDescent="0.3">
      <c r="A959">
        <v>5</v>
      </c>
      <c r="C959" t="str">
        <f t="shared" si="191"/>
        <v>ODS5«</v>
      </c>
      <c r="D959" s="8" t="s">
        <v>23</v>
      </c>
      <c r="E959" s="8">
        <v>37.5</v>
      </c>
      <c r="F959" s="2">
        <v>37.299999999999997</v>
      </c>
      <c r="G959" s="2">
        <v>36.9</v>
      </c>
      <c r="H959" s="2">
        <v>36.9</v>
      </c>
      <c r="I959" s="2">
        <v>36.9</v>
      </c>
      <c r="J959" s="2">
        <v>36</v>
      </c>
      <c r="K959" s="2">
        <v>33.799999999999997</v>
      </c>
      <c r="L959" s="2">
        <v>35.1</v>
      </c>
      <c r="M959" s="2">
        <v>32.9</v>
      </c>
      <c r="N959">
        <f t="shared" si="192"/>
        <v>-2.2686480932878395E-2</v>
      </c>
      <c r="O959">
        <f t="shared" si="193"/>
        <v>-2.2686480932878395</v>
      </c>
      <c r="P959">
        <f t="shared" si="194"/>
        <v>-5</v>
      </c>
      <c r="Q959">
        <f t="shared" si="195"/>
        <v>49.6</v>
      </c>
      <c r="R959">
        <f t="shared" si="196"/>
        <v>12.6</v>
      </c>
      <c r="S959" s="3">
        <f t="shared" si="197"/>
        <v>54.864864864864856</v>
      </c>
    </row>
    <row r="960" spans="1:19" ht="14.45" x14ac:dyDescent="0.3">
      <c r="A960">
        <v>5</v>
      </c>
      <c r="C960" t="str">
        <f t="shared" si="191"/>
        <v>ODS5«</v>
      </c>
      <c r="D960" s="8" t="s">
        <v>24</v>
      </c>
      <c r="E960" s="8">
        <v>22</v>
      </c>
      <c r="F960" s="2">
        <v>22.3</v>
      </c>
      <c r="G960" s="2">
        <v>21.5</v>
      </c>
      <c r="H960" s="2">
        <v>24.6</v>
      </c>
      <c r="I960" s="2">
        <v>25.5</v>
      </c>
      <c r="J960" s="2">
        <v>25.9</v>
      </c>
      <c r="K960" s="2">
        <v>26.1</v>
      </c>
      <c r="L960" s="2">
        <v>27.9</v>
      </c>
      <c r="M960" s="2">
        <v>27.7</v>
      </c>
      <c r="N960">
        <f t="shared" si="192"/>
        <v>2.4021163670786105E-2</v>
      </c>
      <c r="O960">
        <f t="shared" si="193"/>
        <v>2.4021163670786105</v>
      </c>
      <c r="P960">
        <f t="shared" si="194"/>
        <v>5</v>
      </c>
      <c r="Q960">
        <f t="shared" si="195"/>
        <v>49.6</v>
      </c>
      <c r="R960">
        <f t="shared" si="196"/>
        <v>12.6</v>
      </c>
      <c r="S960" s="3">
        <f t="shared" si="197"/>
        <v>40.810810810810807</v>
      </c>
    </row>
    <row r="961" spans="1:19" ht="14.45" x14ac:dyDescent="0.3">
      <c r="A961">
        <v>5</v>
      </c>
      <c r="C961" t="str">
        <f t="shared" si="191"/>
        <v>ODS5«</v>
      </c>
      <c r="D961" s="8" t="s">
        <v>25</v>
      </c>
      <c r="E961" s="8">
        <v>29.1</v>
      </c>
      <c r="F961" s="2">
        <v>31.3</v>
      </c>
      <c r="G961" s="2">
        <v>31.3</v>
      </c>
      <c r="H961" s="2">
        <v>34.299999999999997</v>
      </c>
      <c r="I961" s="2">
        <v>34.299999999999997</v>
      </c>
      <c r="J961" s="2">
        <v>35.200000000000003</v>
      </c>
      <c r="K961" s="2">
        <v>36.4</v>
      </c>
      <c r="L961" s="2">
        <v>40.4</v>
      </c>
      <c r="M961" s="2">
        <v>39.5</v>
      </c>
      <c r="N961">
        <f t="shared" si="192"/>
        <v>2.8633336631348261E-2</v>
      </c>
      <c r="O961">
        <f t="shared" si="193"/>
        <v>2.8633336631348261</v>
      </c>
      <c r="P961">
        <f t="shared" si="194"/>
        <v>5</v>
      </c>
      <c r="Q961">
        <f t="shared" si="195"/>
        <v>49.6</v>
      </c>
      <c r="R961">
        <f t="shared" si="196"/>
        <v>12.6</v>
      </c>
      <c r="S961" s="3">
        <f t="shared" si="197"/>
        <v>72.702702702702709</v>
      </c>
    </row>
    <row r="962" spans="1:19" ht="14.45" x14ac:dyDescent="0.3">
      <c r="A962">
        <v>5</v>
      </c>
      <c r="C962" t="str">
        <f t="shared" si="191"/>
        <v>ODS5«</v>
      </c>
      <c r="D962" s="8" t="s">
        <v>26</v>
      </c>
      <c r="E962" s="8">
        <v>20.3</v>
      </c>
      <c r="F962" s="2">
        <v>18.899999999999999</v>
      </c>
      <c r="G962" s="2">
        <v>19.2</v>
      </c>
      <c r="H962" s="2">
        <v>19.600000000000001</v>
      </c>
      <c r="I962" s="2">
        <v>20.3</v>
      </c>
      <c r="J962" s="2">
        <v>21.4</v>
      </c>
      <c r="K962" s="2">
        <v>21</v>
      </c>
      <c r="L962" s="2">
        <v>20.6</v>
      </c>
      <c r="M962" s="2">
        <v>20.399999999999999</v>
      </c>
      <c r="N962">
        <f t="shared" si="192"/>
        <v>8.0331609972015272E-3</v>
      </c>
      <c r="O962">
        <f t="shared" si="193"/>
        <v>0.80331609972015272</v>
      </c>
      <c r="P962">
        <f t="shared" si="194"/>
        <v>2.0082902493003818</v>
      </c>
      <c r="Q962">
        <f t="shared" si="195"/>
        <v>49.6</v>
      </c>
      <c r="R962">
        <f t="shared" si="196"/>
        <v>12.6</v>
      </c>
      <c r="S962" s="3">
        <f t="shared" si="197"/>
        <v>21.081081081081081</v>
      </c>
    </row>
    <row r="963" spans="1:19" ht="14.45" x14ac:dyDescent="0.3">
      <c r="A963">
        <v>5</v>
      </c>
      <c r="C963" t="str">
        <f t="shared" si="191"/>
        <v>ODS5«</v>
      </c>
      <c r="D963" s="8" t="s">
        <v>27</v>
      </c>
      <c r="E963" s="8">
        <v>9.9</v>
      </c>
      <c r="F963" s="2">
        <v>11.7</v>
      </c>
      <c r="G963" s="2">
        <v>11.9</v>
      </c>
      <c r="H963" s="2">
        <v>12.1</v>
      </c>
      <c r="I963" s="2">
        <v>12</v>
      </c>
      <c r="J963" s="2">
        <v>19.100000000000001</v>
      </c>
      <c r="K963" s="2">
        <v>19.600000000000001</v>
      </c>
      <c r="L963" s="2">
        <v>19.8</v>
      </c>
      <c r="M963" s="2">
        <v>20</v>
      </c>
      <c r="N963">
        <f t="shared" si="192"/>
        <v>0.10572957303197406</v>
      </c>
      <c r="O963">
        <f t="shared" si="193"/>
        <v>10.572957303197406</v>
      </c>
      <c r="P963">
        <f t="shared" si="194"/>
        <v>5</v>
      </c>
      <c r="Q963">
        <f t="shared" si="195"/>
        <v>49.6</v>
      </c>
      <c r="R963">
        <f t="shared" si="196"/>
        <v>12.6</v>
      </c>
      <c r="S963" s="3">
        <f t="shared" si="197"/>
        <v>20</v>
      </c>
    </row>
    <row r="964" spans="1:19" ht="14.45" x14ac:dyDescent="0.3">
      <c r="A964">
        <v>5</v>
      </c>
      <c r="C964" t="str">
        <f t="shared" si="191"/>
        <v>ODS5«</v>
      </c>
      <c r="D964" s="8" t="s">
        <v>28</v>
      </c>
      <c r="E964" s="8">
        <v>43.6</v>
      </c>
      <c r="F964" s="2">
        <v>44.4</v>
      </c>
      <c r="G964" s="2">
        <v>43.6</v>
      </c>
      <c r="H964" s="2">
        <v>43.6</v>
      </c>
      <c r="I964" s="2">
        <v>45.8</v>
      </c>
      <c r="J964" s="2">
        <v>46.1</v>
      </c>
      <c r="K964" s="2">
        <v>46.7</v>
      </c>
      <c r="L964" s="2">
        <v>47.6</v>
      </c>
      <c r="M964" s="2">
        <v>49.6</v>
      </c>
      <c r="N964">
        <f t="shared" si="192"/>
        <v>2.6122090928343722E-2</v>
      </c>
      <c r="O964">
        <f t="shared" si="193"/>
        <v>2.6122090928343722</v>
      </c>
      <c r="P964">
        <f t="shared" si="194"/>
        <v>5</v>
      </c>
      <c r="Q964">
        <f t="shared" si="195"/>
        <v>49.6</v>
      </c>
      <c r="R964">
        <f t="shared" si="196"/>
        <v>12.6</v>
      </c>
      <c r="S964" s="3">
        <f t="shared" si="197"/>
        <v>100</v>
      </c>
    </row>
    <row r="965" spans="1:19" ht="14.45" x14ac:dyDescent="0.3">
      <c r="A965">
        <v>5</v>
      </c>
      <c r="C965" t="str">
        <f t="shared" si="191"/>
        <v>ODS5«</v>
      </c>
      <c r="D965" s="8" t="s">
        <v>29</v>
      </c>
      <c r="E965" s="8">
        <v>25.9</v>
      </c>
      <c r="F965" s="2">
        <v>27.3</v>
      </c>
      <c r="G965" s="2">
        <v>27.8</v>
      </c>
      <c r="H965" s="2">
        <v>28.2</v>
      </c>
      <c r="I965" s="2">
        <v>28.4</v>
      </c>
      <c r="J965" s="2">
        <v>30</v>
      </c>
      <c r="K965" s="2">
        <v>30.9</v>
      </c>
      <c r="L965" s="2">
        <v>32.1</v>
      </c>
      <c r="M965" s="2">
        <v>32.700000000000003</v>
      </c>
      <c r="N965">
        <f t="shared" si="192"/>
        <v>3.0053373665631877E-2</v>
      </c>
      <c r="O965">
        <f t="shared" si="193"/>
        <v>3.0053373665631877</v>
      </c>
      <c r="P965">
        <f t="shared" si="194"/>
        <v>5</v>
      </c>
      <c r="Q965">
        <f t="shared" si="195"/>
        <v>49.6</v>
      </c>
      <c r="R965">
        <f t="shared" si="196"/>
        <v>12.6</v>
      </c>
      <c r="S965" s="3">
        <f t="shared" si="197"/>
        <v>54.324324324324323</v>
      </c>
    </row>
    <row r="966" spans="1:19" ht="14.45" x14ac:dyDescent="0.3">
      <c r="A966">
        <v>5</v>
      </c>
      <c r="C966" t="str">
        <f t="shared" si="190"/>
        <v>ODS5«</v>
      </c>
      <c r="D966" s="7" t="s">
        <v>187</v>
      </c>
      <c r="E966" s="7"/>
      <c r="F966" s="2"/>
      <c r="G966" s="2"/>
      <c r="H966" s="2"/>
      <c r="I966" s="2"/>
      <c r="J966" s="2"/>
      <c r="K966" s="2"/>
      <c r="L966" s="2"/>
      <c r="M966" s="2"/>
      <c r="O966" t="s">
        <v>191</v>
      </c>
      <c r="S966" s="3"/>
    </row>
    <row r="967" spans="1:19" ht="14.45" x14ac:dyDescent="0.3">
      <c r="A967">
        <v>5</v>
      </c>
      <c r="C967" t="str">
        <f t="shared" si="190"/>
        <v>ODS5«</v>
      </c>
      <c r="D967" s="8" t="s">
        <v>2</v>
      </c>
      <c r="E967" s="8">
        <v>28.3</v>
      </c>
      <c r="F967" s="2">
        <v>27.3</v>
      </c>
      <c r="G967" s="2">
        <v>42.9</v>
      </c>
      <c r="H967" s="2">
        <v>40.799999999999997</v>
      </c>
      <c r="I967" s="2">
        <v>40.799999999999997</v>
      </c>
      <c r="J967" s="2">
        <v>42.2</v>
      </c>
      <c r="K967" s="2">
        <v>39.200000000000003</v>
      </c>
      <c r="L967" s="2">
        <v>40.799999999999997</v>
      </c>
      <c r="M967" s="2">
        <v>41.2</v>
      </c>
      <c r="N967">
        <f>(M967/H967)^(1/5)-1</f>
        <v>1.953139886830435E-3</v>
      </c>
      <c r="O967">
        <f t="shared" si="193"/>
        <v>0.1953139886830435</v>
      </c>
      <c r="P967">
        <f t="shared" si="194"/>
        <v>0.48828497170760876</v>
      </c>
      <c r="Q967">
        <f>MAX($M$967:$M$993)</f>
        <v>54.5</v>
      </c>
      <c r="R967">
        <f>MIN($M$967:$M$993)</f>
        <v>7.7</v>
      </c>
      <c r="S967" s="3">
        <f>(M967-R967)/(Q967-R967)*100</f>
        <v>71.581196581196579</v>
      </c>
    </row>
    <row r="968" spans="1:19" ht="14.45" x14ac:dyDescent="0.3">
      <c r="A968">
        <v>5</v>
      </c>
      <c r="C968" t="str">
        <f t="shared" si="190"/>
        <v>ODS5«</v>
      </c>
      <c r="D968" s="8" t="s">
        <v>3</v>
      </c>
      <c r="E968" s="8">
        <v>33.299999999999997</v>
      </c>
      <c r="F968" s="2">
        <v>33.299999999999997</v>
      </c>
      <c r="G968" s="2">
        <v>31.3</v>
      </c>
      <c r="H968" s="2">
        <v>31.3</v>
      </c>
      <c r="I968" s="2">
        <v>25</v>
      </c>
      <c r="J968" s="2">
        <v>26.7</v>
      </c>
      <c r="K968" s="2">
        <v>37.5</v>
      </c>
      <c r="L968" s="2">
        <v>50</v>
      </c>
      <c r="M968" s="2">
        <v>52.9</v>
      </c>
      <c r="N968">
        <f t="shared" ref="N968:N994" si="198">(M968/H968)^(1/5)-1</f>
        <v>0.11066290443091842</v>
      </c>
      <c r="O968">
        <f t="shared" si="193"/>
        <v>11.066290443091841</v>
      </c>
      <c r="P968">
        <f t="shared" si="194"/>
        <v>5</v>
      </c>
      <c r="Q968">
        <f t="shared" ref="Q968:Q994" si="199">MAX($M$967:$M$993)</f>
        <v>54.5</v>
      </c>
      <c r="R968">
        <f t="shared" ref="R968:R994" si="200">MIN($M$967:$M$993)</f>
        <v>7.7</v>
      </c>
      <c r="S968" s="3">
        <f t="shared" ref="S968:S994" si="201">(M968-R968)/(Q968-R968)*100</f>
        <v>96.581196581196579</v>
      </c>
    </row>
    <row r="969" spans="1:19" ht="14.45" x14ac:dyDescent="0.3">
      <c r="A969">
        <v>5</v>
      </c>
      <c r="C969" t="str">
        <f t="shared" si="190"/>
        <v>ODS5«</v>
      </c>
      <c r="D969" s="8" t="s">
        <v>4</v>
      </c>
      <c r="E969" s="8">
        <v>31.6</v>
      </c>
      <c r="F969" s="2">
        <v>31.6</v>
      </c>
      <c r="G969" s="2">
        <v>22.2</v>
      </c>
      <c r="H969" s="2">
        <v>27.8</v>
      </c>
      <c r="I969" s="2">
        <v>22.2</v>
      </c>
      <c r="J969" s="2">
        <v>22.2</v>
      </c>
      <c r="K969" s="2">
        <v>22.2</v>
      </c>
      <c r="L969" s="2">
        <v>30.8</v>
      </c>
      <c r="M969" s="2">
        <v>50</v>
      </c>
      <c r="N969">
        <f t="shared" si="198"/>
        <v>0.12456624009384942</v>
      </c>
      <c r="O969">
        <f t="shared" si="193"/>
        <v>12.456624009384942</v>
      </c>
      <c r="P969">
        <f t="shared" si="194"/>
        <v>5</v>
      </c>
      <c r="Q969">
        <f t="shared" si="199"/>
        <v>54.5</v>
      </c>
      <c r="R969">
        <f t="shared" si="200"/>
        <v>7.7</v>
      </c>
      <c r="S969" s="3">
        <f t="shared" si="201"/>
        <v>90.384615384615387</v>
      </c>
    </row>
    <row r="970" spans="1:19" ht="14.45" x14ac:dyDescent="0.3">
      <c r="A970">
        <v>5</v>
      </c>
      <c r="C970" t="str">
        <f t="shared" si="190"/>
        <v>ODS5«</v>
      </c>
      <c r="D970" s="8" t="s">
        <v>5</v>
      </c>
      <c r="E970" s="8">
        <v>38</v>
      </c>
      <c r="F970" s="2">
        <v>33.9</v>
      </c>
      <c r="G970" s="2">
        <v>30.9</v>
      </c>
      <c r="H970" s="2">
        <v>27</v>
      </c>
      <c r="I970" s="2">
        <v>36.1</v>
      </c>
      <c r="J970" s="2">
        <v>37</v>
      </c>
      <c r="K970" s="2">
        <v>39.200000000000003</v>
      </c>
      <c r="L970" s="2">
        <v>38.799999999999997</v>
      </c>
      <c r="M970" s="2">
        <v>40</v>
      </c>
      <c r="N970">
        <f t="shared" si="198"/>
        <v>8.1780741066402873E-2</v>
      </c>
      <c r="O970">
        <f t="shared" si="193"/>
        <v>8.1780741066402882</v>
      </c>
      <c r="P970">
        <f t="shared" si="194"/>
        <v>5</v>
      </c>
      <c r="Q970">
        <f t="shared" si="199"/>
        <v>54.5</v>
      </c>
      <c r="R970">
        <f t="shared" si="200"/>
        <v>7.7</v>
      </c>
      <c r="S970" s="3">
        <f t="shared" si="201"/>
        <v>69.01709401709401</v>
      </c>
    </row>
    <row r="971" spans="1:19" ht="14.45" x14ac:dyDescent="0.3">
      <c r="A971">
        <v>5</v>
      </c>
      <c r="C971" t="str">
        <f t="shared" si="190"/>
        <v>ODS5«</v>
      </c>
      <c r="D971" s="8" t="s">
        <v>6</v>
      </c>
      <c r="E971" s="8">
        <v>33.299999999999997</v>
      </c>
      <c r="F971" s="2">
        <v>8.3000000000000007</v>
      </c>
      <c r="G971" s="2">
        <v>8.3000000000000007</v>
      </c>
      <c r="H971" s="2">
        <v>8.3000000000000007</v>
      </c>
      <c r="I971" s="2">
        <v>8.3000000000000007</v>
      </c>
      <c r="J971" s="2">
        <v>8.3000000000000007</v>
      </c>
      <c r="K971" s="2">
        <v>16.7</v>
      </c>
      <c r="L971" s="2">
        <v>16.7</v>
      </c>
      <c r="M971" s="2">
        <v>25</v>
      </c>
      <c r="N971">
        <f t="shared" si="198"/>
        <v>0.24672992320909715</v>
      </c>
      <c r="O971">
        <f t="shared" si="193"/>
        <v>24.672992320909714</v>
      </c>
      <c r="P971">
        <f t="shared" si="194"/>
        <v>5</v>
      </c>
      <c r="Q971">
        <f t="shared" si="199"/>
        <v>54.5</v>
      </c>
      <c r="R971">
        <f t="shared" si="200"/>
        <v>7.7</v>
      </c>
      <c r="S971" s="3">
        <f t="shared" si="201"/>
        <v>36.965811965811966</v>
      </c>
    </row>
    <row r="972" spans="1:19" ht="14.45" x14ac:dyDescent="0.3">
      <c r="A972">
        <v>5</v>
      </c>
      <c r="C972" t="str">
        <f t="shared" si="190"/>
        <v>ODS5«</v>
      </c>
      <c r="D972" s="8" t="s">
        <v>7</v>
      </c>
      <c r="E972" s="8">
        <v>13.6</v>
      </c>
      <c r="F972" s="2">
        <v>19</v>
      </c>
      <c r="G972" s="2">
        <v>19</v>
      </c>
      <c r="H972" s="2">
        <v>14.3</v>
      </c>
      <c r="I972" s="2">
        <v>19</v>
      </c>
      <c r="J972" s="2">
        <v>28.6</v>
      </c>
      <c r="K972" s="2">
        <v>23.8</v>
      </c>
      <c r="L972" s="2">
        <v>19</v>
      </c>
      <c r="M972" s="2">
        <v>27.8</v>
      </c>
      <c r="N972">
        <f t="shared" si="198"/>
        <v>0.14219893711203047</v>
      </c>
      <c r="O972">
        <f t="shared" si="193"/>
        <v>14.219893711203046</v>
      </c>
      <c r="P972">
        <f t="shared" si="194"/>
        <v>5</v>
      </c>
      <c r="Q972">
        <f t="shared" si="199"/>
        <v>54.5</v>
      </c>
      <c r="R972">
        <f t="shared" si="200"/>
        <v>7.7</v>
      </c>
      <c r="S972" s="3">
        <f t="shared" si="201"/>
        <v>42.948717948717956</v>
      </c>
    </row>
    <row r="973" spans="1:19" ht="14.45" x14ac:dyDescent="0.3">
      <c r="A973">
        <v>5</v>
      </c>
      <c r="C973" t="str">
        <f t="shared" si="190"/>
        <v>ODS5«</v>
      </c>
      <c r="D973" s="8" t="s">
        <v>8</v>
      </c>
      <c r="E973" s="8">
        <v>43.5</v>
      </c>
      <c r="F973" s="2">
        <v>45.5</v>
      </c>
      <c r="G973" s="2">
        <v>30</v>
      </c>
      <c r="H973" s="2">
        <v>29.4</v>
      </c>
      <c r="I973" s="2">
        <v>29.4</v>
      </c>
      <c r="J973" s="2">
        <v>40.9</v>
      </c>
      <c r="K973" s="2">
        <v>40.9</v>
      </c>
      <c r="L973" s="2">
        <v>31.6</v>
      </c>
      <c r="M973" s="2">
        <v>35</v>
      </c>
      <c r="N973">
        <f t="shared" si="198"/>
        <v>3.5485788455905221E-2</v>
      </c>
      <c r="O973">
        <f t="shared" si="193"/>
        <v>3.5485788455905221</v>
      </c>
      <c r="P973">
        <f t="shared" si="194"/>
        <v>5</v>
      </c>
      <c r="Q973">
        <f t="shared" si="199"/>
        <v>54.5</v>
      </c>
      <c r="R973">
        <f t="shared" si="200"/>
        <v>7.7</v>
      </c>
      <c r="S973" s="3">
        <f t="shared" si="201"/>
        <v>58.333333333333336</v>
      </c>
    </row>
    <row r="974" spans="1:19" ht="14.45" x14ac:dyDescent="0.3">
      <c r="A974">
        <v>5</v>
      </c>
      <c r="C974" t="str">
        <f t="shared" si="190"/>
        <v>ODS5«</v>
      </c>
      <c r="D974" s="8" t="s">
        <v>9</v>
      </c>
      <c r="E974" s="8">
        <v>8.6</v>
      </c>
      <c r="F974" s="2">
        <v>8.3000000000000007</v>
      </c>
      <c r="G974" s="2">
        <v>5.6</v>
      </c>
      <c r="H974" s="2">
        <v>8.1</v>
      </c>
      <c r="I974" s="2">
        <v>17.100000000000001</v>
      </c>
      <c r="J974" s="2">
        <v>22</v>
      </c>
      <c r="K974" s="2">
        <v>25</v>
      </c>
      <c r="L974" s="2">
        <v>22.5</v>
      </c>
      <c r="M974" s="2">
        <v>22</v>
      </c>
      <c r="N974">
        <f t="shared" si="198"/>
        <v>0.22120207171553274</v>
      </c>
      <c r="O974">
        <f t="shared" si="193"/>
        <v>22.120207171553275</v>
      </c>
      <c r="P974">
        <f t="shared" si="194"/>
        <v>5</v>
      </c>
      <c r="Q974">
        <f t="shared" si="199"/>
        <v>54.5</v>
      </c>
      <c r="R974">
        <f t="shared" si="200"/>
        <v>7.7</v>
      </c>
      <c r="S974" s="3">
        <f t="shared" si="201"/>
        <v>30.555555555555557</v>
      </c>
    </row>
    <row r="975" spans="1:19" ht="14.45" x14ac:dyDescent="0.3">
      <c r="A975">
        <v>5</v>
      </c>
      <c r="C975" t="str">
        <f t="shared" si="190"/>
        <v>ODS5«</v>
      </c>
      <c r="D975" s="8" t="s">
        <v>10</v>
      </c>
      <c r="E975" s="8">
        <v>18.399999999999999</v>
      </c>
      <c r="F975" s="2">
        <v>29.3</v>
      </c>
      <c r="G975" s="2">
        <v>40.5</v>
      </c>
      <c r="H975" s="2">
        <v>46.2</v>
      </c>
      <c r="I975" s="2">
        <v>50</v>
      </c>
      <c r="J975" s="2">
        <v>43.4</v>
      </c>
      <c r="K975" s="2">
        <v>35.200000000000003</v>
      </c>
      <c r="L975" s="2">
        <v>35.200000000000003</v>
      </c>
      <c r="M975" s="2">
        <v>25.9</v>
      </c>
      <c r="N975">
        <f t="shared" si="198"/>
        <v>-0.10929978385569927</v>
      </c>
      <c r="O975">
        <f t="shared" si="193"/>
        <v>-10.929978385569928</v>
      </c>
      <c r="P975">
        <f t="shared" si="194"/>
        <v>-5</v>
      </c>
      <c r="Q975">
        <f t="shared" si="199"/>
        <v>54.5</v>
      </c>
      <c r="R975">
        <f t="shared" si="200"/>
        <v>7.7</v>
      </c>
      <c r="S975" s="3">
        <f t="shared" si="201"/>
        <v>38.888888888888893</v>
      </c>
    </row>
    <row r="976" spans="1:19" ht="14.45" x14ac:dyDescent="0.3">
      <c r="A976">
        <v>5</v>
      </c>
      <c r="C976" t="str">
        <f t="shared" si="190"/>
        <v>ODS5«</v>
      </c>
      <c r="D976" s="8" t="s">
        <v>11</v>
      </c>
      <c r="E976" s="8">
        <v>26.3</v>
      </c>
      <c r="F976" s="2">
        <v>26.3</v>
      </c>
      <c r="G976" s="2">
        <v>34.200000000000003</v>
      </c>
      <c r="H976" s="2">
        <v>26.3</v>
      </c>
      <c r="I976" s="2">
        <v>25.7</v>
      </c>
      <c r="J976" s="2">
        <v>31.6</v>
      </c>
      <c r="K976" s="2">
        <v>51.2</v>
      </c>
      <c r="L976" s="2">
        <v>50</v>
      </c>
      <c r="M976" s="2">
        <v>46.9</v>
      </c>
      <c r="N976">
        <f t="shared" si="198"/>
        <v>0.12264751362223181</v>
      </c>
      <c r="O976">
        <f t="shared" si="193"/>
        <v>12.26475136222318</v>
      </c>
      <c r="P976">
        <f t="shared" si="194"/>
        <v>5</v>
      </c>
      <c r="Q976">
        <f t="shared" si="199"/>
        <v>54.5</v>
      </c>
      <c r="R976">
        <f t="shared" si="200"/>
        <v>7.7</v>
      </c>
      <c r="S976" s="3">
        <f t="shared" si="201"/>
        <v>83.760683760683747</v>
      </c>
    </row>
    <row r="977" spans="1:19" ht="14.45" x14ac:dyDescent="0.3">
      <c r="A977">
        <v>5</v>
      </c>
      <c r="C977" t="str">
        <f t="shared" si="190"/>
        <v>ODS5«</v>
      </c>
      <c r="D977" s="8" t="s">
        <v>12</v>
      </c>
      <c r="E977" s="8">
        <v>7.7</v>
      </c>
      <c r="F977" s="2">
        <v>7.7</v>
      </c>
      <c r="G977" s="2">
        <v>42.9</v>
      </c>
      <c r="H977" s="2">
        <v>13.3</v>
      </c>
      <c r="I977" s="2">
        <v>13.3</v>
      </c>
      <c r="J977" s="2">
        <v>26.7</v>
      </c>
      <c r="K977" s="2">
        <v>26.7</v>
      </c>
      <c r="L977" s="2">
        <v>13.3</v>
      </c>
      <c r="M977" s="2">
        <v>13.3</v>
      </c>
      <c r="N977">
        <f t="shared" si="198"/>
        <v>0</v>
      </c>
      <c r="O977">
        <f t="shared" si="193"/>
        <v>0</v>
      </c>
      <c r="P977">
        <f t="shared" si="194"/>
        <v>0</v>
      </c>
      <c r="Q977">
        <f t="shared" si="199"/>
        <v>54.5</v>
      </c>
      <c r="R977">
        <f t="shared" si="200"/>
        <v>7.7</v>
      </c>
      <c r="S977" s="3">
        <f t="shared" si="201"/>
        <v>11.965811965811968</v>
      </c>
    </row>
    <row r="978" spans="1:19" ht="14.45" x14ac:dyDescent="0.3">
      <c r="A978">
        <v>5</v>
      </c>
      <c r="C978" t="str">
        <f t="shared" si="190"/>
        <v>ODS5«</v>
      </c>
      <c r="D978" s="8" t="s">
        <v>13</v>
      </c>
      <c r="E978" s="8">
        <v>46.9</v>
      </c>
      <c r="F978" s="2">
        <v>53.1</v>
      </c>
      <c r="G978" s="2">
        <v>53.6</v>
      </c>
      <c r="H978" s="2">
        <v>33.299999999999997</v>
      </c>
      <c r="I978" s="2">
        <v>35.299999999999997</v>
      </c>
      <c r="J978" s="2">
        <v>33.299999999999997</v>
      </c>
      <c r="K978" s="2">
        <v>38.1</v>
      </c>
      <c r="L978" s="2">
        <v>57.6</v>
      </c>
      <c r="M978" s="2">
        <v>54.5</v>
      </c>
      <c r="N978">
        <f t="shared" si="198"/>
        <v>0.10354603260397366</v>
      </c>
      <c r="O978">
        <f t="shared" si="193"/>
        <v>10.354603260397365</v>
      </c>
      <c r="P978">
        <f t="shared" si="194"/>
        <v>5</v>
      </c>
      <c r="Q978">
        <f t="shared" si="199"/>
        <v>54.5</v>
      </c>
      <c r="R978">
        <f t="shared" si="200"/>
        <v>7.7</v>
      </c>
      <c r="S978" s="3">
        <f t="shared" si="201"/>
        <v>100</v>
      </c>
    </row>
    <row r="979" spans="1:19" ht="14.45" x14ac:dyDescent="0.3">
      <c r="A979">
        <v>5</v>
      </c>
      <c r="C979" t="str">
        <f t="shared" si="190"/>
        <v>ODS5«</v>
      </c>
      <c r="D979" s="8" t="s">
        <v>14</v>
      </c>
      <c r="E979" s="8">
        <v>48.7</v>
      </c>
      <c r="F979" s="2">
        <v>47.4</v>
      </c>
      <c r="G979" s="2">
        <v>47.1</v>
      </c>
      <c r="H979" s="2">
        <v>48.5</v>
      </c>
      <c r="I979" s="2">
        <v>47.4</v>
      </c>
      <c r="J979" s="2">
        <v>50</v>
      </c>
      <c r="K979" s="2">
        <v>48.6</v>
      </c>
      <c r="L979" s="2">
        <v>48.6</v>
      </c>
      <c r="M979" s="2">
        <v>51.2</v>
      </c>
      <c r="N979">
        <f t="shared" si="198"/>
        <v>1.0894059607687634E-2</v>
      </c>
      <c r="O979">
        <f t="shared" si="193"/>
        <v>1.0894059607687634</v>
      </c>
      <c r="P979">
        <f t="shared" si="194"/>
        <v>2.7235149019219085</v>
      </c>
      <c r="Q979">
        <f t="shared" si="199"/>
        <v>54.5</v>
      </c>
      <c r="R979">
        <f t="shared" si="200"/>
        <v>7.7</v>
      </c>
      <c r="S979" s="3">
        <f t="shared" si="201"/>
        <v>92.948717948717956</v>
      </c>
    </row>
    <row r="980" spans="1:19" ht="14.45" x14ac:dyDescent="0.3">
      <c r="A980">
        <v>5</v>
      </c>
      <c r="C980" t="str">
        <f t="shared" si="190"/>
        <v>ODS5«</v>
      </c>
      <c r="D980" s="8" t="s">
        <v>15</v>
      </c>
      <c r="E980" s="8">
        <v>4</v>
      </c>
      <c r="F980" s="2">
        <v>8</v>
      </c>
      <c r="G980" s="2">
        <v>8</v>
      </c>
      <c r="H980" s="2">
        <v>15.2</v>
      </c>
      <c r="I980" s="2">
        <v>17.399999999999999</v>
      </c>
      <c r="J980" s="2">
        <v>16.3</v>
      </c>
      <c r="K980" s="2">
        <v>25.5</v>
      </c>
      <c r="L980" s="2">
        <v>9.8000000000000007</v>
      </c>
      <c r="M980" s="2">
        <v>11.3</v>
      </c>
      <c r="N980">
        <f t="shared" si="198"/>
        <v>-5.7574624918255934E-2</v>
      </c>
      <c r="O980">
        <f t="shared" si="193"/>
        <v>-5.7574624918255939</v>
      </c>
      <c r="P980">
        <f t="shared" si="194"/>
        <v>-5</v>
      </c>
      <c r="Q980">
        <f t="shared" si="199"/>
        <v>54.5</v>
      </c>
      <c r="R980">
        <f t="shared" si="200"/>
        <v>7.7</v>
      </c>
      <c r="S980" s="3">
        <f t="shared" si="201"/>
        <v>7.6923076923076943</v>
      </c>
    </row>
    <row r="981" spans="1:19" ht="14.45" x14ac:dyDescent="0.3">
      <c r="A981">
        <v>5</v>
      </c>
      <c r="C981" t="str">
        <f t="shared" si="190"/>
        <v>ODS5«</v>
      </c>
      <c r="D981" s="8" t="s">
        <v>16</v>
      </c>
      <c r="E981" s="8">
        <v>9.1</v>
      </c>
      <c r="F981" s="2">
        <v>10</v>
      </c>
      <c r="G981" s="2">
        <v>0</v>
      </c>
      <c r="H981" s="2">
        <v>0</v>
      </c>
      <c r="I981" s="2">
        <v>0</v>
      </c>
      <c r="J981" s="2">
        <v>0</v>
      </c>
      <c r="K981" s="2">
        <v>7.1</v>
      </c>
      <c r="L981" s="2">
        <v>14.3</v>
      </c>
      <c r="M981" s="2">
        <v>20</v>
      </c>
      <c r="N981" t="e">
        <f t="shared" si="198"/>
        <v>#DIV/0!</v>
      </c>
      <c r="O981" t="e">
        <f t="shared" si="193"/>
        <v>#DIV/0!</v>
      </c>
      <c r="P981">
        <v>5</v>
      </c>
      <c r="Q981">
        <f t="shared" si="199"/>
        <v>54.5</v>
      </c>
      <c r="R981">
        <f t="shared" si="200"/>
        <v>7.7</v>
      </c>
      <c r="S981" s="3">
        <f t="shared" si="201"/>
        <v>26.282051282051285</v>
      </c>
    </row>
    <row r="982" spans="1:19" ht="14.45" x14ac:dyDescent="0.3">
      <c r="A982">
        <v>5</v>
      </c>
      <c r="C982" t="str">
        <f t="shared" si="190"/>
        <v>ODS5«</v>
      </c>
      <c r="D982" s="8" t="s">
        <v>17</v>
      </c>
      <c r="E982" s="8">
        <v>16.7</v>
      </c>
      <c r="F982" s="2">
        <v>13.3</v>
      </c>
      <c r="G982" s="2">
        <v>20</v>
      </c>
      <c r="H982" s="2">
        <v>20</v>
      </c>
      <c r="I982" s="2">
        <v>24.2</v>
      </c>
      <c r="J982" s="2">
        <v>20.6</v>
      </c>
      <c r="K982" s="2">
        <v>20.6</v>
      </c>
      <c r="L982" s="2">
        <v>20.6</v>
      </c>
      <c r="M982" s="2">
        <v>25.7</v>
      </c>
      <c r="N982">
        <f t="shared" si="198"/>
        <v>5.1430632213731453E-2</v>
      </c>
      <c r="O982">
        <f t="shared" si="193"/>
        <v>5.1430632213731453</v>
      </c>
      <c r="P982">
        <f t="shared" si="194"/>
        <v>5</v>
      </c>
      <c r="Q982">
        <f t="shared" si="199"/>
        <v>54.5</v>
      </c>
      <c r="R982">
        <f t="shared" si="200"/>
        <v>7.7</v>
      </c>
      <c r="S982" s="3">
        <f t="shared" si="201"/>
        <v>38.461538461538467</v>
      </c>
    </row>
    <row r="983" spans="1:19" ht="14.45" x14ac:dyDescent="0.3">
      <c r="A983">
        <v>5</v>
      </c>
      <c r="C983" t="str">
        <f t="shared" si="190"/>
        <v>ODS5«</v>
      </c>
      <c r="D983" s="8" t="s">
        <v>18</v>
      </c>
      <c r="E983" s="8">
        <v>13</v>
      </c>
      <c r="F983" s="2">
        <v>24.2</v>
      </c>
      <c r="G983" s="2">
        <v>27.1</v>
      </c>
      <c r="H983" s="2">
        <v>26.3</v>
      </c>
      <c r="I983" s="2">
        <v>25.4</v>
      </c>
      <c r="J983" s="2">
        <v>28.1</v>
      </c>
      <c r="K983" s="2">
        <v>16.7</v>
      </c>
      <c r="L983" s="2">
        <v>33.799999999999997</v>
      </c>
      <c r="M983" s="2">
        <v>33.799999999999997</v>
      </c>
      <c r="N983">
        <f t="shared" si="198"/>
        <v>5.145863112400928E-2</v>
      </c>
      <c r="O983">
        <f t="shared" si="193"/>
        <v>5.145863112400928</v>
      </c>
      <c r="P983">
        <f t="shared" si="194"/>
        <v>5</v>
      </c>
      <c r="Q983">
        <f t="shared" si="199"/>
        <v>54.5</v>
      </c>
      <c r="R983">
        <f t="shared" si="200"/>
        <v>7.7</v>
      </c>
      <c r="S983" s="3">
        <f t="shared" si="201"/>
        <v>55.769230769230774</v>
      </c>
    </row>
    <row r="984" spans="1:19" ht="14.45" x14ac:dyDescent="0.3">
      <c r="A984">
        <v>5</v>
      </c>
      <c r="C984" t="str">
        <f t="shared" si="190"/>
        <v>ODS5«</v>
      </c>
      <c r="D984" s="8" t="s">
        <v>19</v>
      </c>
      <c r="E984" s="8">
        <v>30.8</v>
      </c>
      <c r="F984" s="2">
        <v>28</v>
      </c>
      <c r="G984" s="2">
        <v>24</v>
      </c>
      <c r="H984" s="2">
        <v>25.9</v>
      </c>
      <c r="I984" s="2">
        <v>21.4</v>
      </c>
      <c r="J984" s="2">
        <v>22.2</v>
      </c>
      <c r="K984" s="2">
        <v>25.9</v>
      </c>
      <c r="L984" s="2">
        <v>28.6</v>
      </c>
      <c r="M984" s="2">
        <v>25.9</v>
      </c>
      <c r="N984">
        <f t="shared" si="198"/>
        <v>0</v>
      </c>
      <c r="O984">
        <f t="shared" si="193"/>
        <v>0</v>
      </c>
      <c r="P984">
        <f t="shared" si="194"/>
        <v>0</v>
      </c>
      <c r="Q984">
        <f t="shared" si="199"/>
        <v>54.5</v>
      </c>
      <c r="R984">
        <f t="shared" si="200"/>
        <v>7.7</v>
      </c>
      <c r="S984" s="3">
        <f t="shared" si="201"/>
        <v>38.888888888888893</v>
      </c>
    </row>
    <row r="985" spans="1:19" ht="14.45" x14ac:dyDescent="0.3">
      <c r="A985">
        <v>5</v>
      </c>
      <c r="C985" t="str">
        <f t="shared" si="190"/>
        <v>ODS5«</v>
      </c>
      <c r="D985" s="8" t="s">
        <v>20</v>
      </c>
      <c r="E985" s="8">
        <v>13.7</v>
      </c>
      <c r="F985" s="2">
        <v>18.3</v>
      </c>
      <c r="G985" s="2">
        <v>20.399999999999999</v>
      </c>
      <c r="H985" s="2">
        <v>21.3</v>
      </c>
      <c r="I985" s="2">
        <v>24.1</v>
      </c>
      <c r="J985" s="2">
        <v>26.4</v>
      </c>
      <c r="K985" s="2">
        <v>25.5</v>
      </c>
      <c r="L985" s="2">
        <v>32.799999999999997</v>
      </c>
      <c r="M985" s="2">
        <v>33.299999999999997</v>
      </c>
      <c r="N985">
        <f t="shared" si="198"/>
        <v>9.3485241916883011E-2</v>
      </c>
      <c r="O985">
        <f t="shared" si="193"/>
        <v>9.348524191688302</v>
      </c>
      <c r="P985">
        <f t="shared" si="194"/>
        <v>5</v>
      </c>
      <c r="Q985">
        <f t="shared" si="199"/>
        <v>54.5</v>
      </c>
      <c r="R985">
        <f t="shared" si="200"/>
        <v>7.7</v>
      </c>
      <c r="S985" s="3">
        <f t="shared" si="201"/>
        <v>54.700854700854698</v>
      </c>
    </row>
    <row r="986" spans="1:19" ht="14.45" x14ac:dyDescent="0.3">
      <c r="A986">
        <v>5</v>
      </c>
      <c r="C986" t="str">
        <f t="shared" si="190"/>
        <v>ODS5«</v>
      </c>
      <c r="D986" s="8" t="s">
        <v>21</v>
      </c>
      <c r="E986" s="8">
        <v>26.7</v>
      </c>
      <c r="F986" s="2">
        <v>26.7</v>
      </c>
      <c r="G986" s="2">
        <v>27.8</v>
      </c>
      <c r="H986" s="2">
        <v>27.8</v>
      </c>
      <c r="I986" s="2">
        <v>22.2</v>
      </c>
      <c r="J986" s="2">
        <v>22.2</v>
      </c>
      <c r="K986" s="2">
        <v>22.2</v>
      </c>
      <c r="L986" s="2">
        <v>29.4</v>
      </c>
      <c r="M986" s="2">
        <v>29.4</v>
      </c>
      <c r="N986">
        <f t="shared" si="198"/>
        <v>1.1254592439536637E-2</v>
      </c>
      <c r="O986">
        <f t="shared" si="193"/>
        <v>1.1254592439536637</v>
      </c>
      <c r="P986">
        <f t="shared" si="194"/>
        <v>2.8136481098841593</v>
      </c>
      <c r="Q986">
        <f t="shared" si="199"/>
        <v>54.5</v>
      </c>
      <c r="R986">
        <f t="shared" si="200"/>
        <v>7.7</v>
      </c>
      <c r="S986" s="3">
        <f t="shared" si="201"/>
        <v>46.36752136752137</v>
      </c>
    </row>
    <row r="987" spans="1:19" ht="14.45" x14ac:dyDescent="0.3">
      <c r="A987">
        <v>5</v>
      </c>
      <c r="C987" t="str">
        <f t="shared" si="190"/>
        <v>ODS5«</v>
      </c>
      <c r="D987" s="8" t="s">
        <v>22</v>
      </c>
      <c r="E987" s="8">
        <v>15.4</v>
      </c>
      <c r="F987" s="2">
        <v>8.6999999999999993</v>
      </c>
      <c r="G987" s="2">
        <v>8.6999999999999993</v>
      </c>
      <c r="H987" s="2">
        <v>8.6999999999999993</v>
      </c>
      <c r="I987" s="2">
        <v>13</v>
      </c>
      <c r="J987" s="2">
        <v>12</v>
      </c>
      <c r="K987" s="2">
        <v>12</v>
      </c>
      <c r="L987" s="2">
        <v>8.6999999999999993</v>
      </c>
      <c r="M987" s="2">
        <v>7.7</v>
      </c>
      <c r="N987">
        <f t="shared" si="198"/>
        <v>-2.4124770492224612E-2</v>
      </c>
      <c r="O987">
        <f t="shared" si="193"/>
        <v>-2.4124770492224612</v>
      </c>
      <c r="P987">
        <f t="shared" si="194"/>
        <v>-5</v>
      </c>
      <c r="Q987">
        <f t="shared" si="199"/>
        <v>54.5</v>
      </c>
      <c r="R987">
        <f t="shared" si="200"/>
        <v>7.7</v>
      </c>
      <c r="S987" s="3">
        <f t="shared" si="201"/>
        <v>0</v>
      </c>
    </row>
    <row r="988" spans="1:19" ht="14.45" x14ac:dyDescent="0.3">
      <c r="A988">
        <v>5</v>
      </c>
      <c r="C988" t="str">
        <f t="shared" si="190"/>
        <v>ODS5«</v>
      </c>
      <c r="D988" s="8" t="s">
        <v>23</v>
      </c>
      <c r="E988" s="8">
        <v>35</v>
      </c>
      <c r="F988" s="2">
        <v>40</v>
      </c>
      <c r="G988" s="2">
        <v>40</v>
      </c>
      <c r="H988" s="2">
        <v>35</v>
      </c>
      <c r="I988" s="2">
        <v>35</v>
      </c>
      <c r="J988" s="2">
        <v>41.7</v>
      </c>
      <c r="K988" s="2">
        <v>41.7</v>
      </c>
      <c r="L988" s="2">
        <v>43.5</v>
      </c>
      <c r="M988" s="2">
        <v>48</v>
      </c>
      <c r="N988">
        <f t="shared" si="198"/>
        <v>6.5208537533447908E-2</v>
      </c>
      <c r="O988">
        <f t="shared" si="193"/>
        <v>6.5208537533447908</v>
      </c>
      <c r="P988">
        <f t="shared" si="194"/>
        <v>5</v>
      </c>
      <c r="Q988">
        <f t="shared" si="199"/>
        <v>54.5</v>
      </c>
      <c r="R988">
        <f t="shared" si="200"/>
        <v>7.7</v>
      </c>
      <c r="S988" s="3">
        <f t="shared" si="201"/>
        <v>86.1111111111111</v>
      </c>
    </row>
    <row r="989" spans="1:19" ht="14.45" x14ac:dyDescent="0.3">
      <c r="A989">
        <v>5</v>
      </c>
      <c r="C989" t="str">
        <f t="shared" si="190"/>
        <v>ODS5«</v>
      </c>
      <c r="D989" s="8" t="s">
        <v>24</v>
      </c>
      <c r="E989" s="8">
        <v>26.3</v>
      </c>
      <c r="F989" s="2">
        <v>27.7</v>
      </c>
      <c r="G989" s="2">
        <v>29.6</v>
      </c>
      <c r="H989" s="2">
        <v>29.1</v>
      </c>
      <c r="I989" s="2">
        <v>17.600000000000001</v>
      </c>
      <c r="J989" s="2">
        <v>18.899999999999999</v>
      </c>
      <c r="K989" s="2">
        <v>17</v>
      </c>
      <c r="L989" s="2">
        <v>15.1</v>
      </c>
      <c r="M989" s="2">
        <v>20.399999999999999</v>
      </c>
      <c r="N989">
        <f t="shared" si="198"/>
        <v>-6.8575975374266074E-2</v>
      </c>
      <c r="O989">
        <f t="shared" si="193"/>
        <v>-6.8575975374266074</v>
      </c>
      <c r="P989">
        <f t="shared" si="194"/>
        <v>-5</v>
      </c>
      <c r="Q989">
        <f t="shared" si="199"/>
        <v>54.5</v>
      </c>
      <c r="R989">
        <f t="shared" si="200"/>
        <v>7.7</v>
      </c>
      <c r="S989" s="3">
        <f t="shared" si="201"/>
        <v>27.136752136752136</v>
      </c>
    </row>
    <row r="990" spans="1:19" ht="14.45" x14ac:dyDescent="0.3">
      <c r="A990">
        <v>5</v>
      </c>
      <c r="C990" t="str">
        <f t="shared" si="190"/>
        <v>ODS5«</v>
      </c>
      <c r="D990" s="8" t="s">
        <v>25</v>
      </c>
      <c r="E990" s="8">
        <v>14.3</v>
      </c>
      <c r="F990" s="2">
        <v>14.3</v>
      </c>
      <c r="G990" s="2">
        <v>14.3</v>
      </c>
      <c r="H990" s="2">
        <v>33.9</v>
      </c>
      <c r="I990" s="2">
        <v>32.200000000000003</v>
      </c>
      <c r="J990" s="2">
        <v>32.799999999999997</v>
      </c>
      <c r="K990" s="2">
        <v>36.1</v>
      </c>
      <c r="L990" s="2">
        <v>35.700000000000003</v>
      </c>
      <c r="M990" s="2">
        <v>38.6</v>
      </c>
      <c r="N990">
        <f t="shared" si="198"/>
        <v>2.6307544099726909E-2</v>
      </c>
      <c r="O990">
        <f t="shared" si="193"/>
        <v>2.6307544099726909</v>
      </c>
      <c r="P990">
        <f t="shared" si="194"/>
        <v>5</v>
      </c>
      <c r="Q990">
        <f t="shared" si="199"/>
        <v>54.5</v>
      </c>
      <c r="R990">
        <f t="shared" si="200"/>
        <v>7.7</v>
      </c>
      <c r="S990" s="3">
        <f t="shared" si="201"/>
        <v>66.025641025641036</v>
      </c>
    </row>
    <row r="991" spans="1:19" ht="14.45" x14ac:dyDescent="0.3">
      <c r="A991">
        <v>5</v>
      </c>
      <c r="C991" t="str">
        <f t="shared" si="190"/>
        <v>ODS5«</v>
      </c>
      <c r="D991" s="8" t="s">
        <v>26</v>
      </c>
      <c r="E991" s="8">
        <v>12.5</v>
      </c>
      <c r="F991" s="2">
        <v>6.7</v>
      </c>
      <c r="G991" s="2">
        <v>17.600000000000001</v>
      </c>
      <c r="H991" s="2">
        <v>17.600000000000001</v>
      </c>
      <c r="I991" s="2">
        <v>17.600000000000001</v>
      </c>
      <c r="J991" s="2">
        <v>11.8</v>
      </c>
      <c r="K991" s="2">
        <v>26.7</v>
      </c>
      <c r="L991" s="2">
        <v>26.7</v>
      </c>
      <c r="M991" s="2">
        <v>28.6</v>
      </c>
      <c r="N991">
        <f t="shared" si="198"/>
        <v>0.10197228772148015</v>
      </c>
      <c r="O991">
        <f t="shared" si="193"/>
        <v>10.197228772148016</v>
      </c>
      <c r="P991">
        <f t="shared" si="194"/>
        <v>5</v>
      </c>
      <c r="Q991">
        <f t="shared" si="199"/>
        <v>54.5</v>
      </c>
      <c r="R991">
        <f t="shared" si="200"/>
        <v>7.7</v>
      </c>
      <c r="S991" s="3">
        <f t="shared" si="201"/>
        <v>44.658119658119666</v>
      </c>
    </row>
    <row r="992" spans="1:19" ht="14.45" x14ac:dyDescent="0.3">
      <c r="A992">
        <v>5</v>
      </c>
      <c r="C992" t="str">
        <f t="shared" si="190"/>
        <v>ODS5«</v>
      </c>
      <c r="D992" s="8" t="s">
        <v>27</v>
      </c>
      <c r="E992" s="8">
        <v>19</v>
      </c>
      <c r="F992" s="2">
        <v>21.4</v>
      </c>
      <c r="G992" s="2">
        <v>20</v>
      </c>
      <c r="H992" s="2">
        <v>35</v>
      </c>
      <c r="I992" s="2">
        <v>36.4</v>
      </c>
      <c r="J992" s="2">
        <v>21.4</v>
      </c>
      <c r="K992" s="2">
        <v>33.299999999999997</v>
      </c>
      <c r="L992" s="2">
        <v>17.600000000000001</v>
      </c>
      <c r="M992" s="2">
        <v>16.7</v>
      </c>
      <c r="N992">
        <f t="shared" si="198"/>
        <v>-0.13755842233668147</v>
      </c>
      <c r="O992">
        <f t="shared" si="193"/>
        <v>-13.755842233668147</v>
      </c>
      <c r="P992">
        <f t="shared" si="194"/>
        <v>-5</v>
      </c>
      <c r="Q992">
        <f t="shared" si="199"/>
        <v>54.5</v>
      </c>
      <c r="R992">
        <f t="shared" si="200"/>
        <v>7.7</v>
      </c>
      <c r="S992" s="3">
        <f t="shared" si="201"/>
        <v>19.230769230769234</v>
      </c>
    </row>
    <row r="993" spans="1:19" ht="14.45" x14ac:dyDescent="0.3">
      <c r="A993">
        <v>5</v>
      </c>
      <c r="C993" t="str">
        <f t="shared" si="190"/>
        <v>ODS5«</v>
      </c>
      <c r="D993" s="8" t="s">
        <v>28</v>
      </c>
      <c r="E993" s="8">
        <v>54.2</v>
      </c>
      <c r="F993" s="2">
        <v>54.2</v>
      </c>
      <c r="G993" s="2">
        <v>50</v>
      </c>
      <c r="H993" s="2">
        <v>50</v>
      </c>
      <c r="I993" s="2">
        <v>50</v>
      </c>
      <c r="J993" s="2">
        <v>52.2</v>
      </c>
      <c r="K993" s="2">
        <v>52.2</v>
      </c>
      <c r="L993" s="2">
        <v>52.2</v>
      </c>
      <c r="M993" s="2">
        <v>52.2</v>
      </c>
      <c r="N993">
        <f t="shared" si="198"/>
        <v>8.6490869642470436E-3</v>
      </c>
      <c r="O993">
        <f t="shared" si="193"/>
        <v>0.86490869642470436</v>
      </c>
      <c r="P993">
        <f t="shared" si="194"/>
        <v>2.1622717410617609</v>
      </c>
      <c r="Q993">
        <f t="shared" si="199"/>
        <v>54.5</v>
      </c>
      <c r="R993">
        <f t="shared" si="200"/>
        <v>7.7</v>
      </c>
      <c r="S993" s="3">
        <f t="shared" si="201"/>
        <v>95.085470085470092</v>
      </c>
    </row>
    <row r="994" spans="1:19" ht="14.45" x14ac:dyDescent="0.3">
      <c r="A994">
        <v>5</v>
      </c>
      <c r="C994" t="str">
        <f t="shared" si="190"/>
        <v>ODS5«</v>
      </c>
      <c r="D994" s="8" t="s">
        <v>29</v>
      </c>
      <c r="E994" s="8">
        <v>25.2</v>
      </c>
      <c r="F994" s="2">
        <v>25.9</v>
      </c>
      <c r="G994" s="2">
        <v>27.7</v>
      </c>
      <c r="H994" s="2">
        <v>27.7</v>
      </c>
      <c r="I994" s="2">
        <v>27.6</v>
      </c>
      <c r="J994" s="2">
        <v>28.5</v>
      </c>
      <c r="K994" s="2">
        <v>31.1</v>
      </c>
      <c r="L994" s="2">
        <v>31.2</v>
      </c>
      <c r="M994" s="2">
        <v>32.700000000000003</v>
      </c>
      <c r="N994">
        <f t="shared" si="198"/>
        <v>3.3745415934917755E-2</v>
      </c>
      <c r="O994">
        <f t="shared" si="193"/>
        <v>3.3745415934917755</v>
      </c>
      <c r="P994">
        <f t="shared" si="194"/>
        <v>5</v>
      </c>
      <c r="Q994">
        <f t="shared" si="199"/>
        <v>54.5</v>
      </c>
      <c r="R994">
        <f t="shared" si="200"/>
        <v>7.7</v>
      </c>
      <c r="S994" s="3">
        <f t="shared" si="201"/>
        <v>53.418803418803428</v>
      </c>
    </row>
    <row r="995" spans="1:19" ht="14.45" x14ac:dyDescent="0.3">
      <c r="A995">
        <v>5</v>
      </c>
      <c r="C995" t="str">
        <f t="shared" ref="C995:C1023" si="202">IF(B995="","ODS"&amp;A995&amp;"«","ODS"&amp;A995&amp;"«"&amp;" e ODS"&amp;B995&amp;"«")</f>
        <v>ODS5«</v>
      </c>
      <c r="D995" s="7" t="s">
        <v>188</v>
      </c>
      <c r="E995" s="7"/>
      <c r="F995" s="2"/>
      <c r="G995" s="2"/>
      <c r="H995" s="2"/>
      <c r="I995" s="2"/>
      <c r="J995" s="2"/>
      <c r="K995" s="2"/>
      <c r="L995" s="2"/>
      <c r="M995" s="2"/>
      <c r="O995" t="s">
        <v>191</v>
      </c>
      <c r="S995" s="3"/>
    </row>
    <row r="996" spans="1:19" ht="14.45" x14ac:dyDescent="0.3">
      <c r="A996">
        <v>5</v>
      </c>
      <c r="C996" t="str">
        <f t="shared" si="202"/>
        <v>ODS5«</v>
      </c>
      <c r="D996" s="8" t="s">
        <v>2</v>
      </c>
      <c r="E996" s="8">
        <v>17.899999999999999</v>
      </c>
      <c r="F996" s="2">
        <v>21.5</v>
      </c>
      <c r="G996" s="2">
        <v>24.4</v>
      </c>
      <c r="H996" s="2">
        <v>26.1</v>
      </c>
      <c r="I996" s="2">
        <v>29.5</v>
      </c>
      <c r="J996" s="2">
        <v>31.9</v>
      </c>
      <c r="K996" s="2">
        <v>33.799999999999997</v>
      </c>
      <c r="L996" s="2">
        <v>35.6</v>
      </c>
      <c r="M996" s="2">
        <v>36.299999999999997</v>
      </c>
      <c r="N996">
        <f>(M996/H996)^(1/5)-1</f>
        <v>6.8201598525000628E-2</v>
      </c>
      <c r="O996">
        <f t="shared" si="193"/>
        <v>6.8201598525000628</v>
      </c>
      <c r="P996">
        <f t="shared" si="194"/>
        <v>5</v>
      </c>
      <c r="Q996">
        <f>MAX($M$996:$M$1022)</f>
        <v>45.1</v>
      </c>
      <c r="R996">
        <f>MIN($M$996:$M$1022)</f>
        <v>8.8000000000000007</v>
      </c>
      <c r="S996" s="3">
        <f>(M996-R996)/(Q996-R996)*100</f>
        <v>75.757575757575751</v>
      </c>
    </row>
    <row r="997" spans="1:19" ht="14.45" x14ac:dyDescent="0.3">
      <c r="A997">
        <v>5</v>
      </c>
      <c r="C997" t="str">
        <f t="shared" si="202"/>
        <v>ODS5«</v>
      </c>
      <c r="D997" s="8" t="s">
        <v>3</v>
      </c>
      <c r="E997" s="8">
        <v>11.9</v>
      </c>
      <c r="F997" s="2">
        <v>12.6</v>
      </c>
      <c r="G997" s="2">
        <v>17.100000000000001</v>
      </c>
      <c r="H997" s="2">
        <v>20</v>
      </c>
      <c r="I997" s="2">
        <v>18.100000000000001</v>
      </c>
      <c r="J997" s="2">
        <v>19.2</v>
      </c>
      <c r="K997" s="2">
        <v>26.1</v>
      </c>
      <c r="L997" s="2">
        <v>31.3</v>
      </c>
      <c r="M997" s="2">
        <v>31.5</v>
      </c>
      <c r="N997">
        <f t="shared" ref="N997:N1023" si="203">(M997/H997)^(1/5)-1</f>
        <v>9.5105881968669426E-2</v>
      </c>
      <c r="O997">
        <f t="shared" si="193"/>
        <v>9.5105881968669426</v>
      </c>
      <c r="P997">
        <f t="shared" si="194"/>
        <v>5</v>
      </c>
      <c r="Q997">
        <f t="shared" ref="Q997:Q1023" si="204">MAX($M$996:$M$1022)</f>
        <v>45.1</v>
      </c>
      <c r="R997">
        <f t="shared" ref="R997:R1023" si="205">MIN($M$996:$M$1022)</f>
        <v>8.8000000000000007</v>
      </c>
      <c r="S997" s="3">
        <f t="shared" ref="S997:S1023" si="206">(M997-R997)/(Q997-R997)*100</f>
        <v>62.534435261707991</v>
      </c>
    </row>
    <row r="998" spans="1:19" ht="14.45" x14ac:dyDescent="0.3">
      <c r="A998">
        <v>5</v>
      </c>
      <c r="C998" t="str">
        <f t="shared" si="202"/>
        <v>ODS5«</v>
      </c>
      <c r="D998" s="8" t="s">
        <v>4</v>
      </c>
      <c r="E998" s="8">
        <v>12.9</v>
      </c>
      <c r="F998" s="2">
        <v>16.7</v>
      </c>
      <c r="G998" s="2">
        <v>22.4</v>
      </c>
      <c r="H998" s="2">
        <v>26</v>
      </c>
      <c r="I998" s="2">
        <v>28.6</v>
      </c>
      <c r="J998" s="2">
        <v>30.7</v>
      </c>
      <c r="K998" s="2">
        <v>32</v>
      </c>
      <c r="L998" s="2">
        <v>35.9</v>
      </c>
      <c r="M998" s="2">
        <v>38.4</v>
      </c>
      <c r="N998">
        <f t="shared" si="203"/>
        <v>8.1114208988350978E-2</v>
      </c>
      <c r="O998">
        <f t="shared" si="193"/>
        <v>8.1114208988350978</v>
      </c>
      <c r="P998">
        <f t="shared" si="194"/>
        <v>5</v>
      </c>
      <c r="Q998">
        <f t="shared" si="204"/>
        <v>45.1</v>
      </c>
      <c r="R998">
        <f t="shared" si="205"/>
        <v>8.8000000000000007</v>
      </c>
      <c r="S998" s="3">
        <f t="shared" si="206"/>
        <v>81.542699724517902</v>
      </c>
    </row>
    <row r="999" spans="1:19" ht="14.45" x14ac:dyDescent="0.3">
      <c r="A999">
        <v>5</v>
      </c>
      <c r="C999" t="str">
        <f t="shared" si="202"/>
        <v>ODS5«</v>
      </c>
      <c r="D999" s="8" t="s">
        <v>5</v>
      </c>
      <c r="E999" s="8">
        <v>11.6</v>
      </c>
      <c r="F999" s="2">
        <v>16.7</v>
      </c>
      <c r="G999" s="2">
        <v>17.600000000000001</v>
      </c>
      <c r="H999" s="2">
        <v>19</v>
      </c>
      <c r="I999" s="2">
        <v>15.3</v>
      </c>
      <c r="J999" s="2">
        <v>17.100000000000001</v>
      </c>
      <c r="K999" s="2">
        <v>14.5</v>
      </c>
      <c r="L999" s="2">
        <v>18.5</v>
      </c>
      <c r="M999" s="2">
        <v>12.9</v>
      </c>
      <c r="N999">
        <f t="shared" si="203"/>
        <v>-7.4519607982421299E-2</v>
      </c>
      <c r="O999">
        <f t="shared" si="193"/>
        <v>-7.4519607982421299</v>
      </c>
      <c r="P999">
        <f t="shared" si="194"/>
        <v>-5</v>
      </c>
      <c r="Q999">
        <f t="shared" si="204"/>
        <v>45.1</v>
      </c>
      <c r="R999">
        <f t="shared" si="205"/>
        <v>8.8000000000000007</v>
      </c>
      <c r="S999" s="3">
        <f t="shared" si="206"/>
        <v>11.294765840220386</v>
      </c>
    </row>
    <row r="1000" spans="1:19" ht="14.45" x14ac:dyDescent="0.3">
      <c r="A1000">
        <v>5</v>
      </c>
      <c r="C1000" t="str">
        <f t="shared" si="202"/>
        <v>ODS5«</v>
      </c>
      <c r="D1000" s="8" t="s">
        <v>6</v>
      </c>
      <c r="E1000" s="8">
        <v>7.7</v>
      </c>
      <c r="F1000" s="2">
        <v>7.3</v>
      </c>
      <c r="G1000" s="2">
        <v>9.3000000000000007</v>
      </c>
      <c r="H1000" s="2">
        <v>9</v>
      </c>
      <c r="I1000" s="2">
        <v>10.8</v>
      </c>
      <c r="J1000" s="2">
        <v>10.4</v>
      </c>
      <c r="K1000" s="2">
        <v>11.9</v>
      </c>
      <c r="L1000" s="2">
        <v>9.4</v>
      </c>
      <c r="M1000" s="2">
        <v>11.5</v>
      </c>
      <c r="N1000">
        <f t="shared" si="203"/>
        <v>5.0246072638682637E-2</v>
      </c>
      <c r="O1000">
        <f t="shared" si="193"/>
        <v>5.0246072638682637</v>
      </c>
      <c r="P1000">
        <f t="shared" si="194"/>
        <v>5</v>
      </c>
      <c r="Q1000">
        <f t="shared" si="204"/>
        <v>45.1</v>
      </c>
      <c r="R1000">
        <f t="shared" si="205"/>
        <v>8.8000000000000007</v>
      </c>
      <c r="S1000" s="3">
        <f t="shared" si="206"/>
        <v>7.438016528925619</v>
      </c>
    </row>
    <row r="1001" spans="1:19" ht="14.45" x14ac:dyDescent="0.3">
      <c r="A1001">
        <v>5</v>
      </c>
      <c r="C1001" t="str">
        <f t="shared" si="202"/>
        <v>ODS5«</v>
      </c>
      <c r="D1001" s="8" t="s">
        <v>7</v>
      </c>
      <c r="E1001" s="8">
        <v>15.1</v>
      </c>
      <c r="F1001" s="2">
        <v>15.1</v>
      </c>
      <c r="G1001" s="2">
        <v>19</v>
      </c>
      <c r="H1001" s="2">
        <v>22.2</v>
      </c>
      <c r="I1001" s="2">
        <v>19.899999999999999</v>
      </c>
      <c r="J1001" s="2">
        <v>21.6</v>
      </c>
      <c r="K1001" s="2">
        <v>17.2</v>
      </c>
      <c r="L1001" s="2">
        <v>27</v>
      </c>
      <c r="M1001" s="2">
        <v>26.2</v>
      </c>
      <c r="N1001">
        <f t="shared" si="203"/>
        <v>3.3688449278966637E-2</v>
      </c>
      <c r="O1001">
        <f t="shared" si="193"/>
        <v>3.3688449278966637</v>
      </c>
      <c r="P1001">
        <f t="shared" si="194"/>
        <v>5</v>
      </c>
      <c r="Q1001">
        <f t="shared" si="204"/>
        <v>45.1</v>
      </c>
      <c r="R1001">
        <f t="shared" si="205"/>
        <v>8.8000000000000007</v>
      </c>
      <c r="S1001" s="3">
        <f t="shared" si="206"/>
        <v>47.933884297520663</v>
      </c>
    </row>
    <row r="1002" spans="1:19" ht="14.45" x14ac:dyDescent="0.3">
      <c r="A1002">
        <v>5</v>
      </c>
      <c r="C1002" t="str">
        <f t="shared" si="202"/>
        <v>ODS5«</v>
      </c>
      <c r="D1002" s="8" t="s">
        <v>8</v>
      </c>
      <c r="E1002" s="8">
        <v>20.8</v>
      </c>
      <c r="F1002" s="2">
        <v>22.9</v>
      </c>
      <c r="G1002" s="2">
        <v>24</v>
      </c>
      <c r="H1002" s="2">
        <v>25.8</v>
      </c>
      <c r="I1002" s="2">
        <v>27.1</v>
      </c>
      <c r="J1002" s="2">
        <v>30.3</v>
      </c>
      <c r="K1002" s="2">
        <v>27.7</v>
      </c>
      <c r="L1002" s="2">
        <v>30</v>
      </c>
      <c r="M1002" s="2">
        <v>33.6</v>
      </c>
      <c r="N1002">
        <f t="shared" si="203"/>
        <v>5.4250739413029825E-2</v>
      </c>
      <c r="O1002">
        <f t="shared" si="193"/>
        <v>5.4250739413029825</v>
      </c>
      <c r="P1002">
        <f t="shared" si="194"/>
        <v>5</v>
      </c>
      <c r="Q1002">
        <f t="shared" si="204"/>
        <v>45.1</v>
      </c>
      <c r="R1002">
        <f t="shared" si="205"/>
        <v>8.8000000000000007</v>
      </c>
      <c r="S1002" s="3">
        <f t="shared" si="206"/>
        <v>68.319559228650135</v>
      </c>
    </row>
    <row r="1003" spans="1:19" ht="14.45" x14ac:dyDescent="0.3">
      <c r="A1003">
        <v>5</v>
      </c>
      <c r="C1003" t="str">
        <f t="shared" si="202"/>
        <v>ODS5«</v>
      </c>
      <c r="D1003" s="8" t="s">
        <v>9</v>
      </c>
      <c r="E1003" s="8">
        <v>13.8</v>
      </c>
      <c r="F1003" s="2">
        <v>24</v>
      </c>
      <c r="G1003" s="2">
        <v>18.2</v>
      </c>
      <c r="H1003" s="2">
        <v>12.7</v>
      </c>
      <c r="I1003" s="2">
        <v>12.5</v>
      </c>
      <c r="J1003" s="2">
        <v>15.1</v>
      </c>
      <c r="K1003" s="2">
        <v>24.1</v>
      </c>
      <c r="L1003" s="2">
        <v>29.1</v>
      </c>
      <c r="M1003" s="2">
        <v>31.4</v>
      </c>
      <c r="N1003">
        <f t="shared" si="203"/>
        <v>0.19846453091451655</v>
      </c>
      <c r="O1003">
        <f t="shared" ref="O1003:O1023" si="207">N1003*100</f>
        <v>19.846453091451654</v>
      </c>
      <c r="P1003">
        <f t="shared" ref="P1003:P1023" si="208">IF(O1003&lt;-2,-5,IF(O1003&gt;2,5,2.5*O1003))</f>
        <v>5</v>
      </c>
      <c r="Q1003">
        <f t="shared" si="204"/>
        <v>45.1</v>
      </c>
      <c r="R1003">
        <f t="shared" si="205"/>
        <v>8.8000000000000007</v>
      </c>
      <c r="S1003" s="3">
        <f t="shared" si="206"/>
        <v>62.258953168044073</v>
      </c>
    </row>
    <row r="1004" spans="1:19" ht="14.45" x14ac:dyDescent="0.3">
      <c r="A1004">
        <v>5</v>
      </c>
      <c r="C1004" t="str">
        <f t="shared" si="202"/>
        <v>ODS5«</v>
      </c>
      <c r="D1004" s="8" t="s">
        <v>10</v>
      </c>
      <c r="E1004" s="8">
        <v>18.7</v>
      </c>
      <c r="F1004" s="2">
        <v>21.6</v>
      </c>
      <c r="G1004" s="2">
        <v>19.899999999999999</v>
      </c>
      <c r="H1004" s="2">
        <v>21.5</v>
      </c>
      <c r="I1004" s="2">
        <v>24.8</v>
      </c>
      <c r="J1004" s="2">
        <v>22.6</v>
      </c>
      <c r="K1004" s="2">
        <v>27.9</v>
      </c>
      <c r="L1004" s="2">
        <v>24.6</v>
      </c>
      <c r="M1004" s="2">
        <v>22.9</v>
      </c>
      <c r="N1004">
        <f t="shared" si="203"/>
        <v>1.2696722633877444E-2</v>
      </c>
      <c r="O1004">
        <f t="shared" si="207"/>
        <v>1.2696722633877444</v>
      </c>
      <c r="P1004">
        <f t="shared" si="208"/>
        <v>3.174180658469361</v>
      </c>
      <c r="Q1004">
        <f t="shared" si="204"/>
        <v>45.1</v>
      </c>
      <c r="R1004">
        <f t="shared" si="205"/>
        <v>8.8000000000000007</v>
      </c>
      <c r="S1004" s="3">
        <f t="shared" si="206"/>
        <v>38.84297520661157</v>
      </c>
    </row>
    <row r="1005" spans="1:19" ht="14.45" x14ac:dyDescent="0.3">
      <c r="A1005">
        <v>5</v>
      </c>
      <c r="C1005" t="str">
        <f t="shared" si="202"/>
        <v>ODS5«</v>
      </c>
      <c r="D1005" s="8" t="s">
        <v>11</v>
      </c>
      <c r="E1005" s="8">
        <v>12.3</v>
      </c>
      <c r="F1005" s="2">
        <v>14.8</v>
      </c>
      <c r="G1005" s="2">
        <v>16.899999999999999</v>
      </c>
      <c r="H1005" s="2">
        <v>18.7</v>
      </c>
      <c r="I1005" s="2">
        <v>20.3</v>
      </c>
      <c r="J1005" s="2">
        <v>22</v>
      </c>
      <c r="K1005" s="2">
        <v>23.7</v>
      </c>
      <c r="L1005" s="2">
        <v>26.4</v>
      </c>
      <c r="M1005" s="2">
        <v>29.3</v>
      </c>
      <c r="N1005">
        <f t="shared" si="203"/>
        <v>9.3969471735337429E-2</v>
      </c>
      <c r="O1005">
        <f t="shared" si="207"/>
        <v>9.3969471735337429</v>
      </c>
      <c r="P1005">
        <f t="shared" si="208"/>
        <v>5</v>
      </c>
      <c r="Q1005">
        <f t="shared" si="204"/>
        <v>45.1</v>
      </c>
      <c r="R1005">
        <f t="shared" si="205"/>
        <v>8.8000000000000007</v>
      </c>
      <c r="S1005" s="3">
        <f t="shared" si="206"/>
        <v>56.473829201101935</v>
      </c>
    </row>
    <row r="1006" spans="1:19" ht="14.45" x14ac:dyDescent="0.3">
      <c r="A1006">
        <v>5</v>
      </c>
      <c r="C1006" t="str">
        <f t="shared" si="202"/>
        <v>ODS5«</v>
      </c>
      <c r="D1006" s="8" t="s">
        <v>12</v>
      </c>
      <c r="E1006" s="8">
        <v>7.8</v>
      </c>
      <c r="F1006" s="2">
        <v>7.3</v>
      </c>
      <c r="G1006" s="2">
        <v>7.1</v>
      </c>
      <c r="H1006" s="2">
        <v>8.1</v>
      </c>
      <c r="I1006" s="2">
        <v>8.8000000000000007</v>
      </c>
      <c r="J1006" s="2">
        <v>7.4</v>
      </c>
      <c r="K1006" s="2">
        <v>8</v>
      </c>
      <c r="L1006" s="2">
        <v>9.4</v>
      </c>
      <c r="M1006" s="2">
        <v>8.8000000000000007</v>
      </c>
      <c r="N1006">
        <f t="shared" si="203"/>
        <v>1.6715701692579188E-2</v>
      </c>
      <c r="O1006">
        <f t="shared" si="207"/>
        <v>1.6715701692579188</v>
      </c>
      <c r="P1006">
        <f t="shared" si="208"/>
        <v>4.178925423144797</v>
      </c>
      <c r="Q1006">
        <f t="shared" si="204"/>
        <v>45.1</v>
      </c>
      <c r="R1006">
        <f t="shared" si="205"/>
        <v>8.8000000000000007</v>
      </c>
      <c r="S1006" s="3">
        <f t="shared" si="206"/>
        <v>0</v>
      </c>
    </row>
    <row r="1007" spans="1:19" ht="14.45" x14ac:dyDescent="0.3">
      <c r="A1007">
        <v>5</v>
      </c>
      <c r="C1007" t="str">
        <f t="shared" si="202"/>
        <v>ODS5«</v>
      </c>
      <c r="D1007" s="8" t="s">
        <v>13</v>
      </c>
      <c r="E1007" s="8">
        <v>28.6</v>
      </c>
      <c r="F1007" s="2">
        <v>29.8</v>
      </c>
      <c r="G1007" s="2">
        <v>29.2</v>
      </c>
      <c r="H1007" s="2">
        <v>29.2</v>
      </c>
      <c r="I1007" s="2">
        <v>30.1</v>
      </c>
      <c r="J1007" s="2">
        <v>32.799999999999997</v>
      </c>
      <c r="K1007" s="2">
        <v>34.5</v>
      </c>
      <c r="L1007" s="2">
        <v>34.200000000000003</v>
      </c>
      <c r="M1007" s="2">
        <v>35.1</v>
      </c>
      <c r="N1007">
        <f t="shared" si="203"/>
        <v>3.74922303127736E-2</v>
      </c>
      <c r="O1007">
        <f t="shared" si="207"/>
        <v>3.74922303127736</v>
      </c>
      <c r="P1007">
        <f t="shared" si="208"/>
        <v>5</v>
      </c>
      <c r="Q1007">
        <f t="shared" si="204"/>
        <v>45.1</v>
      </c>
      <c r="R1007">
        <f t="shared" si="205"/>
        <v>8.8000000000000007</v>
      </c>
      <c r="S1007" s="3">
        <f t="shared" si="206"/>
        <v>72.451790633608823</v>
      </c>
    </row>
    <row r="1008" spans="1:19" ht="14.45" x14ac:dyDescent="0.3">
      <c r="A1008">
        <v>5</v>
      </c>
      <c r="C1008" t="str">
        <f t="shared" si="202"/>
        <v>ODS5«</v>
      </c>
      <c r="D1008" s="8" t="s">
        <v>14</v>
      </c>
      <c r="E1008" s="8">
        <v>25.1</v>
      </c>
      <c r="F1008" s="2">
        <v>29.7</v>
      </c>
      <c r="G1008" s="2">
        <v>32.4</v>
      </c>
      <c r="H1008" s="2">
        <v>35.6</v>
      </c>
      <c r="I1008" s="2">
        <v>41.2</v>
      </c>
      <c r="J1008" s="2">
        <v>43.4</v>
      </c>
      <c r="K1008" s="2">
        <v>44</v>
      </c>
      <c r="L1008" s="2">
        <v>45.2</v>
      </c>
      <c r="M1008" s="2">
        <v>45.1</v>
      </c>
      <c r="N1008">
        <f t="shared" si="203"/>
        <v>4.8444169249747704E-2</v>
      </c>
      <c r="O1008">
        <f t="shared" si="207"/>
        <v>4.8444169249747704</v>
      </c>
      <c r="P1008">
        <f t="shared" si="208"/>
        <v>5</v>
      </c>
      <c r="Q1008">
        <f t="shared" si="204"/>
        <v>45.1</v>
      </c>
      <c r="R1008">
        <f t="shared" si="205"/>
        <v>8.8000000000000007</v>
      </c>
      <c r="S1008" s="3">
        <f t="shared" si="206"/>
        <v>100</v>
      </c>
    </row>
    <row r="1009" spans="1:19" ht="14.45" x14ac:dyDescent="0.3">
      <c r="A1009">
        <v>5</v>
      </c>
      <c r="C1009" t="str">
        <f t="shared" si="202"/>
        <v>ODS5«</v>
      </c>
      <c r="D1009" s="8" t="s">
        <v>15</v>
      </c>
      <c r="E1009" s="8">
        <v>7.9</v>
      </c>
      <c r="F1009" s="2">
        <v>8.4</v>
      </c>
      <c r="G1009" s="2">
        <v>8.9</v>
      </c>
      <c r="H1009" s="2">
        <v>9.8000000000000007</v>
      </c>
      <c r="I1009" s="2">
        <v>9.1</v>
      </c>
      <c r="J1009" s="2">
        <v>11.3</v>
      </c>
      <c r="K1009" s="2">
        <v>9.1</v>
      </c>
      <c r="L1009" s="2">
        <v>10.3</v>
      </c>
      <c r="M1009" s="2">
        <v>13</v>
      </c>
      <c r="N1009">
        <f t="shared" si="203"/>
        <v>5.814078782077714E-2</v>
      </c>
      <c r="O1009">
        <f t="shared" si="207"/>
        <v>5.814078782077714</v>
      </c>
      <c r="P1009">
        <f t="shared" si="208"/>
        <v>5</v>
      </c>
      <c r="Q1009">
        <f t="shared" si="204"/>
        <v>45.1</v>
      </c>
      <c r="R1009">
        <f t="shared" si="205"/>
        <v>8.8000000000000007</v>
      </c>
      <c r="S1009" s="3">
        <f t="shared" si="206"/>
        <v>11.570247933884296</v>
      </c>
    </row>
    <row r="1010" spans="1:19" ht="14.45" x14ac:dyDescent="0.3">
      <c r="A1010">
        <v>5</v>
      </c>
      <c r="C1010" t="str">
        <f t="shared" si="202"/>
        <v>ODS5«</v>
      </c>
      <c r="D1010" s="8" t="s">
        <v>16</v>
      </c>
      <c r="E1010" s="8">
        <v>7.4</v>
      </c>
      <c r="F1010" s="2">
        <v>11.3</v>
      </c>
      <c r="G1010" s="2">
        <v>11.8</v>
      </c>
      <c r="H1010" s="2">
        <v>17.8</v>
      </c>
      <c r="I1010" s="2">
        <v>12.3</v>
      </c>
      <c r="J1010" s="2">
        <v>14.5</v>
      </c>
      <c r="K1010" s="2">
        <v>14.9</v>
      </c>
      <c r="L1010" s="2">
        <v>12.9</v>
      </c>
      <c r="M1010" s="2">
        <v>9.9</v>
      </c>
      <c r="N1010">
        <f t="shared" si="203"/>
        <v>-0.11071075820161913</v>
      </c>
      <c r="O1010">
        <f t="shared" si="207"/>
        <v>-11.071075820161912</v>
      </c>
      <c r="P1010">
        <f t="shared" si="208"/>
        <v>-5</v>
      </c>
      <c r="Q1010">
        <f t="shared" si="204"/>
        <v>45.1</v>
      </c>
      <c r="R1010">
        <f t="shared" si="205"/>
        <v>8.8000000000000007</v>
      </c>
      <c r="S1010" s="3">
        <f t="shared" si="206"/>
        <v>3.0303030303030298</v>
      </c>
    </row>
    <row r="1011" spans="1:19" ht="14.45" x14ac:dyDescent="0.3">
      <c r="A1011">
        <v>5</v>
      </c>
      <c r="C1011" t="str">
        <f t="shared" si="202"/>
        <v>ODS5«</v>
      </c>
      <c r="D1011" s="8" t="s">
        <v>17</v>
      </c>
      <c r="E1011" s="8">
        <v>8.6999999999999993</v>
      </c>
      <c r="F1011" s="2">
        <v>11.1</v>
      </c>
      <c r="G1011" s="2">
        <v>10.9</v>
      </c>
      <c r="H1011" s="2">
        <v>15.3</v>
      </c>
      <c r="I1011" s="2">
        <v>16.5</v>
      </c>
      <c r="J1011" s="2">
        <v>17.600000000000001</v>
      </c>
      <c r="K1011" s="2">
        <v>18.7</v>
      </c>
      <c r="L1011" s="2">
        <v>26</v>
      </c>
      <c r="M1011" s="2">
        <v>28.8</v>
      </c>
      <c r="N1011">
        <f t="shared" si="203"/>
        <v>0.13485457134316015</v>
      </c>
      <c r="O1011">
        <f t="shared" si="207"/>
        <v>13.485457134316015</v>
      </c>
      <c r="P1011">
        <f t="shared" si="208"/>
        <v>5</v>
      </c>
      <c r="Q1011">
        <f t="shared" si="204"/>
        <v>45.1</v>
      </c>
      <c r="R1011">
        <f t="shared" si="205"/>
        <v>8.8000000000000007</v>
      </c>
      <c r="S1011" s="3">
        <f t="shared" si="206"/>
        <v>55.096418732782368</v>
      </c>
    </row>
    <row r="1012" spans="1:19" ht="14.45" x14ac:dyDescent="0.3">
      <c r="A1012">
        <v>5</v>
      </c>
      <c r="C1012" t="str">
        <f t="shared" si="202"/>
        <v>ODS5«</v>
      </c>
      <c r="D1012" s="8" t="s">
        <v>18</v>
      </c>
      <c r="E1012" s="8">
        <v>10.8</v>
      </c>
      <c r="F1012" s="2">
        <v>15</v>
      </c>
      <c r="G1012" s="2">
        <v>24.1</v>
      </c>
      <c r="H1012" s="2">
        <v>28.6</v>
      </c>
      <c r="I1012" s="2">
        <v>32.299999999999997</v>
      </c>
      <c r="J1012" s="2">
        <v>34</v>
      </c>
      <c r="K1012" s="2">
        <v>36.4</v>
      </c>
      <c r="L1012" s="2">
        <v>36.1</v>
      </c>
      <c r="M1012" s="2">
        <v>38.4</v>
      </c>
      <c r="N1012">
        <f t="shared" si="203"/>
        <v>6.0701146430941044E-2</v>
      </c>
      <c r="O1012">
        <f t="shared" si="207"/>
        <v>6.0701146430941044</v>
      </c>
      <c r="P1012">
        <f t="shared" si="208"/>
        <v>5</v>
      </c>
      <c r="Q1012">
        <f t="shared" si="204"/>
        <v>45.1</v>
      </c>
      <c r="R1012">
        <f t="shared" si="205"/>
        <v>8.8000000000000007</v>
      </c>
      <c r="S1012" s="3">
        <f t="shared" si="206"/>
        <v>81.542699724517902</v>
      </c>
    </row>
    <row r="1013" spans="1:19" ht="14.45" x14ac:dyDescent="0.3">
      <c r="A1013">
        <v>5</v>
      </c>
      <c r="C1013" t="str">
        <f t="shared" si="202"/>
        <v>ODS5«</v>
      </c>
      <c r="D1013" s="8" t="s">
        <v>19</v>
      </c>
      <c r="E1013" s="8">
        <v>28.2</v>
      </c>
      <c r="F1013" s="2">
        <v>28.6</v>
      </c>
      <c r="G1013" s="2">
        <v>31.7</v>
      </c>
      <c r="H1013" s="2">
        <v>30.4</v>
      </c>
      <c r="I1013" s="2">
        <v>28.5</v>
      </c>
      <c r="J1013" s="2">
        <v>28.8</v>
      </c>
      <c r="K1013" s="2">
        <v>29</v>
      </c>
      <c r="L1013" s="2">
        <v>31.7</v>
      </c>
      <c r="M1013" s="2">
        <v>25.6</v>
      </c>
      <c r="N1013">
        <f t="shared" si="203"/>
        <v>-3.3786110314771522E-2</v>
      </c>
      <c r="O1013">
        <f t="shared" si="207"/>
        <v>-3.3786110314771522</v>
      </c>
      <c r="P1013">
        <f t="shared" si="208"/>
        <v>-5</v>
      </c>
      <c r="Q1013">
        <f t="shared" si="204"/>
        <v>45.1</v>
      </c>
      <c r="R1013">
        <f t="shared" si="205"/>
        <v>8.8000000000000007</v>
      </c>
      <c r="S1013" s="3">
        <f t="shared" si="206"/>
        <v>46.280991735537199</v>
      </c>
    </row>
    <row r="1014" spans="1:19" ht="14.45" x14ac:dyDescent="0.3">
      <c r="A1014">
        <v>5</v>
      </c>
      <c r="C1014" t="str">
        <f t="shared" si="202"/>
        <v>ODS5«</v>
      </c>
      <c r="D1014" s="8" t="s">
        <v>20</v>
      </c>
      <c r="E1014" s="8">
        <v>17.8</v>
      </c>
      <c r="F1014" s="2">
        <v>16.100000000000001</v>
      </c>
      <c r="G1014" s="2">
        <v>16.5</v>
      </c>
      <c r="H1014" s="2">
        <v>14.3</v>
      </c>
      <c r="I1014" s="2">
        <v>14.3</v>
      </c>
      <c r="J1014" s="2">
        <v>14.3</v>
      </c>
      <c r="K1014" s="2">
        <v>10.8</v>
      </c>
      <c r="L1014" s="2">
        <v>12</v>
      </c>
      <c r="M1014" s="2">
        <v>14.3</v>
      </c>
      <c r="N1014">
        <f t="shared" si="203"/>
        <v>0</v>
      </c>
      <c r="O1014">
        <f t="shared" si="207"/>
        <v>0</v>
      </c>
      <c r="P1014">
        <f t="shared" si="208"/>
        <v>0</v>
      </c>
      <c r="Q1014">
        <f t="shared" si="204"/>
        <v>45.1</v>
      </c>
      <c r="R1014">
        <f t="shared" si="205"/>
        <v>8.8000000000000007</v>
      </c>
      <c r="S1014" s="3">
        <f t="shared" si="206"/>
        <v>15.151515151515152</v>
      </c>
    </row>
    <row r="1015" spans="1:19" ht="14.45" x14ac:dyDescent="0.3">
      <c r="A1015">
        <v>5</v>
      </c>
      <c r="C1015" t="str">
        <f t="shared" si="202"/>
        <v>ODS5«</v>
      </c>
      <c r="D1015" s="8" t="s">
        <v>21</v>
      </c>
      <c r="E1015" s="8">
        <v>9.6999999999999993</v>
      </c>
      <c r="F1015" s="2">
        <v>11.3</v>
      </c>
      <c r="G1015" s="2">
        <v>11.7</v>
      </c>
      <c r="H1015" s="2">
        <v>12.1</v>
      </c>
      <c r="I1015" s="2">
        <v>12.9</v>
      </c>
      <c r="J1015" s="2">
        <v>12</v>
      </c>
      <c r="K1015" s="2">
        <v>13.3</v>
      </c>
      <c r="L1015" s="2">
        <v>13.1</v>
      </c>
      <c r="M1015" s="2">
        <v>18.2</v>
      </c>
      <c r="N1015">
        <f t="shared" si="203"/>
        <v>8.5068618984146971E-2</v>
      </c>
      <c r="O1015">
        <f t="shared" si="207"/>
        <v>8.506861898414698</v>
      </c>
      <c r="P1015">
        <f t="shared" si="208"/>
        <v>5</v>
      </c>
      <c r="Q1015">
        <f t="shared" si="204"/>
        <v>45.1</v>
      </c>
      <c r="R1015">
        <f t="shared" si="205"/>
        <v>8.8000000000000007</v>
      </c>
      <c r="S1015" s="3">
        <f t="shared" si="206"/>
        <v>25.895316804407713</v>
      </c>
    </row>
    <row r="1016" spans="1:19" ht="14.45" x14ac:dyDescent="0.3">
      <c r="A1016">
        <v>5</v>
      </c>
      <c r="C1016" t="str">
        <f t="shared" si="202"/>
        <v>ODS5«</v>
      </c>
      <c r="D1016" s="8" t="s">
        <v>22</v>
      </c>
      <c r="E1016" s="8">
        <v>3.5</v>
      </c>
      <c r="F1016" s="2">
        <v>2.1</v>
      </c>
      <c r="G1016" s="2">
        <v>2.7</v>
      </c>
      <c r="H1016" s="2">
        <v>4.5</v>
      </c>
      <c r="I1016" s="2">
        <v>4.5</v>
      </c>
      <c r="J1016" s="2">
        <v>8.4</v>
      </c>
      <c r="K1016" s="2">
        <v>9.6</v>
      </c>
      <c r="L1016" s="2">
        <v>10</v>
      </c>
      <c r="M1016" s="2">
        <v>9.9</v>
      </c>
      <c r="N1016">
        <f t="shared" si="203"/>
        <v>0.17080491296489231</v>
      </c>
      <c r="O1016">
        <f t="shared" si="207"/>
        <v>17.080491296489232</v>
      </c>
      <c r="P1016">
        <f t="shared" si="208"/>
        <v>5</v>
      </c>
      <c r="Q1016">
        <f t="shared" si="204"/>
        <v>45.1</v>
      </c>
      <c r="R1016">
        <f t="shared" si="205"/>
        <v>8.8000000000000007</v>
      </c>
      <c r="S1016" s="3">
        <f t="shared" si="206"/>
        <v>3.0303030303030298</v>
      </c>
    </row>
    <row r="1017" spans="1:19" ht="14.45" x14ac:dyDescent="0.3">
      <c r="A1017">
        <v>5</v>
      </c>
      <c r="C1017" t="str">
        <f t="shared" si="202"/>
        <v>ODS5«</v>
      </c>
      <c r="D1017" s="8" t="s">
        <v>23</v>
      </c>
      <c r="E1017" s="8">
        <v>21.5</v>
      </c>
      <c r="F1017" s="2">
        <v>25.1</v>
      </c>
      <c r="G1017" s="2">
        <v>24.9</v>
      </c>
      <c r="H1017" s="2">
        <v>25.5</v>
      </c>
      <c r="I1017" s="2">
        <v>27.5</v>
      </c>
      <c r="J1017" s="2">
        <v>29.5</v>
      </c>
      <c r="K1017" s="2">
        <v>30.7</v>
      </c>
      <c r="L1017" s="2">
        <v>34.200000000000003</v>
      </c>
      <c r="M1017" s="2">
        <v>36.6</v>
      </c>
      <c r="N1017">
        <f t="shared" si="203"/>
        <v>7.4949794446541596E-2</v>
      </c>
      <c r="O1017">
        <f t="shared" si="207"/>
        <v>7.4949794446541596</v>
      </c>
      <c r="P1017">
        <f t="shared" si="208"/>
        <v>5</v>
      </c>
      <c r="Q1017">
        <f t="shared" si="204"/>
        <v>45.1</v>
      </c>
      <c r="R1017">
        <f t="shared" si="205"/>
        <v>8.8000000000000007</v>
      </c>
      <c r="S1017" s="3">
        <f t="shared" si="206"/>
        <v>76.584022038567497</v>
      </c>
    </row>
    <row r="1018" spans="1:19" ht="14.45" x14ac:dyDescent="0.3">
      <c r="A1018">
        <v>5</v>
      </c>
      <c r="C1018" t="str">
        <f t="shared" si="202"/>
        <v>ODS5«</v>
      </c>
      <c r="D1018" s="8" t="s">
        <v>24</v>
      </c>
      <c r="E1018" s="8">
        <v>11.8</v>
      </c>
      <c r="F1018" s="2">
        <v>12.3</v>
      </c>
      <c r="G1018" s="2">
        <v>14.6</v>
      </c>
      <c r="H1018" s="2">
        <v>19.399999999999999</v>
      </c>
      <c r="I1018" s="2">
        <v>18.8</v>
      </c>
      <c r="J1018" s="2">
        <v>20.100000000000001</v>
      </c>
      <c r="K1018" s="2">
        <v>21</v>
      </c>
      <c r="L1018" s="2">
        <v>23.5</v>
      </c>
      <c r="M1018" s="2">
        <v>22.8</v>
      </c>
      <c r="N1018">
        <f t="shared" si="203"/>
        <v>3.2824718740163794E-2</v>
      </c>
      <c r="O1018">
        <f t="shared" si="207"/>
        <v>3.2824718740163794</v>
      </c>
      <c r="P1018">
        <f t="shared" si="208"/>
        <v>5</v>
      </c>
      <c r="Q1018">
        <f t="shared" si="204"/>
        <v>45.1</v>
      </c>
      <c r="R1018">
        <f t="shared" si="205"/>
        <v>8.8000000000000007</v>
      </c>
      <c r="S1018" s="3">
        <f t="shared" si="206"/>
        <v>38.567493112947659</v>
      </c>
    </row>
    <row r="1019" spans="1:19" ht="14.45" x14ac:dyDescent="0.3">
      <c r="A1019">
        <v>5</v>
      </c>
      <c r="C1019" t="str">
        <f t="shared" si="202"/>
        <v>ODS5«</v>
      </c>
      <c r="D1019" s="8" t="s">
        <v>25</v>
      </c>
      <c r="E1019" s="8">
        <v>7.4</v>
      </c>
      <c r="F1019" s="2">
        <v>8.8000000000000007</v>
      </c>
      <c r="G1019" s="2">
        <v>9.5</v>
      </c>
      <c r="H1019" s="2">
        <v>13.5</v>
      </c>
      <c r="I1019" s="2">
        <v>14.3</v>
      </c>
      <c r="J1019" s="2">
        <v>16.2</v>
      </c>
      <c r="K1019" s="2">
        <v>21.6</v>
      </c>
      <c r="L1019" s="2">
        <v>24.6</v>
      </c>
      <c r="M1019" s="2">
        <v>26.6</v>
      </c>
      <c r="N1019">
        <f t="shared" si="203"/>
        <v>0.14527445396425476</v>
      </c>
      <c r="O1019">
        <f t="shared" si="207"/>
        <v>14.527445396425476</v>
      </c>
      <c r="P1019">
        <f t="shared" si="208"/>
        <v>5</v>
      </c>
      <c r="Q1019">
        <f t="shared" si="204"/>
        <v>45.1</v>
      </c>
      <c r="R1019">
        <f t="shared" si="205"/>
        <v>8.8000000000000007</v>
      </c>
      <c r="S1019" s="3">
        <f t="shared" si="206"/>
        <v>49.035812672176313</v>
      </c>
    </row>
    <row r="1020" spans="1:19" ht="14.45" x14ac:dyDescent="0.3">
      <c r="A1020">
        <v>5</v>
      </c>
      <c r="C1020" t="str">
        <f t="shared" si="202"/>
        <v>ODS5«</v>
      </c>
      <c r="D1020" s="8" t="s">
        <v>26</v>
      </c>
      <c r="E1020" s="8">
        <v>16.399999999999999</v>
      </c>
      <c r="F1020" s="2">
        <v>11.3</v>
      </c>
      <c r="G1020" s="2">
        <v>3.5</v>
      </c>
      <c r="H1020" s="2">
        <v>10.4</v>
      </c>
      <c r="I1020" s="2">
        <v>10.1</v>
      </c>
      <c r="J1020" s="2">
        <v>14.5</v>
      </c>
      <c r="K1020" s="2">
        <v>13.8</v>
      </c>
      <c r="L1020" s="2">
        <v>18.2</v>
      </c>
      <c r="M1020" s="2">
        <v>17.2</v>
      </c>
      <c r="N1020">
        <f t="shared" si="203"/>
        <v>0.10585712778116174</v>
      </c>
      <c r="O1020">
        <f t="shared" si="207"/>
        <v>10.585712778116175</v>
      </c>
      <c r="P1020">
        <f t="shared" si="208"/>
        <v>5</v>
      </c>
      <c r="Q1020">
        <f t="shared" si="204"/>
        <v>45.1</v>
      </c>
      <c r="R1020">
        <f t="shared" si="205"/>
        <v>8.8000000000000007</v>
      </c>
      <c r="S1020" s="3">
        <f t="shared" si="206"/>
        <v>23.140495867768593</v>
      </c>
    </row>
    <row r="1021" spans="1:19" ht="14.45" x14ac:dyDescent="0.3">
      <c r="A1021">
        <v>5</v>
      </c>
      <c r="C1021" t="str">
        <f t="shared" si="202"/>
        <v>ODS5«</v>
      </c>
      <c r="D1021" s="8" t="s">
        <v>27</v>
      </c>
      <c r="E1021" s="8">
        <v>11.9</v>
      </c>
      <c r="F1021" s="2">
        <v>7.8</v>
      </c>
      <c r="G1021" s="2">
        <v>11</v>
      </c>
      <c r="H1021" s="2">
        <v>11.8</v>
      </c>
      <c r="I1021" s="2">
        <v>10.1</v>
      </c>
      <c r="J1021" s="2">
        <v>11</v>
      </c>
      <c r="K1021" s="2">
        <v>11</v>
      </c>
      <c r="L1021" s="2">
        <v>12.6</v>
      </c>
      <c r="M1021" s="2">
        <v>12.8</v>
      </c>
      <c r="N1021">
        <f t="shared" si="203"/>
        <v>1.6402190778280978E-2</v>
      </c>
      <c r="O1021">
        <f t="shared" si="207"/>
        <v>1.6402190778280978</v>
      </c>
      <c r="P1021">
        <f t="shared" si="208"/>
        <v>4.1005476945702446</v>
      </c>
      <c r="Q1021">
        <f t="shared" si="204"/>
        <v>45.1</v>
      </c>
      <c r="R1021">
        <f t="shared" si="205"/>
        <v>8.8000000000000007</v>
      </c>
      <c r="S1021" s="3">
        <f t="shared" si="206"/>
        <v>11.019283746556475</v>
      </c>
    </row>
    <row r="1022" spans="1:19" ht="14.45" x14ac:dyDescent="0.3">
      <c r="A1022">
        <v>5</v>
      </c>
      <c r="C1022" t="str">
        <f t="shared" si="202"/>
        <v>ODS5«</v>
      </c>
      <c r="D1022" s="8" t="s">
        <v>28</v>
      </c>
      <c r="E1022" s="8">
        <v>25.5</v>
      </c>
      <c r="F1022" s="2">
        <v>26.5</v>
      </c>
      <c r="G1022" s="2">
        <v>27.6</v>
      </c>
      <c r="H1022" s="2">
        <v>32.6</v>
      </c>
      <c r="I1022" s="2">
        <v>36.9</v>
      </c>
      <c r="J1022" s="2">
        <v>35.9</v>
      </c>
      <c r="K1022" s="2">
        <v>36.1</v>
      </c>
      <c r="L1022" s="2">
        <v>37.5</v>
      </c>
      <c r="M1022" s="2">
        <v>38</v>
      </c>
      <c r="N1022">
        <f t="shared" si="203"/>
        <v>3.1129470010790472E-2</v>
      </c>
      <c r="O1022">
        <f t="shared" si="207"/>
        <v>3.1129470010790472</v>
      </c>
      <c r="P1022">
        <f t="shared" si="208"/>
        <v>5</v>
      </c>
      <c r="Q1022">
        <f t="shared" si="204"/>
        <v>45.1</v>
      </c>
      <c r="R1022">
        <f t="shared" si="205"/>
        <v>8.8000000000000007</v>
      </c>
      <c r="S1022" s="3">
        <f t="shared" si="206"/>
        <v>80.44077134986226</v>
      </c>
    </row>
    <row r="1023" spans="1:19" ht="14.45" x14ac:dyDescent="0.3">
      <c r="A1023">
        <v>5</v>
      </c>
      <c r="C1023" t="str">
        <f t="shared" si="202"/>
        <v>ODS5«</v>
      </c>
      <c r="D1023" s="8" t="s">
        <v>29</v>
      </c>
      <c r="E1023" s="8">
        <v>15.4</v>
      </c>
      <c r="F1023" s="2">
        <v>17.5</v>
      </c>
      <c r="G1023" s="2">
        <v>19.8</v>
      </c>
      <c r="H1023" s="2">
        <v>22.2</v>
      </c>
      <c r="I1023" s="2">
        <v>23.6</v>
      </c>
      <c r="J1023" s="2">
        <v>25.1</v>
      </c>
      <c r="K1023" s="2">
        <v>26.4</v>
      </c>
      <c r="L1023" s="2">
        <v>28.4</v>
      </c>
      <c r="M1023" s="2">
        <v>29.5</v>
      </c>
      <c r="N1023">
        <f t="shared" si="203"/>
        <v>5.8507180148170246E-2</v>
      </c>
      <c r="O1023">
        <f t="shared" si="207"/>
        <v>5.8507180148170246</v>
      </c>
      <c r="P1023">
        <f t="shared" si="208"/>
        <v>5</v>
      </c>
      <c r="Q1023">
        <f t="shared" si="204"/>
        <v>45.1</v>
      </c>
      <c r="R1023">
        <f t="shared" si="205"/>
        <v>8.8000000000000007</v>
      </c>
      <c r="S1023" s="3">
        <f t="shared" si="206"/>
        <v>57.02479338842975</v>
      </c>
    </row>
    <row r="1024" spans="1:19" ht="14.45" x14ac:dyDescent="0.3">
      <c r="A1024">
        <v>5</v>
      </c>
      <c r="C1024" t="str">
        <f t="shared" si="190"/>
        <v>ODS5«</v>
      </c>
      <c r="D1024" s="7" t="s">
        <v>189</v>
      </c>
      <c r="E1024" s="7"/>
      <c r="F1024" s="2"/>
      <c r="G1024" s="2"/>
      <c r="H1024" s="2"/>
      <c r="I1024" s="2"/>
      <c r="J1024" s="2"/>
      <c r="K1024" s="2"/>
      <c r="L1024" s="2"/>
      <c r="M1024" s="2"/>
      <c r="S1024" s="3"/>
    </row>
    <row r="1025" spans="1:19" ht="14.45" x14ac:dyDescent="0.3">
      <c r="A1025">
        <v>5</v>
      </c>
      <c r="C1025" t="str">
        <f t="shared" si="190"/>
        <v>ODS5«</v>
      </c>
      <c r="D1025" s="8" t="s">
        <v>2</v>
      </c>
      <c r="E1025" s="8">
        <v>7.2</v>
      </c>
      <c r="F1025" s="2">
        <v>6.8</v>
      </c>
      <c r="G1025" s="2">
        <v>7</v>
      </c>
      <c r="H1025" s="2">
        <v>8.4</v>
      </c>
      <c r="I1025" s="2">
        <v>10.6</v>
      </c>
      <c r="J1025" s="2">
        <v>13.4</v>
      </c>
      <c r="K1025" s="2">
        <v>13.8</v>
      </c>
      <c r="L1025" s="2">
        <v>14.2</v>
      </c>
      <c r="M1025" s="2">
        <v>13.5</v>
      </c>
      <c r="N1025">
        <f>(M1025/H1025)^(1/5)-1</f>
        <v>9.9539654079581652E-2</v>
      </c>
      <c r="O1025">
        <f t="shared" ref="O1025:O1052" si="209">N1025*100</f>
        <v>9.9539654079581652</v>
      </c>
      <c r="P1025">
        <f t="shared" ref="P1025:P1052" si="210">IF(O1025&lt;-2,-5,IF(O1025&gt;2,5,2.5*O1025))</f>
        <v>5</v>
      </c>
      <c r="Q1025">
        <f>MAX($M$1025:$M$1051)</f>
        <v>32.799999999999997</v>
      </c>
      <c r="R1025">
        <f>MIN($M$1025:$M$1051)</f>
        <v>4.2</v>
      </c>
      <c r="S1025" s="3">
        <f>(M1025-R1025)/(Q1025-R1025)*100</f>
        <v>32.51748251748252</v>
      </c>
    </row>
    <row r="1026" spans="1:19" ht="14.45" x14ac:dyDescent="0.3">
      <c r="A1026">
        <v>5</v>
      </c>
      <c r="C1026" t="str">
        <f t="shared" si="190"/>
        <v>ODS5«</v>
      </c>
      <c r="D1026" s="8" t="s">
        <v>3</v>
      </c>
      <c r="E1026" s="8">
        <v>4.7</v>
      </c>
      <c r="F1026" s="2">
        <v>2.8</v>
      </c>
      <c r="G1026" s="2">
        <v>4.2</v>
      </c>
      <c r="H1026" s="2">
        <v>4.3</v>
      </c>
      <c r="I1026" s="2">
        <v>5.4</v>
      </c>
      <c r="J1026" s="2">
        <v>4.0999999999999996</v>
      </c>
      <c r="K1026" s="2">
        <v>5.0999999999999996</v>
      </c>
      <c r="L1026" s="2">
        <v>7.5</v>
      </c>
      <c r="M1026" s="2">
        <v>5.7</v>
      </c>
      <c r="N1026">
        <f t="shared" ref="N1026:N1052" si="211">(M1026/H1026)^(1/5)-1</f>
        <v>5.7989311071626304E-2</v>
      </c>
      <c r="O1026">
        <f t="shared" si="209"/>
        <v>5.7989311071626304</v>
      </c>
      <c r="P1026">
        <f t="shared" si="210"/>
        <v>5</v>
      </c>
      <c r="Q1026">
        <f t="shared" ref="Q1026:Q1052" si="212">MAX($M$1025:$M$1051)</f>
        <v>32.799999999999997</v>
      </c>
      <c r="R1026">
        <f t="shared" ref="R1026:R1052" si="213">MIN($M$1025:$M$1051)</f>
        <v>4.2</v>
      </c>
      <c r="S1026" s="3">
        <f t="shared" ref="S1026:S1052" si="214">(M1026-R1026)/(Q1026-R1026)*100</f>
        <v>5.2447552447552459</v>
      </c>
    </row>
    <row r="1027" spans="1:19" ht="14.45" x14ac:dyDescent="0.3">
      <c r="A1027">
        <v>5</v>
      </c>
      <c r="C1027" t="str">
        <f t="shared" si="190"/>
        <v>ODS5«</v>
      </c>
      <c r="D1027" s="8" t="s">
        <v>4</v>
      </c>
      <c r="E1027" s="8">
        <v>9.6</v>
      </c>
      <c r="F1027" s="2">
        <v>11.8</v>
      </c>
      <c r="G1027" s="2">
        <v>13.3</v>
      </c>
      <c r="H1027" s="2">
        <v>15.2</v>
      </c>
      <c r="I1027" s="2">
        <v>17.100000000000001</v>
      </c>
      <c r="J1027" s="2">
        <v>13.4</v>
      </c>
      <c r="K1027" s="2">
        <v>14.4</v>
      </c>
      <c r="L1027" s="2">
        <v>14.8</v>
      </c>
      <c r="M1027" s="2">
        <v>15.2</v>
      </c>
      <c r="N1027">
        <f t="shared" si="211"/>
        <v>0</v>
      </c>
      <c r="O1027">
        <f t="shared" si="209"/>
        <v>0</v>
      </c>
      <c r="P1027">
        <f t="shared" si="210"/>
        <v>0</v>
      </c>
      <c r="Q1027">
        <f t="shared" si="212"/>
        <v>32.799999999999997</v>
      </c>
      <c r="R1027">
        <f t="shared" si="213"/>
        <v>4.2</v>
      </c>
      <c r="S1027" s="3">
        <f t="shared" si="214"/>
        <v>38.461538461538467</v>
      </c>
    </row>
    <row r="1028" spans="1:19" ht="14.45" x14ac:dyDescent="0.3">
      <c r="A1028">
        <v>5</v>
      </c>
      <c r="C1028" t="str">
        <f t="shared" si="190"/>
        <v>ODS5«</v>
      </c>
      <c r="D1028" s="8" t="s">
        <v>5</v>
      </c>
      <c r="E1028" s="8">
        <v>11.5</v>
      </c>
      <c r="F1028" s="2">
        <v>9.6</v>
      </c>
      <c r="G1028" s="2">
        <v>15.3</v>
      </c>
      <c r="H1028" s="2">
        <v>27.1</v>
      </c>
      <c r="I1028" s="2">
        <v>26.1</v>
      </c>
      <c r="J1028" s="2">
        <v>22</v>
      </c>
      <c r="K1028" s="2">
        <v>26.5</v>
      </c>
      <c r="L1028" s="2">
        <v>26.9</v>
      </c>
      <c r="M1028" s="2">
        <v>30.9</v>
      </c>
      <c r="N1028">
        <f t="shared" si="211"/>
        <v>2.6591910484999426E-2</v>
      </c>
      <c r="O1028">
        <f t="shared" si="209"/>
        <v>2.6591910484999426</v>
      </c>
      <c r="P1028">
        <f t="shared" si="210"/>
        <v>5</v>
      </c>
      <c r="Q1028">
        <f t="shared" si="212"/>
        <v>32.799999999999997</v>
      </c>
      <c r="R1028">
        <f t="shared" si="213"/>
        <v>4.2</v>
      </c>
      <c r="S1028" s="3">
        <f t="shared" si="214"/>
        <v>93.35664335664336</v>
      </c>
    </row>
    <row r="1029" spans="1:19" ht="14.45" x14ac:dyDescent="0.3">
      <c r="A1029">
        <v>5</v>
      </c>
      <c r="C1029" t="str">
        <f t="shared" si="190"/>
        <v>ODS5«</v>
      </c>
      <c r="D1029" s="8" t="s">
        <v>6</v>
      </c>
      <c r="E1029" s="8">
        <v>8.6</v>
      </c>
      <c r="F1029" s="2">
        <v>13.8</v>
      </c>
      <c r="G1029" s="2">
        <v>14.9</v>
      </c>
      <c r="H1029" s="2">
        <v>17.600000000000001</v>
      </c>
      <c r="I1029" s="2">
        <v>15.2</v>
      </c>
      <c r="J1029" s="2">
        <v>15.2</v>
      </c>
      <c r="K1029" s="2">
        <v>17.399999999999999</v>
      </c>
      <c r="L1029" s="2">
        <v>17.5</v>
      </c>
      <c r="M1029" s="2">
        <v>23.1</v>
      </c>
      <c r="N1029">
        <f t="shared" si="211"/>
        <v>5.5892882483376871E-2</v>
      </c>
      <c r="O1029">
        <f t="shared" si="209"/>
        <v>5.5892882483376871</v>
      </c>
      <c r="P1029">
        <f t="shared" si="210"/>
        <v>5</v>
      </c>
      <c r="Q1029">
        <f t="shared" si="212"/>
        <v>32.799999999999997</v>
      </c>
      <c r="R1029">
        <f t="shared" si="213"/>
        <v>4.2</v>
      </c>
      <c r="S1029" s="3">
        <f t="shared" si="214"/>
        <v>66.083916083916094</v>
      </c>
    </row>
    <row r="1030" spans="1:19" ht="14.45" x14ac:dyDescent="0.3">
      <c r="A1030">
        <v>5</v>
      </c>
      <c r="C1030" t="str">
        <f t="shared" si="190"/>
        <v>ODS5«</v>
      </c>
      <c r="D1030" s="8" t="s">
        <v>7</v>
      </c>
      <c r="E1030" s="8">
        <v>16.7</v>
      </c>
      <c r="F1030" s="2">
        <v>18.100000000000001</v>
      </c>
      <c r="G1030" s="2">
        <v>16.3</v>
      </c>
      <c r="H1030" s="2">
        <v>22</v>
      </c>
      <c r="I1030" s="2">
        <v>22.2</v>
      </c>
      <c r="J1030" s="2">
        <v>19.100000000000001</v>
      </c>
      <c r="K1030" s="2">
        <v>20.6</v>
      </c>
      <c r="L1030" s="2">
        <v>12.3</v>
      </c>
      <c r="M1030" s="2">
        <v>13.4</v>
      </c>
      <c r="N1030">
        <f t="shared" si="211"/>
        <v>-9.4399979847747728E-2</v>
      </c>
      <c r="O1030">
        <f t="shared" si="209"/>
        <v>-9.4399979847747737</v>
      </c>
      <c r="P1030">
        <f t="shared" si="210"/>
        <v>-5</v>
      </c>
      <c r="Q1030">
        <f t="shared" si="212"/>
        <v>32.799999999999997</v>
      </c>
      <c r="R1030">
        <f t="shared" si="213"/>
        <v>4.2</v>
      </c>
      <c r="S1030" s="3">
        <f t="shared" si="214"/>
        <v>32.167832167832167</v>
      </c>
    </row>
    <row r="1031" spans="1:19" ht="14.45" x14ac:dyDescent="0.3">
      <c r="A1031">
        <v>5</v>
      </c>
      <c r="C1031" t="str">
        <f t="shared" si="190"/>
        <v>ODS5«</v>
      </c>
      <c r="D1031" s="8" t="s">
        <v>8</v>
      </c>
      <c r="E1031" s="8">
        <v>11.2</v>
      </c>
      <c r="F1031" s="2">
        <v>11.8</v>
      </c>
      <c r="G1031" s="2">
        <v>11.7</v>
      </c>
      <c r="H1031" s="2">
        <v>8.3000000000000007</v>
      </c>
      <c r="I1031" s="2">
        <v>9.4</v>
      </c>
      <c r="J1031" s="2">
        <v>15.9</v>
      </c>
      <c r="K1031" s="2">
        <v>11</v>
      </c>
      <c r="L1031" s="2">
        <v>17.100000000000001</v>
      </c>
      <c r="M1031" s="2">
        <v>20.2</v>
      </c>
      <c r="N1031">
        <f t="shared" si="211"/>
        <v>0.19468842350852067</v>
      </c>
      <c r="O1031">
        <f t="shared" si="209"/>
        <v>19.468842350852068</v>
      </c>
      <c r="P1031">
        <f t="shared" si="210"/>
        <v>5</v>
      </c>
      <c r="Q1031">
        <f t="shared" si="212"/>
        <v>32.799999999999997</v>
      </c>
      <c r="R1031">
        <f t="shared" si="213"/>
        <v>4.2</v>
      </c>
      <c r="S1031" s="3">
        <f t="shared" si="214"/>
        <v>55.944055944055947</v>
      </c>
    </row>
    <row r="1032" spans="1:19" ht="14.45" x14ac:dyDescent="0.3">
      <c r="A1032">
        <v>5</v>
      </c>
      <c r="C1032" t="str">
        <f t="shared" si="190"/>
        <v>ODS5«</v>
      </c>
      <c r="D1032" s="8" t="s">
        <v>9</v>
      </c>
      <c r="E1032" s="8">
        <v>13.7</v>
      </c>
      <c r="F1032" s="2">
        <v>18.2</v>
      </c>
      <c r="G1032" s="2">
        <v>12.5</v>
      </c>
      <c r="H1032" s="2">
        <v>14.6</v>
      </c>
      <c r="I1032" s="2">
        <v>13.3</v>
      </c>
      <c r="J1032" s="2">
        <v>13</v>
      </c>
      <c r="K1032" s="2">
        <v>20</v>
      </c>
      <c r="L1032" s="2">
        <v>13.3</v>
      </c>
      <c r="M1032" s="2">
        <v>19.5</v>
      </c>
      <c r="N1032">
        <f t="shared" si="211"/>
        <v>5.95863407370818E-2</v>
      </c>
      <c r="O1032">
        <f t="shared" si="209"/>
        <v>5.95863407370818</v>
      </c>
      <c r="P1032">
        <f t="shared" si="210"/>
        <v>5</v>
      </c>
      <c r="Q1032">
        <f t="shared" si="212"/>
        <v>32.799999999999997</v>
      </c>
      <c r="R1032">
        <f t="shared" si="213"/>
        <v>4.2</v>
      </c>
      <c r="S1032" s="3">
        <f t="shared" si="214"/>
        <v>53.4965034965035</v>
      </c>
    </row>
    <row r="1033" spans="1:19" ht="14.45" x14ac:dyDescent="0.3">
      <c r="A1033">
        <v>5</v>
      </c>
      <c r="C1033" t="str">
        <f t="shared" si="190"/>
        <v>ODS5«</v>
      </c>
      <c r="D1033" s="8" t="s">
        <v>10</v>
      </c>
      <c r="E1033" s="8">
        <v>17.899999999999999</v>
      </c>
      <c r="F1033" s="2">
        <v>19.2</v>
      </c>
      <c r="G1033" s="2">
        <v>21.1</v>
      </c>
      <c r="H1033" s="2">
        <v>22.9</v>
      </c>
      <c r="I1033" s="2">
        <v>19</v>
      </c>
      <c r="J1033" s="2">
        <v>20.6</v>
      </c>
      <c r="K1033" s="2">
        <v>24.7</v>
      </c>
      <c r="L1033" s="2">
        <v>26.6</v>
      </c>
      <c r="M1033" s="2">
        <v>24.6</v>
      </c>
      <c r="N1033">
        <f t="shared" si="211"/>
        <v>1.4424956347341311E-2</v>
      </c>
      <c r="O1033">
        <f t="shared" si="209"/>
        <v>1.4424956347341311</v>
      </c>
      <c r="P1033">
        <f t="shared" si="210"/>
        <v>3.6062390868353278</v>
      </c>
      <c r="Q1033">
        <f t="shared" si="212"/>
        <v>32.799999999999997</v>
      </c>
      <c r="R1033">
        <f t="shared" si="213"/>
        <v>4.2</v>
      </c>
      <c r="S1033" s="3">
        <f t="shared" si="214"/>
        <v>71.328671328671348</v>
      </c>
    </row>
    <row r="1034" spans="1:19" ht="14.45" x14ac:dyDescent="0.3">
      <c r="A1034">
        <v>5</v>
      </c>
      <c r="C1034" t="str">
        <f t="shared" si="190"/>
        <v>ODS5«</v>
      </c>
      <c r="D1034" s="8" t="s">
        <v>11</v>
      </c>
      <c r="E1034" s="8">
        <v>5.7</v>
      </c>
      <c r="F1034" s="2">
        <v>9.1</v>
      </c>
      <c r="G1034" s="2">
        <v>9.6</v>
      </c>
      <c r="H1034" s="2">
        <v>10.6</v>
      </c>
      <c r="I1034" s="2">
        <v>11.5</v>
      </c>
      <c r="J1034" s="2">
        <v>13.2</v>
      </c>
      <c r="K1034" s="2">
        <v>14.7</v>
      </c>
      <c r="L1034" s="2">
        <v>16.2</v>
      </c>
      <c r="M1034" s="2">
        <v>17.100000000000001</v>
      </c>
      <c r="N1034">
        <f t="shared" si="211"/>
        <v>0.10036824556596402</v>
      </c>
      <c r="O1034">
        <f t="shared" si="209"/>
        <v>10.036824556596402</v>
      </c>
      <c r="P1034">
        <f t="shared" si="210"/>
        <v>5</v>
      </c>
      <c r="Q1034">
        <f t="shared" si="212"/>
        <v>32.799999999999997</v>
      </c>
      <c r="R1034">
        <f t="shared" si="213"/>
        <v>4.2</v>
      </c>
      <c r="S1034" s="3">
        <f t="shared" si="214"/>
        <v>45.104895104895114</v>
      </c>
    </row>
    <row r="1035" spans="1:19" ht="14.45" x14ac:dyDescent="0.3">
      <c r="A1035">
        <v>5</v>
      </c>
      <c r="C1035" t="str">
        <f t="shared" si="190"/>
        <v>ODS5«</v>
      </c>
      <c r="D1035" s="8" t="s">
        <v>12</v>
      </c>
      <c r="E1035" s="8">
        <v>20</v>
      </c>
      <c r="F1035" s="2">
        <v>24.4</v>
      </c>
      <c r="G1035" s="2">
        <v>17.100000000000001</v>
      </c>
      <c r="H1035" s="2">
        <v>18.399999999999999</v>
      </c>
      <c r="I1035" s="2">
        <v>34.799999999999997</v>
      </c>
      <c r="J1035" s="2">
        <v>30.2</v>
      </c>
      <c r="K1035" s="2">
        <v>23.9</v>
      </c>
      <c r="L1035" s="2">
        <v>32.6</v>
      </c>
      <c r="M1035" s="2">
        <v>31.1</v>
      </c>
      <c r="N1035">
        <f t="shared" si="211"/>
        <v>0.11067887882208471</v>
      </c>
      <c r="O1035">
        <f t="shared" si="209"/>
        <v>11.067887882208471</v>
      </c>
      <c r="P1035">
        <f t="shared" si="210"/>
        <v>5</v>
      </c>
      <c r="Q1035">
        <f t="shared" si="212"/>
        <v>32.799999999999997</v>
      </c>
      <c r="R1035">
        <f t="shared" si="213"/>
        <v>4.2</v>
      </c>
      <c r="S1035" s="3">
        <f t="shared" si="214"/>
        <v>94.055944055944067</v>
      </c>
    </row>
    <row r="1036" spans="1:19" ht="14.45" x14ac:dyDescent="0.3">
      <c r="A1036">
        <v>5</v>
      </c>
      <c r="C1036" t="str">
        <f t="shared" si="190"/>
        <v>ODS5«</v>
      </c>
      <c r="D1036" s="8" t="s">
        <v>13</v>
      </c>
      <c r="E1036" s="8">
        <v>14.5</v>
      </c>
      <c r="F1036" s="2">
        <v>13</v>
      </c>
      <c r="G1036" s="2">
        <v>16.399999999999999</v>
      </c>
      <c r="H1036" s="2">
        <v>16.100000000000001</v>
      </c>
      <c r="I1036" s="2">
        <v>16.3</v>
      </c>
      <c r="J1036" s="2">
        <v>18.600000000000001</v>
      </c>
      <c r="K1036" s="2">
        <v>18</v>
      </c>
      <c r="L1036" s="2">
        <v>20.9</v>
      </c>
      <c r="M1036" s="2">
        <v>25</v>
      </c>
      <c r="N1036">
        <f t="shared" si="211"/>
        <v>9.2000473112207493E-2</v>
      </c>
      <c r="O1036">
        <f t="shared" si="209"/>
        <v>9.2000473112207501</v>
      </c>
      <c r="P1036">
        <f t="shared" si="210"/>
        <v>5</v>
      </c>
      <c r="Q1036">
        <f t="shared" si="212"/>
        <v>32.799999999999997</v>
      </c>
      <c r="R1036">
        <f t="shared" si="213"/>
        <v>4.2</v>
      </c>
      <c r="S1036" s="3">
        <f t="shared" si="214"/>
        <v>72.727272727272734</v>
      </c>
    </row>
    <row r="1037" spans="1:19" ht="14.45" x14ac:dyDescent="0.3">
      <c r="A1037">
        <v>5</v>
      </c>
      <c r="C1037" t="str">
        <f t="shared" si="190"/>
        <v>ODS5«</v>
      </c>
      <c r="D1037" s="8" t="s">
        <v>14</v>
      </c>
      <c r="E1037" s="8">
        <v>8.4</v>
      </c>
      <c r="F1037" s="2">
        <v>11.3</v>
      </c>
      <c r="G1037" s="2">
        <v>11.4</v>
      </c>
      <c r="H1037" s="2">
        <v>13.1</v>
      </c>
      <c r="I1037" s="2">
        <v>14.9</v>
      </c>
      <c r="J1037" s="2">
        <v>15.2</v>
      </c>
      <c r="K1037" s="2">
        <v>17</v>
      </c>
      <c r="L1037" s="2">
        <v>19.7</v>
      </c>
      <c r="M1037" s="2">
        <v>20.8</v>
      </c>
      <c r="N1037">
        <f t="shared" si="211"/>
        <v>9.6878206859084326E-2</v>
      </c>
      <c r="O1037">
        <f t="shared" si="209"/>
        <v>9.6878206859084326</v>
      </c>
      <c r="P1037">
        <f t="shared" si="210"/>
        <v>5</v>
      </c>
      <c r="Q1037">
        <f t="shared" si="212"/>
        <v>32.799999999999997</v>
      </c>
      <c r="R1037">
        <f t="shared" si="213"/>
        <v>4.2</v>
      </c>
      <c r="S1037" s="3">
        <f t="shared" si="214"/>
        <v>58.041958041958054</v>
      </c>
    </row>
    <row r="1038" spans="1:19" ht="14.45" x14ac:dyDescent="0.3">
      <c r="A1038">
        <v>5</v>
      </c>
      <c r="C1038" t="str">
        <f t="shared" si="190"/>
        <v>ODS5«</v>
      </c>
      <c r="D1038" s="8" t="s">
        <v>15</v>
      </c>
      <c r="E1038" s="8">
        <v>5.2</v>
      </c>
      <c r="F1038" s="2">
        <v>12</v>
      </c>
      <c r="G1038" s="2">
        <v>13</v>
      </c>
      <c r="H1038" s="2">
        <v>12.9</v>
      </c>
      <c r="I1038" s="2">
        <v>15.5</v>
      </c>
      <c r="J1038" s="2">
        <v>16.5</v>
      </c>
      <c r="K1038" s="2">
        <v>17.8</v>
      </c>
      <c r="L1038" s="2">
        <v>17.600000000000001</v>
      </c>
      <c r="M1038" s="2">
        <v>16.600000000000001</v>
      </c>
      <c r="N1038">
        <f t="shared" si="211"/>
        <v>5.1728579552430931E-2</v>
      </c>
      <c r="O1038">
        <f t="shared" si="209"/>
        <v>5.1728579552430931</v>
      </c>
      <c r="P1038">
        <f t="shared" si="210"/>
        <v>5</v>
      </c>
      <c r="Q1038">
        <f t="shared" si="212"/>
        <v>32.799999999999997</v>
      </c>
      <c r="R1038">
        <f t="shared" si="213"/>
        <v>4.2</v>
      </c>
      <c r="S1038" s="3">
        <f t="shared" si="214"/>
        <v>43.356643356643367</v>
      </c>
    </row>
    <row r="1039" spans="1:19" ht="14.45" x14ac:dyDescent="0.3">
      <c r="A1039">
        <v>5</v>
      </c>
      <c r="C1039" t="str">
        <f t="shared" si="190"/>
        <v>ODS5«</v>
      </c>
      <c r="D1039" s="8" t="s">
        <v>16</v>
      </c>
      <c r="E1039" s="8">
        <v>2.5</v>
      </c>
      <c r="F1039" s="2">
        <v>7.3</v>
      </c>
      <c r="G1039" s="2">
        <v>10.6</v>
      </c>
      <c r="H1039" s="2">
        <v>11.9</v>
      </c>
      <c r="I1039" s="2">
        <v>11.1</v>
      </c>
      <c r="J1039" s="2">
        <v>13.3</v>
      </c>
      <c r="K1039" s="2">
        <v>13.3</v>
      </c>
      <c r="L1039" s="2">
        <v>20.9</v>
      </c>
      <c r="M1039" s="2">
        <v>18.2</v>
      </c>
      <c r="N1039">
        <f t="shared" si="211"/>
        <v>8.8691633250776114E-2</v>
      </c>
      <c r="O1039">
        <f t="shared" si="209"/>
        <v>8.8691633250776114</v>
      </c>
      <c r="P1039">
        <f t="shared" si="210"/>
        <v>5</v>
      </c>
      <c r="Q1039">
        <f t="shared" si="212"/>
        <v>32.799999999999997</v>
      </c>
      <c r="R1039">
        <f t="shared" si="213"/>
        <v>4.2</v>
      </c>
      <c r="S1039" s="3">
        <f t="shared" si="214"/>
        <v>48.951048951048953</v>
      </c>
    </row>
    <row r="1040" spans="1:19" ht="14.45" x14ac:dyDescent="0.3">
      <c r="A1040">
        <v>5</v>
      </c>
      <c r="C1040" t="str">
        <f t="shared" si="190"/>
        <v>ODS5«</v>
      </c>
      <c r="D1040" s="8" t="s">
        <v>17</v>
      </c>
      <c r="E1040" s="8">
        <v>6.5</v>
      </c>
      <c r="F1040" s="2">
        <v>9</v>
      </c>
      <c r="G1040" s="2">
        <v>6.4</v>
      </c>
      <c r="H1040" s="2">
        <v>12.3</v>
      </c>
      <c r="I1040" s="2">
        <v>10.6</v>
      </c>
      <c r="J1040" s="2">
        <v>11.9</v>
      </c>
      <c r="K1040" s="2">
        <v>15.5</v>
      </c>
      <c r="L1040" s="2">
        <v>21.5</v>
      </c>
      <c r="M1040" s="2">
        <v>25.3</v>
      </c>
      <c r="N1040">
        <f t="shared" si="211"/>
        <v>0.15516249994553677</v>
      </c>
      <c r="O1040">
        <f t="shared" si="209"/>
        <v>15.516249994553677</v>
      </c>
      <c r="P1040">
        <f t="shared" si="210"/>
        <v>5</v>
      </c>
      <c r="Q1040">
        <f t="shared" si="212"/>
        <v>32.799999999999997</v>
      </c>
      <c r="R1040">
        <f t="shared" si="213"/>
        <v>4.2</v>
      </c>
      <c r="S1040" s="3">
        <f t="shared" si="214"/>
        <v>73.776223776223787</v>
      </c>
    </row>
    <row r="1041" spans="1:19" ht="14.45" x14ac:dyDescent="0.3">
      <c r="A1041">
        <v>5</v>
      </c>
      <c r="C1041" t="str">
        <f t="shared" si="190"/>
        <v>ODS5«</v>
      </c>
      <c r="D1041" s="8" t="s">
        <v>18</v>
      </c>
      <c r="E1041" s="8">
        <v>4.3</v>
      </c>
      <c r="F1041" s="2">
        <v>7.5</v>
      </c>
      <c r="G1041" s="2">
        <v>8.1</v>
      </c>
      <c r="H1041" s="2">
        <v>8.3000000000000007</v>
      </c>
      <c r="I1041" s="2">
        <v>10</v>
      </c>
      <c r="J1041" s="2">
        <v>9.9</v>
      </c>
      <c r="K1041" s="2">
        <v>9.9</v>
      </c>
      <c r="L1041" s="2">
        <v>11.8</v>
      </c>
      <c r="M1041" s="2">
        <v>13.1</v>
      </c>
      <c r="N1041">
        <f t="shared" si="211"/>
        <v>9.5566239249147866E-2</v>
      </c>
      <c r="O1041">
        <f t="shared" si="209"/>
        <v>9.5566239249147866</v>
      </c>
      <c r="P1041">
        <f t="shared" si="210"/>
        <v>5</v>
      </c>
      <c r="Q1041">
        <f t="shared" si="212"/>
        <v>32.799999999999997</v>
      </c>
      <c r="R1041">
        <f t="shared" si="213"/>
        <v>4.2</v>
      </c>
      <c r="S1041" s="3">
        <f t="shared" si="214"/>
        <v>31.118881118881113</v>
      </c>
    </row>
    <row r="1042" spans="1:19" ht="14.45" x14ac:dyDescent="0.3">
      <c r="A1042">
        <v>5</v>
      </c>
      <c r="C1042" t="str">
        <f t="shared" si="190"/>
        <v>ODS5«</v>
      </c>
      <c r="D1042" s="8" t="s">
        <v>19</v>
      </c>
      <c r="E1042" s="8">
        <v>21.9</v>
      </c>
      <c r="F1042" s="2">
        <v>22.4</v>
      </c>
      <c r="G1042" s="2">
        <v>20.399999999999999</v>
      </c>
      <c r="H1042" s="2">
        <v>22.2</v>
      </c>
      <c r="I1042" s="2">
        <v>23.9</v>
      </c>
      <c r="J1042" s="2">
        <v>23.5</v>
      </c>
      <c r="K1042" s="2">
        <v>27.3</v>
      </c>
      <c r="L1042" s="2">
        <v>28.6</v>
      </c>
      <c r="M1042" s="2">
        <v>28.9</v>
      </c>
      <c r="N1042">
        <f t="shared" si="211"/>
        <v>5.4165924388648534E-2</v>
      </c>
      <c r="O1042">
        <f t="shared" si="209"/>
        <v>5.4165924388648534</v>
      </c>
      <c r="P1042">
        <f t="shared" si="210"/>
        <v>5</v>
      </c>
      <c r="Q1042">
        <f t="shared" si="212"/>
        <v>32.799999999999997</v>
      </c>
      <c r="R1042">
        <f t="shared" si="213"/>
        <v>4.2</v>
      </c>
      <c r="S1042" s="3">
        <f t="shared" si="214"/>
        <v>86.36363636363636</v>
      </c>
    </row>
    <row r="1043" spans="1:19" ht="14.45" x14ac:dyDescent="0.3">
      <c r="A1043">
        <v>5</v>
      </c>
      <c r="C1043" t="str">
        <f t="shared" si="190"/>
        <v>ODS5«</v>
      </c>
      <c r="D1043" s="8" t="s">
        <v>20</v>
      </c>
      <c r="E1043" s="8">
        <v>11.5</v>
      </c>
      <c r="F1043" s="2">
        <v>16</v>
      </c>
      <c r="G1043" s="2">
        <v>19</v>
      </c>
      <c r="H1043" s="2">
        <v>18</v>
      </c>
      <c r="I1043" s="2">
        <v>21.5</v>
      </c>
      <c r="J1043" s="2">
        <v>25.3</v>
      </c>
      <c r="K1043" s="2">
        <v>28</v>
      </c>
      <c r="L1043" s="2">
        <v>28.9</v>
      </c>
      <c r="M1043" s="2">
        <v>29.1</v>
      </c>
      <c r="N1043">
        <f t="shared" si="211"/>
        <v>0.1008397341583922</v>
      </c>
      <c r="O1043">
        <f t="shared" si="209"/>
        <v>10.083973415839221</v>
      </c>
      <c r="P1043">
        <f t="shared" si="210"/>
        <v>5</v>
      </c>
      <c r="Q1043">
        <f t="shared" si="212"/>
        <v>32.799999999999997</v>
      </c>
      <c r="R1043">
        <f t="shared" si="213"/>
        <v>4.2</v>
      </c>
      <c r="S1043" s="3">
        <f t="shared" si="214"/>
        <v>87.062937062937067</v>
      </c>
    </row>
    <row r="1044" spans="1:19" ht="14.45" x14ac:dyDescent="0.3">
      <c r="A1044">
        <v>5</v>
      </c>
      <c r="C1044" t="str">
        <f t="shared" si="190"/>
        <v>ODS5«</v>
      </c>
      <c r="D1044" s="8" t="s">
        <v>21</v>
      </c>
      <c r="E1044" s="8">
        <v>10.199999999999999</v>
      </c>
      <c r="F1044" s="2">
        <v>13.3</v>
      </c>
      <c r="G1044" s="2">
        <v>8.9</v>
      </c>
      <c r="H1044" s="2">
        <v>7.8</v>
      </c>
      <c r="I1044" s="2">
        <v>12.5</v>
      </c>
      <c r="J1044" s="2">
        <v>12</v>
      </c>
      <c r="K1044" s="2">
        <v>12.7</v>
      </c>
      <c r="L1044" s="2">
        <v>6</v>
      </c>
      <c r="M1044" s="2">
        <v>4.2</v>
      </c>
      <c r="N1044">
        <f t="shared" si="211"/>
        <v>-0.11645039402183743</v>
      </c>
      <c r="O1044">
        <f t="shared" si="209"/>
        <v>-11.645039402183743</v>
      </c>
      <c r="P1044">
        <f t="shared" si="210"/>
        <v>-5</v>
      </c>
      <c r="Q1044">
        <f t="shared" si="212"/>
        <v>32.799999999999997</v>
      </c>
      <c r="R1044">
        <f t="shared" si="213"/>
        <v>4.2</v>
      </c>
      <c r="S1044" s="3">
        <f t="shared" si="214"/>
        <v>0</v>
      </c>
    </row>
    <row r="1045" spans="1:19" ht="14.45" x14ac:dyDescent="0.3">
      <c r="A1045">
        <v>5</v>
      </c>
      <c r="C1045" t="str">
        <f t="shared" si="190"/>
        <v>ODS5«</v>
      </c>
      <c r="D1045" s="8" t="s">
        <v>22</v>
      </c>
      <c r="E1045" s="8">
        <v>6.8</v>
      </c>
      <c r="F1045" s="2">
        <v>10.6</v>
      </c>
      <c r="G1045" s="2">
        <v>12.8</v>
      </c>
      <c r="H1045" s="2">
        <v>15.6</v>
      </c>
      <c r="I1045" s="2">
        <v>12.6</v>
      </c>
      <c r="J1045" s="2">
        <v>13.8</v>
      </c>
      <c r="K1045" s="2">
        <v>20.3</v>
      </c>
      <c r="L1045" s="2">
        <v>20.9</v>
      </c>
      <c r="M1045" s="2">
        <v>19.100000000000001</v>
      </c>
      <c r="N1045">
        <f t="shared" si="211"/>
        <v>4.1314111382636742E-2</v>
      </c>
      <c r="O1045">
        <f t="shared" si="209"/>
        <v>4.1314111382636742</v>
      </c>
      <c r="P1045">
        <f t="shared" si="210"/>
        <v>5</v>
      </c>
      <c r="Q1045">
        <f t="shared" si="212"/>
        <v>32.799999999999997</v>
      </c>
      <c r="R1045">
        <f t="shared" si="213"/>
        <v>4.2</v>
      </c>
      <c r="S1045" s="3">
        <f t="shared" si="214"/>
        <v>52.097902097902107</v>
      </c>
    </row>
    <row r="1046" spans="1:19" ht="14.45" x14ac:dyDescent="0.3">
      <c r="A1046">
        <v>5</v>
      </c>
      <c r="C1046" t="str">
        <f t="shared" ref="C1046:C1109" si="215">IF(B1046="","ODS"&amp;A1046&amp;"«","ODS"&amp;A1046&amp;"«"&amp;" e ODS"&amp;B1046&amp;"«")</f>
        <v>ODS5«</v>
      </c>
      <c r="D1046" s="8" t="s">
        <v>23</v>
      </c>
      <c r="E1046" s="8">
        <v>6.8</v>
      </c>
      <c r="F1046" s="2">
        <v>6.2</v>
      </c>
      <c r="G1046" s="2">
        <v>9.1999999999999993</v>
      </c>
      <c r="H1046" s="2">
        <v>12.5</v>
      </c>
      <c r="I1046" s="2">
        <v>11.8</v>
      </c>
      <c r="J1046" s="2">
        <v>12.4</v>
      </c>
      <c r="K1046" s="2">
        <v>16.5</v>
      </c>
      <c r="L1046" s="2">
        <v>14.5</v>
      </c>
      <c r="M1046" s="2">
        <v>21</v>
      </c>
      <c r="N1046">
        <f t="shared" si="211"/>
        <v>0.10933280572585158</v>
      </c>
      <c r="O1046">
        <f t="shared" si="209"/>
        <v>10.933280572585158</v>
      </c>
      <c r="P1046">
        <f t="shared" si="210"/>
        <v>5</v>
      </c>
      <c r="Q1046">
        <f t="shared" si="212"/>
        <v>32.799999999999997</v>
      </c>
      <c r="R1046">
        <f t="shared" si="213"/>
        <v>4.2</v>
      </c>
      <c r="S1046" s="3">
        <f t="shared" si="214"/>
        <v>58.741258741258747</v>
      </c>
    </row>
    <row r="1047" spans="1:19" ht="14.45" x14ac:dyDescent="0.3">
      <c r="A1047">
        <v>5</v>
      </c>
      <c r="C1047" t="str">
        <f t="shared" si="215"/>
        <v>ODS5«</v>
      </c>
      <c r="D1047" s="8" t="s">
        <v>24</v>
      </c>
      <c r="E1047" s="8">
        <v>5</v>
      </c>
      <c r="F1047" s="2">
        <v>4.5999999999999996</v>
      </c>
      <c r="G1047" s="2">
        <v>4.4000000000000004</v>
      </c>
      <c r="H1047" s="2">
        <v>10.5</v>
      </c>
      <c r="I1047" s="2">
        <v>11.2</v>
      </c>
      <c r="J1047" s="2">
        <v>13.5</v>
      </c>
      <c r="K1047" s="2">
        <v>13</v>
      </c>
      <c r="L1047" s="2">
        <v>13.6</v>
      </c>
      <c r="M1047" s="2">
        <v>15.4</v>
      </c>
      <c r="N1047">
        <f t="shared" si="211"/>
        <v>7.9608473046602901E-2</v>
      </c>
      <c r="O1047">
        <f t="shared" si="209"/>
        <v>7.9608473046602901</v>
      </c>
      <c r="P1047">
        <f t="shared" si="210"/>
        <v>5</v>
      </c>
      <c r="Q1047">
        <f t="shared" si="212"/>
        <v>32.799999999999997</v>
      </c>
      <c r="R1047">
        <f t="shared" si="213"/>
        <v>4.2</v>
      </c>
      <c r="S1047" s="3">
        <f t="shared" si="214"/>
        <v>39.16083916083916</v>
      </c>
    </row>
    <row r="1048" spans="1:19" ht="14.45" x14ac:dyDescent="0.3">
      <c r="A1048">
        <v>5</v>
      </c>
      <c r="C1048" t="str">
        <f t="shared" si="215"/>
        <v>ODS5«</v>
      </c>
      <c r="D1048" s="8" t="s">
        <v>25</v>
      </c>
      <c r="E1048" s="8">
        <v>9.6</v>
      </c>
      <c r="F1048" s="2">
        <v>8</v>
      </c>
      <c r="G1048" s="2">
        <v>8.5</v>
      </c>
      <c r="H1048" s="2">
        <v>12.2</v>
      </c>
      <c r="I1048" s="2">
        <v>10.6</v>
      </c>
      <c r="J1048" s="2">
        <v>9</v>
      </c>
      <c r="K1048" s="2">
        <v>10</v>
      </c>
      <c r="L1048" s="2">
        <v>14.6</v>
      </c>
      <c r="M1048" s="2">
        <v>15.7</v>
      </c>
      <c r="N1048">
        <f t="shared" si="211"/>
        <v>5.1738965764235534E-2</v>
      </c>
      <c r="O1048">
        <f t="shared" si="209"/>
        <v>5.1738965764235534</v>
      </c>
      <c r="P1048">
        <f t="shared" si="210"/>
        <v>5</v>
      </c>
      <c r="Q1048">
        <f t="shared" si="212"/>
        <v>32.799999999999997</v>
      </c>
      <c r="R1048">
        <f t="shared" si="213"/>
        <v>4.2</v>
      </c>
      <c r="S1048" s="3">
        <f t="shared" si="214"/>
        <v>40.209790209790214</v>
      </c>
    </row>
    <row r="1049" spans="1:19" ht="14.45" x14ac:dyDescent="0.3">
      <c r="A1049">
        <v>5</v>
      </c>
      <c r="C1049" t="str">
        <f t="shared" si="215"/>
        <v>ODS5«</v>
      </c>
      <c r="D1049" s="8" t="s">
        <v>26</v>
      </c>
      <c r="E1049" s="8">
        <v>6.3</v>
      </c>
      <c r="F1049" s="2">
        <v>3.9</v>
      </c>
      <c r="G1049" s="2">
        <v>4.4000000000000004</v>
      </c>
      <c r="H1049" s="2">
        <v>8.8000000000000007</v>
      </c>
      <c r="I1049" s="2">
        <v>6.8</v>
      </c>
      <c r="J1049" s="2">
        <v>6.9</v>
      </c>
      <c r="K1049" s="2">
        <v>6.1</v>
      </c>
      <c r="L1049" s="2">
        <v>10.9</v>
      </c>
      <c r="M1049" s="2">
        <v>13.2</v>
      </c>
      <c r="N1049">
        <f t="shared" si="211"/>
        <v>8.4471771197698553E-2</v>
      </c>
      <c r="O1049">
        <f t="shared" si="209"/>
        <v>8.4471771197698544</v>
      </c>
      <c r="P1049">
        <f t="shared" si="210"/>
        <v>5</v>
      </c>
      <c r="Q1049">
        <f t="shared" si="212"/>
        <v>32.799999999999997</v>
      </c>
      <c r="R1049">
        <f t="shared" si="213"/>
        <v>4.2</v>
      </c>
      <c r="S1049" s="3">
        <f t="shared" si="214"/>
        <v>31.46853146853147</v>
      </c>
    </row>
    <row r="1050" spans="1:19" ht="14.45" x14ac:dyDescent="0.3">
      <c r="A1050">
        <v>5</v>
      </c>
      <c r="C1050" t="str">
        <f t="shared" si="215"/>
        <v>ODS5«</v>
      </c>
      <c r="D1050" s="8" t="s">
        <v>27</v>
      </c>
      <c r="E1050" s="8">
        <v>30.5</v>
      </c>
      <c r="F1050" s="2">
        <v>21.9</v>
      </c>
      <c r="G1050" s="2">
        <v>22.7</v>
      </c>
      <c r="H1050" s="2">
        <v>16.3</v>
      </c>
      <c r="I1050" s="2">
        <v>21.6</v>
      </c>
      <c r="J1050" s="2">
        <v>33.299999999999997</v>
      </c>
      <c r="K1050" s="2">
        <v>25.4</v>
      </c>
      <c r="L1050" s="2">
        <v>33.799999999999997</v>
      </c>
      <c r="M1050" s="2">
        <v>32.799999999999997</v>
      </c>
      <c r="N1050">
        <f t="shared" si="211"/>
        <v>0.15010435474582362</v>
      </c>
      <c r="O1050">
        <f t="shared" si="209"/>
        <v>15.010435474582362</v>
      </c>
      <c r="P1050">
        <f t="shared" si="210"/>
        <v>5</v>
      </c>
      <c r="Q1050">
        <f t="shared" si="212"/>
        <v>32.799999999999997</v>
      </c>
      <c r="R1050">
        <f t="shared" si="213"/>
        <v>4.2</v>
      </c>
      <c r="S1050" s="3">
        <f t="shared" si="214"/>
        <v>100</v>
      </c>
    </row>
    <row r="1051" spans="1:19" ht="14.45" x14ac:dyDescent="0.3">
      <c r="A1051">
        <v>5</v>
      </c>
      <c r="C1051" t="str">
        <f t="shared" si="215"/>
        <v>ODS5«</v>
      </c>
      <c r="D1051" s="8" t="s">
        <v>28</v>
      </c>
      <c r="E1051" s="8">
        <v>19.2</v>
      </c>
      <c r="F1051" s="2">
        <v>21.5</v>
      </c>
      <c r="G1051" s="2">
        <v>23</v>
      </c>
      <c r="H1051" s="2">
        <v>23.6</v>
      </c>
      <c r="I1051" s="2">
        <v>23.9</v>
      </c>
      <c r="J1051" s="2">
        <v>24.5</v>
      </c>
      <c r="K1051" s="2">
        <v>23.6</v>
      </c>
      <c r="L1051" s="2">
        <v>23.7</v>
      </c>
      <c r="M1051" s="2">
        <v>25.4</v>
      </c>
      <c r="N1051">
        <f t="shared" si="211"/>
        <v>1.4809076062284765E-2</v>
      </c>
      <c r="O1051">
        <f t="shared" si="209"/>
        <v>1.4809076062284765</v>
      </c>
      <c r="P1051">
        <f t="shared" si="210"/>
        <v>3.7022690155711913</v>
      </c>
      <c r="Q1051">
        <f t="shared" si="212"/>
        <v>32.799999999999997</v>
      </c>
      <c r="R1051">
        <f t="shared" si="213"/>
        <v>4.2</v>
      </c>
      <c r="S1051" s="3">
        <f t="shared" si="214"/>
        <v>74.12587412587412</v>
      </c>
    </row>
    <row r="1052" spans="1:19" ht="14.45" x14ac:dyDescent="0.3">
      <c r="A1052">
        <v>5</v>
      </c>
      <c r="C1052" t="str">
        <f t="shared" si="215"/>
        <v>ODS5«</v>
      </c>
      <c r="D1052" s="8" t="s">
        <v>29</v>
      </c>
      <c r="E1052" s="8">
        <v>10.3</v>
      </c>
      <c r="F1052" s="2">
        <v>11.7</v>
      </c>
      <c r="G1052" s="2">
        <v>12.4</v>
      </c>
      <c r="H1052" s="2">
        <v>13.7</v>
      </c>
      <c r="I1052" s="2">
        <v>14.7</v>
      </c>
      <c r="J1052" s="2">
        <v>15.5</v>
      </c>
      <c r="K1052" s="2">
        <v>16.5</v>
      </c>
      <c r="L1052" s="2">
        <v>18</v>
      </c>
      <c r="M1052" s="2">
        <v>19.3</v>
      </c>
      <c r="N1052">
        <f t="shared" si="211"/>
        <v>7.0945445880845837E-2</v>
      </c>
      <c r="O1052">
        <f t="shared" si="209"/>
        <v>7.0945445880845837</v>
      </c>
      <c r="P1052">
        <f t="shared" si="210"/>
        <v>5</v>
      </c>
      <c r="Q1052">
        <f t="shared" si="212"/>
        <v>32.799999999999997</v>
      </c>
      <c r="R1052">
        <f t="shared" si="213"/>
        <v>4.2</v>
      </c>
      <c r="S1052" s="3">
        <f t="shared" si="214"/>
        <v>52.7972027972028</v>
      </c>
    </row>
    <row r="1053" spans="1:19" ht="14.45" x14ac:dyDescent="0.3">
      <c r="A1053">
        <v>6</v>
      </c>
      <c r="C1053" t="str">
        <f t="shared" si="215"/>
        <v>ODS6«</v>
      </c>
      <c r="D1053" s="1" t="s">
        <v>37</v>
      </c>
      <c r="E1053" s="1"/>
      <c r="F1053" s="2"/>
      <c r="G1053" s="2"/>
      <c r="H1053" s="2"/>
      <c r="I1053" s="2"/>
      <c r="J1053" s="2"/>
      <c r="K1053" s="2"/>
      <c r="L1053" s="2"/>
      <c r="M1053" s="2"/>
      <c r="S1053" s="3"/>
    </row>
    <row r="1054" spans="1:19" ht="14.45" x14ac:dyDescent="0.3">
      <c r="A1054">
        <v>6</v>
      </c>
      <c r="B1054">
        <v>15</v>
      </c>
      <c r="C1054" t="str">
        <f t="shared" si="215"/>
        <v>ODS6« e ODS15«</v>
      </c>
      <c r="D1054" s="7" t="s">
        <v>42</v>
      </c>
      <c r="E1054" s="7"/>
      <c r="F1054" s="2"/>
      <c r="G1054" s="2"/>
      <c r="H1054" s="2"/>
      <c r="I1054" s="2"/>
      <c r="J1054" s="2"/>
      <c r="K1054" s="2"/>
      <c r="L1054" s="2"/>
      <c r="M1054" s="2"/>
      <c r="S1054" s="3"/>
    </row>
    <row r="1055" spans="1:19" ht="14.45" x14ac:dyDescent="0.3">
      <c r="A1055">
        <v>6</v>
      </c>
      <c r="B1055">
        <v>15</v>
      </c>
      <c r="C1055" t="str">
        <f t="shared" si="215"/>
        <v>ODS6« e ODS15«</v>
      </c>
      <c r="D1055" s="8" t="s">
        <v>2</v>
      </c>
      <c r="E1055" s="8"/>
      <c r="F1055" s="2"/>
      <c r="G1055" s="2"/>
      <c r="H1055" s="2"/>
      <c r="I1055" s="2"/>
      <c r="J1055" s="2"/>
      <c r="K1055" s="2"/>
      <c r="L1055" s="2"/>
      <c r="M1055" s="2"/>
      <c r="S1055" s="3"/>
    </row>
    <row r="1056" spans="1:19" ht="14.45" x14ac:dyDescent="0.3">
      <c r="A1056">
        <v>6</v>
      </c>
      <c r="B1056">
        <v>15</v>
      </c>
      <c r="C1056" t="str">
        <f t="shared" si="215"/>
        <v>ODS6« e ODS15«</v>
      </c>
      <c r="D1056" s="8" t="s">
        <v>3</v>
      </c>
      <c r="E1056" s="8"/>
      <c r="F1056" s="2">
        <v>1.45</v>
      </c>
      <c r="G1056" s="2">
        <v>1.34</v>
      </c>
      <c r="H1056" s="2">
        <v>1.34</v>
      </c>
      <c r="I1056" s="2">
        <v>1.34</v>
      </c>
      <c r="J1056" s="2">
        <v>1.34</v>
      </c>
      <c r="K1056" s="2"/>
      <c r="L1056" s="2"/>
      <c r="M1056" s="2"/>
      <c r="S1056" s="3"/>
    </row>
    <row r="1057" spans="1:19" ht="14.45" x14ac:dyDescent="0.3">
      <c r="A1057">
        <v>6</v>
      </c>
      <c r="B1057">
        <v>15</v>
      </c>
      <c r="C1057" t="str">
        <f t="shared" si="215"/>
        <v>ODS6« e ODS15«</v>
      </c>
      <c r="D1057" s="8" t="s">
        <v>4</v>
      </c>
      <c r="E1057" s="8"/>
      <c r="F1057" s="2">
        <v>2.3199999999999998</v>
      </c>
      <c r="G1057" s="2">
        <v>2.4700000000000002</v>
      </c>
      <c r="H1057" s="2">
        <v>2.91</v>
      </c>
      <c r="I1057" s="2">
        <v>2.48</v>
      </c>
      <c r="J1057" s="2">
        <v>2.56</v>
      </c>
      <c r="K1057" s="2"/>
      <c r="L1057" s="2"/>
      <c r="M1057" s="2"/>
      <c r="S1057" s="3"/>
    </row>
    <row r="1058" spans="1:19" ht="14.45" x14ac:dyDescent="0.3">
      <c r="A1058">
        <v>6</v>
      </c>
      <c r="B1058">
        <v>15</v>
      </c>
      <c r="C1058" t="str">
        <f t="shared" si="215"/>
        <v>ODS6« e ODS15«</v>
      </c>
      <c r="D1058" s="8" t="s">
        <v>5</v>
      </c>
      <c r="E1058" s="8"/>
      <c r="F1058" s="2">
        <v>2.8</v>
      </c>
      <c r="G1058" s="2">
        <v>2.72</v>
      </c>
      <c r="H1058" s="2">
        <v>2.63</v>
      </c>
      <c r="I1058" s="2">
        <v>2.34</v>
      </c>
      <c r="J1058" s="2">
        <v>2.91</v>
      </c>
      <c r="K1058" s="2"/>
      <c r="L1058" s="2"/>
      <c r="M1058" s="2"/>
      <c r="S1058" s="3"/>
    </row>
    <row r="1059" spans="1:19" ht="14.45" x14ac:dyDescent="0.3">
      <c r="A1059">
        <v>6</v>
      </c>
      <c r="B1059">
        <v>15</v>
      </c>
      <c r="C1059" t="str">
        <f t="shared" si="215"/>
        <v>ODS6« e ODS15«</v>
      </c>
      <c r="D1059" s="8" t="s">
        <v>6</v>
      </c>
      <c r="E1059" s="8"/>
      <c r="F1059" s="2">
        <v>1.77</v>
      </c>
      <c r="G1059" s="2">
        <v>4.4400000000000004</v>
      </c>
      <c r="H1059" s="2">
        <v>1.88</v>
      </c>
      <c r="I1059" s="2">
        <v>2.31</v>
      </c>
      <c r="J1059" s="2">
        <v>3.31</v>
      </c>
      <c r="K1059" s="2"/>
      <c r="L1059" s="2"/>
      <c r="M1059" s="2"/>
      <c r="S1059" s="3"/>
    </row>
    <row r="1060" spans="1:19" ht="14.45" x14ac:dyDescent="0.3">
      <c r="A1060">
        <v>6</v>
      </c>
      <c r="B1060">
        <v>15</v>
      </c>
      <c r="C1060" t="str">
        <f t="shared" si="215"/>
        <v>ODS6« e ODS15«</v>
      </c>
      <c r="D1060" s="8" t="s">
        <v>7</v>
      </c>
      <c r="E1060" s="8"/>
      <c r="F1060" s="2">
        <v>2.15</v>
      </c>
      <c r="G1060" s="2">
        <v>2.0299999999999998</v>
      </c>
      <c r="H1060" s="2">
        <v>1.78</v>
      </c>
      <c r="I1060" s="2">
        <v>1.69</v>
      </c>
      <c r="J1060" s="2">
        <v>1.79</v>
      </c>
      <c r="K1060" s="2"/>
      <c r="L1060" s="2"/>
      <c r="M1060" s="2"/>
      <c r="S1060" s="3"/>
    </row>
    <row r="1061" spans="1:19" ht="14.45" x14ac:dyDescent="0.3">
      <c r="A1061">
        <v>6</v>
      </c>
      <c r="B1061">
        <v>15</v>
      </c>
      <c r="C1061" t="str">
        <f t="shared" si="215"/>
        <v>ODS6« e ODS15«</v>
      </c>
      <c r="D1061" s="8" t="s">
        <v>8</v>
      </c>
      <c r="E1061" s="8"/>
      <c r="F1061" s="2"/>
      <c r="G1061" s="2"/>
      <c r="H1061" s="2"/>
      <c r="I1061" s="2"/>
      <c r="J1061" s="2"/>
      <c r="K1061" s="2"/>
      <c r="L1061" s="2"/>
      <c r="M1061" s="2"/>
      <c r="S1061" s="3"/>
    </row>
    <row r="1062" spans="1:19" ht="14.45" x14ac:dyDescent="0.3">
      <c r="A1062">
        <v>6</v>
      </c>
      <c r="B1062">
        <v>15</v>
      </c>
      <c r="C1062" t="str">
        <f t="shared" si="215"/>
        <v>ODS6« e ODS15«</v>
      </c>
      <c r="D1062" s="8" t="s">
        <v>9</v>
      </c>
      <c r="E1062" s="8"/>
      <c r="F1062" s="2">
        <v>2.42</v>
      </c>
      <c r="G1062" s="2">
        <v>2.67</v>
      </c>
      <c r="H1062" s="2">
        <v>2.73</v>
      </c>
      <c r="I1062" s="2">
        <v>2.4900000000000002</v>
      </c>
      <c r="J1062" s="2">
        <v>2.34</v>
      </c>
      <c r="K1062" s="2"/>
      <c r="L1062" s="2"/>
      <c r="M1062" s="2"/>
      <c r="S1062" s="3"/>
    </row>
    <row r="1063" spans="1:19" ht="14.45" x14ac:dyDescent="0.3">
      <c r="A1063">
        <v>6</v>
      </c>
      <c r="B1063">
        <v>15</v>
      </c>
      <c r="C1063" t="str">
        <f t="shared" si="215"/>
        <v>ODS6« e ODS15«</v>
      </c>
      <c r="D1063" s="8" t="s">
        <v>10</v>
      </c>
      <c r="E1063" s="8"/>
      <c r="F1063" s="2">
        <v>0.82</v>
      </c>
      <c r="G1063" s="2">
        <v>0.78</v>
      </c>
      <c r="H1063" s="2">
        <v>0.81</v>
      </c>
      <c r="I1063" s="2">
        <v>0.81</v>
      </c>
      <c r="J1063" s="2">
        <v>0.81</v>
      </c>
      <c r="K1063" s="2"/>
      <c r="L1063" s="2"/>
      <c r="M1063" s="2"/>
      <c r="S1063" s="3"/>
    </row>
    <row r="1064" spans="1:19" ht="14.45" x14ac:dyDescent="0.3">
      <c r="A1064">
        <v>6</v>
      </c>
      <c r="B1064">
        <v>15</v>
      </c>
      <c r="C1064" t="str">
        <f t="shared" si="215"/>
        <v>ODS6« e ODS15«</v>
      </c>
      <c r="D1064" s="8" t="s">
        <v>11</v>
      </c>
      <c r="E1064" s="8"/>
      <c r="F1064" s="2"/>
      <c r="G1064" s="2"/>
      <c r="H1064" s="2"/>
      <c r="I1064" s="2"/>
      <c r="J1064" s="2"/>
      <c r="K1064" s="2"/>
      <c r="L1064" s="2"/>
      <c r="M1064" s="2"/>
      <c r="S1064" s="3"/>
    </row>
    <row r="1065" spans="1:19" ht="14.45" x14ac:dyDescent="0.3">
      <c r="A1065">
        <v>6</v>
      </c>
      <c r="B1065">
        <v>15</v>
      </c>
      <c r="C1065" t="str">
        <f t="shared" si="215"/>
        <v>ODS6« e ODS15«</v>
      </c>
      <c r="D1065" s="8" t="s">
        <v>12</v>
      </c>
      <c r="E1065" s="8"/>
      <c r="F1065" s="2">
        <v>1.63</v>
      </c>
      <c r="G1065" s="2">
        <v>1.75</v>
      </c>
      <c r="H1065" s="2">
        <v>1.75</v>
      </c>
      <c r="I1065" s="2">
        <v>1.79</v>
      </c>
      <c r="J1065" s="2">
        <v>1.75</v>
      </c>
      <c r="K1065" s="2"/>
      <c r="L1065" s="2"/>
      <c r="M1065" s="2"/>
      <c r="S1065" s="3"/>
    </row>
    <row r="1066" spans="1:19" ht="14.45" x14ac:dyDescent="0.3">
      <c r="A1066">
        <v>6</v>
      </c>
      <c r="B1066">
        <v>15</v>
      </c>
      <c r="C1066" t="str">
        <f t="shared" si="215"/>
        <v>ODS6« e ODS15«</v>
      </c>
      <c r="D1066" s="8" t="s">
        <v>13</v>
      </c>
      <c r="E1066" s="8"/>
      <c r="F1066" s="2"/>
      <c r="G1066" s="2"/>
      <c r="H1066" s="2"/>
      <c r="I1066" s="2"/>
      <c r="J1066" s="2"/>
      <c r="K1066" s="2"/>
      <c r="L1066" s="2"/>
      <c r="M1066" s="2"/>
      <c r="S1066" s="3"/>
    </row>
    <row r="1067" spans="1:19" ht="14.45" x14ac:dyDescent="0.3">
      <c r="A1067">
        <v>6</v>
      </c>
      <c r="B1067">
        <v>15</v>
      </c>
      <c r="C1067" t="str">
        <f t="shared" si="215"/>
        <v>ODS6« e ODS15«</v>
      </c>
      <c r="D1067" s="8" t="s">
        <v>14</v>
      </c>
      <c r="E1067" s="8"/>
      <c r="F1067" s="2">
        <v>1.21</v>
      </c>
      <c r="G1067" s="2">
        <v>1.1399999999999999</v>
      </c>
      <c r="H1067" s="2">
        <v>1.28</v>
      </c>
      <c r="I1067" s="2">
        <v>1.28</v>
      </c>
      <c r="J1067" s="2">
        <v>1.28</v>
      </c>
      <c r="K1067" s="2"/>
      <c r="L1067" s="2"/>
      <c r="M1067" s="2"/>
      <c r="S1067" s="3"/>
    </row>
    <row r="1068" spans="1:19" ht="14.45" x14ac:dyDescent="0.3">
      <c r="A1068">
        <v>6</v>
      </c>
      <c r="B1068">
        <v>15</v>
      </c>
      <c r="C1068" t="str">
        <f t="shared" si="215"/>
        <v>ODS6« e ODS15«</v>
      </c>
      <c r="D1068" s="8" t="s">
        <v>15</v>
      </c>
      <c r="E1068" s="8"/>
      <c r="F1068" s="2"/>
      <c r="G1068" s="2"/>
      <c r="H1068" s="2"/>
      <c r="I1068" s="2"/>
      <c r="J1068" s="2"/>
      <c r="K1068" s="2"/>
      <c r="L1068" s="2"/>
      <c r="M1068" s="2"/>
      <c r="S1068" s="3"/>
    </row>
    <row r="1069" spans="1:19" ht="14.45" x14ac:dyDescent="0.3">
      <c r="A1069">
        <v>6</v>
      </c>
      <c r="B1069">
        <v>15</v>
      </c>
      <c r="C1069" t="str">
        <f t="shared" si="215"/>
        <v>ODS6« e ODS15«</v>
      </c>
      <c r="D1069" s="8" t="s">
        <v>16</v>
      </c>
      <c r="E1069" s="8"/>
      <c r="F1069" s="2"/>
      <c r="G1069" s="2"/>
      <c r="H1069" s="2"/>
      <c r="I1069" s="2"/>
      <c r="J1069" s="2"/>
      <c r="K1069" s="2"/>
      <c r="L1069" s="2"/>
      <c r="M1069" s="2"/>
      <c r="S1069" s="3"/>
    </row>
    <row r="1070" spans="1:19" ht="14.45" x14ac:dyDescent="0.3">
      <c r="A1070">
        <v>6</v>
      </c>
      <c r="B1070">
        <v>15</v>
      </c>
      <c r="C1070" t="str">
        <f t="shared" si="215"/>
        <v>ODS6« e ODS15«</v>
      </c>
      <c r="D1070" s="8" t="s">
        <v>17</v>
      </c>
      <c r="E1070" s="8"/>
      <c r="F1070" s="2">
        <v>0.95</v>
      </c>
      <c r="G1070" s="2">
        <v>0.79</v>
      </c>
      <c r="H1070" s="2">
        <v>0.76</v>
      </c>
      <c r="I1070" s="2">
        <v>0.89</v>
      </c>
      <c r="J1070" s="2">
        <v>0.99</v>
      </c>
      <c r="K1070" s="2"/>
      <c r="L1070" s="2"/>
      <c r="M1070" s="2"/>
      <c r="S1070" s="3"/>
    </row>
    <row r="1071" spans="1:19" ht="14.45" x14ac:dyDescent="0.3">
      <c r="A1071">
        <v>6</v>
      </c>
      <c r="B1071">
        <v>15</v>
      </c>
      <c r="C1071" t="str">
        <f t="shared" si="215"/>
        <v>ODS6« e ODS15«</v>
      </c>
      <c r="D1071" s="8" t="s">
        <v>18</v>
      </c>
      <c r="E1071" s="8"/>
      <c r="F1071" s="2"/>
      <c r="G1071" s="2"/>
      <c r="H1071" s="2"/>
      <c r="I1071" s="2"/>
      <c r="J1071" s="2"/>
      <c r="K1071" s="2"/>
      <c r="L1071" s="2"/>
      <c r="M1071" s="2"/>
      <c r="S1071" s="3"/>
    </row>
    <row r="1072" spans="1:19" ht="14.45" x14ac:dyDescent="0.3">
      <c r="A1072">
        <v>6</v>
      </c>
      <c r="B1072">
        <v>15</v>
      </c>
      <c r="C1072" t="str">
        <f t="shared" si="215"/>
        <v>ODS6« e ODS15«</v>
      </c>
      <c r="D1072" s="8" t="s">
        <v>19</v>
      </c>
      <c r="E1072" s="8"/>
      <c r="F1072" s="2">
        <v>1.23</v>
      </c>
      <c r="G1072" s="2">
        <v>1.19</v>
      </c>
      <c r="H1072" s="2">
        <v>1.19</v>
      </c>
      <c r="I1072" s="2">
        <v>1.19</v>
      </c>
      <c r="J1072" s="2">
        <v>1.19</v>
      </c>
      <c r="K1072" s="2"/>
      <c r="L1072" s="2"/>
      <c r="M1072" s="2"/>
      <c r="S1072" s="3"/>
    </row>
    <row r="1073" spans="1:19" ht="14.45" x14ac:dyDescent="0.3">
      <c r="A1073">
        <v>6</v>
      </c>
      <c r="B1073">
        <v>15</v>
      </c>
      <c r="C1073" t="str">
        <f t="shared" si="215"/>
        <v>ODS6« e ODS15«</v>
      </c>
      <c r="D1073" s="8" t="s">
        <v>20</v>
      </c>
      <c r="E1073" s="8"/>
      <c r="F1073" s="2">
        <v>2.16</v>
      </c>
      <c r="G1073" s="2">
        <v>2.2000000000000002</v>
      </c>
      <c r="H1073" s="2">
        <v>2.0299999999999998</v>
      </c>
      <c r="I1073" s="2">
        <v>2.09</v>
      </c>
      <c r="J1073" s="2">
        <v>2.14</v>
      </c>
      <c r="K1073" s="2"/>
      <c r="L1073" s="2"/>
      <c r="M1073" s="2"/>
      <c r="S1073" s="3"/>
    </row>
    <row r="1074" spans="1:19" ht="14.45" x14ac:dyDescent="0.3">
      <c r="A1074">
        <v>6</v>
      </c>
      <c r="B1074">
        <v>15</v>
      </c>
      <c r="C1074" t="str">
        <f t="shared" si="215"/>
        <v>ODS6« e ODS15«</v>
      </c>
      <c r="D1074" s="8" t="s">
        <v>21</v>
      </c>
      <c r="E1074" s="8"/>
      <c r="F1074" s="2"/>
      <c r="G1074" s="2"/>
      <c r="H1074" s="2"/>
      <c r="I1074" s="2"/>
      <c r="J1074" s="2"/>
      <c r="K1074" s="2"/>
      <c r="L1074" s="2"/>
      <c r="M1074" s="2"/>
      <c r="S1074" s="3"/>
    </row>
    <row r="1075" spans="1:19" ht="14.45" x14ac:dyDescent="0.3">
      <c r="A1075">
        <v>6</v>
      </c>
      <c r="B1075">
        <v>15</v>
      </c>
      <c r="C1075" t="str">
        <f t="shared" si="215"/>
        <v>ODS6« e ODS15«</v>
      </c>
      <c r="D1075" s="8" t="s">
        <v>22</v>
      </c>
      <c r="E1075" s="8"/>
      <c r="F1075" s="2"/>
      <c r="G1075" s="2"/>
      <c r="H1075" s="2"/>
      <c r="I1075" s="2"/>
      <c r="J1075" s="2"/>
      <c r="K1075" s="2"/>
      <c r="L1075" s="2"/>
      <c r="M1075" s="2"/>
      <c r="S1075" s="3"/>
    </row>
    <row r="1076" spans="1:19" ht="14.45" x14ac:dyDescent="0.3">
      <c r="A1076">
        <v>6</v>
      </c>
      <c r="B1076">
        <v>15</v>
      </c>
      <c r="C1076" t="str">
        <f t="shared" si="215"/>
        <v>ODS6« e ODS15«</v>
      </c>
      <c r="D1076" s="8" t="s">
        <v>23</v>
      </c>
      <c r="E1076" s="8"/>
      <c r="F1076" s="2"/>
      <c r="G1076" s="2"/>
      <c r="H1076" s="2"/>
      <c r="I1076" s="2"/>
      <c r="J1076" s="2"/>
      <c r="K1076" s="2"/>
      <c r="L1076" s="2"/>
      <c r="M1076" s="2"/>
      <c r="S1076" s="3"/>
    </row>
    <row r="1077" spans="1:19" ht="14.45" x14ac:dyDescent="0.3">
      <c r="A1077">
        <v>6</v>
      </c>
      <c r="B1077">
        <v>15</v>
      </c>
      <c r="C1077" t="str">
        <f t="shared" si="215"/>
        <v>ODS6« e ODS15«</v>
      </c>
      <c r="D1077" s="8" t="s">
        <v>24</v>
      </c>
      <c r="E1077" s="8"/>
      <c r="F1077" s="2">
        <v>2.84</v>
      </c>
      <c r="G1077" s="2">
        <v>2.69</v>
      </c>
      <c r="H1077" s="2">
        <v>2.74</v>
      </c>
      <c r="I1077" s="2">
        <v>2.74</v>
      </c>
      <c r="J1077" s="2">
        <v>2.74</v>
      </c>
      <c r="K1077" s="2"/>
      <c r="L1077" s="2"/>
      <c r="M1077" s="2"/>
      <c r="S1077" s="3"/>
    </row>
    <row r="1078" spans="1:19" ht="14.45" x14ac:dyDescent="0.3">
      <c r="A1078">
        <v>6</v>
      </c>
      <c r="B1078">
        <v>15</v>
      </c>
      <c r="C1078" t="str">
        <f t="shared" si="215"/>
        <v>ODS6« e ODS15«</v>
      </c>
      <c r="D1078" s="8" t="s">
        <v>25</v>
      </c>
      <c r="E1078" s="8"/>
      <c r="F1078" s="2"/>
      <c r="G1078" s="2"/>
      <c r="H1078" s="2"/>
      <c r="I1078" s="2"/>
      <c r="J1078" s="2"/>
      <c r="K1078" s="2"/>
      <c r="L1078" s="2"/>
      <c r="M1078" s="2"/>
      <c r="S1078" s="3"/>
    </row>
    <row r="1079" spans="1:19" ht="14.45" x14ac:dyDescent="0.3">
      <c r="A1079">
        <v>6</v>
      </c>
      <c r="B1079">
        <v>15</v>
      </c>
      <c r="C1079" t="str">
        <f t="shared" si="215"/>
        <v>ODS6« e ODS15«</v>
      </c>
      <c r="D1079" s="8" t="s">
        <v>26</v>
      </c>
      <c r="E1079" s="8"/>
      <c r="F1079" s="2">
        <v>2.69</v>
      </c>
      <c r="G1079" s="2">
        <v>2.74</v>
      </c>
      <c r="H1079" s="2">
        <v>2.69</v>
      </c>
      <c r="I1079" s="2">
        <v>2.58</v>
      </c>
      <c r="J1079" s="2">
        <v>2.71</v>
      </c>
      <c r="K1079" s="2"/>
      <c r="L1079" s="2"/>
      <c r="M1079" s="2"/>
      <c r="S1079" s="3"/>
    </row>
    <row r="1080" spans="1:19" ht="14.45" x14ac:dyDescent="0.3">
      <c r="A1080">
        <v>6</v>
      </c>
      <c r="B1080">
        <v>15</v>
      </c>
      <c r="C1080" t="str">
        <f t="shared" si="215"/>
        <v>ODS6« e ODS15«</v>
      </c>
      <c r="D1080" s="8" t="s">
        <v>27</v>
      </c>
      <c r="E1080" s="8"/>
      <c r="F1080" s="2">
        <v>3.34</v>
      </c>
      <c r="G1080" s="2">
        <v>3.28</v>
      </c>
      <c r="H1080" s="2">
        <v>3.22</v>
      </c>
      <c r="I1080" s="2">
        <v>3.22</v>
      </c>
      <c r="J1080" s="2">
        <v>3.22</v>
      </c>
      <c r="K1080" s="2"/>
      <c r="L1080" s="2"/>
      <c r="M1080" s="2"/>
      <c r="S1080" s="3"/>
    </row>
    <row r="1081" spans="1:19" ht="14.45" x14ac:dyDescent="0.3">
      <c r="A1081">
        <v>6</v>
      </c>
      <c r="B1081">
        <v>15</v>
      </c>
      <c r="C1081" t="str">
        <f t="shared" si="215"/>
        <v>ODS6« e ODS15«</v>
      </c>
      <c r="D1081" s="8" t="s">
        <v>28</v>
      </c>
      <c r="E1081" s="8"/>
      <c r="F1081" s="2"/>
      <c r="G1081" s="2"/>
      <c r="H1081" s="2"/>
      <c r="I1081" s="2"/>
      <c r="J1081" s="2"/>
      <c r="K1081" s="2"/>
      <c r="L1081" s="2"/>
      <c r="M1081" s="2"/>
      <c r="S1081" s="3"/>
    </row>
    <row r="1082" spans="1:19" ht="14.45" x14ac:dyDescent="0.3">
      <c r="A1082">
        <v>6</v>
      </c>
      <c r="B1082">
        <v>15</v>
      </c>
      <c r="C1082" t="str">
        <f t="shared" si="215"/>
        <v>ODS6« e ODS15«</v>
      </c>
      <c r="D1082" s="8" t="s">
        <v>29</v>
      </c>
      <c r="E1082" s="8"/>
      <c r="F1082" s="2"/>
      <c r="G1082" s="2"/>
      <c r="H1082" s="2"/>
      <c r="I1082" s="2"/>
      <c r="J1082" s="2"/>
      <c r="K1082" s="2"/>
      <c r="L1082" s="2"/>
      <c r="M1082" s="2"/>
      <c r="S1082" s="3"/>
    </row>
    <row r="1083" spans="1:19" ht="14.45" x14ac:dyDescent="0.3">
      <c r="A1083">
        <v>6</v>
      </c>
      <c r="B1083">
        <v>15</v>
      </c>
      <c r="C1083" t="str">
        <f t="shared" si="215"/>
        <v>ODS6« e ODS15«</v>
      </c>
      <c r="D1083" s="7" t="s">
        <v>43</v>
      </c>
      <c r="E1083" s="7"/>
      <c r="F1083" s="2">
        <v>1.0389999999999999</v>
      </c>
      <c r="G1083" s="2">
        <v>1.0050000000000001</v>
      </c>
      <c r="H1083" s="2">
        <v>0.94800000000000006</v>
      </c>
      <c r="I1083" s="2">
        <v>0.93500000000000005</v>
      </c>
      <c r="J1083" s="2">
        <v>1.0070000000000001</v>
      </c>
      <c r="K1083" s="2"/>
      <c r="L1083" s="2"/>
      <c r="M1083" s="2"/>
      <c r="S1083" s="3"/>
    </row>
    <row r="1084" spans="1:19" ht="14.45" x14ac:dyDescent="0.3">
      <c r="A1084">
        <v>6</v>
      </c>
      <c r="B1084">
        <v>15</v>
      </c>
      <c r="C1084" t="str">
        <f t="shared" si="215"/>
        <v>ODS6« e ODS15«</v>
      </c>
      <c r="D1084" s="8" t="s">
        <v>2</v>
      </c>
      <c r="E1084" s="8"/>
      <c r="F1084" s="2">
        <v>6.8000000000000005E-2</v>
      </c>
      <c r="G1084" s="2">
        <v>6.8000000000000005E-2</v>
      </c>
      <c r="H1084" s="2">
        <v>6.0999999999999999E-2</v>
      </c>
      <c r="I1084" s="2">
        <v>6.0999999999999999E-2</v>
      </c>
      <c r="J1084" s="2">
        <v>6.0999999999999999E-2</v>
      </c>
      <c r="K1084" s="2"/>
      <c r="L1084" s="2"/>
      <c r="M1084" s="2"/>
      <c r="S1084" s="3"/>
    </row>
    <row r="1085" spans="1:19" ht="14.45" x14ac:dyDescent="0.3">
      <c r="A1085">
        <v>6</v>
      </c>
      <c r="B1085">
        <v>15</v>
      </c>
      <c r="C1085" t="str">
        <f t="shared" si="215"/>
        <v>ODS6« e ODS15«</v>
      </c>
      <c r="D1085" s="8" t="s">
        <v>3</v>
      </c>
      <c r="E1085" s="8"/>
      <c r="F1085" s="2"/>
      <c r="G1085" s="2"/>
      <c r="H1085" s="2"/>
      <c r="I1085" s="2"/>
      <c r="J1085" s="2"/>
      <c r="K1085" s="2"/>
      <c r="L1085" s="2"/>
      <c r="M1085" s="2"/>
      <c r="S1085" s="3"/>
    </row>
    <row r="1086" spans="1:19" ht="14.45" x14ac:dyDescent="0.3">
      <c r="A1086">
        <v>6</v>
      </c>
      <c r="B1086">
        <v>15</v>
      </c>
      <c r="C1086" t="str">
        <f t="shared" si="215"/>
        <v>ODS6« e ODS15«</v>
      </c>
      <c r="D1086" s="8" t="s">
        <v>4</v>
      </c>
      <c r="E1086" s="8"/>
      <c r="F1086" s="2">
        <v>0.161</v>
      </c>
      <c r="G1086" s="2">
        <v>0.17100000000000001</v>
      </c>
      <c r="H1086" s="2">
        <v>0.18099999999999999</v>
      </c>
      <c r="I1086" s="2">
        <v>0.16600000000000001</v>
      </c>
      <c r="J1086" s="2">
        <v>0.19700000000000001</v>
      </c>
      <c r="K1086" s="2"/>
      <c r="L1086" s="2"/>
      <c r="M1086" s="2"/>
      <c r="S1086" s="3"/>
    </row>
    <row r="1087" spans="1:19" ht="14.45" x14ac:dyDescent="0.3">
      <c r="A1087">
        <v>6</v>
      </c>
      <c r="B1087">
        <v>15</v>
      </c>
      <c r="C1087" t="str">
        <f t="shared" si="215"/>
        <v>ODS6« e ODS15«</v>
      </c>
      <c r="D1087" s="8" t="s">
        <v>5</v>
      </c>
      <c r="E1087" s="8"/>
      <c r="F1087" s="2">
        <v>0.23100000000000001</v>
      </c>
      <c r="G1087" s="2">
        <v>0.154</v>
      </c>
      <c r="H1087" s="2">
        <v>7.8E-2</v>
      </c>
      <c r="I1087" s="2">
        <v>8.4000000000000005E-2</v>
      </c>
      <c r="J1087" s="2">
        <v>0.108</v>
      </c>
      <c r="K1087" s="2"/>
      <c r="L1087" s="2"/>
      <c r="M1087" s="2"/>
      <c r="S1087" s="3"/>
    </row>
    <row r="1088" spans="1:19" ht="14.45" x14ac:dyDescent="0.3">
      <c r="A1088">
        <v>6</v>
      </c>
      <c r="B1088">
        <v>15</v>
      </c>
      <c r="C1088" t="str">
        <f t="shared" si="215"/>
        <v>ODS6« e ODS15«</v>
      </c>
      <c r="D1088" s="8" t="s">
        <v>6</v>
      </c>
      <c r="E1088" s="8"/>
      <c r="F1088" s="2"/>
      <c r="G1088" s="2"/>
      <c r="H1088" s="2"/>
      <c r="I1088" s="2"/>
      <c r="J1088" s="2"/>
      <c r="K1088" s="2"/>
      <c r="L1088" s="2"/>
      <c r="M1088" s="2"/>
      <c r="S1088" s="3"/>
    </row>
    <row r="1089" spans="1:19" ht="14.45" x14ac:dyDescent="0.3">
      <c r="A1089">
        <v>6</v>
      </c>
      <c r="B1089">
        <v>15</v>
      </c>
      <c r="C1089" t="str">
        <f t="shared" si="215"/>
        <v>ODS6« e ODS15«</v>
      </c>
      <c r="D1089" s="8" t="s">
        <v>7</v>
      </c>
      <c r="E1089" s="8"/>
      <c r="F1089" s="2">
        <v>2.8000000000000001E-2</v>
      </c>
      <c r="G1089" s="2">
        <v>2.5999999999999999E-2</v>
      </c>
      <c r="H1089" s="2">
        <v>2.3E-2</v>
      </c>
      <c r="I1089" s="2">
        <v>2.4E-2</v>
      </c>
      <c r="J1089" s="2">
        <v>2.5000000000000001E-2</v>
      </c>
      <c r="K1089" s="2"/>
      <c r="L1089" s="2"/>
      <c r="M1089" s="2"/>
      <c r="S1089" s="3"/>
    </row>
    <row r="1090" spans="1:19" ht="14.45" x14ac:dyDescent="0.3">
      <c r="A1090">
        <v>6</v>
      </c>
      <c r="B1090">
        <v>15</v>
      </c>
      <c r="C1090" t="str">
        <f t="shared" si="215"/>
        <v>ODS6« e ODS15«</v>
      </c>
      <c r="D1090" s="8" t="s">
        <v>8</v>
      </c>
      <c r="E1090" s="8"/>
      <c r="F1090" s="2">
        <v>4.5999999999999999E-2</v>
      </c>
      <c r="G1090" s="2">
        <v>4.7E-2</v>
      </c>
      <c r="H1090" s="2">
        <v>5.0999999999999997E-2</v>
      </c>
      <c r="I1090" s="2">
        <v>4.7E-2</v>
      </c>
      <c r="J1090" s="2">
        <v>0.05</v>
      </c>
      <c r="K1090" s="2"/>
      <c r="L1090" s="2"/>
      <c r="M1090" s="2"/>
      <c r="S1090" s="3"/>
    </row>
    <row r="1091" spans="1:19" ht="14.45" x14ac:dyDescent="0.3">
      <c r="A1091">
        <v>6</v>
      </c>
      <c r="B1091">
        <v>15</v>
      </c>
      <c r="C1091" t="str">
        <f t="shared" si="215"/>
        <v>ODS6« e ODS15«</v>
      </c>
      <c r="D1091" s="8" t="s">
        <v>9</v>
      </c>
      <c r="E1091" s="8"/>
      <c r="F1091" s="2">
        <v>0.09</v>
      </c>
      <c r="G1091" s="2">
        <v>0.11</v>
      </c>
      <c r="H1091" s="2">
        <v>0.10199999999999999</v>
      </c>
      <c r="I1091" s="2">
        <v>0.104</v>
      </c>
      <c r="J1091" s="2">
        <v>8.8999999999999996E-2</v>
      </c>
      <c r="K1091" s="2"/>
      <c r="L1091" s="2"/>
      <c r="M1091" s="2"/>
      <c r="S1091" s="3"/>
    </row>
    <row r="1092" spans="1:19" ht="14.45" x14ac:dyDescent="0.3">
      <c r="A1092">
        <v>6</v>
      </c>
      <c r="B1092">
        <v>15</v>
      </c>
      <c r="C1092" t="str">
        <f t="shared" si="215"/>
        <v>ODS6« e ODS15«</v>
      </c>
      <c r="D1092" s="8" t="s">
        <v>10</v>
      </c>
      <c r="E1092" s="8"/>
      <c r="F1092" s="2"/>
      <c r="G1092" s="2"/>
      <c r="H1092" s="2"/>
      <c r="I1092" s="2"/>
      <c r="J1092" s="2"/>
      <c r="K1092" s="2"/>
      <c r="L1092" s="2"/>
      <c r="M1092" s="2"/>
      <c r="S1092" s="3"/>
    </row>
    <row r="1093" spans="1:19" ht="14.45" x14ac:dyDescent="0.3">
      <c r="A1093">
        <v>6</v>
      </c>
      <c r="B1093">
        <v>15</v>
      </c>
      <c r="C1093" t="str">
        <f t="shared" si="215"/>
        <v>ODS6« e ODS15«</v>
      </c>
      <c r="D1093" s="8" t="s">
        <v>11</v>
      </c>
      <c r="E1093" s="8"/>
      <c r="F1093" s="2"/>
      <c r="G1093" s="2"/>
      <c r="H1093" s="2"/>
      <c r="I1093" s="2"/>
      <c r="J1093" s="2"/>
      <c r="K1093" s="2"/>
      <c r="L1093" s="2"/>
      <c r="M1093" s="2"/>
      <c r="S1093" s="3"/>
    </row>
    <row r="1094" spans="1:19" ht="14.45" x14ac:dyDescent="0.3">
      <c r="A1094">
        <v>6</v>
      </c>
      <c r="B1094">
        <v>15</v>
      </c>
      <c r="C1094" t="str">
        <f t="shared" si="215"/>
        <v>ODS6« e ODS15«</v>
      </c>
      <c r="D1094" s="8" t="s">
        <v>12</v>
      </c>
      <c r="E1094" s="8"/>
      <c r="F1094" s="2">
        <v>2.4E-2</v>
      </c>
      <c r="G1094" s="2">
        <v>2.1999999999999999E-2</v>
      </c>
      <c r="H1094" s="2">
        <v>2.1999999999999999E-2</v>
      </c>
      <c r="I1094" s="2">
        <v>2.5999999999999999E-2</v>
      </c>
      <c r="J1094" s="2">
        <v>2.4E-2</v>
      </c>
      <c r="K1094" s="2"/>
      <c r="L1094" s="2"/>
      <c r="M1094" s="2"/>
      <c r="S1094" s="3"/>
    </row>
    <row r="1095" spans="1:19" ht="14.45" x14ac:dyDescent="0.3">
      <c r="A1095">
        <v>6</v>
      </c>
      <c r="B1095">
        <v>15</v>
      </c>
      <c r="C1095" t="str">
        <f t="shared" si="215"/>
        <v>ODS6« e ODS15«</v>
      </c>
      <c r="D1095" s="8" t="s">
        <v>13</v>
      </c>
      <c r="E1095" s="8"/>
      <c r="F1095" s="2">
        <v>1.0999999999999999E-2</v>
      </c>
      <c r="G1095" s="2">
        <v>0.01</v>
      </c>
      <c r="H1095" s="2">
        <v>1.4999999999999999E-2</v>
      </c>
      <c r="I1095" s="2">
        <v>1.4999999999999999E-2</v>
      </c>
      <c r="J1095" s="2">
        <v>1.4999999999999999E-2</v>
      </c>
      <c r="K1095" s="2"/>
      <c r="L1095" s="2"/>
      <c r="M1095" s="2"/>
      <c r="S1095" s="3"/>
    </row>
    <row r="1096" spans="1:19" ht="14.45" x14ac:dyDescent="0.3">
      <c r="A1096">
        <v>6</v>
      </c>
      <c r="B1096">
        <v>15</v>
      </c>
      <c r="C1096" t="str">
        <f t="shared" si="215"/>
        <v>ODS6« e ODS15«</v>
      </c>
      <c r="D1096" s="8" t="s">
        <v>14</v>
      </c>
      <c r="E1096" s="8"/>
      <c r="F1096" s="2">
        <v>3.9E-2</v>
      </c>
      <c r="G1096" s="2">
        <v>4.4999999999999998E-2</v>
      </c>
      <c r="H1096" s="2">
        <v>4.2999999999999997E-2</v>
      </c>
      <c r="I1096" s="2">
        <v>5.0999999999999997E-2</v>
      </c>
      <c r="J1096" s="2">
        <v>5.5E-2</v>
      </c>
      <c r="K1096" s="2"/>
      <c r="L1096" s="2"/>
      <c r="M1096" s="2"/>
      <c r="S1096" s="3"/>
    </row>
    <row r="1097" spans="1:19" ht="14.45" x14ac:dyDescent="0.3">
      <c r="A1097">
        <v>6</v>
      </c>
      <c r="B1097">
        <v>15</v>
      </c>
      <c r="C1097" t="str">
        <f t="shared" si="215"/>
        <v>ODS6« e ODS15«</v>
      </c>
      <c r="D1097" s="8" t="s">
        <v>15</v>
      </c>
      <c r="E1097" s="8"/>
      <c r="F1097" s="2"/>
      <c r="G1097" s="2"/>
      <c r="H1097" s="2"/>
      <c r="I1097" s="2"/>
      <c r="J1097" s="2"/>
      <c r="K1097" s="2"/>
      <c r="L1097" s="2"/>
      <c r="M1097" s="2"/>
      <c r="S1097" s="3"/>
    </row>
    <row r="1098" spans="1:19" ht="14.45" x14ac:dyDescent="0.3">
      <c r="A1098">
        <v>6</v>
      </c>
      <c r="B1098">
        <v>15</v>
      </c>
      <c r="C1098" t="str">
        <f t="shared" si="215"/>
        <v>ODS6« e ODS15«</v>
      </c>
      <c r="D1098" s="8" t="s">
        <v>16</v>
      </c>
      <c r="E1098" s="8"/>
      <c r="F1098" s="2"/>
      <c r="G1098" s="2"/>
      <c r="H1098" s="2"/>
      <c r="I1098" s="2"/>
      <c r="J1098" s="2"/>
      <c r="K1098" s="2"/>
      <c r="L1098" s="2"/>
      <c r="M1098" s="2"/>
      <c r="S1098" s="3"/>
    </row>
    <row r="1099" spans="1:19" ht="14.45" x14ac:dyDescent="0.3">
      <c r="A1099">
        <v>6</v>
      </c>
      <c r="B1099">
        <v>15</v>
      </c>
      <c r="C1099" t="str">
        <f t="shared" si="215"/>
        <v>ODS6« e ODS15«</v>
      </c>
      <c r="D1099" s="8" t="s">
        <v>17</v>
      </c>
      <c r="E1099" s="8"/>
      <c r="F1099" s="2">
        <v>0.02</v>
      </c>
      <c r="G1099" s="2">
        <v>2.3E-2</v>
      </c>
      <c r="H1099" s="2">
        <v>2.1999999999999999E-2</v>
      </c>
      <c r="I1099" s="2">
        <v>2.5000000000000001E-2</v>
      </c>
      <c r="J1099" s="2">
        <v>2.4E-2</v>
      </c>
      <c r="K1099" s="2"/>
      <c r="L1099" s="2"/>
      <c r="M1099" s="2"/>
      <c r="S1099" s="3"/>
    </row>
    <row r="1100" spans="1:19" ht="14.45" x14ac:dyDescent="0.3">
      <c r="A1100">
        <v>6</v>
      </c>
      <c r="B1100">
        <v>15</v>
      </c>
      <c r="C1100" t="str">
        <f t="shared" si="215"/>
        <v>ODS6« e ODS15«</v>
      </c>
      <c r="D1100" s="8" t="s">
        <v>18</v>
      </c>
      <c r="E1100" s="8"/>
      <c r="F1100" s="2"/>
      <c r="G1100" s="2"/>
      <c r="H1100" s="2"/>
      <c r="I1100" s="2"/>
      <c r="J1100" s="2"/>
      <c r="K1100" s="2"/>
      <c r="L1100" s="2"/>
      <c r="M1100" s="2"/>
      <c r="S1100" s="3"/>
    </row>
    <row r="1101" spans="1:19" ht="14.45" x14ac:dyDescent="0.3">
      <c r="A1101">
        <v>6</v>
      </c>
      <c r="B1101">
        <v>15</v>
      </c>
      <c r="C1101" t="str">
        <f t="shared" si="215"/>
        <v>ODS6« e ODS15«</v>
      </c>
      <c r="D1101" s="8" t="s">
        <v>19</v>
      </c>
      <c r="E1101" s="8"/>
      <c r="F1101" s="2">
        <v>4.7E-2</v>
      </c>
      <c r="G1101" s="2">
        <v>5.0999999999999997E-2</v>
      </c>
      <c r="H1101" s="2">
        <v>4.2999999999999997E-2</v>
      </c>
      <c r="I1101" s="2">
        <v>4.2999999999999997E-2</v>
      </c>
      <c r="J1101" s="2">
        <v>4.2999999999999997E-2</v>
      </c>
      <c r="K1101" s="2"/>
      <c r="L1101" s="2"/>
      <c r="M1101" s="2"/>
      <c r="S1101" s="3"/>
    </row>
    <row r="1102" spans="1:19" ht="14.45" x14ac:dyDescent="0.3">
      <c r="A1102">
        <v>6</v>
      </c>
      <c r="B1102">
        <v>15</v>
      </c>
      <c r="C1102" t="str">
        <f t="shared" si="215"/>
        <v>ODS6« e ODS15«</v>
      </c>
      <c r="D1102" s="8" t="s">
        <v>20</v>
      </c>
      <c r="E1102" s="8"/>
      <c r="F1102" s="2">
        <v>6.7000000000000004E-2</v>
      </c>
      <c r="G1102" s="2">
        <v>4.9000000000000002E-2</v>
      </c>
      <c r="H1102" s="2">
        <v>7.4999999999999997E-2</v>
      </c>
      <c r="I1102" s="2">
        <v>6.0999999999999999E-2</v>
      </c>
      <c r="J1102" s="2">
        <v>0.08</v>
      </c>
      <c r="K1102" s="2"/>
      <c r="L1102" s="2"/>
      <c r="M1102" s="2"/>
      <c r="S1102" s="3"/>
    </row>
    <row r="1103" spans="1:19" ht="14.45" x14ac:dyDescent="0.3">
      <c r="A1103">
        <v>6</v>
      </c>
      <c r="B1103">
        <v>15</v>
      </c>
      <c r="C1103" t="str">
        <f t="shared" si="215"/>
        <v>ODS6« e ODS15«</v>
      </c>
      <c r="D1103" s="8" t="s">
        <v>21</v>
      </c>
      <c r="E1103" s="8"/>
      <c r="F1103" s="2"/>
      <c r="G1103" s="2"/>
      <c r="H1103" s="2"/>
      <c r="I1103" s="2"/>
      <c r="J1103" s="2"/>
      <c r="K1103" s="2"/>
      <c r="L1103" s="2"/>
      <c r="M1103" s="2"/>
      <c r="S1103" s="3"/>
    </row>
    <row r="1104" spans="1:19" ht="14.45" x14ac:dyDescent="0.3">
      <c r="A1104">
        <v>6</v>
      </c>
      <c r="B1104">
        <v>15</v>
      </c>
      <c r="C1104" t="str">
        <f t="shared" si="215"/>
        <v>ODS6« e ODS15«</v>
      </c>
      <c r="D1104" s="8" t="s">
        <v>22</v>
      </c>
      <c r="E1104" s="8"/>
      <c r="F1104" s="2"/>
      <c r="G1104" s="2"/>
      <c r="H1104" s="2"/>
      <c r="I1104" s="2"/>
      <c r="J1104" s="2"/>
      <c r="K1104" s="2"/>
      <c r="L1104" s="2"/>
      <c r="M1104" s="2"/>
      <c r="S1104" s="3"/>
    </row>
    <row r="1105" spans="1:19" ht="14.45" x14ac:dyDescent="0.3">
      <c r="A1105">
        <v>6</v>
      </c>
      <c r="B1105">
        <v>15</v>
      </c>
      <c r="C1105" t="str">
        <f t="shared" si="215"/>
        <v>ODS6« e ODS15«</v>
      </c>
      <c r="D1105" s="8" t="s">
        <v>23</v>
      </c>
      <c r="E1105" s="8"/>
      <c r="F1105" s="2"/>
      <c r="G1105" s="2"/>
      <c r="H1105" s="2"/>
      <c r="I1105" s="2"/>
      <c r="J1105" s="2"/>
      <c r="K1105" s="2"/>
      <c r="L1105" s="2"/>
      <c r="M1105" s="2"/>
      <c r="S1105" s="3"/>
    </row>
    <row r="1106" spans="1:19" ht="14.45" x14ac:dyDescent="0.3">
      <c r="A1106">
        <v>6</v>
      </c>
      <c r="B1106">
        <v>15</v>
      </c>
      <c r="C1106" t="str">
        <f t="shared" si="215"/>
        <v>ODS6« e ODS15«</v>
      </c>
      <c r="D1106" s="8" t="s">
        <v>24</v>
      </c>
      <c r="E1106" s="8"/>
      <c r="F1106" s="2"/>
      <c r="G1106" s="2"/>
      <c r="H1106" s="2"/>
      <c r="I1106" s="2"/>
      <c r="J1106" s="2"/>
      <c r="K1106" s="2"/>
      <c r="L1106" s="2"/>
      <c r="M1106" s="2"/>
      <c r="S1106" s="3"/>
    </row>
    <row r="1107" spans="1:19" ht="14.45" x14ac:dyDescent="0.3">
      <c r="A1107">
        <v>6</v>
      </c>
      <c r="B1107">
        <v>15</v>
      </c>
      <c r="C1107" t="str">
        <f t="shared" si="215"/>
        <v>ODS6« e ODS15«</v>
      </c>
      <c r="D1107" s="8" t="s">
        <v>25</v>
      </c>
      <c r="E1107" s="8"/>
      <c r="F1107" s="2"/>
      <c r="G1107" s="2"/>
      <c r="H1107" s="2"/>
      <c r="I1107" s="2"/>
      <c r="J1107" s="2"/>
      <c r="K1107" s="2"/>
      <c r="L1107" s="2"/>
      <c r="M1107" s="2"/>
      <c r="S1107" s="3"/>
    </row>
    <row r="1108" spans="1:19" ht="14.45" x14ac:dyDescent="0.3">
      <c r="A1108">
        <v>6</v>
      </c>
      <c r="B1108">
        <v>15</v>
      </c>
      <c r="C1108" t="str">
        <f t="shared" si="215"/>
        <v>ODS6« e ODS15«</v>
      </c>
      <c r="D1108" s="8" t="s">
        <v>26</v>
      </c>
      <c r="E1108" s="8"/>
      <c r="F1108" s="2">
        <v>0.113</v>
      </c>
      <c r="G1108" s="2">
        <v>0.127</v>
      </c>
      <c r="H1108" s="2">
        <v>0.127</v>
      </c>
      <c r="I1108" s="2">
        <v>0.123</v>
      </c>
      <c r="J1108" s="2">
        <v>0.13100000000000001</v>
      </c>
      <c r="K1108" s="2"/>
      <c r="L1108" s="2"/>
      <c r="M1108" s="2"/>
      <c r="S1108" s="3"/>
    </row>
    <row r="1109" spans="1:19" ht="14.45" x14ac:dyDescent="0.3">
      <c r="A1109">
        <v>6</v>
      </c>
      <c r="B1109">
        <v>15</v>
      </c>
      <c r="C1109" t="str">
        <f t="shared" si="215"/>
        <v>ODS6« e ODS15«</v>
      </c>
      <c r="D1109" s="8" t="s">
        <v>27</v>
      </c>
      <c r="E1109" s="8"/>
      <c r="F1109" s="2">
        <v>8.5000000000000006E-2</v>
      </c>
      <c r="G1109" s="2">
        <v>9.4E-2</v>
      </c>
      <c r="H1109" s="2">
        <v>9.8000000000000004E-2</v>
      </c>
      <c r="I1109" s="2">
        <v>9.8000000000000004E-2</v>
      </c>
      <c r="J1109" s="2">
        <v>9.8000000000000004E-2</v>
      </c>
      <c r="K1109" s="2"/>
      <c r="L1109" s="2"/>
      <c r="M1109" s="2"/>
      <c r="S1109" s="3"/>
    </row>
    <row r="1110" spans="1:19" ht="14.45" x14ac:dyDescent="0.3">
      <c r="A1110">
        <v>6</v>
      </c>
      <c r="B1110">
        <v>15</v>
      </c>
      <c r="C1110" t="str">
        <f t="shared" ref="C1110:C1173" si="216">IF(B1110="","ODS"&amp;A1110&amp;"«","ODS"&amp;A1110&amp;"«"&amp;" e ODS"&amp;B1110&amp;"«")</f>
        <v>ODS6« e ODS15«</v>
      </c>
      <c r="D1110" s="8" t="s">
        <v>28</v>
      </c>
      <c r="E1110" s="8"/>
      <c r="F1110" s="2">
        <v>8.9999999999999993E-3</v>
      </c>
      <c r="G1110" s="2">
        <v>8.0000000000000002E-3</v>
      </c>
      <c r="H1110" s="2">
        <v>7.0000000000000001E-3</v>
      </c>
      <c r="I1110" s="2">
        <v>7.0000000000000001E-3</v>
      </c>
      <c r="J1110" s="2">
        <v>7.0000000000000001E-3</v>
      </c>
      <c r="K1110" s="2"/>
      <c r="L1110" s="2"/>
      <c r="M1110" s="2"/>
      <c r="S1110" s="3"/>
    </row>
    <row r="1111" spans="1:19" ht="14.45" x14ac:dyDescent="0.3">
      <c r="A1111">
        <v>6</v>
      </c>
      <c r="B1111">
        <v>15</v>
      </c>
      <c r="C1111" t="str">
        <f t="shared" si="216"/>
        <v>ODS6« e ODS15«</v>
      </c>
      <c r="D1111" s="8" t="s">
        <v>29</v>
      </c>
      <c r="E1111" s="8"/>
      <c r="F1111" s="2"/>
      <c r="G1111" s="2"/>
      <c r="H1111" s="2"/>
      <c r="I1111" s="2"/>
      <c r="J1111" s="2"/>
      <c r="K1111" s="2"/>
      <c r="L1111" s="2"/>
      <c r="M1111" s="2"/>
      <c r="S1111" s="3"/>
    </row>
    <row r="1112" spans="1:19" ht="14.45" x14ac:dyDescent="0.3">
      <c r="A1112">
        <v>6</v>
      </c>
      <c r="C1112" t="str">
        <f t="shared" si="216"/>
        <v>ODS6«</v>
      </c>
      <c r="D1112" s="7" t="s">
        <v>40</v>
      </c>
      <c r="E1112" s="7"/>
      <c r="F1112" s="2"/>
      <c r="G1112" s="2"/>
      <c r="H1112" s="2"/>
      <c r="I1112" s="2"/>
      <c r="J1112" s="2"/>
      <c r="K1112" s="2"/>
      <c r="L1112" s="2"/>
      <c r="M1112" s="2"/>
      <c r="S1112" s="3"/>
    </row>
    <row r="1113" spans="1:19" ht="14.45" x14ac:dyDescent="0.3">
      <c r="A1113">
        <v>6</v>
      </c>
      <c r="C1113" t="str">
        <f t="shared" si="216"/>
        <v>ODS6«</v>
      </c>
      <c r="D1113" s="8" t="s">
        <v>2</v>
      </c>
      <c r="E1113" s="8"/>
      <c r="F1113" s="2">
        <v>5.5</v>
      </c>
      <c r="G1113" s="2">
        <v>7.51</v>
      </c>
      <c r="H1113" s="2">
        <v>7.54</v>
      </c>
      <c r="I1113" s="2">
        <v>4.91</v>
      </c>
      <c r="J1113" s="2">
        <v>5.46</v>
      </c>
      <c r="K1113" s="2"/>
      <c r="L1113" s="2"/>
      <c r="M1113" s="2"/>
      <c r="S1113" s="3"/>
    </row>
    <row r="1114" spans="1:19" ht="14.45" x14ac:dyDescent="0.3">
      <c r="A1114">
        <v>6</v>
      </c>
      <c r="C1114" t="str">
        <f t="shared" si="216"/>
        <v>ODS6«</v>
      </c>
      <c r="D1114" s="8" t="s">
        <v>3</v>
      </c>
      <c r="E1114" s="8"/>
      <c r="F1114" s="2">
        <v>1.21</v>
      </c>
      <c r="G1114" s="2">
        <v>1.43</v>
      </c>
      <c r="H1114" s="2">
        <v>1.92</v>
      </c>
      <c r="I1114" s="2">
        <v>1.7</v>
      </c>
      <c r="J1114" s="2">
        <v>1.78</v>
      </c>
      <c r="K1114" s="2"/>
      <c r="L1114" s="2"/>
      <c r="M1114" s="2"/>
      <c r="S1114" s="3"/>
    </row>
    <row r="1115" spans="1:19" ht="14.45" x14ac:dyDescent="0.3">
      <c r="A1115">
        <v>6</v>
      </c>
      <c r="C1115" t="str">
        <f t="shared" si="216"/>
        <v>ODS6«</v>
      </c>
      <c r="D1115" s="8" t="s">
        <v>4</v>
      </c>
      <c r="E1115" s="8"/>
      <c r="F1115" s="2">
        <v>5.1100000000000003</v>
      </c>
      <c r="G1115" s="2">
        <v>5.74</v>
      </c>
      <c r="H1115" s="2">
        <v>5.44</v>
      </c>
      <c r="I1115" s="2">
        <v>4.4400000000000004</v>
      </c>
      <c r="J1115" s="2">
        <v>7.31</v>
      </c>
      <c r="K1115" s="2"/>
      <c r="L1115" s="2"/>
      <c r="M1115" s="2"/>
      <c r="S1115" s="3"/>
    </row>
    <row r="1116" spans="1:19" ht="14.45" x14ac:dyDescent="0.3">
      <c r="A1116">
        <v>6</v>
      </c>
      <c r="C1116" t="str">
        <f t="shared" si="216"/>
        <v>ODS6«</v>
      </c>
      <c r="D1116" s="8" t="s">
        <v>5</v>
      </c>
      <c r="E1116" s="8"/>
      <c r="F1116" s="2">
        <v>1.27</v>
      </c>
      <c r="G1116" s="2">
        <v>1.0900000000000001</v>
      </c>
      <c r="H1116" s="2">
        <v>1.35</v>
      </c>
      <c r="I1116" s="2">
        <v>1.53</v>
      </c>
      <c r="J1116" s="2">
        <v>1.78</v>
      </c>
      <c r="K1116" s="2"/>
      <c r="L1116" s="2"/>
      <c r="M1116" s="2"/>
      <c r="S1116" s="3"/>
    </row>
    <row r="1117" spans="1:19" ht="14.45" x14ac:dyDescent="0.3">
      <c r="A1117">
        <v>6</v>
      </c>
      <c r="C1117" t="str">
        <f t="shared" si="216"/>
        <v>ODS6«</v>
      </c>
      <c r="D1117" s="8" t="s">
        <v>6</v>
      </c>
      <c r="E1117" s="8"/>
      <c r="F1117" s="2">
        <v>79.28</v>
      </c>
      <c r="G1117" s="2">
        <v>78.290000000000006</v>
      </c>
      <c r="H1117" s="2">
        <v>79.41</v>
      </c>
      <c r="I1117" s="2">
        <v>74.88</v>
      </c>
      <c r="J1117" s="2">
        <v>70.3</v>
      </c>
      <c r="K1117" s="2"/>
      <c r="L1117" s="2"/>
      <c r="M1117" s="2"/>
      <c r="S1117" s="3"/>
    </row>
    <row r="1118" spans="1:19" ht="14.45" x14ac:dyDescent="0.3">
      <c r="A1118">
        <v>6</v>
      </c>
      <c r="C1118" t="str">
        <f t="shared" si="216"/>
        <v>ODS6«</v>
      </c>
      <c r="D1118" s="8" t="s">
        <v>7</v>
      </c>
      <c r="E1118" s="8"/>
      <c r="F1118" s="2">
        <v>0.43</v>
      </c>
      <c r="G1118" s="2">
        <v>0.73</v>
      </c>
      <c r="H1118" s="2">
        <v>0.93</v>
      </c>
      <c r="I1118" s="2">
        <v>0.27</v>
      </c>
      <c r="J1118" s="2">
        <v>0.36</v>
      </c>
      <c r="K1118" s="2"/>
      <c r="L1118" s="2"/>
      <c r="M1118" s="2"/>
      <c r="S1118" s="3"/>
    </row>
    <row r="1119" spans="1:19" ht="14.45" x14ac:dyDescent="0.3">
      <c r="A1119">
        <v>6</v>
      </c>
      <c r="C1119" t="str">
        <f t="shared" si="216"/>
        <v>ODS6«</v>
      </c>
      <c r="D1119" s="8" t="s">
        <v>8</v>
      </c>
      <c r="E1119" s="8"/>
      <c r="F1119" s="2">
        <v>2.19</v>
      </c>
      <c r="G1119" s="2">
        <v>2.38</v>
      </c>
      <c r="H1119" s="2">
        <v>1.36</v>
      </c>
      <c r="I1119" s="2">
        <v>1.46</v>
      </c>
      <c r="J1119" s="2">
        <v>1.49</v>
      </c>
      <c r="K1119" s="2"/>
      <c r="L1119" s="2"/>
      <c r="M1119" s="2"/>
      <c r="S1119" s="3"/>
    </row>
    <row r="1120" spans="1:19" ht="14.45" x14ac:dyDescent="0.3">
      <c r="A1120">
        <v>6</v>
      </c>
      <c r="C1120" t="str">
        <f t="shared" si="216"/>
        <v>ODS6«</v>
      </c>
      <c r="D1120" s="8" t="s">
        <v>9</v>
      </c>
      <c r="E1120" s="8"/>
      <c r="F1120" s="2">
        <v>0.44</v>
      </c>
      <c r="G1120" s="2">
        <v>0.51</v>
      </c>
      <c r="H1120" s="2">
        <v>0.55000000000000004</v>
      </c>
      <c r="I1120" s="2">
        <v>0.35</v>
      </c>
      <c r="J1120" s="2">
        <v>0.39</v>
      </c>
      <c r="K1120" s="2"/>
      <c r="L1120" s="2"/>
      <c r="M1120" s="2"/>
      <c r="S1120" s="3"/>
    </row>
    <row r="1121" spans="1:19" ht="14.45" x14ac:dyDescent="0.3">
      <c r="A1121">
        <v>6</v>
      </c>
      <c r="C1121" t="str">
        <f t="shared" si="216"/>
        <v>ODS6«</v>
      </c>
      <c r="D1121" s="8" t="s">
        <v>10</v>
      </c>
      <c r="E1121" s="8"/>
      <c r="F1121" s="2">
        <v>0.75</v>
      </c>
      <c r="G1121" s="2">
        <v>0.45</v>
      </c>
      <c r="H1121" s="2">
        <v>0.78</v>
      </c>
      <c r="I1121" s="2">
        <v>0.61</v>
      </c>
      <c r="J1121" s="2">
        <v>0.7</v>
      </c>
      <c r="K1121" s="2"/>
      <c r="L1121" s="2"/>
      <c r="M1121" s="2"/>
      <c r="S1121" s="3"/>
    </row>
    <row r="1122" spans="1:19" ht="14.45" x14ac:dyDescent="0.3">
      <c r="A1122">
        <v>6</v>
      </c>
      <c r="C1122" t="str">
        <f t="shared" si="216"/>
        <v>ODS6«</v>
      </c>
      <c r="D1122" s="8" t="s">
        <v>11</v>
      </c>
      <c r="E1122" s="8"/>
      <c r="F1122" s="2">
        <v>14.62</v>
      </c>
      <c r="G1122" s="2">
        <v>17.010000000000002</v>
      </c>
      <c r="H1122" s="2">
        <v>19.829999999999998</v>
      </c>
      <c r="I1122" s="2">
        <v>17.25</v>
      </c>
      <c r="J1122" s="2">
        <v>23.71</v>
      </c>
      <c r="K1122" s="2"/>
      <c r="L1122" s="2"/>
      <c r="M1122" s="2"/>
      <c r="S1122" s="3"/>
    </row>
    <row r="1123" spans="1:19" ht="14.45" x14ac:dyDescent="0.3">
      <c r="A1123">
        <v>6</v>
      </c>
      <c r="C1123" t="str">
        <f t="shared" si="216"/>
        <v>ODS6«</v>
      </c>
      <c r="D1123" s="8" t="s">
        <v>12</v>
      </c>
      <c r="E1123" s="8"/>
      <c r="F1123" s="2"/>
      <c r="G1123" s="2">
        <v>15.53</v>
      </c>
      <c r="H1123" s="2">
        <v>9.9499999999999993</v>
      </c>
      <c r="I1123" s="2"/>
      <c r="J1123" s="2"/>
      <c r="K1123" s="2"/>
      <c r="L1123" s="2"/>
      <c r="M1123" s="2"/>
      <c r="S1123" s="3"/>
    </row>
    <row r="1124" spans="1:19" ht="14.45" x14ac:dyDescent="0.3">
      <c r="A1124">
        <v>6</v>
      </c>
      <c r="C1124" t="str">
        <f t="shared" si="216"/>
        <v>ODS6«</v>
      </c>
      <c r="D1124" s="8" t="s">
        <v>13</v>
      </c>
      <c r="E1124" s="8"/>
      <c r="F1124" s="2">
        <v>1.6</v>
      </c>
      <c r="G1124" s="2">
        <v>0.99</v>
      </c>
      <c r="H1124" s="2">
        <v>0.83</v>
      </c>
      <c r="I1124" s="2">
        <v>0.64</v>
      </c>
      <c r="J1124" s="2">
        <v>0.61</v>
      </c>
      <c r="K1124" s="2"/>
      <c r="L1124" s="2"/>
      <c r="M1124" s="2"/>
      <c r="S1124" s="3"/>
    </row>
    <row r="1125" spans="1:19" ht="14.45" x14ac:dyDescent="0.3">
      <c r="A1125">
        <v>6</v>
      </c>
      <c r="C1125" t="str">
        <f t="shared" si="216"/>
        <v>ODS6«</v>
      </c>
      <c r="D1125" s="8" t="s">
        <v>14</v>
      </c>
      <c r="E1125" s="8"/>
      <c r="F1125" s="2">
        <v>3.21</v>
      </c>
      <c r="G1125" s="2">
        <v>3.78</v>
      </c>
      <c r="H1125" s="2">
        <v>4.8</v>
      </c>
      <c r="I1125" s="2">
        <v>3.68</v>
      </c>
      <c r="J1125" s="2">
        <v>6.14</v>
      </c>
      <c r="K1125" s="2"/>
      <c r="L1125" s="2"/>
      <c r="M1125" s="2"/>
      <c r="S1125" s="3"/>
    </row>
    <row r="1126" spans="1:19" ht="14.45" x14ac:dyDescent="0.3">
      <c r="A1126">
        <v>6</v>
      </c>
      <c r="C1126" t="str">
        <f t="shared" si="216"/>
        <v>ODS6«</v>
      </c>
      <c r="D1126" s="8" t="s">
        <v>15</v>
      </c>
      <c r="E1126" s="8"/>
      <c r="F1126" s="2">
        <v>26.89</v>
      </c>
      <c r="G1126" s="2">
        <v>25.93</v>
      </c>
      <c r="H1126" s="2">
        <v>27.82</v>
      </c>
      <c r="I1126" s="2">
        <v>31.3</v>
      </c>
      <c r="J1126" s="2">
        <v>39.369999999999997</v>
      </c>
      <c r="K1126" s="2"/>
      <c r="L1126" s="2"/>
      <c r="M1126" s="2"/>
      <c r="S1126" s="3"/>
    </row>
    <row r="1127" spans="1:19" ht="14.45" x14ac:dyDescent="0.3">
      <c r="A1127">
        <v>6</v>
      </c>
      <c r="C1127" t="str">
        <f t="shared" si="216"/>
        <v>ODS6«</v>
      </c>
      <c r="D1127" s="8" t="s">
        <v>16</v>
      </c>
      <c r="E1127" s="8"/>
      <c r="F1127" s="2">
        <v>0.96</v>
      </c>
      <c r="G1127" s="2">
        <v>1.07</v>
      </c>
      <c r="H1127" s="2">
        <v>1.31</v>
      </c>
      <c r="I1127" s="2">
        <v>1.02</v>
      </c>
      <c r="J1127" s="2">
        <v>1.19</v>
      </c>
      <c r="K1127" s="2"/>
      <c r="L1127" s="2"/>
      <c r="M1127" s="2"/>
      <c r="S1127" s="3"/>
    </row>
    <row r="1128" spans="1:19" ht="14.45" x14ac:dyDescent="0.3">
      <c r="A1128">
        <v>6</v>
      </c>
      <c r="C1128" t="str">
        <f t="shared" si="216"/>
        <v>ODS6«</v>
      </c>
      <c r="D1128" s="8" t="s">
        <v>17</v>
      </c>
      <c r="E1128" s="8"/>
      <c r="F1128" s="2">
        <v>2.94</v>
      </c>
      <c r="G1128" s="2">
        <v>2.2599999999999998</v>
      </c>
      <c r="H1128" s="2">
        <v>2.5099999999999998</v>
      </c>
      <c r="I1128" s="2">
        <v>2.84</v>
      </c>
      <c r="J1128" s="2">
        <v>2.98</v>
      </c>
      <c r="K1128" s="2"/>
      <c r="L1128" s="2"/>
      <c r="M1128" s="2"/>
      <c r="S1128" s="3"/>
    </row>
    <row r="1129" spans="1:19" ht="14.45" x14ac:dyDescent="0.3">
      <c r="A1129">
        <v>6</v>
      </c>
      <c r="C1129" t="str">
        <f t="shared" si="216"/>
        <v>ODS6«</v>
      </c>
      <c r="D1129" s="8" t="s">
        <v>18</v>
      </c>
      <c r="E1129" s="8"/>
      <c r="F1129" s="2">
        <v>10.25</v>
      </c>
      <c r="G1129" s="2">
        <v>8.7899999999999991</v>
      </c>
      <c r="H1129" s="2">
        <v>12.42</v>
      </c>
      <c r="I1129" s="2">
        <v>11.92</v>
      </c>
      <c r="J1129" s="2">
        <v>15.58</v>
      </c>
      <c r="K1129" s="2"/>
      <c r="L1129" s="2"/>
      <c r="M1129" s="2"/>
      <c r="S1129" s="3"/>
    </row>
    <row r="1130" spans="1:19" ht="14.45" x14ac:dyDescent="0.3">
      <c r="A1130">
        <v>6</v>
      </c>
      <c r="C1130" t="str">
        <f t="shared" si="216"/>
        <v>ODS6«</v>
      </c>
      <c r="D1130" s="8" t="s">
        <v>19</v>
      </c>
      <c r="E1130" s="8"/>
      <c r="F1130" s="2">
        <v>0.2</v>
      </c>
      <c r="G1130" s="2">
        <v>0.12</v>
      </c>
      <c r="H1130" s="2">
        <v>0.21</v>
      </c>
      <c r="I1130" s="2">
        <v>0.38</v>
      </c>
      <c r="J1130" s="2">
        <v>0.22</v>
      </c>
      <c r="K1130" s="2"/>
      <c r="L1130" s="2"/>
      <c r="M1130" s="2"/>
      <c r="S1130" s="3"/>
    </row>
    <row r="1131" spans="1:19" ht="14.45" x14ac:dyDescent="0.3">
      <c r="A1131">
        <v>6</v>
      </c>
      <c r="C1131" t="str">
        <f t="shared" si="216"/>
        <v>ODS6«</v>
      </c>
      <c r="D1131" s="8" t="s">
        <v>20</v>
      </c>
      <c r="E1131" s="8"/>
      <c r="F1131" s="2">
        <v>1.9</v>
      </c>
      <c r="G1131" s="2">
        <v>2.31</v>
      </c>
      <c r="H1131" s="2">
        <v>2.27</v>
      </c>
      <c r="I1131" s="2">
        <v>0.6</v>
      </c>
      <c r="J1131" s="2">
        <v>0.38</v>
      </c>
      <c r="K1131" s="2"/>
      <c r="L1131" s="2"/>
      <c r="M1131" s="2"/>
      <c r="S1131" s="3"/>
    </row>
    <row r="1132" spans="1:19" ht="14.45" x14ac:dyDescent="0.3">
      <c r="A1132">
        <v>6</v>
      </c>
      <c r="C1132" t="str">
        <f t="shared" si="216"/>
        <v>ODS6«</v>
      </c>
      <c r="D1132" s="8" t="s">
        <v>21</v>
      </c>
      <c r="E1132" s="8"/>
      <c r="F1132" s="2">
        <v>2.5</v>
      </c>
      <c r="G1132" s="2">
        <v>3.54</v>
      </c>
      <c r="H1132" s="2">
        <v>3.66</v>
      </c>
      <c r="I1132" s="2">
        <v>2.09</v>
      </c>
      <c r="J1132" s="2">
        <v>2.92</v>
      </c>
      <c r="K1132" s="2"/>
      <c r="L1132" s="2"/>
      <c r="M1132" s="2"/>
      <c r="S1132" s="3"/>
    </row>
    <row r="1133" spans="1:19" ht="14.45" x14ac:dyDescent="0.3">
      <c r="A1133">
        <v>6</v>
      </c>
      <c r="C1133" t="str">
        <f t="shared" si="216"/>
        <v>ODS6«</v>
      </c>
      <c r="D1133" s="8" t="s">
        <v>22</v>
      </c>
      <c r="E1133" s="8"/>
      <c r="F1133" s="2">
        <v>20.309999999999999</v>
      </c>
      <c r="G1133" s="2">
        <v>19.260000000000002</v>
      </c>
      <c r="H1133" s="2">
        <v>15.57</v>
      </c>
      <c r="I1133" s="2">
        <v>25.1</v>
      </c>
      <c r="J1133" s="2">
        <v>18.54</v>
      </c>
      <c r="K1133" s="2"/>
      <c r="L1133" s="2"/>
      <c r="M1133" s="2"/>
      <c r="S1133" s="3"/>
    </row>
    <row r="1134" spans="1:19" ht="14.45" x14ac:dyDescent="0.3">
      <c r="A1134">
        <v>6</v>
      </c>
      <c r="C1134" t="str">
        <f t="shared" si="216"/>
        <v>ODS6«</v>
      </c>
      <c r="D1134" s="8" t="s">
        <v>23</v>
      </c>
      <c r="E1134" s="8"/>
      <c r="F1134" s="2">
        <v>3.4</v>
      </c>
      <c r="G1134" s="2">
        <v>3.78</v>
      </c>
      <c r="H1134" s="2">
        <v>4.0599999999999996</v>
      </c>
      <c r="I1134" s="2">
        <v>2.96</v>
      </c>
      <c r="J1134" s="2">
        <v>4.1500000000000004</v>
      </c>
      <c r="K1134" s="2"/>
      <c r="L1134" s="2"/>
      <c r="M1134" s="2"/>
      <c r="S1134" s="3"/>
    </row>
    <row r="1135" spans="1:19" ht="14.45" x14ac:dyDescent="0.3">
      <c r="A1135">
        <v>6</v>
      </c>
      <c r="C1135" t="str">
        <f t="shared" si="216"/>
        <v>ODS6«</v>
      </c>
      <c r="D1135" s="8" t="s">
        <v>24</v>
      </c>
      <c r="E1135" s="8"/>
      <c r="F1135" s="2">
        <v>6.15</v>
      </c>
      <c r="G1135" s="2">
        <v>7.75</v>
      </c>
      <c r="H1135" s="2">
        <v>8.77</v>
      </c>
      <c r="I1135" s="2">
        <v>10.16</v>
      </c>
      <c r="J1135" s="2">
        <v>6.87</v>
      </c>
      <c r="K1135" s="2"/>
      <c r="L1135" s="2"/>
      <c r="M1135" s="2"/>
      <c r="S1135" s="3"/>
    </row>
    <row r="1136" spans="1:19" ht="14.45" x14ac:dyDescent="0.3">
      <c r="A1136">
        <v>6</v>
      </c>
      <c r="C1136" t="str">
        <f t="shared" si="216"/>
        <v>ODS6«</v>
      </c>
      <c r="D1136" s="8" t="s">
        <v>25</v>
      </c>
      <c r="E1136" s="8"/>
      <c r="F1136" s="2">
        <v>9.33</v>
      </c>
      <c r="G1136" s="2">
        <v>9.07</v>
      </c>
      <c r="H1136" s="2">
        <v>17.95</v>
      </c>
      <c r="I1136" s="2">
        <v>7.77</v>
      </c>
      <c r="J1136" s="2">
        <v>12.67</v>
      </c>
      <c r="K1136" s="2"/>
      <c r="L1136" s="2"/>
      <c r="M1136" s="2"/>
      <c r="S1136" s="3"/>
    </row>
    <row r="1137" spans="1:19" ht="14.45" x14ac:dyDescent="0.3">
      <c r="A1137">
        <v>6</v>
      </c>
      <c r="C1137" t="str">
        <f t="shared" si="216"/>
        <v>ODS6«</v>
      </c>
      <c r="D1137" s="8" t="s">
        <v>26</v>
      </c>
      <c r="E1137" s="8"/>
      <c r="F1137" s="2">
        <v>6.04</v>
      </c>
      <c r="G1137" s="2">
        <v>26.12</v>
      </c>
      <c r="H1137" s="2">
        <v>17.07</v>
      </c>
      <c r="I1137" s="2">
        <v>25.69</v>
      </c>
      <c r="J1137" s="2">
        <v>19.53</v>
      </c>
      <c r="K1137" s="2"/>
      <c r="L1137" s="2"/>
      <c r="M1137" s="2"/>
      <c r="S1137" s="3"/>
    </row>
    <row r="1138" spans="1:19" ht="14.45" x14ac:dyDescent="0.3">
      <c r="A1138">
        <v>6</v>
      </c>
      <c r="C1138" t="str">
        <f t="shared" si="216"/>
        <v>ODS6«</v>
      </c>
      <c r="D1138" s="8" t="s">
        <v>27</v>
      </c>
      <c r="E1138" s="8"/>
      <c r="F1138" s="2">
        <v>2.85</v>
      </c>
      <c r="G1138" s="2">
        <v>2.73</v>
      </c>
      <c r="H1138" s="2">
        <v>3.53</v>
      </c>
      <c r="I1138" s="2">
        <v>3.26</v>
      </c>
      <c r="J1138" s="2">
        <v>4.4000000000000004</v>
      </c>
      <c r="K1138" s="2"/>
      <c r="L1138" s="2"/>
      <c r="M1138" s="2"/>
      <c r="S1138" s="3"/>
    </row>
    <row r="1139" spans="1:19" ht="14.45" x14ac:dyDescent="0.3">
      <c r="A1139">
        <v>6</v>
      </c>
      <c r="C1139" t="str">
        <f t="shared" si="216"/>
        <v>ODS6«</v>
      </c>
      <c r="D1139" s="8" t="s">
        <v>28</v>
      </c>
      <c r="E1139" s="8"/>
      <c r="F1139" s="2">
        <v>0.97</v>
      </c>
      <c r="G1139" s="2">
        <v>0.87</v>
      </c>
      <c r="H1139" s="2">
        <v>0.72</v>
      </c>
      <c r="I1139" s="2">
        <v>0.92</v>
      </c>
      <c r="J1139" s="2">
        <v>0.69</v>
      </c>
      <c r="K1139" s="2"/>
      <c r="L1139" s="2"/>
      <c r="M1139" s="2"/>
      <c r="S1139" s="3"/>
    </row>
    <row r="1140" spans="1:19" ht="14.45" x14ac:dyDescent="0.3">
      <c r="A1140">
        <v>6</v>
      </c>
      <c r="C1140" t="str">
        <f t="shared" si="216"/>
        <v>ODS6«</v>
      </c>
      <c r="D1140" s="8" t="s">
        <v>29</v>
      </c>
      <c r="E1140" s="8"/>
      <c r="F1140" s="2">
        <v>7.13</v>
      </c>
      <c r="G1140" s="2">
        <v>7.13</v>
      </c>
      <c r="H1140" s="2">
        <v>8.4</v>
      </c>
      <c r="I1140" s="2">
        <v>6.81</v>
      </c>
      <c r="J1140" s="2">
        <v>8.39</v>
      </c>
      <c r="K1140" s="2"/>
      <c r="L1140" s="2"/>
      <c r="M1140" s="2"/>
      <c r="S1140" s="3"/>
    </row>
    <row r="1141" spans="1:19" x14ac:dyDescent="0.25">
      <c r="A1141">
        <v>6</v>
      </c>
      <c r="B1141">
        <v>2</v>
      </c>
      <c r="C1141" t="str">
        <f t="shared" si="216"/>
        <v>ODS6« e ODS2«</v>
      </c>
      <c r="D1141" s="7" t="s">
        <v>39</v>
      </c>
      <c r="E1141" s="7"/>
      <c r="F1141" s="2"/>
      <c r="G1141" s="2"/>
      <c r="H1141" s="2"/>
      <c r="I1141" s="2"/>
      <c r="J1141" s="2"/>
      <c r="K1141" s="2"/>
      <c r="L1141" s="2"/>
      <c r="M1141" s="2"/>
      <c r="O1141" t="s">
        <v>161</v>
      </c>
      <c r="S1141" s="3"/>
    </row>
    <row r="1142" spans="1:19" x14ac:dyDescent="0.25">
      <c r="A1142">
        <v>6</v>
      </c>
      <c r="B1142">
        <v>2</v>
      </c>
      <c r="C1142" t="str">
        <f t="shared" si="216"/>
        <v>ODS6« e ODS2«</v>
      </c>
      <c r="D1142" s="8" t="s">
        <v>2</v>
      </c>
      <c r="E1142" s="8"/>
      <c r="F1142" s="2">
        <v>24.86</v>
      </c>
      <c r="G1142" s="2">
        <v>25.88</v>
      </c>
      <c r="H1142" s="2">
        <v>26.89</v>
      </c>
      <c r="I1142" s="2">
        <v>27.91</v>
      </c>
      <c r="J1142" s="2">
        <v>27.31</v>
      </c>
      <c r="K1142" s="2">
        <v>27.55</v>
      </c>
      <c r="L1142" s="2"/>
      <c r="M1142" s="2"/>
      <c r="N1142">
        <f>(K1142/F1142)^(1/5)-1</f>
        <v>2.0761063648409905E-2</v>
      </c>
      <c r="O1142">
        <f>-N1142*100</f>
        <v>-2.0761063648409905</v>
      </c>
      <c r="P1142">
        <f>IF(O1142&lt;-2,-5,IF(O1142&gt;2,5,2.5*O1142))</f>
        <v>-5</v>
      </c>
      <c r="Q1142">
        <f>MIN($K$1142:$K$1168)</f>
        <v>5.0999999999999996</v>
      </c>
      <c r="R1142">
        <f>MAX($K$1142:$K$1168)</f>
        <v>60.82</v>
      </c>
      <c r="S1142" s="3">
        <f>IF(O1142="",0,(K1142-R1142)/(Q1142-R1142)*100)</f>
        <v>59.709260588657564</v>
      </c>
    </row>
    <row r="1143" spans="1:19" x14ac:dyDescent="0.25">
      <c r="A1143">
        <v>6</v>
      </c>
      <c r="B1143">
        <v>2</v>
      </c>
      <c r="C1143" t="str">
        <f t="shared" si="216"/>
        <v>ODS6« e ODS2«</v>
      </c>
      <c r="D1143" s="8" t="s">
        <v>3</v>
      </c>
      <c r="E1143" s="8"/>
      <c r="F1143" s="2">
        <v>24.35</v>
      </c>
      <c r="G1143" s="2">
        <v>23.97</v>
      </c>
      <c r="H1143" s="2">
        <v>23.62</v>
      </c>
      <c r="I1143" s="2">
        <v>22.82</v>
      </c>
      <c r="J1143" s="2">
        <v>22.56</v>
      </c>
      <c r="K1143" s="2">
        <v>21.92</v>
      </c>
      <c r="L1143" s="2"/>
      <c r="M1143" s="2"/>
      <c r="N1143">
        <f>(K1143/F1143)^(1/5)-1</f>
        <v>-2.0806962347403091E-2</v>
      </c>
      <c r="O1143">
        <f t="shared" ref="O1143:O1166" si="217">-N1143*100</f>
        <v>2.0806962347403091</v>
      </c>
      <c r="P1143">
        <f t="shared" ref="P1143:P1166" si="218">IF(O1143&lt;-2,-5,IF(O1143&gt;2,5,2.5*O1143))</f>
        <v>5</v>
      </c>
      <c r="Q1143">
        <f t="shared" ref="Q1143:Q1166" si="219">MIN($K$1142:$K$1168)</f>
        <v>5.0999999999999996</v>
      </c>
      <c r="R1143">
        <f t="shared" ref="R1143:R1166" si="220">MAX($K$1142:$K$1168)</f>
        <v>60.82</v>
      </c>
      <c r="S1143" s="3">
        <f t="shared" ref="S1143:S1166" si="221">IF(O1143="",0,(K1143-R1143)/(Q1143-R1143)*100)</f>
        <v>69.813352476669053</v>
      </c>
    </row>
    <row r="1144" spans="1:19" x14ac:dyDescent="0.25">
      <c r="A1144">
        <v>6</v>
      </c>
      <c r="B1144">
        <v>2</v>
      </c>
      <c r="C1144" t="str">
        <f t="shared" si="216"/>
        <v>ODS6« e ODS2«</v>
      </c>
      <c r="D1144" s="8" t="s">
        <v>4</v>
      </c>
      <c r="E1144" s="8"/>
      <c r="F1144" s="2">
        <v>29.39</v>
      </c>
      <c r="G1144" s="2">
        <v>29.07</v>
      </c>
      <c r="H1144" s="2">
        <v>28.53</v>
      </c>
      <c r="I1144" s="2">
        <v>30.84</v>
      </c>
      <c r="J1144" s="2">
        <v>30.33</v>
      </c>
      <c r="K1144" s="2">
        <v>30.6</v>
      </c>
      <c r="L1144" s="2"/>
      <c r="M1144" s="2"/>
      <c r="N1144">
        <f t="shared" ref="N1144:N1166" si="222">(K1144/F1144)^(1/5)-1</f>
        <v>8.1017486797443361E-3</v>
      </c>
      <c r="O1144">
        <f t="shared" si="217"/>
        <v>-0.81017486797443361</v>
      </c>
      <c r="P1144">
        <f t="shared" si="218"/>
        <v>-2.025437169936084</v>
      </c>
      <c r="Q1144">
        <f t="shared" si="219"/>
        <v>5.0999999999999996</v>
      </c>
      <c r="R1144">
        <f t="shared" si="220"/>
        <v>60.82</v>
      </c>
      <c r="S1144" s="3">
        <f t="shared" si="221"/>
        <v>54.235463029432871</v>
      </c>
    </row>
    <row r="1145" spans="1:19" x14ac:dyDescent="0.25">
      <c r="A1145">
        <v>6</v>
      </c>
      <c r="B1145">
        <v>2</v>
      </c>
      <c r="C1145" t="str">
        <f t="shared" si="216"/>
        <v>ODS6« e ODS2«</v>
      </c>
      <c r="D1145" s="8" t="s">
        <v>5</v>
      </c>
      <c r="E1145" s="8"/>
      <c r="F1145" s="2">
        <v>28.3</v>
      </c>
      <c r="G1145" s="2">
        <v>26.23</v>
      </c>
      <c r="H1145" s="2">
        <v>31.26</v>
      </c>
      <c r="I1145" s="2">
        <v>32.74</v>
      </c>
      <c r="J1145" s="2">
        <v>29.68</v>
      </c>
      <c r="K1145" s="2">
        <v>29.79</v>
      </c>
      <c r="L1145" s="2"/>
      <c r="M1145" s="2"/>
      <c r="N1145">
        <f t="shared" si="222"/>
        <v>1.0315029297863099E-2</v>
      </c>
      <c r="O1145">
        <f t="shared" si="217"/>
        <v>-1.0315029297863099</v>
      </c>
      <c r="P1145">
        <f t="shared" si="218"/>
        <v>-2.5787573244657747</v>
      </c>
      <c r="Q1145">
        <f t="shared" si="219"/>
        <v>5.0999999999999996</v>
      </c>
      <c r="R1145">
        <f t="shared" si="220"/>
        <v>60.82</v>
      </c>
      <c r="S1145" s="3">
        <f t="shared" si="221"/>
        <v>55.689160086145016</v>
      </c>
    </row>
    <row r="1146" spans="1:19" x14ac:dyDescent="0.25">
      <c r="A1146">
        <v>6</v>
      </c>
      <c r="B1146">
        <v>2</v>
      </c>
      <c r="C1146" t="str">
        <f t="shared" si="216"/>
        <v>ODS6« e ODS2«</v>
      </c>
      <c r="D1146" s="8" t="s">
        <v>6</v>
      </c>
      <c r="E1146" s="8"/>
      <c r="F1146" s="2">
        <v>43.56</v>
      </c>
      <c r="G1146" s="2">
        <v>65.45</v>
      </c>
      <c r="H1146" s="2">
        <v>74.2</v>
      </c>
      <c r="I1146" s="2">
        <v>105.97</v>
      </c>
      <c r="J1146" s="2">
        <v>56.95</v>
      </c>
      <c r="K1146" s="2">
        <v>60.82</v>
      </c>
      <c r="L1146" s="2"/>
      <c r="M1146" s="2"/>
      <c r="N1146">
        <f t="shared" si="222"/>
        <v>6.903447024050835E-2</v>
      </c>
      <c r="O1146">
        <f t="shared" si="217"/>
        <v>-6.903447024050835</v>
      </c>
      <c r="P1146">
        <f t="shared" si="218"/>
        <v>-5</v>
      </c>
      <c r="Q1146">
        <f t="shared" si="219"/>
        <v>5.0999999999999996</v>
      </c>
      <c r="R1146">
        <f t="shared" si="220"/>
        <v>60.82</v>
      </c>
      <c r="S1146" s="3">
        <f t="shared" si="221"/>
        <v>0</v>
      </c>
    </row>
    <row r="1147" spans="1:19" x14ac:dyDescent="0.25">
      <c r="A1147">
        <v>6</v>
      </c>
      <c r="B1147">
        <v>2</v>
      </c>
      <c r="C1147" t="str">
        <f t="shared" si="216"/>
        <v>ODS6« e ODS2«</v>
      </c>
      <c r="D1147" s="8" t="s">
        <v>7</v>
      </c>
      <c r="E1147" s="8"/>
      <c r="F1147" s="2"/>
      <c r="G1147" s="2"/>
      <c r="H1147" s="2"/>
      <c r="I1147" s="2"/>
      <c r="J1147" s="2"/>
      <c r="K1147" s="2"/>
      <c r="L1147" s="2"/>
      <c r="M1147" s="2"/>
      <c r="S1147" s="3"/>
    </row>
    <row r="1148" spans="1:19" x14ac:dyDescent="0.25">
      <c r="A1148">
        <v>6</v>
      </c>
      <c r="B1148">
        <v>2</v>
      </c>
      <c r="C1148" t="str">
        <f t="shared" si="216"/>
        <v>ODS6« e ODS2«</v>
      </c>
      <c r="D1148" s="8" t="s">
        <v>8</v>
      </c>
      <c r="E1148" s="8"/>
      <c r="F1148" s="2">
        <v>21.7</v>
      </c>
      <c r="G1148" s="2">
        <v>22.6</v>
      </c>
      <c r="H1148" s="2">
        <v>22.18</v>
      </c>
      <c r="I1148" s="2">
        <v>21.68</v>
      </c>
      <c r="J1148" s="2">
        <v>21.56</v>
      </c>
      <c r="K1148" s="2">
        <v>22.05</v>
      </c>
      <c r="L1148" s="2"/>
      <c r="M1148" s="2"/>
      <c r="N1148">
        <f t="shared" si="222"/>
        <v>3.2051939538073615E-3</v>
      </c>
      <c r="O1148">
        <f t="shared" si="217"/>
        <v>-0.32051939538073615</v>
      </c>
      <c r="P1148">
        <f t="shared" si="218"/>
        <v>-0.80129848845184037</v>
      </c>
      <c r="Q1148">
        <f t="shared" si="219"/>
        <v>5.0999999999999996</v>
      </c>
      <c r="R1148">
        <f t="shared" si="220"/>
        <v>60.82</v>
      </c>
      <c r="S1148" s="3">
        <f t="shared" si="221"/>
        <v>69.580043072505376</v>
      </c>
    </row>
    <row r="1149" spans="1:19" x14ac:dyDescent="0.25">
      <c r="A1149">
        <v>6</v>
      </c>
      <c r="B1149">
        <v>2</v>
      </c>
      <c r="C1149" t="str">
        <f t="shared" si="216"/>
        <v>ODS6« e ODS2«</v>
      </c>
      <c r="D1149" s="8" t="s">
        <v>9</v>
      </c>
      <c r="E1149" s="8"/>
      <c r="F1149" s="2">
        <v>14.86</v>
      </c>
      <c r="G1149" s="2">
        <v>13.85</v>
      </c>
      <c r="H1149" s="2">
        <v>12.84</v>
      </c>
      <c r="I1149" s="2">
        <v>14.18</v>
      </c>
      <c r="J1149" s="2">
        <v>13.31</v>
      </c>
      <c r="K1149" s="2">
        <v>14.38</v>
      </c>
      <c r="L1149" s="2"/>
      <c r="M1149" s="2"/>
      <c r="N1149">
        <f t="shared" si="222"/>
        <v>-6.5454221880495433E-3</v>
      </c>
      <c r="O1149">
        <f t="shared" si="217"/>
        <v>0.65454221880495433</v>
      </c>
      <c r="P1149">
        <f t="shared" si="218"/>
        <v>1.6363555470123858</v>
      </c>
      <c r="Q1149">
        <f t="shared" si="219"/>
        <v>5.0999999999999996</v>
      </c>
      <c r="R1149">
        <f t="shared" si="220"/>
        <v>60.82</v>
      </c>
      <c r="S1149" s="3">
        <f t="shared" si="221"/>
        <v>83.345297918162245</v>
      </c>
    </row>
    <row r="1150" spans="1:19" x14ac:dyDescent="0.25">
      <c r="A1150">
        <v>6</v>
      </c>
      <c r="B1150">
        <v>2</v>
      </c>
      <c r="C1150" t="str">
        <f t="shared" si="216"/>
        <v>ODS6« e ODS2«</v>
      </c>
      <c r="D1150" s="8" t="s">
        <v>10</v>
      </c>
      <c r="E1150" s="8"/>
      <c r="F1150" s="2">
        <v>19.89</v>
      </c>
      <c r="G1150" s="2">
        <v>17.84</v>
      </c>
      <c r="H1150" s="2">
        <v>19.5</v>
      </c>
      <c r="I1150" s="2">
        <v>16.47</v>
      </c>
      <c r="J1150" s="2">
        <v>16.16</v>
      </c>
      <c r="K1150" s="2">
        <v>18.25</v>
      </c>
      <c r="L1150" s="2"/>
      <c r="M1150" s="2"/>
      <c r="N1150">
        <f t="shared" si="222"/>
        <v>-1.7063149560549551E-2</v>
      </c>
      <c r="O1150">
        <f t="shared" si="217"/>
        <v>1.7063149560549551</v>
      </c>
      <c r="P1150">
        <f t="shared" si="218"/>
        <v>4.2657873901373877</v>
      </c>
      <c r="Q1150">
        <f t="shared" si="219"/>
        <v>5.0999999999999996</v>
      </c>
      <c r="R1150">
        <f t="shared" si="220"/>
        <v>60.82</v>
      </c>
      <c r="S1150" s="3">
        <f t="shared" si="221"/>
        <v>76.399856424982062</v>
      </c>
    </row>
    <row r="1151" spans="1:19" x14ac:dyDescent="0.25">
      <c r="A1151">
        <v>6</v>
      </c>
      <c r="B1151">
        <v>2</v>
      </c>
      <c r="C1151" t="str">
        <f t="shared" si="216"/>
        <v>ODS6« e ODS2«</v>
      </c>
      <c r="D1151" s="8" t="s">
        <v>11</v>
      </c>
      <c r="E1151" s="8"/>
      <c r="F1151" s="2"/>
      <c r="G1151" s="2"/>
      <c r="H1151" s="2"/>
      <c r="I1151" s="2"/>
      <c r="J1151" s="2"/>
      <c r="K1151" s="2"/>
      <c r="L1151" s="2"/>
      <c r="M1151" s="2"/>
      <c r="S1151" s="3"/>
    </row>
    <row r="1152" spans="1:19" x14ac:dyDescent="0.25">
      <c r="A1152">
        <v>6</v>
      </c>
      <c r="B1152">
        <v>2</v>
      </c>
      <c r="C1152" t="str">
        <f t="shared" si="216"/>
        <v>ODS6« e ODS2«</v>
      </c>
      <c r="D1152" s="8" t="s">
        <v>12</v>
      </c>
      <c r="E1152" s="8"/>
      <c r="F1152" s="2">
        <v>4.9800000000000004</v>
      </c>
      <c r="G1152" s="2">
        <v>4.1399999999999997</v>
      </c>
      <c r="H1152" s="2">
        <v>4.99</v>
      </c>
      <c r="I1152" s="2">
        <v>4.87</v>
      </c>
      <c r="J1152" s="2">
        <v>4.51</v>
      </c>
      <c r="K1152" s="2">
        <v>5.0999999999999996</v>
      </c>
      <c r="L1152" s="2"/>
      <c r="M1152" s="2"/>
      <c r="N1152">
        <f t="shared" si="222"/>
        <v>4.773486699184426E-3</v>
      </c>
      <c r="O1152">
        <f t="shared" si="217"/>
        <v>-0.4773486699184426</v>
      </c>
      <c r="P1152">
        <f t="shared" si="218"/>
        <v>-1.1933716747961065</v>
      </c>
      <c r="Q1152">
        <f t="shared" si="219"/>
        <v>5.0999999999999996</v>
      </c>
      <c r="R1152">
        <f t="shared" si="220"/>
        <v>60.82</v>
      </c>
      <c r="S1152" s="3">
        <f t="shared" si="221"/>
        <v>100</v>
      </c>
    </row>
    <row r="1153" spans="1:19" x14ac:dyDescent="0.25">
      <c r="A1153">
        <v>6</v>
      </c>
      <c r="B1153">
        <v>2</v>
      </c>
      <c r="C1153" t="str">
        <f t="shared" si="216"/>
        <v>ODS6« e ODS2«</v>
      </c>
      <c r="D1153" s="8" t="s">
        <v>13</v>
      </c>
      <c r="E1153" s="8"/>
      <c r="F1153" s="2"/>
      <c r="G1153" s="2"/>
      <c r="H1153" s="2"/>
      <c r="I1153" s="2"/>
      <c r="J1153" s="2"/>
      <c r="K1153" s="2"/>
      <c r="L1153" s="2"/>
      <c r="M1153" s="2"/>
      <c r="S1153" s="3"/>
    </row>
    <row r="1154" spans="1:19" x14ac:dyDescent="0.25">
      <c r="A1154">
        <v>6</v>
      </c>
      <c r="B1154">
        <v>2</v>
      </c>
      <c r="C1154" t="str">
        <f t="shared" si="216"/>
        <v>ODS6« e ODS2«</v>
      </c>
      <c r="D1154" s="8" t="s">
        <v>14</v>
      </c>
      <c r="E1154" s="8"/>
      <c r="F1154" s="2">
        <v>18.96</v>
      </c>
      <c r="G1154" s="2">
        <v>18.43</v>
      </c>
      <c r="H1154" s="2">
        <v>18.13</v>
      </c>
      <c r="I1154" s="2">
        <v>18.059999999999999</v>
      </c>
      <c r="J1154" s="2">
        <v>18</v>
      </c>
      <c r="K1154" s="2">
        <v>19.77</v>
      </c>
      <c r="L1154" s="2"/>
      <c r="M1154" s="2"/>
      <c r="N1154">
        <f t="shared" si="222"/>
        <v>8.4019277999567432E-3</v>
      </c>
      <c r="O1154">
        <f t="shared" si="217"/>
        <v>-0.84019277999567432</v>
      </c>
      <c r="P1154">
        <f t="shared" si="218"/>
        <v>-2.1004819499891858</v>
      </c>
      <c r="Q1154">
        <f t="shared" si="219"/>
        <v>5.0999999999999996</v>
      </c>
      <c r="R1154">
        <f t="shared" si="220"/>
        <v>60.82</v>
      </c>
      <c r="S1154" s="3">
        <f t="shared" si="221"/>
        <v>73.671931083991382</v>
      </c>
    </row>
    <row r="1155" spans="1:19" x14ac:dyDescent="0.25">
      <c r="A1155">
        <v>6</v>
      </c>
      <c r="B1155">
        <v>2</v>
      </c>
      <c r="C1155" t="str">
        <f t="shared" si="216"/>
        <v>ODS6« e ODS2«</v>
      </c>
      <c r="D1155" s="8" t="s">
        <v>15</v>
      </c>
      <c r="E1155" s="8"/>
      <c r="F1155" s="2"/>
      <c r="G1155" s="2"/>
      <c r="H1155" s="2"/>
      <c r="I1155" s="2"/>
      <c r="J1155" s="2"/>
      <c r="K1155" s="2"/>
      <c r="L1155" s="2"/>
      <c r="M1155" s="2"/>
      <c r="S1155" s="3"/>
    </row>
    <row r="1156" spans="1:19" x14ac:dyDescent="0.25">
      <c r="A1156">
        <v>6</v>
      </c>
      <c r="B1156">
        <v>2</v>
      </c>
      <c r="C1156" t="str">
        <f t="shared" si="216"/>
        <v>ODS6« e ODS2«</v>
      </c>
      <c r="D1156" s="8" t="s">
        <v>16</v>
      </c>
      <c r="E1156" s="8"/>
      <c r="F1156" s="2"/>
      <c r="G1156" s="2"/>
      <c r="H1156" s="2"/>
      <c r="I1156" s="2"/>
      <c r="J1156" s="2"/>
      <c r="K1156" s="2"/>
      <c r="L1156" s="2"/>
      <c r="M1156" s="2"/>
      <c r="S1156" s="3"/>
    </row>
    <row r="1157" spans="1:19" x14ac:dyDescent="0.25">
      <c r="A1157">
        <v>6</v>
      </c>
      <c r="B1157">
        <v>2</v>
      </c>
      <c r="C1157" t="str">
        <f t="shared" si="216"/>
        <v>ODS6« e ODS2«</v>
      </c>
      <c r="D1157" s="8" t="s">
        <v>17</v>
      </c>
      <c r="E1157" s="8"/>
      <c r="F1157" s="2">
        <v>11.71</v>
      </c>
      <c r="G1157" s="2">
        <v>14.07</v>
      </c>
      <c r="H1157" s="2">
        <v>14.05</v>
      </c>
      <c r="I1157" s="2">
        <v>12.56</v>
      </c>
      <c r="J1157" s="2">
        <v>12.72</v>
      </c>
      <c r="K1157" s="2">
        <v>12.67</v>
      </c>
      <c r="L1157" s="2"/>
      <c r="M1157" s="2"/>
      <c r="N1157">
        <f t="shared" si="222"/>
        <v>1.5883587485147066E-2</v>
      </c>
      <c r="O1157">
        <f t="shared" si="217"/>
        <v>-1.5883587485147066</v>
      </c>
      <c r="P1157">
        <f t="shared" si="218"/>
        <v>-3.9708968712867665</v>
      </c>
      <c r="Q1157">
        <f t="shared" si="219"/>
        <v>5.0999999999999996</v>
      </c>
      <c r="R1157">
        <f t="shared" si="220"/>
        <v>60.82</v>
      </c>
      <c r="S1157" s="3">
        <f t="shared" si="221"/>
        <v>86.414213926776739</v>
      </c>
    </row>
    <row r="1158" spans="1:19" x14ac:dyDescent="0.25">
      <c r="A1158">
        <v>6</v>
      </c>
      <c r="B1158">
        <v>2</v>
      </c>
      <c r="C1158" t="str">
        <f t="shared" si="216"/>
        <v>ODS6« e ODS2«</v>
      </c>
      <c r="D1158" s="8" t="s">
        <v>18</v>
      </c>
      <c r="E1158" s="8"/>
      <c r="F1158" s="2"/>
      <c r="G1158" s="2"/>
      <c r="H1158" s="2"/>
      <c r="I1158" s="2"/>
      <c r="J1158" s="2"/>
      <c r="K1158" s="2"/>
      <c r="L1158" s="2"/>
      <c r="M1158" s="2"/>
      <c r="S1158" s="3"/>
    </row>
    <row r="1159" spans="1:19" x14ac:dyDescent="0.25">
      <c r="A1159">
        <v>6</v>
      </c>
      <c r="B1159">
        <v>2</v>
      </c>
      <c r="C1159" t="str">
        <f t="shared" si="216"/>
        <v>ODS6« e ODS2«</v>
      </c>
      <c r="D1159" s="8" t="s">
        <v>19</v>
      </c>
      <c r="E1159" s="8"/>
      <c r="F1159" s="2"/>
      <c r="G1159" s="2"/>
      <c r="H1159" s="2"/>
      <c r="I1159" s="2"/>
      <c r="J1159" s="2"/>
      <c r="K1159" s="2"/>
      <c r="L1159" s="2"/>
      <c r="M1159" s="2"/>
      <c r="S1159" s="3"/>
    </row>
    <row r="1160" spans="1:19" x14ac:dyDescent="0.25">
      <c r="A1160">
        <v>6</v>
      </c>
      <c r="B1160">
        <v>2</v>
      </c>
      <c r="C1160" t="str">
        <f t="shared" si="216"/>
        <v>ODS6« e ODS2«</v>
      </c>
      <c r="D1160" s="8" t="s">
        <v>20</v>
      </c>
      <c r="E1160" s="8"/>
      <c r="F1160" s="2"/>
      <c r="G1160" s="2"/>
      <c r="H1160" s="2"/>
      <c r="I1160" s="2"/>
      <c r="J1160" s="2"/>
      <c r="K1160" s="2"/>
      <c r="L1160" s="2"/>
      <c r="M1160" s="2"/>
      <c r="S1160" s="3"/>
    </row>
    <row r="1161" spans="1:19" x14ac:dyDescent="0.25">
      <c r="A1161">
        <v>6</v>
      </c>
      <c r="B1161">
        <v>2</v>
      </c>
      <c r="C1161" t="str">
        <f t="shared" si="216"/>
        <v>ODS6« e ODS2«</v>
      </c>
      <c r="D1161" s="8" t="s">
        <v>21</v>
      </c>
      <c r="E1161" s="8"/>
      <c r="F1161" s="2"/>
      <c r="G1161" s="2"/>
      <c r="H1161" s="2"/>
      <c r="I1161" s="2"/>
      <c r="J1161" s="2"/>
      <c r="K1161" s="2"/>
      <c r="L1161" s="2"/>
      <c r="M1161" s="2"/>
      <c r="S1161" s="3"/>
    </row>
    <row r="1162" spans="1:19" x14ac:dyDescent="0.25">
      <c r="A1162">
        <v>6</v>
      </c>
      <c r="B1162">
        <v>2</v>
      </c>
      <c r="C1162" t="str">
        <f t="shared" si="216"/>
        <v>ODS6« e ODS2«</v>
      </c>
      <c r="D1162" s="8" t="s">
        <v>22</v>
      </c>
      <c r="E1162" s="8"/>
      <c r="F1162" s="2">
        <v>59.75</v>
      </c>
      <c r="G1162" s="2">
        <v>59.8</v>
      </c>
      <c r="H1162" s="2">
        <v>59.85</v>
      </c>
      <c r="I1162" s="2">
        <v>59.9</v>
      </c>
      <c r="J1162" s="2">
        <v>59.95</v>
      </c>
      <c r="K1162" s="2">
        <v>53.38</v>
      </c>
      <c r="L1162" s="2"/>
      <c r="M1162" s="2"/>
      <c r="N1162">
        <f t="shared" si="222"/>
        <v>-2.2294334110926961E-2</v>
      </c>
      <c r="O1162">
        <f t="shared" si="217"/>
        <v>2.2294334110926961</v>
      </c>
      <c r="P1162">
        <f t="shared" si="218"/>
        <v>5</v>
      </c>
      <c r="Q1162">
        <f t="shared" si="219"/>
        <v>5.0999999999999996</v>
      </c>
      <c r="R1162">
        <f t="shared" si="220"/>
        <v>60.82</v>
      </c>
      <c r="S1162" s="3">
        <f>IF(O1162="",0,(K1162-R1162)/(Q1162-R1162)*100)</f>
        <v>13.352476669059579</v>
      </c>
    </row>
    <row r="1163" spans="1:19" x14ac:dyDescent="0.25">
      <c r="A1163">
        <v>6</v>
      </c>
      <c r="B1163">
        <v>2</v>
      </c>
      <c r="C1163" t="str">
        <f t="shared" si="216"/>
        <v>ODS6« e ODS2«</v>
      </c>
      <c r="D1163" s="8" t="s">
        <v>23</v>
      </c>
      <c r="E1163" s="8"/>
      <c r="F1163" s="2"/>
      <c r="G1163" s="2"/>
      <c r="H1163" s="2"/>
      <c r="I1163" s="2"/>
      <c r="J1163" s="2"/>
      <c r="K1163" s="2"/>
      <c r="L1163" s="2"/>
      <c r="M1163" s="2"/>
      <c r="S1163" s="3"/>
    </row>
    <row r="1164" spans="1:19" x14ac:dyDescent="0.25">
      <c r="A1164">
        <v>6</v>
      </c>
      <c r="B1164">
        <v>2</v>
      </c>
      <c r="C1164" t="str">
        <f t="shared" si="216"/>
        <v>ODS6« e ODS2«</v>
      </c>
      <c r="D1164" s="8" t="s">
        <v>24</v>
      </c>
      <c r="E1164" s="8"/>
      <c r="F1164" s="2"/>
      <c r="G1164" s="2"/>
      <c r="H1164" s="2"/>
      <c r="I1164" s="2"/>
      <c r="J1164" s="2"/>
      <c r="K1164" s="2"/>
      <c r="L1164" s="2"/>
      <c r="M1164" s="2"/>
      <c r="S1164" s="3"/>
    </row>
    <row r="1165" spans="1:19" x14ac:dyDescent="0.25">
      <c r="A1165">
        <v>6</v>
      </c>
      <c r="B1165">
        <v>2</v>
      </c>
      <c r="C1165" t="str">
        <f t="shared" si="216"/>
        <v>ODS6« e ODS2«</v>
      </c>
      <c r="D1165" s="8" t="s">
        <v>25</v>
      </c>
      <c r="E1165" s="8"/>
      <c r="F1165" s="2">
        <v>17.329999999999998</v>
      </c>
      <c r="G1165" s="2">
        <v>14.88</v>
      </c>
      <c r="H1165" s="2">
        <v>16.760000000000002</v>
      </c>
      <c r="I1165" s="2">
        <v>19.329999999999998</v>
      </c>
      <c r="J1165" s="2">
        <v>18.48</v>
      </c>
      <c r="K1165" s="2">
        <v>18.32</v>
      </c>
      <c r="L1165" s="2"/>
      <c r="M1165" s="2"/>
      <c r="N1165">
        <f>(K1165/F1165)^(1/5)-1</f>
        <v>1.1172805853874257E-2</v>
      </c>
      <c r="O1165">
        <f t="shared" si="217"/>
        <v>-1.1172805853874257</v>
      </c>
      <c r="P1165">
        <f t="shared" si="218"/>
        <v>-2.7932014634685642</v>
      </c>
      <c r="Q1165">
        <f t="shared" si="219"/>
        <v>5.0999999999999996</v>
      </c>
      <c r="R1165">
        <f t="shared" si="220"/>
        <v>60.82</v>
      </c>
      <c r="S1165" s="3">
        <f t="shared" si="221"/>
        <v>76.274228284278536</v>
      </c>
    </row>
    <row r="1166" spans="1:19" x14ac:dyDescent="0.25">
      <c r="A1166">
        <v>6</v>
      </c>
      <c r="B1166">
        <v>2</v>
      </c>
      <c r="C1166" t="str">
        <f t="shared" si="216"/>
        <v>ODS6« e ODS2«</v>
      </c>
      <c r="D1166" s="8" t="s">
        <v>26</v>
      </c>
      <c r="E1166" s="8"/>
      <c r="F1166" s="2">
        <v>18.64</v>
      </c>
      <c r="G1166" s="2">
        <v>18.61</v>
      </c>
      <c r="H1166" s="2">
        <v>18.149999999999999</v>
      </c>
      <c r="I1166" s="2">
        <v>18.66</v>
      </c>
      <c r="J1166" s="2">
        <v>18.32</v>
      </c>
      <c r="K1166" s="2">
        <v>17.98</v>
      </c>
      <c r="L1166" s="2"/>
      <c r="M1166" s="2"/>
      <c r="N1166">
        <f t="shared" si="222"/>
        <v>-7.1840266637094308E-3</v>
      </c>
      <c r="O1166">
        <f t="shared" si="217"/>
        <v>0.71840266637094308</v>
      </c>
      <c r="P1166">
        <f t="shared" si="218"/>
        <v>1.7960066659273577</v>
      </c>
      <c r="Q1166">
        <f t="shared" si="219"/>
        <v>5.0999999999999996</v>
      </c>
      <c r="R1166">
        <f t="shared" si="220"/>
        <v>60.82</v>
      </c>
      <c r="S1166" s="3">
        <f t="shared" si="221"/>
        <v>76.884422110552777</v>
      </c>
    </row>
    <row r="1167" spans="1:19" x14ac:dyDescent="0.25">
      <c r="A1167">
        <v>6</v>
      </c>
      <c r="B1167">
        <v>2</v>
      </c>
      <c r="C1167" t="str">
        <f t="shared" si="216"/>
        <v>ODS6« e ODS2«</v>
      </c>
      <c r="D1167" s="8" t="s">
        <v>27</v>
      </c>
      <c r="E1167" s="8"/>
      <c r="F1167" s="2"/>
      <c r="G1167" s="2"/>
      <c r="H1167" s="2"/>
      <c r="I1167" s="2"/>
      <c r="J1167" s="2"/>
      <c r="K1167" s="2"/>
      <c r="L1167" s="2"/>
      <c r="M1167" s="2"/>
      <c r="S1167" s="3"/>
    </row>
    <row r="1168" spans="1:19" x14ac:dyDescent="0.25">
      <c r="A1168">
        <v>6</v>
      </c>
      <c r="B1168">
        <v>2</v>
      </c>
      <c r="C1168" t="str">
        <f t="shared" si="216"/>
        <v>ODS6« e ODS2«</v>
      </c>
      <c r="D1168" s="8" t="s">
        <v>28</v>
      </c>
      <c r="E1168" s="8"/>
      <c r="F1168" s="2"/>
      <c r="G1168" s="2"/>
      <c r="H1168" s="2"/>
      <c r="I1168" s="2"/>
      <c r="J1168" s="2"/>
      <c r="K1168" s="2"/>
      <c r="L1168" s="2"/>
      <c r="M1168" s="2"/>
      <c r="S1168" s="3"/>
    </row>
    <row r="1169" spans="1:19" x14ac:dyDescent="0.25">
      <c r="A1169">
        <v>6</v>
      </c>
      <c r="B1169">
        <v>2</v>
      </c>
      <c r="C1169" t="str">
        <f t="shared" si="216"/>
        <v>ODS6« e ODS2«</v>
      </c>
      <c r="D1169" s="8" t="s">
        <v>29</v>
      </c>
      <c r="E1169" s="8"/>
      <c r="F1169" s="2"/>
      <c r="G1169" s="2"/>
      <c r="H1169" s="2"/>
      <c r="I1169" s="2"/>
      <c r="J1169" s="2"/>
      <c r="K1169" s="2"/>
      <c r="L1169" s="2"/>
      <c r="M1169" s="2"/>
      <c r="S1169" s="3"/>
    </row>
    <row r="1170" spans="1:19" ht="14.45" x14ac:dyDescent="0.3">
      <c r="A1170">
        <v>6</v>
      </c>
      <c r="B1170">
        <v>1</v>
      </c>
      <c r="C1170" t="str">
        <f t="shared" si="216"/>
        <v>ODS6« e ODS1«</v>
      </c>
      <c r="D1170" s="7" t="s">
        <v>41</v>
      </c>
      <c r="E1170" s="7"/>
      <c r="F1170" s="2"/>
      <c r="G1170" s="2"/>
      <c r="H1170" s="2"/>
      <c r="I1170" s="2"/>
      <c r="J1170" s="2"/>
      <c r="K1170" s="2"/>
      <c r="L1170" s="2"/>
      <c r="M1170" s="2"/>
      <c r="O1170" t="s">
        <v>161</v>
      </c>
      <c r="S1170" s="3"/>
    </row>
    <row r="1171" spans="1:19" ht="14.45" x14ac:dyDescent="0.3">
      <c r="A1171">
        <v>6</v>
      </c>
      <c r="B1171">
        <v>1</v>
      </c>
      <c r="C1171" t="str">
        <f t="shared" si="216"/>
        <v>ODS6« e ODS1«</v>
      </c>
      <c r="D1171" s="8" t="s">
        <v>2</v>
      </c>
      <c r="E1171" s="8"/>
      <c r="F1171" s="2"/>
      <c r="G1171" s="2"/>
      <c r="H1171" s="2"/>
      <c r="I1171" s="2">
        <v>0</v>
      </c>
      <c r="J1171" s="2">
        <v>0</v>
      </c>
      <c r="K1171" s="2"/>
      <c r="L1171" s="2">
        <v>0</v>
      </c>
      <c r="M1171" s="2"/>
      <c r="N1171" t="str">
        <f>IF(AND(H1171=0,L1171=0),"",(L1171/G1171)^(1/5)-1)</f>
        <v/>
      </c>
      <c r="O1171" t="str">
        <f>IF(N1171="","",-N1171*100)</f>
        <v/>
      </c>
      <c r="P1171" s="5">
        <f>IF(O1171="",5,IF(O1171&lt;-2,-5,IF(O1171&gt;2,5,2.5*O1171)))</f>
        <v>5</v>
      </c>
      <c r="Q1171">
        <f>MIN($L$1171:$L$1196)</f>
        <v>0</v>
      </c>
      <c r="R1171">
        <f>MAX($L$1171:$L$1196)</f>
        <v>22.4</v>
      </c>
      <c r="S1171" s="3">
        <f>IF(O1171="",0,(L1171-R1171)/(Q1171-R1171)*100)</f>
        <v>0</v>
      </c>
    </row>
    <row r="1172" spans="1:19" ht="14.45" x14ac:dyDescent="0.3">
      <c r="A1172">
        <v>6</v>
      </c>
      <c r="B1172">
        <v>1</v>
      </c>
      <c r="C1172" t="str">
        <f t="shared" si="216"/>
        <v>ODS6« e ODS1«</v>
      </c>
      <c r="D1172" s="8" t="s">
        <v>3</v>
      </c>
      <c r="E1172" s="8"/>
      <c r="F1172" s="2">
        <v>0.2</v>
      </c>
      <c r="G1172" s="2">
        <v>0.2</v>
      </c>
      <c r="H1172" s="2">
        <v>0.3</v>
      </c>
      <c r="I1172" s="2">
        <v>0.2</v>
      </c>
      <c r="J1172" s="2">
        <v>0.2</v>
      </c>
      <c r="K1172" s="2">
        <v>0.3</v>
      </c>
      <c r="L1172" s="2">
        <v>0.1</v>
      </c>
      <c r="M1172" s="2"/>
      <c r="N1172">
        <f t="shared" ref="N1172:N1198" si="223">IF(AND(H1172=0,L1172=0),"",(L1172/G1172)^(1/5)-1)</f>
        <v>-0.12944943670387588</v>
      </c>
      <c r="O1172">
        <f t="shared" ref="O1172:O1198" si="224">IF(N1172="","",-N1172*100)</f>
        <v>12.944943670387588</v>
      </c>
      <c r="P1172" s="5">
        <f t="shared" ref="P1172:P1198" si="225">IF(O1172&lt;-2,-5,IF(O1172&gt;2,5,2.5*O1172))</f>
        <v>5</v>
      </c>
      <c r="Q1172">
        <f t="shared" ref="Q1172:Q1198" si="226">MIN($L$1171:$L$1196)</f>
        <v>0</v>
      </c>
      <c r="R1172">
        <f t="shared" ref="R1172:R1198" si="227">MAX($L$1171:$L$1196)</f>
        <v>22.4</v>
      </c>
      <c r="S1172" s="3">
        <f t="shared" ref="S1172:S1198" si="228">IF(O1172="",0,(L1172-R1172)/(Q1172-R1172)*100)</f>
        <v>99.553571428571416</v>
      </c>
    </row>
    <row r="1173" spans="1:19" ht="14.45" x14ac:dyDescent="0.3">
      <c r="A1173">
        <v>6</v>
      </c>
      <c r="B1173">
        <v>1</v>
      </c>
      <c r="C1173" t="str">
        <f t="shared" si="216"/>
        <v>ODS6« e ODS1«</v>
      </c>
      <c r="D1173" s="8" t="s">
        <v>4</v>
      </c>
      <c r="E1173" s="8"/>
      <c r="F1173" s="2">
        <v>0.3</v>
      </c>
      <c r="G1173" s="2">
        <v>0.3</v>
      </c>
      <c r="H1173" s="2">
        <v>0.2</v>
      </c>
      <c r="I1173" s="2">
        <v>0.1</v>
      </c>
      <c r="J1173" s="2">
        <v>0.1</v>
      </c>
      <c r="K1173" s="2">
        <v>0.1</v>
      </c>
      <c r="L1173" s="2">
        <v>0.1</v>
      </c>
      <c r="M1173" s="2"/>
      <c r="N1173">
        <f t="shared" si="223"/>
        <v>-0.1972584382397693</v>
      </c>
      <c r="O1173">
        <f t="shared" si="224"/>
        <v>19.72584382397693</v>
      </c>
      <c r="P1173" s="5">
        <f t="shared" si="225"/>
        <v>5</v>
      </c>
      <c r="Q1173">
        <f t="shared" si="226"/>
        <v>0</v>
      </c>
      <c r="R1173">
        <f t="shared" si="227"/>
        <v>22.4</v>
      </c>
      <c r="S1173" s="3">
        <f t="shared" si="228"/>
        <v>99.553571428571416</v>
      </c>
    </row>
    <row r="1174" spans="1:19" ht="14.45" x14ac:dyDescent="0.3">
      <c r="A1174">
        <v>6</v>
      </c>
      <c r="B1174">
        <v>1</v>
      </c>
      <c r="C1174" t="str">
        <f t="shared" ref="C1174:C1237" si="229">IF(B1174="","ODS"&amp;A1174&amp;"«","ODS"&amp;A1174&amp;"«"&amp;" e ODS"&amp;B1174&amp;"«")</f>
        <v>ODS6« e ODS1«</v>
      </c>
      <c r="D1174" s="8" t="s">
        <v>5</v>
      </c>
      <c r="E1174" s="8"/>
      <c r="F1174" s="2">
        <v>13</v>
      </c>
      <c r="G1174" s="2">
        <v>12</v>
      </c>
      <c r="H1174" s="2">
        <v>11.1</v>
      </c>
      <c r="I1174" s="2">
        <v>10.7</v>
      </c>
      <c r="J1174" s="2">
        <v>9.8000000000000007</v>
      </c>
      <c r="K1174" s="2">
        <v>8.9</v>
      </c>
      <c r="L1174" s="2">
        <v>7.5</v>
      </c>
      <c r="M1174" s="2"/>
      <c r="N1174">
        <f t="shared" si="223"/>
        <v>-8.9717898486959879E-2</v>
      </c>
      <c r="O1174">
        <f t="shared" si="224"/>
        <v>8.9717898486959875</v>
      </c>
      <c r="P1174" s="5">
        <f t="shared" si="225"/>
        <v>5</v>
      </c>
      <c r="Q1174">
        <f t="shared" si="226"/>
        <v>0</v>
      </c>
      <c r="R1174">
        <f t="shared" si="227"/>
        <v>22.4</v>
      </c>
      <c r="S1174" s="3">
        <f t="shared" si="228"/>
        <v>66.517857142857139</v>
      </c>
    </row>
    <row r="1175" spans="1:19" ht="14.45" x14ac:dyDescent="0.3">
      <c r="A1175">
        <v>6</v>
      </c>
      <c r="B1175">
        <v>1</v>
      </c>
      <c r="C1175" t="str">
        <f t="shared" si="229"/>
        <v>ODS6« e ODS1«</v>
      </c>
      <c r="D1175" s="8" t="s">
        <v>6</v>
      </c>
      <c r="E1175" s="8"/>
      <c r="F1175" s="2">
        <v>1</v>
      </c>
      <c r="G1175" s="2">
        <v>1</v>
      </c>
      <c r="H1175" s="2">
        <v>0.8</v>
      </c>
      <c r="I1175" s="2">
        <v>0.7</v>
      </c>
      <c r="J1175" s="2">
        <v>0.5</v>
      </c>
      <c r="K1175" s="2">
        <v>0.5</v>
      </c>
      <c r="L1175" s="2">
        <v>0.5</v>
      </c>
      <c r="M1175" s="2"/>
      <c r="N1175">
        <f t="shared" si="223"/>
        <v>-0.12944943670387588</v>
      </c>
      <c r="O1175">
        <f t="shared" si="224"/>
        <v>12.944943670387588</v>
      </c>
      <c r="P1175" s="5">
        <f t="shared" si="225"/>
        <v>5</v>
      </c>
      <c r="Q1175">
        <f t="shared" si="226"/>
        <v>0</v>
      </c>
      <c r="R1175">
        <f t="shared" si="227"/>
        <v>22.4</v>
      </c>
      <c r="S1175" s="3">
        <f t="shared" si="228"/>
        <v>97.767857142857139</v>
      </c>
    </row>
    <row r="1176" spans="1:19" ht="14.45" x14ac:dyDescent="0.3">
      <c r="A1176">
        <v>6</v>
      </c>
      <c r="B1176">
        <v>1</v>
      </c>
      <c r="C1176" t="str">
        <f t="shared" si="229"/>
        <v>ODS6« e ODS1«</v>
      </c>
      <c r="D1176" s="8" t="s">
        <v>7</v>
      </c>
      <c r="E1176" s="8"/>
      <c r="F1176" s="2">
        <v>1.5</v>
      </c>
      <c r="G1176" s="2">
        <v>1.6</v>
      </c>
      <c r="H1176" s="2">
        <v>1.5</v>
      </c>
      <c r="I1176" s="2">
        <v>1.4</v>
      </c>
      <c r="J1176" s="2">
        <v>1.2</v>
      </c>
      <c r="K1176" s="2">
        <v>1.1000000000000001</v>
      </c>
      <c r="L1176" s="2">
        <v>0.8</v>
      </c>
      <c r="M1176" s="2"/>
      <c r="N1176">
        <f t="shared" si="223"/>
        <v>-0.12944943670387588</v>
      </c>
      <c r="O1176">
        <f t="shared" si="224"/>
        <v>12.944943670387588</v>
      </c>
      <c r="P1176" s="5">
        <f t="shared" si="225"/>
        <v>5</v>
      </c>
      <c r="Q1176">
        <f t="shared" si="226"/>
        <v>0</v>
      </c>
      <c r="R1176">
        <f t="shared" si="227"/>
        <v>22.4</v>
      </c>
      <c r="S1176" s="3">
        <f t="shared" si="228"/>
        <v>96.428571428571431</v>
      </c>
    </row>
    <row r="1177" spans="1:19" ht="14.45" x14ac:dyDescent="0.3">
      <c r="A1177">
        <v>6</v>
      </c>
      <c r="B1177">
        <v>1</v>
      </c>
      <c r="C1177" t="str">
        <f t="shared" si="229"/>
        <v>ODS6« e ODS1«</v>
      </c>
      <c r="D1177" s="8" t="s">
        <v>8</v>
      </c>
      <c r="E1177" s="8"/>
      <c r="F1177" s="2">
        <v>0.6</v>
      </c>
      <c r="G1177" s="2">
        <v>0.5</v>
      </c>
      <c r="H1177" s="2">
        <v>0.5</v>
      </c>
      <c r="I1177" s="2">
        <v>0.5</v>
      </c>
      <c r="J1177" s="2">
        <v>0.5</v>
      </c>
      <c r="K1177" s="2">
        <v>0.4</v>
      </c>
      <c r="L1177" s="2">
        <v>0.3</v>
      </c>
      <c r="M1177" s="2"/>
      <c r="N1177">
        <f t="shared" si="223"/>
        <v>-9.7119548552565771E-2</v>
      </c>
      <c r="O1177">
        <f t="shared" si="224"/>
        <v>9.7119548552565771</v>
      </c>
      <c r="P1177" s="5">
        <f t="shared" si="225"/>
        <v>5</v>
      </c>
      <c r="Q1177">
        <f t="shared" si="226"/>
        <v>0</v>
      </c>
      <c r="R1177">
        <f t="shared" si="227"/>
        <v>22.4</v>
      </c>
      <c r="S1177" s="3">
        <f t="shared" si="228"/>
        <v>98.660714285714278</v>
      </c>
    </row>
    <row r="1178" spans="1:19" ht="14.45" x14ac:dyDescent="0.3">
      <c r="A1178">
        <v>6</v>
      </c>
      <c r="B1178">
        <v>1</v>
      </c>
      <c r="C1178" t="str">
        <f t="shared" si="229"/>
        <v>ODS6« e ODS1«</v>
      </c>
      <c r="D1178" s="8" t="s">
        <v>9</v>
      </c>
      <c r="E1178" s="8"/>
      <c r="F1178" s="2">
        <v>0.2</v>
      </c>
      <c r="G1178" s="2">
        <v>0.6</v>
      </c>
      <c r="H1178" s="2">
        <v>0.7</v>
      </c>
      <c r="I1178" s="2">
        <v>0.8</v>
      </c>
      <c r="J1178" s="2">
        <v>0.9</v>
      </c>
      <c r="K1178" s="2">
        <v>1</v>
      </c>
      <c r="L1178" s="2">
        <v>1.3</v>
      </c>
      <c r="M1178" s="2"/>
      <c r="N1178">
        <f t="shared" si="223"/>
        <v>0.16723531932969316</v>
      </c>
      <c r="O1178">
        <f t="shared" si="224"/>
        <v>-16.723531932969316</v>
      </c>
      <c r="P1178" s="5">
        <f t="shared" si="225"/>
        <v>-5</v>
      </c>
      <c r="Q1178">
        <f t="shared" si="226"/>
        <v>0</v>
      </c>
      <c r="R1178">
        <f t="shared" si="227"/>
        <v>22.4</v>
      </c>
      <c r="S1178" s="3">
        <f t="shared" si="228"/>
        <v>94.196428571428569</v>
      </c>
    </row>
    <row r="1179" spans="1:19" ht="14.45" x14ac:dyDescent="0.3">
      <c r="A1179">
        <v>6</v>
      </c>
      <c r="B1179">
        <v>1</v>
      </c>
      <c r="C1179" t="str">
        <f t="shared" si="229"/>
        <v>ODS6« e ODS1«</v>
      </c>
      <c r="D1179" s="8" t="s">
        <v>10</v>
      </c>
      <c r="E1179" s="8"/>
      <c r="F1179" s="2">
        <v>0.4</v>
      </c>
      <c r="G1179" s="2">
        <v>0.5</v>
      </c>
      <c r="H1179" s="2">
        <v>0.3</v>
      </c>
      <c r="I1179" s="2">
        <v>0.2</v>
      </c>
      <c r="J1179" s="2">
        <v>0.2</v>
      </c>
      <c r="K1179" s="2">
        <v>0.1</v>
      </c>
      <c r="L1179" s="2">
        <v>0.1</v>
      </c>
      <c r="M1179" s="2"/>
      <c r="N1179">
        <f t="shared" si="223"/>
        <v>-0.27522033632230447</v>
      </c>
      <c r="O1179">
        <f t="shared" si="224"/>
        <v>27.522033632230446</v>
      </c>
      <c r="P1179" s="5">
        <f t="shared" si="225"/>
        <v>5</v>
      </c>
      <c r="Q1179">
        <f t="shared" si="226"/>
        <v>0</v>
      </c>
      <c r="R1179">
        <f t="shared" si="227"/>
        <v>22.4</v>
      </c>
      <c r="S1179" s="3">
        <f t="shared" si="228"/>
        <v>99.553571428571416</v>
      </c>
    </row>
    <row r="1180" spans="1:19" ht="14.45" x14ac:dyDescent="0.3">
      <c r="A1180">
        <v>6</v>
      </c>
      <c r="B1180">
        <v>1</v>
      </c>
      <c r="C1180" t="str">
        <f t="shared" si="229"/>
        <v>ODS6« e ODS1«</v>
      </c>
      <c r="D1180" s="8" t="s">
        <v>11</v>
      </c>
      <c r="E1180" s="8"/>
      <c r="F1180" s="2">
        <v>0.1</v>
      </c>
      <c r="G1180" s="2">
        <v>0.1</v>
      </c>
      <c r="H1180" s="2">
        <v>0.1</v>
      </c>
      <c r="I1180" s="2">
        <v>0.3</v>
      </c>
      <c r="J1180" s="2">
        <v>0.1</v>
      </c>
      <c r="K1180" s="2">
        <v>0.2</v>
      </c>
      <c r="L1180" s="2">
        <v>0.3</v>
      </c>
      <c r="M1180" s="2"/>
      <c r="N1180">
        <f t="shared" si="223"/>
        <v>0.2457309396155174</v>
      </c>
      <c r="O1180">
        <f t="shared" si="224"/>
        <v>-24.573093961551741</v>
      </c>
      <c r="P1180" s="5">
        <f t="shared" si="225"/>
        <v>-5</v>
      </c>
      <c r="Q1180">
        <f t="shared" si="226"/>
        <v>0</v>
      </c>
      <c r="R1180">
        <f t="shared" si="227"/>
        <v>22.4</v>
      </c>
      <c r="S1180" s="3">
        <f t="shared" si="228"/>
        <v>98.660714285714278</v>
      </c>
    </row>
    <row r="1181" spans="1:19" ht="14.45" x14ac:dyDescent="0.3">
      <c r="A1181">
        <v>6</v>
      </c>
      <c r="B1181">
        <v>1</v>
      </c>
      <c r="C1181" t="str">
        <f t="shared" si="229"/>
        <v>ODS6« e ODS1«</v>
      </c>
      <c r="D1181" s="8" t="s">
        <v>12</v>
      </c>
      <c r="E1181" s="8"/>
      <c r="F1181" s="2">
        <v>6.4</v>
      </c>
      <c r="G1181" s="2">
        <v>5.5</v>
      </c>
      <c r="H1181" s="2">
        <v>4.9000000000000004</v>
      </c>
      <c r="I1181" s="2">
        <v>5.0999999999999996</v>
      </c>
      <c r="J1181" s="2">
        <v>4.5</v>
      </c>
      <c r="K1181" s="2">
        <v>4</v>
      </c>
      <c r="L1181" s="2">
        <v>3.5</v>
      </c>
      <c r="M1181" s="2"/>
      <c r="N1181">
        <f t="shared" si="223"/>
        <v>-8.6431596006514066E-2</v>
      </c>
      <c r="O1181">
        <f t="shared" si="224"/>
        <v>8.6431596006514066</v>
      </c>
      <c r="P1181" s="5">
        <f t="shared" si="225"/>
        <v>5</v>
      </c>
      <c r="Q1181">
        <f t="shared" si="226"/>
        <v>0</v>
      </c>
      <c r="R1181">
        <f t="shared" si="227"/>
        <v>22.4</v>
      </c>
      <c r="S1181" s="3">
        <f t="shared" si="228"/>
        <v>84.375</v>
      </c>
    </row>
    <row r="1182" spans="1:19" ht="14.45" x14ac:dyDescent="0.3">
      <c r="A1182">
        <v>6</v>
      </c>
      <c r="B1182">
        <v>1</v>
      </c>
      <c r="C1182" t="str">
        <f t="shared" si="229"/>
        <v>ODS6« e ODS1«</v>
      </c>
      <c r="D1182" s="8" t="s">
        <v>13</v>
      </c>
      <c r="E1182" s="8"/>
      <c r="F1182" s="2">
        <v>0.4</v>
      </c>
      <c r="G1182" s="2">
        <v>0.3</v>
      </c>
      <c r="H1182" s="2">
        <v>0.3</v>
      </c>
      <c r="I1182" s="2">
        <v>0.3</v>
      </c>
      <c r="J1182" s="2">
        <v>0.2</v>
      </c>
      <c r="K1182" s="2">
        <v>0.2</v>
      </c>
      <c r="L1182" s="2">
        <v>0.2</v>
      </c>
      <c r="M1182" s="2"/>
      <c r="N1182">
        <f t="shared" si="223"/>
        <v>-7.7892088518272229E-2</v>
      </c>
      <c r="O1182">
        <f t="shared" si="224"/>
        <v>7.7892088518272224</v>
      </c>
      <c r="P1182" s="5">
        <f t="shared" si="225"/>
        <v>5</v>
      </c>
      <c r="Q1182">
        <f t="shared" si="226"/>
        <v>0</v>
      </c>
      <c r="R1182">
        <f t="shared" si="227"/>
        <v>22.4</v>
      </c>
      <c r="S1182" s="3">
        <f t="shared" si="228"/>
        <v>99.107142857142861</v>
      </c>
    </row>
    <row r="1183" spans="1:19" ht="14.45" x14ac:dyDescent="0.3">
      <c r="A1183">
        <v>6</v>
      </c>
      <c r="B1183">
        <v>1</v>
      </c>
      <c r="C1183" t="str">
        <f t="shared" si="229"/>
        <v>ODS6« e ODS1«</v>
      </c>
      <c r="D1183" s="8" t="s">
        <v>14</v>
      </c>
      <c r="E1183" s="8"/>
      <c r="F1183" s="2">
        <v>0.3</v>
      </c>
      <c r="G1183" s="2">
        <v>0.3</v>
      </c>
      <c r="H1183" s="2">
        <v>0.3</v>
      </c>
      <c r="I1183" s="2">
        <v>0.3</v>
      </c>
      <c r="J1183" s="2">
        <v>0.4</v>
      </c>
      <c r="K1183" s="2">
        <v>0.3</v>
      </c>
      <c r="L1183" s="2">
        <v>0.2</v>
      </c>
      <c r="M1183" s="2"/>
      <c r="N1183">
        <f t="shared" si="223"/>
        <v>-7.7892088518272229E-2</v>
      </c>
      <c r="O1183">
        <f t="shared" si="224"/>
        <v>7.7892088518272224</v>
      </c>
      <c r="P1183" s="5">
        <f t="shared" si="225"/>
        <v>5</v>
      </c>
      <c r="Q1183">
        <f t="shared" si="226"/>
        <v>0</v>
      </c>
      <c r="R1183">
        <f t="shared" si="227"/>
        <v>22.4</v>
      </c>
      <c r="S1183" s="3">
        <f t="shared" si="228"/>
        <v>99.107142857142861</v>
      </c>
    </row>
    <row r="1184" spans="1:19" ht="14.45" x14ac:dyDescent="0.3">
      <c r="A1184">
        <v>6</v>
      </c>
      <c r="B1184">
        <v>1</v>
      </c>
      <c r="C1184" t="str">
        <f t="shared" si="229"/>
        <v>ODS6« e ODS1«</v>
      </c>
      <c r="D1184" s="8" t="s">
        <v>15</v>
      </c>
      <c r="E1184" s="8"/>
      <c r="F1184" s="2">
        <v>0.7</v>
      </c>
      <c r="G1184" s="2">
        <v>0.5</v>
      </c>
      <c r="H1184" s="2">
        <v>0.4</v>
      </c>
      <c r="I1184" s="2">
        <v>0.2</v>
      </c>
      <c r="J1184" s="2">
        <v>0.2</v>
      </c>
      <c r="K1184" s="2">
        <v>0.2</v>
      </c>
      <c r="L1184" s="2">
        <v>0.2</v>
      </c>
      <c r="M1184" s="2"/>
      <c r="N1184">
        <f t="shared" si="223"/>
        <v>-0.16744679259812689</v>
      </c>
      <c r="O1184">
        <f t="shared" si="224"/>
        <v>16.744679259812688</v>
      </c>
      <c r="P1184" s="5">
        <f t="shared" si="225"/>
        <v>5</v>
      </c>
      <c r="Q1184">
        <f t="shared" si="226"/>
        <v>0</v>
      </c>
      <c r="R1184">
        <f t="shared" si="227"/>
        <v>22.4</v>
      </c>
      <c r="S1184" s="3">
        <f t="shared" si="228"/>
        <v>99.107142857142861</v>
      </c>
    </row>
    <row r="1185" spans="1:19" ht="14.45" x14ac:dyDescent="0.3">
      <c r="A1185">
        <v>6</v>
      </c>
      <c r="B1185">
        <v>1</v>
      </c>
      <c r="C1185" t="str">
        <f t="shared" si="229"/>
        <v>ODS6« e ODS1«</v>
      </c>
      <c r="D1185" s="8" t="s">
        <v>16</v>
      </c>
      <c r="E1185" s="8"/>
      <c r="F1185" s="2">
        <v>4</v>
      </c>
      <c r="G1185" s="2">
        <v>4</v>
      </c>
      <c r="H1185" s="2">
        <v>3.4</v>
      </c>
      <c r="I1185" s="2">
        <v>3.8</v>
      </c>
      <c r="J1185" s="2">
        <v>3.3</v>
      </c>
      <c r="K1185" s="2">
        <v>3.4</v>
      </c>
      <c r="L1185" s="2">
        <v>2.7</v>
      </c>
      <c r="M1185" s="2"/>
      <c r="N1185">
        <f t="shared" si="223"/>
        <v>-7.5598259390146527E-2</v>
      </c>
      <c r="O1185">
        <f t="shared" si="224"/>
        <v>7.5598259390146527</v>
      </c>
      <c r="P1185" s="5">
        <f t="shared" si="225"/>
        <v>5</v>
      </c>
      <c r="Q1185">
        <f t="shared" si="226"/>
        <v>0</v>
      </c>
      <c r="R1185">
        <f t="shared" si="227"/>
        <v>22.4</v>
      </c>
      <c r="S1185" s="3">
        <f t="shared" si="228"/>
        <v>87.946428571428569</v>
      </c>
    </row>
    <row r="1186" spans="1:19" ht="14.45" x14ac:dyDescent="0.3">
      <c r="A1186">
        <v>6</v>
      </c>
      <c r="B1186">
        <v>1</v>
      </c>
      <c r="C1186" t="str">
        <f t="shared" si="229"/>
        <v>ODS6« e ODS1«</v>
      </c>
      <c r="D1186" s="8" t="s">
        <v>17</v>
      </c>
      <c r="E1186" s="8"/>
      <c r="F1186" s="12">
        <v>0.3</v>
      </c>
      <c r="G1186" s="10">
        <v>1E-3</v>
      </c>
      <c r="H1186" s="2">
        <v>0</v>
      </c>
      <c r="I1186" s="2">
        <v>0.2</v>
      </c>
      <c r="J1186" s="2">
        <v>0.1</v>
      </c>
      <c r="K1186" s="2">
        <v>0</v>
      </c>
      <c r="L1186" s="2">
        <v>0.1</v>
      </c>
      <c r="M1186" s="2"/>
      <c r="N1186">
        <f t="shared" si="223"/>
        <v>1.5118864315095806</v>
      </c>
      <c r="O1186">
        <f t="shared" si="224"/>
        <v>-151.18864315095806</v>
      </c>
      <c r="P1186" s="5">
        <f t="shared" si="225"/>
        <v>-5</v>
      </c>
      <c r="Q1186">
        <f t="shared" si="226"/>
        <v>0</v>
      </c>
      <c r="R1186">
        <f t="shared" si="227"/>
        <v>22.4</v>
      </c>
      <c r="S1186" s="3">
        <f t="shared" si="228"/>
        <v>99.553571428571416</v>
      </c>
    </row>
    <row r="1187" spans="1:19" ht="14.45" x14ac:dyDescent="0.3">
      <c r="A1187">
        <v>6</v>
      </c>
      <c r="B1187">
        <v>1</v>
      </c>
      <c r="C1187" t="str">
        <f t="shared" si="229"/>
        <v>ODS6« e ODS1«</v>
      </c>
      <c r="D1187" s="8" t="s">
        <v>18</v>
      </c>
      <c r="E1187" s="8"/>
      <c r="F1187" s="12">
        <v>0.1</v>
      </c>
      <c r="G1187" s="2">
        <v>0.1</v>
      </c>
      <c r="H1187" s="2">
        <v>0</v>
      </c>
      <c r="I1187" s="2">
        <v>0.1</v>
      </c>
      <c r="J1187" s="2">
        <v>0.3</v>
      </c>
      <c r="K1187" s="2">
        <v>0.3</v>
      </c>
      <c r="L1187" s="2">
        <v>0.5</v>
      </c>
      <c r="M1187" s="2"/>
      <c r="N1187">
        <f t="shared" si="223"/>
        <v>0.3797296614612149</v>
      </c>
      <c r="O1187">
        <f t="shared" si="224"/>
        <v>-37.972966146121493</v>
      </c>
      <c r="P1187" s="5">
        <f t="shared" si="225"/>
        <v>-5</v>
      </c>
      <c r="Q1187">
        <f t="shared" si="226"/>
        <v>0</v>
      </c>
      <c r="R1187">
        <f t="shared" si="227"/>
        <v>22.4</v>
      </c>
      <c r="S1187" s="3">
        <f t="shared" si="228"/>
        <v>97.767857142857139</v>
      </c>
    </row>
    <row r="1188" spans="1:19" ht="14.45" x14ac:dyDescent="0.3">
      <c r="A1188">
        <v>6</v>
      </c>
      <c r="B1188">
        <v>1</v>
      </c>
      <c r="C1188" t="str">
        <f t="shared" si="229"/>
        <v>ODS6« e ODS1«</v>
      </c>
      <c r="D1188" s="8" t="s">
        <v>19</v>
      </c>
      <c r="E1188" s="8"/>
      <c r="F1188" s="12">
        <v>13.5</v>
      </c>
      <c r="G1188" s="2">
        <v>13.3</v>
      </c>
      <c r="H1188" s="2">
        <v>12.3</v>
      </c>
      <c r="I1188" s="2">
        <v>11.7</v>
      </c>
      <c r="J1188" s="2">
        <v>9.8000000000000007</v>
      </c>
      <c r="K1188" s="2">
        <v>9</v>
      </c>
      <c r="L1188" s="2">
        <v>7.7</v>
      </c>
      <c r="M1188" s="2"/>
      <c r="N1188">
        <f t="shared" si="223"/>
        <v>-0.10354639745865135</v>
      </c>
      <c r="O1188">
        <f t="shared" si="224"/>
        <v>10.354639745865136</v>
      </c>
      <c r="P1188" s="5">
        <f t="shared" si="225"/>
        <v>5</v>
      </c>
      <c r="Q1188">
        <f t="shared" si="226"/>
        <v>0</v>
      </c>
      <c r="R1188">
        <f t="shared" si="227"/>
        <v>22.4</v>
      </c>
      <c r="S1188" s="3">
        <f t="shared" si="228"/>
        <v>65.625</v>
      </c>
    </row>
    <row r="1189" spans="1:19" ht="14.45" x14ac:dyDescent="0.3">
      <c r="A1189">
        <v>6</v>
      </c>
      <c r="B1189">
        <v>1</v>
      </c>
      <c r="C1189" t="str">
        <f t="shared" si="229"/>
        <v>ODS6« e ODS1«</v>
      </c>
      <c r="D1189" s="8" t="s">
        <v>20</v>
      </c>
      <c r="E1189" s="8"/>
      <c r="F1189" s="12">
        <v>12</v>
      </c>
      <c r="G1189" s="2">
        <v>10.9</v>
      </c>
      <c r="H1189" s="2">
        <v>10.6</v>
      </c>
      <c r="I1189" s="2">
        <v>12</v>
      </c>
      <c r="J1189" s="2">
        <v>10.8</v>
      </c>
      <c r="K1189" s="2">
        <v>9.1</v>
      </c>
      <c r="L1189" s="2">
        <v>8.6999999999999993</v>
      </c>
      <c r="M1189" s="2"/>
      <c r="N1189">
        <f t="shared" si="223"/>
        <v>-4.4086597043339504E-2</v>
      </c>
      <c r="O1189">
        <f t="shared" si="224"/>
        <v>4.4086597043339504</v>
      </c>
      <c r="P1189" s="5">
        <f t="shared" si="225"/>
        <v>5</v>
      </c>
      <c r="Q1189">
        <f t="shared" si="226"/>
        <v>0</v>
      </c>
      <c r="R1189">
        <f t="shared" si="227"/>
        <v>22.4</v>
      </c>
      <c r="S1189" s="3">
        <f t="shared" si="228"/>
        <v>61.160714285714292</v>
      </c>
    </row>
    <row r="1190" spans="1:19" ht="14.45" x14ac:dyDescent="0.3">
      <c r="A1190">
        <v>6</v>
      </c>
      <c r="B1190">
        <v>1</v>
      </c>
      <c r="C1190" t="str">
        <f t="shared" si="229"/>
        <v>ODS6« e ODS1«</v>
      </c>
      <c r="D1190" s="8" t="s">
        <v>21</v>
      </c>
      <c r="E1190" s="8"/>
      <c r="F1190" s="12">
        <v>0</v>
      </c>
      <c r="G1190" s="10">
        <v>1E-3</v>
      </c>
      <c r="H1190" s="2">
        <v>0</v>
      </c>
      <c r="I1190" s="2">
        <v>0.5</v>
      </c>
      <c r="J1190" s="2">
        <v>0.1</v>
      </c>
      <c r="K1190" s="2">
        <v>0</v>
      </c>
      <c r="L1190" s="2">
        <v>0.1</v>
      </c>
      <c r="M1190" s="2"/>
      <c r="N1190">
        <f t="shared" si="223"/>
        <v>1.5118864315095806</v>
      </c>
      <c r="O1190">
        <f t="shared" si="224"/>
        <v>-151.18864315095806</v>
      </c>
      <c r="P1190" s="5">
        <f t="shared" si="225"/>
        <v>-5</v>
      </c>
      <c r="Q1190">
        <f t="shared" si="226"/>
        <v>0</v>
      </c>
      <c r="R1190">
        <f t="shared" si="227"/>
        <v>22.4</v>
      </c>
      <c r="S1190" s="3">
        <f t="shared" si="228"/>
        <v>99.553571428571416</v>
      </c>
    </row>
    <row r="1191" spans="1:19" ht="14.45" x14ac:dyDescent="0.3">
      <c r="A1191">
        <v>6</v>
      </c>
      <c r="B1191">
        <v>1</v>
      </c>
      <c r="C1191" t="str">
        <f t="shared" si="229"/>
        <v>ODS6« e ODS1«</v>
      </c>
      <c r="D1191" s="8" t="s">
        <v>22</v>
      </c>
      <c r="E1191" s="8"/>
      <c r="F1191" s="2">
        <v>0.1</v>
      </c>
      <c r="G1191" s="2">
        <v>0.1</v>
      </c>
      <c r="H1191" s="2">
        <v>0</v>
      </c>
      <c r="I1191" s="2">
        <v>0</v>
      </c>
      <c r="J1191" s="2"/>
      <c r="K1191" s="2"/>
      <c r="L1191" s="2"/>
      <c r="M1191" s="2"/>
      <c r="N1191" t="str">
        <f t="shared" si="223"/>
        <v/>
      </c>
      <c r="O1191" t="str">
        <f t="shared" si="224"/>
        <v/>
      </c>
      <c r="P1191" s="5">
        <f t="shared" si="225"/>
        <v>5</v>
      </c>
      <c r="Q1191">
        <f t="shared" si="226"/>
        <v>0</v>
      </c>
      <c r="R1191">
        <f t="shared" si="227"/>
        <v>22.4</v>
      </c>
      <c r="S1191" s="3">
        <f t="shared" si="228"/>
        <v>0</v>
      </c>
    </row>
    <row r="1192" spans="1:19" ht="14.45" x14ac:dyDescent="0.3">
      <c r="A1192">
        <v>6</v>
      </c>
      <c r="B1192">
        <v>1</v>
      </c>
      <c r="C1192" t="str">
        <f t="shared" si="229"/>
        <v>ODS6« e ODS1«</v>
      </c>
      <c r="D1192" s="8" t="s">
        <v>23</v>
      </c>
      <c r="E1192" s="8"/>
      <c r="F1192" s="2"/>
      <c r="G1192" s="2">
        <v>0</v>
      </c>
      <c r="H1192" s="2">
        <v>0</v>
      </c>
      <c r="I1192" s="2">
        <v>0.1</v>
      </c>
      <c r="J1192" s="2">
        <v>0.1</v>
      </c>
      <c r="K1192" s="2">
        <v>0</v>
      </c>
      <c r="L1192" s="2">
        <v>0</v>
      </c>
      <c r="M1192" s="2"/>
      <c r="N1192" t="str">
        <f t="shared" si="223"/>
        <v/>
      </c>
      <c r="O1192" t="str">
        <f t="shared" si="224"/>
        <v/>
      </c>
      <c r="P1192" s="5">
        <f t="shared" si="225"/>
        <v>5</v>
      </c>
      <c r="Q1192">
        <f t="shared" si="226"/>
        <v>0</v>
      </c>
      <c r="R1192">
        <f t="shared" si="227"/>
        <v>22.4</v>
      </c>
      <c r="S1192" s="3">
        <f t="shared" si="228"/>
        <v>0</v>
      </c>
    </row>
    <row r="1193" spans="1:19" ht="14.45" x14ac:dyDescent="0.3">
      <c r="A1193">
        <v>6</v>
      </c>
      <c r="B1193">
        <v>1</v>
      </c>
      <c r="C1193" t="str">
        <f t="shared" si="229"/>
        <v>ODS6« e ODS1«</v>
      </c>
      <c r="D1193" s="8" t="s">
        <v>24</v>
      </c>
      <c r="E1193" s="8"/>
      <c r="F1193" s="2">
        <v>3</v>
      </c>
      <c r="G1193" s="2">
        <v>2.9</v>
      </c>
      <c r="H1193" s="2">
        <v>2.6</v>
      </c>
      <c r="I1193" s="2">
        <v>2.2999999999999998</v>
      </c>
      <c r="J1193" s="2">
        <v>2.4</v>
      </c>
      <c r="K1193" s="2">
        <v>2</v>
      </c>
      <c r="L1193" s="2">
        <v>1.6</v>
      </c>
      <c r="M1193" s="2"/>
      <c r="N1193">
        <f t="shared" si="223"/>
        <v>-0.11214019130933905</v>
      </c>
      <c r="O1193">
        <f t="shared" si="224"/>
        <v>11.214019130933906</v>
      </c>
      <c r="P1193" s="5">
        <f t="shared" si="225"/>
        <v>5</v>
      </c>
      <c r="Q1193">
        <f t="shared" si="226"/>
        <v>0</v>
      </c>
      <c r="R1193">
        <f t="shared" si="227"/>
        <v>22.4</v>
      </c>
      <c r="S1193" s="3">
        <f t="shared" si="228"/>
        <v>92.857142857142847</v>
      </c>
    </row>
    <row r="1194" spans="1:19" ht="14.45" x14ac:dyDescent="0.3">
      <c r="A1194">
        <v>6</v>
      </c>
      <c r="B1194">
        <v>1</v>
      </c>
      <c r="C1194" t="str">
        <f t="shared" si="229"/>
        <v>ODS6« e ODS1«</v>
      </c>
      <c r="D1194" s="8" t="s">
        <v>25</v>
      </c>
      <c r="E1194" s="8"/>
      <c r="F1194" s="2">
        <v>0.9</v>
      </c>
      <c r="G1194" s="2">
        <v>0.9</v>
      </c>
      <c r="H1194" s="2">
        <v>0.9</v>
      </c>
      <c r="I1194" s="2">
        <v>0.9</v>
      </c>
      <c r="J1194" s="2">
        <v>0.8</v>
      </c>
      <c r="K1194" s="2">
        <v>0.6</v>
      </c>
      <c r="L1194" s="2">
        <v>0.5</v>
      </c>
      <c r="M1194" s="2"/>
      <c r="N1194">
        <f t="shared" si="223"/>
        <v>-0.11091046386780001</v>
      </c>
      <c r="O1194">
        <f t="shared" si="224"/>
        <v>11.09104638678</v>
      </c>
      <c r="P1194" s="5">
        <f t="shared" si="225"/>
        <v>5</v>
      </c>
      <c r="Q1194">
        <f t="shared" si="226"/>
        <v>0</v>
      </c>
      <c r="R1194">
        <f t="shared" si="227"/>
        <v>22.4</v>
      </c>
      <c r="S1194" s="3">
        <f t="shared" si="228"/>
        <v>97.767857142857139</v>
      </c>
    </row>
    <row r="1195" spans="1:19" ht="14.45" x14ac:dyDescent="0.3">
      <c r="A1195">
        <v>6</v>
      </c>
      <c r="B1195">
        <v>1</v>
      </c>
      <c r="C1195" t="str">
        <f t="shared" si="229"/>
        <v>ODS6« e ODS1«</v>
      </c>
      <c r="D1195" s="8" t="s">
        <v>26</v>
      </c>
      <c r="E1195" s="8"/>
      <c r="F1195" s="2">
        <v>0.4</v>
      </c>
      <c r="G1195" s="2">
        <v>0.2</v>
      </c>
      <c r="H1195" s="2">
        <v>0.2</v>
      </c>
      <c r="I1195" s="2">
        <v>0.2</v>
      </c>
      <c r="J1195" s="2">
        <v>0.2</v>
      </c>
      <c r="K1195" s="2">
        <v>0.3</v>
      </c>
      <c r="L1195" s="2">
        <v>0.2</v>
      </c>
      <c r="M1195" s="2"/>
      <c r="N1195">
        <f t="shared" si="223"/>
        <v>0</v>
      </c>
      <c r="O1195">
        <f t="shared" si="224"/>
        <v>0</v>
      </c>
      <c r="P1195" s="5">
        <f t="shared" si="225"/>
        <v>0</v>
      </c>
      <c r="Q1195">
        <f t="shared" si="226"/>
        <v>0</v>
      </c>
      <c r="R1195">
        <f t="shared" si="227"/>
        <v>22.4</v>
      </c>
      <c r="S1195" s="3">
        <f t="shared" si="228"/>
        <v>99.107142857142861</v>
      </c>
    </row>
    <row r="1196" spans="1:19" ht="14.45" x14ac:dyDescent="0.3">
      <c r="A1196">
        <v>6</v>
      </c>
      <c r="B1196">
        <v>1</v>
      </c>
      <c r="C1196" t="str">
        <f t="shared" si="229"/>
        <v>ODS6« e ODS1«</v>
      </c>
      <c r="D1196" s="8" t="s">
        <v>27</v>
      </c>
      <c r="E1196" s="8"/>
      <c r="F1196" s="2">
        <v>33.700000000000003</v>
      </c>
      <c r="G1196" s="2">
        <v>32</v>
      </c>
      <c r="H1196" s="2">
        <v>30.5</v>
      </c>
      <c r="I1196" s="2">
        <v>30</v>
      </c>
      <c r="J1196" s="2">
        <v>27.2</v>
      </c>
      <c r="K1196" s="2">
        <v>25.6</v>
      </c>
      <c r="L1196" s="2">
        <v>22.4</v>
      </c>
      <c r="M1196" s="2"/>
      <c r="N1196">
        <f t="shared" si="223"/>
        <v>-6.8850084905162312E-2</v>
      </c>
      <c r="O1196">
        <f t="shared" si="224"/>
        <v>6.8850084905162312</v>
      </c>
      <c r="P1196" s="5">
        <f t="shared" si="225"/>
        <v>5</v>
      </c>
      <c r="Q1196">
        <f t="shared" si="226"/>
        <v>0</v>
      </c>
      <c r="R1196">
        <f t="shared" si="227"/>
        <v>22.4</v>
      </c>
      <c r="S1196" s="3">
        <f t="shared" si="228"/>
        <v>0</v>
      </c>
    </row>
    <row r="1197" spans="1:19" ht="14.45" x14ac:dyDescent="0.3">
      <c r="A1197">
        <v>6</v>
      </c>
      <c r="B1197">
        <v>1</v>
      </c>
      <c r="C1197" t="str">
        <f t="shared" si="229"/>
        <v>ODS6« e ODS1«</v>
      </c>
      <c r="D1197" s="8" t="s">
        <v>28</v>
      </c>
      <c r="E1197" s="8"/>
      <c r="F1197" s="2"/>
      <c r="G1197" s="2"/>
      <c r="H1197" s="2"/>
      <c r="I1197" s="2"/>
      <c r="J1197" s="2"/>
      <c r="K1197" s="2"/>
      <c r="L1197" s="2"/>
      <c r="M1197" s="2"/>
      <c r="N1197" t="str">
        <f t="shared" si="223"/>
        <v/>
      </c>
      <c r="O1197" t="str">
        <f t="shared" si="224"/>
        <v/>
      </c>
      <c r="P1197" s="5">
        <f t="shared" si="225"/>
        <v>5</v>
      </c>
      <c r="Q1197">
        <f t="shared" si="226"/>
        <v>0</v>
      </c>
      <c r="R1197">
        <f t="shared" si="227"/>
        <v>22.4</v>
      </c>
      <c r="S1197" s="3">
        <f t="shared" si="228"/>
        <v>0</v>
      </c>
    </row>
    <row r="1198" spans="1:19" ht="14.45" x14ac:dyDescent="0.3">
      <c r="A1198">
        <v>6</v>
      </c>
      <c r="B1198">
        <v>1</v>
      </c>
      <c r="C1198" t="str">
        <f t="shared" si="229"/>
        <v>ODS6« e ODS1«</v>
      </c>
      <c r="D1198" s="8" t="s">
        <v>29</v>
      </c>
      <c r="E1198" s="8"/>
      <c r="F1198" s="2">
        <v>2.5</v>
      </c>
      <c r="G1198" s="2">
        <v>2.4</v>
      </c>
      <c r="H1198" s="2">
        <v>2.2000000000000002</v>
      </c>
      <c r="I1198" s="2">
        <v>2.2000000000000002</v>
      </c>
      <c r="J1198" s="2">
        <v>2</v>
      </c>
      <c r="K1198" s="2">
        <v>2.2999999999999998</v>
      </c>
      <c r="L1198" s="2">
        <v>1.6</v>
      </c>
      <c r="M1198" s="2"/>
      <c r="N1198">
        <f t="shared" si="223"/>
        <v>-7.7892088518272229E-2</v>
      </c>
      <c r="O1198">
        <f t="shared" si="224"/>
        <v>7.7892088518272224</v>
      </c>
      <c r="P1198" s="5">
        <f t="shared" si="225"/>
        <v>5</v>
      </c>
      <c r="Q1198">
        <f t="shared" si="226"/>
        <v>0</v>
      </c>
      <c r="R1198">
        <f t="shared" si="227"/>
        <v>22.4</v>
      </c>
      <c r="S1198" s="3">
        <f t="shared" si="228"/>
        <v>92.857142857142847</v>
      </c>
    </row>
    <row r="1199" spans="1:19" ht="14.45" x14ac:dyDescent="0.3">
      <c r="A1199">
        <v>6</v>
      </c>
      <c r="B1199">
        <v>11</v>
      </c>
      <c r="C1199" t="str">
        <f t="shared" si="229"/>
        <v>ODS6« e ODS11«</v>
      </c>
      <c r="D1199" s="7" t="s">
        <v>38</v>
      </c>
      <c r="E1199" s="7"/>
      <c r="F1199" s="2"/>
      <c r="G1199" s="2"/>
      <c r="H1199" s="2"/>
      <c r="I1199" s="2"/>
      <c r="J1199" s="2"/>
      <c r="K1199" s="2"/>
      <c r="L1199" s="2"/>
      <c r="O1199" t="s">
        <v>195</v>
      </c>
      <c r="S1199" s="3"/>
    </row>
    <row r="1200" spans="1:19" ht="14.45" x14ac:dyDescent="0.3">
      <c r="A1200">
        <v>6</v>
      </c>
      <c r="B1200">
        <v>11</v>
      </c>
      <c r="C1200" t="str">
        <f t="shared" si="229"/>
        <v>ODS6« e ODS11«</v>
      </c>
      <c r="D1200" s="8" t="s">
        <v>2</v>
      </c>
      <c r="E1200" s="8"/>
      <c r="F1200" s="2">
        <v>95.352000000000004</v>
      </c>
      <c r="G1200" s="2">
        <v>95.558999999999997</v>
      </c>
      <c r="H1200" s="2">
        <v>95.766000000000005</v>
      </c>
      <c r="I1200" s="2">
        <v>95.974000000000004</v>
      </c>
      <c r="J1200" s="2"/>
      <c r="K1200" s="2"/>
      <c r="L1200" s="2"/>
      <c r="N1200">
        <f>(K1200/F1200)^(1/5)-1</f>
        <v>-1</v>
      </c>
      <c r="O1200">
        <f>N1200*100</f>
        <v>-100</v>
      </c>
      <c r="P1200">
        <f>IF(O1200&lt;-2,-5,IF(O1200&gt;2,5,2.5*O1200))</f>
        <v>-5</v>
      </c>
      <c r="Q1200">
        <f>MAX($K$1200:$K$1226)</f>
        <v>99.78</v>
      </c>
      <c r="R1200">
        <f>MIN($K$1200:$K$1226)</f>
        <v>0</v>
      </c>
      <c r="S1200" s="3">
        <f>(K1200-R1200)/(Q1200-R1200)*100</f>
        <v>0</v>
      </c>
    </row>
    <row r="1201" spans="1:19" ht="14.45" x14ac:dyDescent="0.3">
      <c r="A1201">
        <v>6</v>
      </c>
      <c r="B1201">
        <v>11</v>
      </c>
      <c r="C1201" t="str">
        <f t="shared" si="229"/>
        <v>ODS6« e ODS11«</v>
      </c>
      <c r="D1201" s="8" t="s">
        <v>3</v>
      </c>
      <c r="E1201" s="8"/>
      <c r="F1201" s="2"/>
      <c r="G1201" s="2">
        <v>95</v>
      </c>
      <c r="H1201" s="2"/>
      <c r="I1201" s="2">
        <v>99.75</v>
      </c>
      <c r="J1201" s="2"/>
      <c r="K1201" s="2">
        <v>99.78</v>
      </c>
      <c r="L1201" s="2"/>
      <c r="N1201">
        <f>(K1201/G1201)^(1/4)-1</f>
        <v>1.2348336540950022E-2</v>
      </c>
      <c r="O1201">
        <f t="shared" ref="O1201:O1227" si="230">N1201*100</f>
        <v>1.2348336540950022</v>
      </c>
      <c r="P1201">
        <f t="shared" ref="P1201:P1227" si="231">IF(O1201&lt;-2,-5,IF(O1201&gt;2,5,2.5*O1201))</f>
        <v>3.0870841352375056</v>
      </c>
      <c r="Q1201">
        <f t="shared" ref="Q1201:Q1227" si="232">MAX($K$1200:$K$1226)</f>
        <v>99.78</v>
      </c>
      <c r="R1201">
        <f t="shared" ref="R1201:R1227" si="233">MIN($K$1200:$K$1226)</f>
        <v>0</v>
      </c>
      <c r="S1201" s="3">
        <f>(K1201-R1201)/(Q1201-R1201)*100</f>
        <v>100</v>
      </c>
    </row>
    <row r="1202" spans="1:19" ht="14.45" x14ac:dyDescent="0.3">
      <c r="A1202">
        <v>6</v>
      </c>
      <c r="B1202">
        <v>11</v>
      </c>
      <c r="C1202" t="str">
        <f t="shared" si="229"/>
        <v>ODS6« e ODS11«</v>
      </c>
      <c r="D1202" s="8" t="s">
        <v>4</v>
      </c>
      <c r="E1202" s="8"/>
      <c r="F1202" s="2">
        <v>76.42</v>
      </c>
      <c r="G1202" s="2">
        <v>78.239999999999995</v>
      </c>
      <c r="H1202" s="2">
        <v>80.459999999999994</v>
      </c>
      <c r="I1202" s="2">
        <v>81.93</v>
      </c>
      <c r="J1202" s="2">
        <v>82.96</v>
      </c>
      <c r="K1202" s="2"/>
      <c r="L1202" s="2"/>
      <c r="N1202">
        <f>(K1202/F1202)^(1/5)-1</f>
        <v>-1</v>
      </c>
      <c r="O1202">
        <f t="shared" si="230"/>
        <v>-100</v>
      </c>
      <c r="P1202">
        <f t="shared" si="231"/>
        <v>-5</v>
      </c>
      <c r="Q1202">
        <f t="shared" si="232"/>
        <v>99.78</v>
      </c>
      <c r="R1202">
        <f t="shared" si="233"/>
        <v>0</v>
      </c>
      <c r="S1202" s="3">
        <f>(K1202-R1202)/(Q1202-R1202)*100</f>
        <v>0</v>
      </c>
    </row>
    <row r="1203" spans="1:19" ht="14.45" x14ac:dyDescent="0.3">
      <c r="A1203">
        <v>6</v>
      </c>
      <c r="B1203">
        <v>11</v>
      </c>
      <c r="C1203" t="str">
        <f t="shared" si="229"/>
        <v>ODS6« e ODS11«</v>
      </c>
      <c r="D1203" s="8" t="s">
        <v>5</v>
      </c>
      <c r="E1203" s="8"/>
      <c r="F1203" s="2">
        <v>54.54</v>
      </c>
      <c r="G1203" s="2">
        <v>54.77</v>
      </c>
      <c r="H1203" s="2">
        <v>60.63</v>
      </c>
      <c r="I1203" s="2">
        <v>61.84</v>
      </c>
      <c r="J1203" s="2">
        <v>63.19</v>
      </c>
      <c r="K1203" s="2">
        <v>63.72</v>
      </c>
      <c r="L1203" s="2"/>
      <c r="N1203">
        <f>(K1203/F1203)^(1/5)-1</f>
        <v>3.1601884218943832E-2</v>
      </c>
      <c r="O1203">
        <f t="shared" si="230"/>
        <v>3.1601884218943832</v>
      </c>
      <c r="P1203">
        <f t="shared" si="231"/>
        <v>5</v>
      </c>
      <c r="Q1203">
        <f t="shared" si="232"/>
        <v>99.78</v>
      </c>
      <c r="R1203">
        <f t="shared" si="233"/>
        <v>0</v>
      </c>
      <c r="S1203" s="3">
        <f>(K1203-R1203)/(Q1203-R1203)*100</f>
        <v>63.860493084786526</v>
      </c>
    </row>
    <row r="1204" spans="1:19" ht="14.45" x14ac:dyDescent="0.3">
      <c r="A1204">
        <v>6</v>
      </c>
      <c r="B1204">
        <v>11</v>
      </c>
      <c r="C1204" t="str">
        <f t="shared" si="229"/>
        <v>ODS6« e ODS11«</v>
      </c>
      <c r="D1204" s="8" t="s">
        <v>6</v>
      </c>
      <c r="E1204" s="8"/>
      <c r="F1204" s="2"/>
      <c r="G1204" s="2"/>
      <c r="H1204" s="2"/>
      <c r="I1204" s="2"/>
      <c r="J1204" s="2"/>
      <c r="K1204" s="2"/>
      <c r="L1204" s="2"/>
      <c r="N1204" t="e">
        <f>(K1204/F1204)^(1/5)-1</f>
        <v>#DIV/0!</v>
      </c>
      <c r="O1204" t="e">
        <f t="shared" si="230"/>
        <v>#DIV/0!</v>
      </c>
      <c r="P1204" t="e">
        <f t="shared" si="231"/>
        <v>#DIV/0!</v>
      </c>
      <c r="Q1204">
        <f t="shared" si="232"/>
        <v>99.78</v>
      </c>
      <c r="R1204">
        <f t="shared" si="233"/>
        <v>0</v>
      </c>
      <c r="S1204" s="3">
        <f>(K1204-R1204)/(Q1204-R1204)*100</f>
        <v>0</v>
      </c>
    </row>
    <row r="1205" spans="1:19" ht="14.45" x14ac:dyDescent="0.3">
      <c r="A1205">
        <v>6</v>
      </c>
      <c r="B1205">
        <v>11</v>
      </c>
      <c r="C1205" t="str">
        <f t="shared" si="229"/>
        <v>ODS6« e ODS11«</v>
      </c>
      <c r="D1205" s="8" t="s">
        <v>7</v>
      </c>
      <c r="E1205" s="8"/>
      <c r="F1205" s="2">
        <v>36.9</v>
      </c>
      <c r="G1205" s="2">
        <v>36.9</v>
      </c>
      <c r="H1205" s="2">
        <v>36.9</v>
      </c>
      <c r="I1205" s="2">
        <v>36.9</v>
      </c>
      <c r="J1205" s="2">
        <v>36.9</v>
      </c>
      <c r="K1205" s="2">
        <v>36.9</v>
      </c>
      <c r="L1205" s="2"/>
      <c r="N1205">
        <f>(K1205/F1205)^(1/5)-1</f>
        <v>0</v>
      </c>
      <c r="O1205">
        <f t="shared" si="230"/>
        <v>0</v>
      </c>
      <c r="P1205">
        <f t="shared" si="231"/>
        <v>0</v>
      </c>
      <c r="Q1205">
        <f t="shared" si="232"/>
        <v>99.78</v>
      </c>
      <c r="R1205">
        <f t="shared" si="233"/>
        <v>0</v>
      </c>
      <c r="S1205" s="3">
        <f>(K1205-R1205)/(Q1205-R1205)*100</f>
        <v>36.981358989777505</v>
      </c>
    </row>
    <row r="1206" spans="1:19" ht="14.45" x14ac:dyDescent="0.3">
      <c r="A1206">
        <v>6</v>
      </c>
      <c r="B1206">
        <v>11</v>
      </c>
      <c r="C1206" t="str">
        <f t="shared" si="229"/>
        <v>ODS6« e ODS11«</v>
      </c>
      <c r="D1206" s="8" t="s">
        <v>8</v>
      </c>
      <c r="E1206" s="8"/>
      <c r="F1206" s="2">
        <v>90.5</v>
      </c>
      <c r="G1206" s="2">
        <v>91.5</v>
      </c>
      <c r="H1206" s="2">
        <v>91.3</v>
      </c>
      <c r="I1206" s="2">
        <v>92</v>
      </c>
      <c r="J1206" s="2">
        <v>92.8</v>
      </c>
      <c r="K1206" s="2">
        <v>92.9</v>
      </c>
      <c r="L1206" s="2"/>
      <c r="N1206">
        <f>(K1206/F1206)^(1/5)-1</f>
        <v>5.2484843128732805E-3</v>
      </c>
      <c r="O1206">
        <f t="shared" si="230"/>
        <v>0.52484843128732805</v>
      </c>
      <c r="P1206">
        <f t="shared" si="231"/>
        <v>1.3121210782183201</v>
      </c>
      <c r="Q1206">
        <f t="shared" si="232"/>
        <v>99.78</v>
      </c>
      <c r="R1206">
        <f t="shared" si="233"/>
        <v>0</v>
      </c>
      <c r="S1206" s="3">
        <f>(K1206-R1206)/(Q1206-R1206)*100</f>
        <v>93.104830627380238</v>
      </c>
    </row>
    <row r="1207" spans="1:19" ht="14.45" x14ac:dyDescent="0.3">
      <c r="A1207">
        <v>6</v>
      </c>
      <c r="B1207">
        <v>11</v>
      </c>
      <c r="C1207" t="str">
        <f t="shared" si="229"/>
        <v>ODS6« e ODS11«</v>
      </c>
      <c r="D1207" s="8" t="s">
        <v>9</v>
      </c>
      <c r="E1207" s="8"/>
      <c r="F1207" s="2"/>
      <c r="G1207" s="2"/>
      <c r="H1207" s="2"/>
      <c r="I1207" s="2">
        <v>63.6</v>
      </c>
      <c r="J1207" s="2">
        <v>65</v>
      </c>
      <c r="K1207" s="2">
        <v>65.7</v>
      </c>
      <c r="L1207" s="2"/>
      <c r="N1207" t="e">
        <f>(K1207/F1207)^(1/5)-1</f>
        <v>#DIV/0!</v>
      </c>
      <c r="O1207" t="e">
        <f t="shared" si="230"/>
        <v>#DIV/0!</v>
      </c>
      <c r="P1207" t="e">
        <f t="shared" si="231"/>
        <v>#DIV/0!</v>
      </c>
      <c r="Q1207">
        <f t="shared" si="232"/>
        <v>99.78</v>
      </c>
      <c r="R1207">
        <f t="shared" si="233"/>
        <v>0</v>
      </c>
      <c r="S1207" s="3">
        <f>(K1207-R1207)/(Q1207-R1207)*100</f>
        <v>65.844858689116066</v>
      </c>
    </row>
    <row r="1208" spans="1:19" ht="14.45" x14ac:dyDescent="0.3">
      <c r="A1208">
        <v>6</v>
      </c>
      <c r="B1208">
        <v>11</v>
      </c>
      <c r="C1208" t="str">
        <f t="shared" si="229"/>
        <v>ODS6« e ODS11«</v>
      </c>
      <c r="D1208" s="8" t="s">
        <v>10</v>
      </c>
      <c r="E1208" s="8"/>
      <c r="F1208" s="2">
        <v>55.2</v>
      </c>
      <c r="G1208" s="2">
        <v>55.6</v>
      </c>
      <c r="H1208" s="2">
        <v>57.4</v>
      </c>
      <c r="I1208" s="2">
        <v>63.3</v>
      </c>
      <c r="J1208" s="2">
        <v>67.400000000000006</v>
      </c>
      <c r="K1208" s="2">
        <v>68.900000000000006</v>
      </c>
      <c r="L1208" s="2"/>
      <c r="N1208">
        <f>(K1208/F1208)^(1/5)-1</f>
        <v>4.5336292809219358E-2</v>
      </c>
      <c r="O1208">
        <f t="shared" si="230"/>
        <v>4.5336292809219358</v>
      </c>
      <c r="P1208">
        <f t="shared" si="231"/>
        <v>5</v>
      </c>
      <c r="Q1208">
        <f t="shared" si="232"/>
        <v>99.78</v>
      </c>
      <c r="R1208">
        <f t="shared" si="233"/>
        <v>0</v>
      </c>
      <c r="S1208" s="3">
        <f>(K1208-R1208)/(Q1208-R1208)*100</f>
        <v>69.051914211264787</v>
      </c>
    </row>
    <row r="1209" spans="1:19" ht="14.45" x14ac:dyDescent="0.3">
      <c r="A1209">
        <v>6</v>
      </c>
      <c r="B1209">
        <v>11</v>
      </c>
      <c r="C1209" t="str">
        <f t="shared" si="229"/>
        <v>ODS6« e ODS11«</v>
      </c>
      <c r="D1209" s="8" t="s">
        <v>11</v>
      </c>
      <c r="E1209" s="8"/>
      <c r="F1209" s="2"/>
      <c r="G1209" s="2">
        <v>84.68</v>
      </c>
      <c r="H1209" s="2"/>
      <c r="I1209" s="2">
        <v>86.62</v>
      </c>
      <c r="J1209" s="2"/>
      <c r="K1209" s="2"/>
      <c r="L1209" s="2"/>
      <c r="N1209" t="e">
        <f>(K1209/F1209)^(1/5)-1</f>
        <v>#DIV/0!</v>
      </c>
      <c r="O1209" t="e">
        <f t="shared" si="230"/>
        <v>#DIV/0!</v>
      </c>
      <c r="P1209" t="e">
        <f t="shared" si="231"/>
        <v>#DIV/0!</v>
      </c>
      <c r="Q1209">
        <f t="shared" si="232"/>
        <v>99.78</v>
      </c>
      <c r="R1209">
        <f t="shared" si="233"/>
        <v>0</v>
      </c>
      <c r="S1209" s="3">
        <f>(K1209-R1209)/(Q1209-R1209)*100</f>
        <v>0</v>
      </c>
    </row>
    <row r="1210" spans="1:19" ht="14.45" x14ac:dyDescent="0.3">
      <c r="A1210">
        <v>6</v>
      </c>
      <c r="B1210">
        <v>11</v>
      </c>
      <c r="C1210" t="str">
        <f t="shared" si="229"/>
        <v>ODS6« e ODS11«</v>
      </c>
      <c r="D1210" s="8" t="s">
        <v>12</v>
      </c>
      <c r="E1210" s="8"/>
      <c r="F1210" s="2">
        <v>87.1</v>
      </c>
      <c r="G1210" s="2">
        <v>88</v>
      </c>
      <c r="H1210" s="2">
        <v>87.61</v>
      </c>
      <c r="I1210" s="2">
        <v>87.79</v>
      </c>
      <c r="J1210" s="2">
        <v>87.87</v>
      </c>
      <c r="K1210" s="2"/>
      <c r="L1210" s="2"/>
      <c r="N1210">
        <f>(K1210/F1210)^(1/5)-1</f>
        <v>-1</v>
      </c>
      <c r="O1210">
        <f t="shared" si="230"/>
        <v>-100</v>
      </c>
      <c r="P1210">
        <f t="shared" si="231"/>
        <v>-5</v>
      </c>
      <c r="Q1210">
        <f t="shared" si="232"/>
        <v>99.78</v>
      </c>
      <c r="R1210">
        <f t="shared" si="233"/>
        <v>0</v>
      </c>
      <c r="S1210" s="3">
        <f>(K1210-R1210)/(Q1210-R1210)*100</f>
        <v>0</v>
      </c>
    </row>
    <row r="1211" spans="1:19" ht="14.45" x14ac:dyDescent="0.3">
      <c r="A1211">
        <v>6</v>
      </c>
      <c r="B1211">
        <v>11</v>
      </c>
      <c r="C1211" t="str">
        <f t="shared" si="229"/>
        <v>ODS6« e ODS11«</v>
      </c>
      <c r="D1211" s="8" t="s">
        <v>13</v>
      </c>
      <c r="E1211" s="8"/>
      <c r="F1211" s="2">
        <v>83</v>
      </c>
      <c r="G1211" s="2">
        <v>85</v>
      </c>
      <c r="H1211" s="2"/>
      <c r="I1211" s="2"/>
      <c r="J1211" s="2"/>
      <c r="K1211" s="2">
        <v>85</v>
      </c>
      <c r="L1211" s="2"/>
      <c r="N1211">
        <f>(K1211/F1211)^(1/5)-1</f>
        <v>4.7734866991846481E-3</v>
      </c>
      <c r="O1211">
        <f t="shared" si="230"/>
        <v>0.47734866991846481</v>
      </c>
      <c r="P1211">
        <f t="shared" si="231"/>
        <v>1.193371674796162</v>
      </c>
      <c r="Q1211">
        <f t="shared" si="232"/>
        <v>99.78</v>
      </c>
      <c r="R1211">
        <f t="shared" si="233"/>
        <v>0</v>
      </c>
      <c r="S1211" s="3">
        <f>(K1211-R1211)/(Q1211-R1211)*100</f>
        <v>85.187412307075562</v>
      </c>
    </row>
    <row r="1212" spans="1:19" ht="14.45" x14ac:dyDescent="0.3">
      <c r="A1212">
        <v>6</v>
      </c>
      <c r="B1212">
        <v>11</v>
      </c>
      <c r="C1212" t="str">
        <f t="shared" si="229"/>
        <v>ODS6« e ODS11«</v>
      </c>
      <c r="D1212" s="8" t="s">
        <v>14</v>
      </c>
      <c r="E1212" s="8"/>
      <c r="F1212" s="2">
        <v>80.5</v>
      </c>
      <c r="G1212" s="2">
        <v>78.599999999999994</v>
      </c>
      <c r="H1212" s="2">
        <v>80.2</v>
      </c>
      <c r="I1212" s="2">
        <v>80.099999999999994</v>
      </c>
      <c r="J1212" s="2">
        <v>79.8</v>
      </c>
      <c r="K1212" s="2">
        <v>79.3</v>
      </c>
      <c r="L1212" s="2"/>
      <c r="N1212">
        <f>(K1212/F1212)^(1/5)-1</f>
        <v>-2.9993042297922212E-3</v>
      </c>
      <c r="O1212">
        <f t="shared" si="230"/>
        <v>-0.29993042297922212</v>
      </c>
      <c r="P1212">
        <f t="shared" si="231"/>
        <v>-0.74982605744805531</v>
      </c>
      <c r="Q1212">
        <f t="shared" si="232"/>
        <v>99.78</v>
      </c>
      <c r="R1212">
        <f t="shared" si="233"/>
        <v>0</v>
      </c>
      <c r="S1212" s="3">
        <f>(K1212-R1212)/(Q1212-R1212)*100</f>
        <v>79.474844658248145</v>
      </c>
    </row>
    <row r="1213" spans="1:19" ht="14.45" x14ac:dyDescent="0.3">
      <c r="A1213">
        <v>6</v>
      </c>
      <c r="B1213">
        <v>11</v>
      </c>
      <c r="C1213" t="str">
        <f t="shared" si="229"/>
        <v>ODS6« e ODS11«</v>
      </c>
      <c r="D1213" s="8" t="s">
        <v>15</v>
      </c>
      <c r="E1213" s="8"/>
      <c r="F1213" s="2">
        <v>92.9</v>
      </c>
      <c r="G1213" s="2">
        <v>92.9</v>
      </c>
      <c r="H1213" s="2">
        <v>93.4</v>
      </c>
      <c r="I1213" s="2">
        <v>93.4</v>
      </c>
      <c r="J1213" s="2"/>
      <c r="K1213" s="2"/>
      <c r="L1213" s="2"/>
      <c r="N1213">
        <f>(K1213/F1213)^(1/5)-1</f>
        <v>-1</v>
      </c>
      <c r="O1213">
        <f t="shared" si="230"/>
        <v>-100</v>
      </c>
      <c r="P1213">
        <f t="shared" si="231"/>
        <v>-5</v>
      </c>
      <c r="Q1213">
        <f t="shared" si="232"/>
        <v>99.78</v>
      </c>
      <c r="R1213">
        <f t="shared" si="233"/>
        <v>0</v>
      </c>
      <c r="S1213" s="3">
        <f>(K1213-R1213)/(Q1213-R1213)*100</f>
        <v>0</v>
      </c>
    </row>
    <row r="1214" spans="1:19" ht="14.45" x14ac:dyDescent="0.3">
      <c r="A1214">
        <v>6</v>
      </c>
      <c r="B1214">
        <v>11</v>
      </c>
      <c r="C1214" t="str">
        <f t="shared" si="229"/>
        <v>ODS6« e ODS11«</v>
      </c>
      <c r="D1214" s="8" t="s">
        <v>16</v>
      </c>
      <c r="E1214" s="8"/>
      <c r="F1214" s="2">
        <v>72.680000000000007</v>
      </c>
      <c r="G1214" s="2">
        <v>73.5</v>
      </c>
      <c r="H1214" s="2">
        <v>76.47</v>
      </c>
      <c r="I1214" s="2">
        <v>78.099999999999994</v>
      </c>
      <c r="J1214" s="2">
        <v>79.119</v>
      </c>
      <c r="K1214" s="2">
        <v>80.36</v>
      </c>
      <c r="L1214" s="2"/>
      <c r="N1214">
        <f>(K1214/F1214)^(1/5)-1</f>
        <v>2.0293222766106789E-2</v>
      </c>
      <c r="O1214">
        <f t="shared" si="230"/>
        <v>2.0293222766106789</v>
      </c>
      <c r="P1214">
        <f t="shared" si="231"/>
        <v>5</v>
      </c>
      <c r="Q1214">
        <f t="shared" si="232"/>
        <v>99.78</v>
      </c>
      <c r="R1214">
        <f t="shared" si="233"/>
        <v>0</v>
      </c>
      <c r="S1214" s="3">
        <f>(K1214-R1214)/(Q1214-R1214)*100</f>
        <v>80.53718179995991</v>
      </c>
    </row>
    <row r="1215" spans="1:19" ht="14.45" x14ac:dyDescent="0.3">
      <c r="A1215">
        <v>6</v>
      </c>
      <c r="B1215">
        <v>11</v>
      </c>
      <c r="C1215" t="str">
        <f t="shared" si="229"/>
        <v>ODS6« e ODS11«</v>
      </c>
      <c r="D1215" s="8" t="s">
        <v>17</v>
      </c>
      <c r="E1215" s="8"/>
      <c r="F1215" s="2">
        <v>59.38</v>
      </c>
      <c r="G1215" s="2">
        <v>59.98</v>
      </c>
      <c r="H1215" s="2">
        <v>60.56</v>
      </c>
      <c r="I1215" s="2">
        <v>61.15</v>
      </c>
      <c r="J1215" s="2">
        <v>61.15</v>
      </c>
      <c r="K1215" s="2"/>
      <c r="L1215" s="2"/>
      <c r="N1215">
        <f>(K1215/F1215)^(1/5)-1</f>
        <v>-1</v>
      </c>
      <c r="O1215">
        <f t="shared" si="230"/>
        <v>-100</v>
      </c>
      <c r="P1215">
        <f t="shared" si="231"/>
        <v>-5</v>
      </c>
      <c r="Q1215">
        <f t="shared" si="232"/>
        <v>99.78</v>
      </c>
      <c r="R1215">
        <f t="shared" si="233"/>
        <v>0</v>
      </c>
      <c r="S1215" s="3">
        <f>(K1215-R1215)/(Q1215-R1215)*100</f>
        <v>0</v>
      </c>
    </row>
    <row r="1216" spans="1:19" ht="14.45" x14ac:dyDescent="0.3">
      <c r="A1216">
        <v>6</v>
      </c>
      <c r="B1216">
        <v>11</v>
      </c>
      <c r="C1216" t="str">
        <f t="shared" si="229"/>
        <v>ODS6« e ODS11«</v>
      </c>
      <c r="D1216" s="8" t="s">
        <v>18</v>
      </c>
      <c r="E1216" s="8"/>
      <c r="F1216" s="2"/>
      <c r="G1216" s="2"/>
      <c r="H1216" s="2">
        <v>59.6</v>
      </c>
      <c r="I1216" s="2"/>
      <c r="J1216" s="2"/>
      <c r="K1216" s="2"/>
      <c r="L1216" s="2"/>
      <c r="N1216" t="e">
        <f>(K1216/F1216)^(1/5)-1</f>
        <v>#DIV/0!</v>
      </c>
      <c r="O1216" t="e">
        <f t="shared" si="230"/>
        <v>#DIV/0!</v>
      </c>
      <c r="P1216" t="e">
        <f t="shared" si="231"/>
        <v>#DIV/0!</v>
      </c>
      <c r="Q1216">
        <f t="shared" si="232"/>
        <v>99.78</v>
      </c>
      <c r="R1216">
        <f t="shared" si="233"/>
        <v>0</v>
      </c>
      <c r="S1216" s="3">
        <f>(K1216-R1216)/(Q1216-R1216)*100</f>
        <v>0</v>
      </c>
    </row>
    <row r="1217" spans="1:19" ht="14.45" x14ac:dyDescent="0.3">
      <c r="A1217">
        <v>6</v>
      </c>
      <c r="B1217">
        <v>11</v>
      </c>
      <c r="C1217" t="str">
        <f t="shared" si="229"/>
        <v>ODS6« e ODS11«</v>
      </c>
      <c r="D1217" s="8" t="s">
        <v>19</v>
      </c>
      <c r="E1217" s="8"/>
      <c r="F1217" s="2">
        <v>83.41</v>
      </c>
      <c r="G1217" s="2">
        <v>85.1</v>
      </c>
      <c r="H1217" s="2">
        <v>90.29</v>
      </c>
      <c r="I1217" s="2">
        <v>91.62</v>
      </c>
      <c r="J1217" s="2">
        <v>94.95</v>
      </c>
      <c r="K1217" s="2">
        <v>98.69</v>
      </c>
      <c r="L1217" s="2"/>
      <c r="N1217">
        <f>(K1217/F1217)^(1/5)-1</f>
        <v>3.4215412390065536E-2</v>
      </c>
      <c r="O1217">
        <f t="shared" si="230"/>
        <v>3.4215412390065536</v>
      </c>
      <c r="P1217">
        <f t="shared" si="231"/>
        <v>5</v>
      </c>
      <c r="Q1217">
        <f t="shared" si="232"/>
        <v>99.78</v>
      </c>
      <c r="R1217">
        <f t="shared" si="233"/>
        <v>0</v>
      </c>
      <c r="S1217" s="3">
        <f>(K1217-R1217)/(Q1217-R1217)*100</f>
        <v>98.907596712768083</v>
      </c>
    </row>
    <row r="1218" spans="1:19" ht="14.45" x14ac:dyDescent="0.3">
      <c r="A1218">
        <v>6</v>
      </c>
      <c r="B1218">
        <v>11</v>
      </c>
      <c r="C1218" t="str">
        <f t="shared" si="229"/>
        <v>ODS6« e ODS11«</v>
      </c>
      <c r="D1218" s="8" t="s">
        <v>20</v>
      </c>
      <c r="E1218" s="8"/>
      <c r="F1218" s="2">
        <v>64.263000000000005</v>
      </c>
      <c r="G1218" s="2">
        <v>69.39</v>
      </c>
      <c r="H1218" s="2">
        <v>72.281999999999996</v>
      </c>
      <c r="I1218" s="2">
        <v>73.528999999999996</v>
      </c>
      <c r="J1218" s="2">
        <v>73.78</v>
      </c>
      <c r="K1218" s="2">
        <v>75.8</v>
      </c>
      <c r="L1218" s="2"/>
      <c r="N1218">
        <f>(K1218/F1218)^(1/5)-1</f>
        <v>3.3574157114480307E-2</v>
      </c>
      <c r="O1218">
        <f t="shared" si="230"/>
        <v>3.3574157114480307</v>
      </c>
      <c r="P1218">
        <f t="shared" si="231"/>
        <v>5</v>
      </c>
      <c r="Q1218">
        <f t="shared" si="232"/>
        <v>99.78</v>
      </c>
      <c r="R1218">
        <f t="shared" si="233"/>
        <v>0</v>
      </c>
      <c r="S1218" s="3">
        <f>(K1218-R1218)/(Q1218-R1218)*100</f>
        <v>75.967127680897974</v>
      </c>
    </row>
    <row r="1219" spans="1:19" ht="14.45" x14ac:dyDescent="0.3">
      <c r="A1219">
        <v>6</v>
      </c>
      <c r="B1219">
        <v>11</v>
      </c>
      <c r="C1219" t="str">
        <f t="shared" si="229"/>
        <v>ODS6« e ODS11«</v>
      </c>
      <c r="D1219" s="8" t="s">
        <v>21</v>
      </c>
      <c r="E1219" s="8"/>
      <c r="F1219" s="2">
        <v>96.3</v>
      </c>
      <c r="G1219" s="2">
        <v>96.6</v>
      </c>
      <c r="H1219" s="2">
        <v>96.6</v>
      </c>
      <c r="I1219" s="2">
        <v>96.9</v>
      </c>
      <c r="J1219" s="2">
        <v>97</v>
      </c>
      <c r="K1219" s="2"/>
      <c r="L1219" s="2"/>
      <c r="N1219">
        <f>(K1219/F1219)^(1/5)-1</f>
        <v>-1</v>
      </c>
      <c r="O1219">
        <f t="shared" si="230"/>
        <v>-100</v>
      </c>
      <c r="P1219">
        <f t="shared" si="231"/>
        <v>-5</v>
      </c>
      <c r="Q1219">
        <f t="shared" si="232"/>
        <v>99.78</v>
      </c>
      <c r="R1219">
        <f t="shared" si="233"/>
        <v>0</v>
      </c>
      <c r="S1219" s="3">
        <f>(K1219-R1219)/(Q1219-R1219)*100</f>
        <v>0</v>
      </c>
    </row>
    <row r="1220" spans="1:19" ht="14.45" x14ac:dyDescent="0.3">
      <c r="A1220">
        <v>6</v>
      </c>
      <c r="B1220">
        <v>11</v>
      </c>
      <c r="C1220" t="str">
        <f t="shared" si="229"/>
        <v>ODS6« e ODS11«</v>
      </c>
      <c r="D1220" s="8" t="s">
        <v>22</v>
      </c>
      <c r="E1220" s="8"/>
      <c r="F1220" s="2">
        <v>91.75</v>
      </c>
      <c r="G1220" s="2">
        <v>91.55</v>
      </c>
      <c r="H1220" s="2">
        <v>0</v>
      </c>
      <c r="I1220" s="2">
        <v>14.46</v>
      </c>
      <c r="J1220" s="2">
        <v>14.86</v>
      </c>
      <c r="K1220" s="2">
        <v>0</v>
      </c>
      <c r="L1220" s="2"/>
      <c r="N1220">
        <f>(K1220/F1220)^(1/5)-1</f>
        <v>-1</v>
      </c>
      <c r="O1220">
        <f t="shared" si="230"/>
        <v>-100</v>
      </c>
      <c r="P1220">
        <f t="shared" si="231"/>
        <v>-5</v>
      </c>
      <c r="Q1220">
        <f t="shared" si="232"/>
        <v>99.78</v>
      </c>
      <c r="R1220">
        <f t="shared" si="233"/>
        <v>0</v>
      </c>
      <c r="S1220" s="3">
        <f>(K1220-R1220)/(Q1220-R1220)*100</f>
        <v>0</v>
      </c>
    </row>
    <row r="1221" spans="1:19" ht="14.45" x14ac:dyDescent="0.3">
      <c r="A1221">
        <v>6</v>
      </c>
      <c r="B1221">
        <v>11</v>
      </c>
      <c r="C1221" t="str">
        <f t="shared" si="229"/>
        <v>ODS6« e ODS11«</v>
      </c>
      <c r="D1221" s="8" t="s">
        <v>23</v>
      </c>
      <c r="E1221" s="8"/>
      <c r="F1221" s="2">
        <v>99.4</v>
      </c>
      <c r="G1221" s="2">
        <v>99.4</v>
      </c>
      <c r="H1221" s="2">
        <v>99.43</v>
      </c>
      <c r="I1221" s="2">
        <v>99.45</v>
      </c>
      <c r="J1221" s="2">
        <v>99.5</v>
      </c>
      <c r="K1221" s="2">
        <v>99.5</v>
      </c>
      <c r="L1221" s="2"/>
      <c r="N1221">
        <f>(K1221/F1221)^(1/5)-1</f>
        <v>2.0112632359126081E-4</v>
      </c>
      <c r="O1221">
        <f t="shared" si="230"/>
        <v>2.0112632359126081E-2</v>
      </c>
      <c r="P1221">
        <f t="shared" si="231"/>
        <v>5.0281580897815203E-2</v>
      </c>
      <c r="Q1221">
        <f t="shared" si="232"/>
        <v>99.78</v>
      </c>
      <c r="R1221">
        <f t="shared" si="233"/>
        <v>0</v>
      </c>
      <c r="S1221" s="3">
        <f>(K1221-R1221)/(Q1221-R1221)*100</f>
        <v>99.719382641811976</v>
      </c>
    </row>
    <row r="1222" spans="1:19" ht="14.45" x14ac:dyDescent="0.3">
      <c r="A1222">
        <v>6</v>
      </c>
      <c r="B1222">
        <v>11</v>
      </c>
      <c r="C1222" t="str">
        <f t="shared" si="229"/>
        <v>ODS6« e ODS11«</v>
      </c>
      <c r="D1222" s="8" t="s">
        <v>24</v>
      </c>
      <c r="E1222" s="8"/>
      <c r="F1222" s="2">
        <v>70.2</v>
      </c>
      <c r="G1222" s="2">
        <v>71.400000000000006</v>
      </c>
      <c r="H1222" s="2">
        <v>72.599999999999994</v>
      </c>
      <c r="I1222" s="2">
        <v>73.400000000000006</v>
      </c>
      <c r="J1222" s="2">
        <v>73.5</v>
      </c>
      <c r="K1222" s="2">
        <v>74</v>
      </c>
      <c r="L1222" s="2"/>
      <c r="N1222">
        <f>(K1222/F1222)^(1/5)-1</f>
        <v>1.0599133470304611E-2</v>
      </c>
      <c r="O1222">
        <f t="shared" si="230"/>
        <v>1.0599133470304611</v>
      </c>
      <c r="P1222">
        <f t="shared" si="231"/>
        <v>2.6497833675761528</v>
      </c>
      <c r="Q1222">
        <f t="shared" si="232"/>
        <v>99.78</v>
      </c>
      <c r="R1222">
        <f t="shared" si="233"/>
        <v>0</v>
      </c>
      <c r="S1222" s="3">
        <f>(K1222-R1222)/(Q1222-R1222)*100</f>
        <v>74.163158949689318</v>
      </c>
    </row>
    <row r="1223" spans="1:19" ht="14.45" x14ac:dyDescent="0.3">
      <c r="A1223">
        <v>6</v>
      </c>
      <c r="B1223">
        <v>11</v>
      </c>
      <c r="C1223" t="str">
        <f t="shared" si="229"/>
        <v>ODS6« e ODS11«</v>
      </c>
      <c r="D1223" s="8" t="s">
        <v>25</v>
      </c>
      <c r="E1223" s="8"/>
      <c r="F1223" s="2"/>
      <c r="G1223" s="2"/>
      <c r="H1223" s="2"/>
      <c r="I1223" s="2"/>
      <c r="J1223" s="2">
        <v>84.64</v>
      </c>
      <c r="K1223" s="2"/>
      <c r="L1223" s="2"/>
      <c r="N1223" t="e">
        <f>(K1223/F1223)^(1/5)-1</f>
        <v>#DIV/0!</v>
      </c>
      <c r="O1223" t="e">
        <f t="shared" si="230"/>
        <v>#DIV/0!</v>
      </c>
      <c r="P1223" t="e">
        <f t="shared" si="231"/>
        <v>#DIV/0!</v>
      </c>
      <c r="Q1223">
        <f t="shared" si="232"/>
        <v>99.78</v>
      </c>
      <c r="R1223">
        <f t="shared" si="233"/>
        <v>0</v>
      </c>
      <c r="S1223" s="3">
        <f>(K1223-R1223)/(Q1223-R1223)*100</f>
        <v>0</v>
      </c>
    </row>
    <row r="1224" spans="1:19" ht="14.45" x14ac:dyDescent="0.3">
      <c r="A1224">
        <v>6</v>
      </c>
      <c r="B1224">
        <v>11</v>
      </c>
      <c r="C1224" t="str">
        <f t="shared" si="229"/>
        <v>ODS6« e ODS11«</v>
      </c>
      <c r="D1224" s="8" t="s">
        <v>26</v>
      </c>
      <c r="E1224" s="8"/>
      <c r="F1224" s="2">
        <v>79.8</v>
      </c>
      <c r="G1224" s="2">
        <v>79.8</v>
      </c>
      <c r="H1224" s="2">
        <v>80.7</v>
      </c>
      <c r="I1224" s="2">
        <v>81.2</v>
      </c>
      <c r="J1224" s="2">
        <v>82.3</v>
      </c>
      <c r="K1224" s="2">
        <v>82.3</v>
      </c>
      <c r="L1224" s="2"/>
      <c r="N1224">
        <f>(K1224/F1224)^(1/5)-1</f>
        <v>6.1885913367856205E-3</v>
      </c>
      <c r="O1224">
        <f t="shared" si="230"/>
        <v>0.61885913367856205</v>
      </c>
      <c r="P1224">
        <f t="shared" si="231"/>
        <v>1.5471478341964051</v>
      </c>
      <c r="Q1224">
        <f t="shared" si="232"/>
        <v>99.78</v>
      </c>
      <c r="R1224">
        <f t="shared" si="233"/>
        <v>0</v>
      </c>
      <c r="S1224" s="3">
        <f>(K1224-R1224)/(Q1224-R1224)*100</f>
        <v>82.481459210262571</v>
      </c>
    </row>
    <row r="1225" spans="1:19" ht="14.45" x14ac:dyDescent="0.3">
      <c r="A1225">
        <v>6</v>
      </c>
      <c r="B1225">
        <v>11</v>
      </c>
      <c r="C1225" t="str">
        <f t="shared" si="229"/>
        <v>ODS6« e ODS11«</v>
      </c>
      <c r="D1225" s="8" t="s">
        <v>27</v>
      </c>
      <c r="E1225" s="8"/>
      <c r="F1225" s="2">
        <v>36.1</v>
      </c>
      <c r="G1225" s="2">
        <v>38.200000000000003</v>
      </c>
      <c r="H1225" s="2">
        <v>39.700000000000003</v>
      </c>
      <c r="I1225" s="2">
        <v>43.8</v>
      </c>
      <c r="J1225" s="2">
        <v>46.5</v>
      </c>
      <c r="K1225" s="2">
        <v>48.1</v>
      </c>
      <c r="L1225" s="2"/>
      <c r="N1225">
        <f>(K1225/F1225)^(1/5)-1</f>
        <v>5.9077093489694255E-2</v>
      </c>
      <c r="O1225">
        <f t="shared" si="230"/>
        <v>5.9077093489694255</v>
      </c>
      <c r="P1225">
        <f t="shared" si="231"/>
        <v>5</v>
      </c>
      <c r="Q1225">
        <f t="shared" si="232"/>
        <v>99.78</v>
      </c>
      <c r="R1225">
        <f t="shared" si="233"/>
        <v>0</v>
      </c>
      <c r="S1225" s="3">
        <f>(K1225-R1225)/(Q1225-R1225)*100</f>
        <v>48.206053317298057</v>
      </c>
    </row>
    <row r="1226" spans="1:19" ht="14.45" x14ac:dyDescent="0.3">
      <c r="A1226">
        <v>6</v>
      </c>
      <c r="B1226">
        <v>11</v>
      </c>
      <c r="C1226" t="str">
        <f t="shared" si="229"/>
        <v>ODS6« e ODS11«</v>
      </c>
      <c r="D1226" s="8" t="s">
        <v>28</v>
      </c>
      <c r="E1226" s="8"/>
      <c r="F1226" s="2">
        <v>95</v>
      </c>
      <c r="G1226" s="2">
        <v>95</v>
      </c>
      <c r="H1226" s="2">
        <v>95</v>
      </c>
      <c r="I1226" s="2">
        <v>95</v>
      </c>
      <c r="J1226" s="2">
        <v>95</v>
      </c>
      <c r="K1226" s="2"/>
      <c r="L1226" s="2"/>
      <c r="N1226">
        <f>(K1226/F1226)^(1/5)-1</f>
        <v>-1</v>
      </c>
      <c r="O1226">
        <f t="shared" si="230"/>
        <v>-100</v>
      </c>
      <c r="P1226">
        <f t="shared" si="231"/>
        <v>-5</v>
      </c>
      <c r="Q1226">
        <f t="shared" si="232"/>
        <v>99.78</v>
      </c>
      <c r="R1226">
        <f t="shared" si="233"/>
        <v>0</v>
      </c>
      <c r="S1226" s="3">
        <f>(K1226-R1226)/(Q1226-R1226)*100</f>
        <v>0</v>
      </c>
    </row>
    <row r="1227" spans="1:19" ht="14.45" x14ac:dyDescent="0.3">
      <c r="A1227">
        <v>6</v>
      </c>
      <c r="B1227">
        <v>11</v>
      </c>
      <c r="C1227" t="str">
        <f t="shared" si="229"/>
        <v>ODS6« e ODS11«</v>
      </c>
      <c r="D1227" s="8" t="s">
        <v>29</v>
      </c>
      <c r="E1227" s="8"/>
      <c r="F1227" s="2"/>
      <c r="G1227" s="2"/>
      <c r="H1227" s="2"/>
      <c r="I1227" s="2"/>
      <c r="J1227" s="2"/>
      <c r="K1227" s="2"/>
      <c r="L1227" s="2"/>
      <c r="N1227" t="e">
        <f>(K1227/F1227)^(1/5)-1</f>
        <v>#DIV/0!</v>
      </c>
      <c r="O1227" t="e">
        <f t="shared" si="230"/>
        <v>#DIV/0!</v>
      </c>
      <c r="P1227" t="e">
        <f t="shared" si="231"/>
        <v>#DIV/0!</v>
      </c>
      <c r="Q1227">
        <f t="shared" si="232"/>
        <v>99.78</v>
      </c>
      <c r="R1227">
        <f t="shared" si="233"/>
        <v>0</v>
      </c>
      <c r="S1227" s="3">
        <f>(K1227-R1227)/(Q1227-R1227)*100</f>
        <v>0</v>
      </c>
    </row>
    <row r="1228" spans="1:19" ht="14.45" x14ac:dyDescent="0.3">
      <c r="A1228">
        <v>7</v>
      </c>
      <c r="C1228" t="str">
        <f t="shared" si="229"/>
        <v>ODS7«</v>
      </c>
      <c r="D1228" s="1" t="s">
        <v>58</v>
      </c>
      <c r="E1228" s="1"/>
      <c r="F1228" s="2"/>
      <c r="G1228" s="2"/>
      <c r="H1228" s="2"/>
      <c r="I1228" s="2"/>
      <c r="J1228" s="2"/>
      <c r="K1228" s="2"/>
      <c r="L1228" s="2"/>
      <c r="M1228" s="2"/>
      <c r="S1228" s="3"/>
    </row>
    <row r="1229" spans="1:19" ht="14.45" x14ac:dyDescent="0.3">
      <c r="A1229">
        <v>7</v>
      </c>
      <c r="B1229">
        <v>13</v>
      </c>
      <c r="C1229" t="str">
        <f t="shared" si="229"/>
        <v>ODS7« e ODS13«</v>
      </c>
      <c r="D1229" s="7" t="s">
        <v>60</v>
      </c>
      <c r="E1229" s="7"/>
      <c r="F1229" s="2"/>
      <c r="G1229" s="2"/>
      <c r="H1229" s="2"/>
      <c r="I1229" s="2"/>
      <c r="J1229" s="2"/>
      <c r="K1229" s="2"/>
      <c r="L1229" s="2"/>
      <c r="M1229" s="2"/>
      <c r="O1229" t="s">
        <v>196</v>
      </c>
      <c r="S1229" s="3"/>
    </row>
    <row r="1230" spans="1:19" ht="14.45" x14ac:dyDescent="0.3">
      <c r="A1230">
        <v>7</v>
      </c>
      <c r="B1230">
        <v>13</v>
      </c>
      <c r="C1230" t="str">
        <f t="shared" si="229"/>
        <v>ODS7« e ODS13«</v>
      </c>
      <c r="D1230" s="8" t="s">
        <v>2</v>
      </c>
      <c r="E1230" s="8"/>
      <c r="F1230" s="2">
        <v>775</v>
      </c>
      <c r="G1230" s="2">
        <v>662</v>
      </c>
      <c r="H1230" s="2">
        <v>673</v>
      </c>
      <c r="I1230" s="2">
        <v>692</v>
      </c>
      <c r="J1230" s="2">
        <v>684</v>
      </c>
      <c r="K1230" s="2">
        <v>674</v>
      </c>
      <c r="L1230" s="2">
        <v>695</v>
      </c>
      <c r="M1230" s="2"/>
      <c r="N1230">
        <f>(L1230/G1230)^(1/5)-1</f>
        <v>9.7767410222797668E-3</v>
      </c>
      <c r="O1230">
        <f>-N1230*100</f>
        <v>-0.97767410222797668</v>
      </c>
      <c r="P1230">
        <f>IF(O1230&lt;-2,-5,IF(O1230&gt;2,5,2.5*O1230))</f>
        <v>-2.4441852555699417</v>
      </c>
      <c r="Q1230">
        <f>MIN($L$1230:$L$1256)</f>
        <v>201</v>
      </c>
      <c r="R1230">
        <f>MAX($L$1230:$L$1256)</f>
        <v>1020</v>
      </c>
      <c r="S1230" s="3">
        <f>(L1230-R1230)/(Q1230-R1230)*100</f>
        <v>39.682539682539684</v>
      </c>
    </row>
    <row r="1231" spans="1:19" ht="14.45" x14ac:dyDescent="0.3">
      <c r="A1231">
        <v>7</v>
      </c>
      <c r="B1231">
        <v>13</v>
      </c>
      <c r="C1231" t="str">
        <f t="shared" si="229"/>
        <v>ODS7« e ODS13«</v>
      </c>
      <c r="D1231" s="8" t="s">
        <v>3</v>
      </c>
      <c r="E1231" s="8"/>
      <c r="F1231" s="2">
        <v>816</v>
      </c>
      <c r="G1231" s="2">
        <v>730</v>
      </c>
      <c r="H1231" s="2">
        <v>767</v>
      </c>
      <c r="I1231" s="2">
        <v>791</v>
      </c>
      <c r="J1231" s="2">
        <v>791</v>
      </c>
      <c r="K1231" s="2">
        <v>740</v>
      </c>
      <c r="L1231" s="2">
        <v>754</v>
      </c>
      <c r="M1231" s="2"/>
      <c r="N1231">
        <f>(L1231/G1231)^(1/5)-1</f>
        <v>6.490539624245395E-3</v>
      </c>
      <c r="O1231">
        <f t="shared" ref="O1231:O1257" si="234">-N1231*100</f>
        <v>-0.6490539624245395</v>
      </c>
      <c r="P1231">
        <f t="shared" ref="P1231:P1257" si="235">IF(O1231&lt;-2,-5,IF(O1231&gt;2,5,2.5*O1231))</f>
        <v>-1.6226349060613487</v>
      </c>
      <c r="Q1231">
        <f t="shared" ref="Q1231:Q1257" si="236">MIN($L$1230:$L$1256)</f>
        <v>201</v>
      </c>
      <c r="R1231">
        <f t="shared" ref="R1231:R1257" si="237">MAX($L$1230:$L$1256)</f>
        <v>1020</v>
      </c>
      <c r="S1231" s="3">
        <f>(L1231-R1231)/(Q1231-R1231)*100</f>
        <v>32.478632478632477</v>
      </c>
    </row>
    <row r="1232" spans="1:19" ht="14.45" x14ac:dyDescent="0.3">
      <c r="A1232">
        <v>7</v>
      </c>
      <c r="B1232">
        <v>13</v>
      </c>
      <c r="C1232" t="str">
        <f t="shared" si="229"/>
        <v>ODS7« e ODS13«</v>
      </c>
      <c r="D1232" s="8" t="s">
        <v>4</v>
      </c>
      <c r="E1232" s="8"/>
      <c r="F1232" s="2">
        <v>815</v>
      </c>
      <c r="G1232" s="2">
        <v>668</v>
      </c>
      <c r="H1232" s="2">
        <v>734</v>
      </c>
      <c r="I1232" s="2">
        <v>734</v>
      </c>
      <c r="J1232" s="2">
        <v>719</v>
      </c>
      <c r="K1232" s="2">
        <v>710</v>
      </c>
      <c r="L1232" s="2">
        <v>687</v>
      </c>
      <c r="M1232" s="2"/>
      <c r="N1232">
        <f>(L1232/G1232)^(1/5)-1</f>
        <v>5.6249848881013698E-3</v>
      </c>
      <c r="O1232">
        <f t="shared" si="234"/>
        <v>-0.56249848881013698</v>
      </c>
      <c r="P1232">
        <f t="shared" si="235"/>
        <v>-1.4062462220253424</v>
      </c>
      <c r="Q1232">
        <f t="shared" si="236"/>
        <v>201</v>
      </c>
      <c r="R1232">
        <f t="shared" si="237"/>
        <v>1020</v>
      </c>
      <c r="S1232" s="3">
        <f>(L1232-R1232)/(Q1232-R1232)*100</f>
        <v>40.659340659340657</v>
      </c>
    </row>
    <row r="1233" spans="1:19" ht="14.45" x14ac:dyDescent="0.3">
      <c r="A1233">
        <v>7</v>
      </c>
      <c r="B1233">
        <v>13</v>
      </c>
      <c r="C1233" t="str">
        <f t="shared" si="229"/>
        <v>ODS7« e ODS13«</v>
      </c>
      <c r="D1233" s="8" t="s">
        <v>5</v>
      </c>
      <c r="E1233" s="8"/>
      <c r="F1233" s="2">
        <v>308</v>
      </c>
      <c r="G1233" s="2">
        <v>300</v>
      </c>
      <c r="H1233" s="2">
        <v>306</v>
      </c>
      <c r="I1233" s="2">
        <v>316</v>
      </c>
      <c r="J1233" s="2">
        <v>328</v>
      </c>
      <c r="K1233" s="2">
        <v>317</v>
      </c>
      <c r="L1233" s="2">
        <v>310</v>
      </c>
      <c r="M1233" s="2"/>
      <c r="N1233">
        <f>(L1233/G1233)^(1/5)-1</f>
        <v>6.5795150976679651E-3</v>
      </c>
      <c r="O1233">
        <f t="shared" si="234"/>
        <v>-0.65795150976679651</v>
      </c>
      <c r="P1233">
        <f t="shared" si="235"/>
        <v>-1.6448787744169913</v>
      </c>
      <c r="Q1233">
        <f t="shared" si="236"/>
        <v>201</v>
      </c>
      <c r="R1233">
        <f t="shared" si="237"/>
        <v>1020</v>
      </c>
      <c r="S1233" s="3">
        <f>(L1233-R1233)/(Q1233-R1233)*100</f>
        <v>86.691086691086696</v>
      </c>
    </row>
    <row r="1234" spans="1:19" ht="14.45" x14ac:dyDescent="0.3">
      <c r="A1234">
        <v>7</v>
      </c>
      <c r="B1234">
        <v>13</v>
      </c>
      <c r="C1234" t="str">
        <f t="shared" si="229"/>
        <v>ODS7« e ODS13«</v>
      </c>
      <c r="D1234" s="8" t="s">
        <v>6</v>
      </c>
      <c r="E1234" s="8"/>
      <c r="F1234" s="2">
        <v>356</v>
      </c>
      <c r="G1234" s="2">
        <v>345</v>
      </c>
      <c r="H1234" s="2">
        <v>385</v>
      </c>
      <c r="I1234" s="2">
        <v>394</v>
      </c>
      <c r="J1234" s="2">
        <v>402</v>
      </c>
      <c r="K1234" s="2">
        <v>388</v>
      </c>
      <c r="L1234" s="2">
        <v>411</v>
      </c>
      <c r="M1234" s="2"/>
      <c r="N1234">
        <f>(L1234/G1234)^(1/5)-1</f>
        <v>3.5629815972216372E-2</v>
      </c>
      <c r="O1234">
        <f t="shared" si="234"/>
        <v>-3.5629815972216372</v>
      </c>
      <c r="P1234">
        <f t="shared" si="235"/>
        <v>-5</v>
      </c>
      <c r="Q1234">
        <f t="shared" si="236"/>
        <v>201</v>
      </c>
      <c r="R1234">
        <f t="shared" si="237"/>
        <v>1020</v>
      </c>
      <c r="S1234" s="3">
        <f>(L1234-R1234)/(Q1234-R1234)*100</f>
        <v>74.358974358974365</v>
      </c>
    </row>
    <row r="1235" spans="1:19" ht="14.45" x14ac:dyDescent="0.3">
      <c r="A1235">
        <v>7</v>
      </c>
      <c r="B1235">
        <v>13</v>
      </c>
      <c r="C1235" t="str">
        <f t="shared" si="229"/>
        <v>ODS7« e ODS13«</v>
      </c>
      <c r="D1235" s="8" t="s">
        <v>7</v>
      </c>
      <c r="E1235" s="8"/>
      <c r="F1235" s="2">
        <v>586</v>
      </c>
      <c r="G1235" s="2">
        <v>526</v>
      </c>
      <c r="H1235" s="2">
        <v>577</v>
      </c>
      <c r="I1235" s="2">
        <v>577</v>
      </c>
      <c r="J1235" s="2">
        <v>579</v>
      </c>
      <c r="K1235" s="2">
        <v>562</v>
      </c>
      <c r="L1235" s="2">
        <v>550</v>
      </c>
      <c r="M1235" s="2"/>
      <c r="N1235">
        <f>(L1235/G1235)^(1/5)-1</f>
        <v>8.963345437628556E-3</v>
      </c>
      <c r="O1235">
        <f t="shared" si="234"/>
        <v>-0.8963345437628556</v>
      </c>
      <c r="P1235">
        <f t="shared" si="235"/>
        <v>-2.240836359407139</v>
      </c>
      <c r="Q1235">
        <f t="shared" si="236"/>
        <v>201</v>
      </c>
      <c r="R1235">
        <f t="shared" si="237"/>
        <v>1020</v>
      </c>
      <c r="S1235" s="3">
        <f>(L1235-R1235)/(Q1235-R1235)*100</f>
        <v>57.387057387057382</v>
      </c>
    </row>
    <row r="1236" spans="1:19" ht="14.45" x14ac:dyDescent="0.3">
      <c r="A1236">
        <v>7</v>
      </c>
      <c r="B1236">
        <v>13</v>
      </c>
      <c r="C1236" t="str">
        <f t="shared" si="229"/>
        <v>ODS7« e ODS13«</v>
      </c>
      <c r="D1236" s="8" t="s">
        <v>8</v>
      </c>
      <c r="E1236" s="8"/>
      <c r="F1236" s="2">
        <v>799</v>
      </c>
      <c r="G1236" s="2">
        <v>735</v>
      </c>
      <c r="H1236" s="2">
        <v>783</v>
      </c>
      <c r="I1236" s="2">
        <v>804</v>
      </c>
      <c r="J1236" s="2">
        <v>780</v>
      </c>
      <c r="K1236" s="2">
        <v>767</v>
      </c>
      <c r="L1236" s="2">
        <v>752</v>
      </c>
      <c r="M1236" s="2"/>
      <c r="N1236">
        <f>(L1236/G1236)^(1/5)-1</f>
        <v>4.5836378248647058E-3</v>
      </c>
      <c r="O1236">
        <f t="shared" si="234"/>
        <v>-0.45836378248647058</v>
      </c>
      <c r="P1236">
        <f t="shared" si="235"/>
        <v>-1.1459094562161765</v>
      </c>
      <c r="Q1236">
        <f t="shared" si="236"/>
        <v>201</v>
      </c>
      <c r="R1236">
        <f t="shared" si="237"/>
        <v>1020</v>
      </c>
      <c r="S1236" s="3">
        <f>(L1236-R1236)/(Q1236-R1236)*100</f>
        <v>32.72283272283272</v>
      </c>
    </row>
    <row r="1237" spans="1:19" ht="14.45" x14ac:dyDescent="0.3">
      <c r="A1237">
        <v>7</v>
      </c>
      <c r="B1237">
        <v>13</v>
      </c>
      <c r="C1237" t="str">
        <f t="shared" si="229"/>
        <v>ODS7« e ODS13«</v>
      </c>
      <c r="D1237" s="8" t="s">
        <v>9</v>
      </c>
      <c r="E1237" s="8"/>
      <c r="F1237" s="2">
        <v>397</v>
      </c>
      <c r="G1237" s="2">
        <v>360</v>
      </c>
      <c r="H1237" s="2">
        <v>366</v>
      </c>
      <c r="I1237" s="2">
        <v>374</v>
      </c>
      <c r="J1237" s="2">
        <v>388</v>
      </c>
      <c r="K1237" s="2">
        <v>378</v>
      </c>
      <c r="L1237" s="2">
        <v>485</v>
      </c>
      <c r="M1237" s="2"/>
      <c r="N1237">
        <f>(L1237/G1237)^(1/5)-1</f>
        <v>6.1421419783766584E-2</v>
      </c>
      <c r="O1237">
        <f t="shared" si="234"/>
        <v>-6.1421419783766584</v>
      </c>
      <c r="P1237">
        <f t="shared" si="235"/>
        <v>-5</v>
      </c>
      <c r="Q1237">
        <f t="shared" si="236"/>
        <v>201</v>
      </c>
      <c r="R1237">
        <f t="shared" si="237"/>
        <v>1020</v>
      </c>
      <c r="S1237" s="3">
        <f>(L1237-R1237)/(Q1237-R1237)*100</f>
        <v>65.323565323565319</v>
      </c>
    </row>
    <row r="1238" spans="1:19" ht="14.45" x14ac:dyDescent="0.3">
      <c r="A1238">
        <v>7</v>
      </c>
      <c r="B1238">
        <v>13</v>
      </c>
      <c r="C1238" t="str">
        <f t="shared" ref="C1238:C1301" si="238">IF(B1238="","ODS"&amp;A1238&amp;"«","ODS"&amp;A1238&amp;"«"&amp;" e ODS"&amp;B1238&amp;"«")</f>
        <v>ODS7« e ODS13«</v>
      </c>
      <c r="D1238" s="8" t="s">
        <v>10</v>
      </c>
      <c r="E1238" s="8"/>
      <c r="F1238" s="2">
        <v>602</v>
      </c>
      <c r="G1238" s="2">
        <v>514</v>
      </c>
      <c r="H1238" s="2">
        <v>565</v>
      </c>
      <c r="I1238" s="2">
        <v>575</v>
      </c>
      <c r="J1238" s="2">
        <v>560</v>
      </c>
      <c r="K1238" s="2">
        <v>523</v>
      </c>
      <c r="L1238" s="2">
        <v>506</v>
      </c>
      <c r="M1238" s="2"/>
      <c r="N1238">
        <f>(L1238/G1238)^(1/5)-1</f>
        <v>-3.1324029901721451E-3</v>
      </c>
      <c r="O1238">
        <f t="shared" si="234"/>
        <v>0.31324029901721451</v>
      </c>
      <c r="P1238">
        <f t="shared" si="235"/>
        <v>0.78310074754303627</v>
      </c>
      <c r="Q1238">
        <f t="shared" si="236"/>
        <v>201</v>
      </c>
      <c r="R1238">
        <f t="shared" si="237"/>
        <v>1020</v>
      </c>
      <c r="S1238" s="3">
        <f>(L1238-R1238)/(Q1238-R1238)*100</f>
        <v>62.759462759462757</v>
      </c>
    </row>
    <row r="1239" spans="1:19" ht="14.45" x14ac:dyDescent="0.3">
      <c r="A1239">
        <v>7</v>
      </c>
      <c r="B1239">
        <v>13</v>
      </c>
      <c r="C1239" t="str">
        <f t="shared" si="238"/>
        <v>ODS7« e ODS13«</v>
      </c>
      <c r="D1239" s="8" t="s">
        <v>11</v>
      </c>
      <c r="E1239" s="8"/>
      <c r="F1239" s="2">
        <v>320</v>
      </c>
      <c r="G1239" s="2">
        <v>319</v>
      </c>
      <c r="H1239" s="2">
        <v>323</v>
      </c>
      <c r="I1239" s="2">
        <v>327</v>
      </c>
      <c r="J1239" s="2">
        <v>314</v>
      </c>
      <c r="K1239" s="2">
        <v>321</v>
      </c>
      <c r="L1239" s="2">
        <v>313</v>
      </c>
      <c r="M1239" s="2"/>
      <c r="N1239">
        <f>(L1239/G1239)^(1/5)-1</f>
        <v>-3.7903807519403809E-3</v>
      </c>
      <c r="O1239">
        <f t="shared" si="234"/>
        <v>0.37903807519403809</v>
      </c>
      <c r="P1239">
        <f t="shared" si="235"/>
        <v>0.94759518798509523</v>
      </c>
      <c r="Q1239">
        <f t="shared" si="236"/>
        <v>201</v>
      </c>
      <c r="R1239">
        <f t="shared" si="237"/>
        <v>1020</v>
      </c>
      <c r="S1239" s="3">
        <f>(L1239-R1239)/(Q1239-R1239)*100</f>
        <v>86.324786324786331</v>
      </c>
    </row>
    <row r="1240" spans="1:19" ht="14.45" x14ac:dyDescent="0.3">
      <c r="A1240">
        <v>7</v>
      </c>
      <c r="B1240">
        <v>13</v>
      </c>
      <c r="C1240" t="str">
        <f t="shared" si="238"/>
        <v>ODS7« e ODS13«</v>
      </c>
      <c r="D1240" s="8" t="s">
        <v>12</v>
      </c>
      <c r="E1240" s="8"/>
      <c r="F1240" s="2">
        <v>708</v>
      </c>
      <c r="G1240" s="2">
        <v>676</v>
      </c>
      <c r="H1240" s="2">
        <v>652</v>
      </c>
      <c r="I1240" s="2">
        <v>707</v>
      </c>
      <c r="J1240" s="2">
        <v>714</v>
      </c>
      <c r="K1240" s="2">
        <v>712</v>
      </c>
      <c r="L1240" s="2">
        <v>717</v>
      </c>
      <c r="M1240" s="2"/>
      <c r="N1240">
        <f>(L1240/G1240)^(1/5)-1</f>
        <v>1.184616952340356E-2</v>
      </c>
      <c r="O1240">
        <f t="shared" si="234"/>
        <v>-1.184616952340356</v>
      </c>
      <c r="P1240">
        <f t="shared" si="235"/>
        <v>-2.9615423808508901</v>
      </c>
      <c r="Q1240">
        <f t="shared" si="236"/>
        <v>201</v>
      </c>
      <c r="R1240">
        <f t="shared" si="237"/>
        <v>1020</v>
      </c>
      <c r="S1240" s="3">
        <f>(L1240-R1240)/(Q1240-R1240)*100</f>
        <v>36.996336996337</v>
      </c>
    </row>
    <row r="1241" spans="1:19" ht="14.45" x14ac:dyDescent="0.3">
      <c r="A1241">
        <v>7</v>
      </c>
      <c r="B1241">
        <v>13</v>
      </c>
      <c r="C1241" t="str">
        <f t="shared" si="238"/>
        <v>ODS7« e ODS13«</v>
      </c>
      <c r="D1241" s="8" t="s">
        <v>13</v>
      </c>
      <c r="E1241" s="8"/>
      <c r="F1241" s="2">
        <v>951</v>
      </c>
      <c r="G1241" s="2">
        <v>939</v>
      </c>
      <c r="H1241" s="2">
        <v>904</v>
      </c>
      <c r="I1241" s="2">
        <v>972</v>
      </c>
      <c r="J1241" s="2">
        <v>1046</v>
      </c>
      <c r="K1241" s="2">
        <v>1032</v>
      </c>
      <c r="L1241" s="2">
        <v>1020</v>
      </c>
      <c r="M1241" s="2"/>
      <c r="N1241">
        <f>(L1241/G1241)^(1/5)-1</f>
        <v>1.6686170040917325E-2</v>
      </c>
      <c r="O1241">
        <f t="shared" si="234"/>
        <v>-1.6686170040917325</v>
      </c>
      <c r="P1241">
        <f t="shared" si="235"/>
        <v>-4.1715425102293313</v>
      </c>
      <c r="Q1241">
        <f t="shared" si="236"/>
        <v>201</v>
      </c>
      <c r="R1241">
        <f t="shared" si="237"/>
        <v>1020</v>
      </c>
      <c r="S1241" s="3">
        <f>(L1241-R1241)/(Q1241-R1241)*100</f>
        <v>0</v>
      </c>
    </row>
    <row r="1242" spans="1:19" ht="14.45" x14ac:dyDescent="0.3">
      <c r="A1242">
        <v>7</v>
      </c>
      <c r="B1242">
        <v>13</v>
      </c>
      <c r="C1242" t="str">
        <f t="shared" si="238"/>
        <v>ODS7« e ODS13«</v>
      </c>
      <c r="D1242" s="8" t="s">
        <v>14</v>
      </c>
      <c r="E1242" s="8"/>
      <c r="F1242" s="2">
        <v>701</v>
      </c>
      <c r="G1242" s="2">
        <v>573</v>
      </c>
      <c r="H1242" s="2">
        <v>604</v>
      </c>
      <c r="I1242" s="2">
        <v>631</v>
      </c>
      <c r="J1242" s="2">
        <v>619</v>
      </c>
      <c r="K1242" s="2">
        <v>598</v>
      </c>
      <c r="L1242" s="2">
        <v>594</v>
      </c>
      <c r="M1242" s="2"/>
      <c r="N1242">
        <f>(L1242/G1242)^(1/5)-1</f>
        <v>7.2246936051107991E-3</v>
      </c>
      <c r="O1242">
        <f t="shared" si="234"/>
        <v>-0.72246936051107991</v>
      </c>
      <c r="P1242">
        <f t="shared" si="235"/>
        <v>-1.8061734012776998</v>
      </c>
      <c r="Q1242">
        <f t="shared" si="236"/>
        <v>201</v>
      </c>
      <c r="R1242">
        <f t="shared" si="237"/>
        <v>1020</v>
      </c>
      <c r="S1242" s="3">
        <f>(L1242-R1242)/(Q1242-R1242)*100</f>
        <v>52.014652014652022</v>
      </c>
    </row>
    <row r="1243" spans="1:19" ht="14.45" x14ac:dyDescent="0.3">
      <c r="A1243">
        <v>7</v>
      </c>
      <c r="B1243">
        <v>13</v>
      </c>
      <c r="C1243" t="str">
        <f t="shared" si="238"/>
        <v>ODS7« e ODS13«</v>
      </c>
      <c r="D1243" s="8" t="s">
        <v>15</v>
      </c>
      <c r="E1243" s="8"/>
      <c r="F1243" s="2">
        <v>348</v>
      </c>
      <c r="G1243" s="2">
        <v>353</v>
      </c>
      <c r="H1243" s="2">
        <v>412</v>
      </c>
      <c r="I1243" s="2">
        <v>404</v>
      </c>
      <c r="J1243" s="2">
        <v>410</v>
      </c>
      <c r="K1243" s="2">
        <v>365</v>
      </c>
      <c r="L1243" s="2">
        <v>384</v>
      </c>
      <c r="M1243" s="2"/>
      <c r="N1243">
        <f>(L1243/G1243)^(1/5)-1</f>
        <v>1.6977404610571289E-2</v>
      </c>
      <c r="O1243">
        <f t="shared" si="234"/>
        <v>-1.6977404610571289</v>
      </c>
      <c r="P1243">
        <f t="shared" si="235"/>
        <v>-4.2443511526428228</v>
      </c>
      <c r="Q1243">
        <f t="shared" si="236"/>
        <v>201</v>
      </c>
      <c r="R1243">
        <f t="shared" si="237"/>
        <v>1020</v>
      </c>
      <c r="S1243" s="3">
        <f>(L1243-R1243)/(Q1243-R1243)*100</f>
        <v>77.655677655677664</v>
      </c>
    </row>
    <row r="1244" spans="1:19" ht="14.45" x14ac:dyDescent="0.3">
      <c r="A1244">
        <v>7</v>
      </c>
      <c r="B1244">
        <v>13</v>
      </c>
      <c r="C1244" t="str">
        <f t="shared" si="238"/>
        <v>ODS7« e ODS13«</v>
      </c>
      <c r="D1244" s="8" t="s">
        <v>16</v>
      </c>
      <c r="E1244" s="8"/>
      <c r="F1244" s="2">
        <v>628</v>
      </c>
      <c r="G1244" s="2">
        <v>556</v>
      </c>
      <c r="H1244" s="2">
        <v>607</v>
      </c>
      <c r="I1244" s="2">
        <v>629</v>
      </c>
      <c r="J1244" s="2">
        <v>643</v>
      </c>
      <c r="K1244" s="2">
        <v>595</v>
      </c>
      <c r="L1244" s="2">
        <v>581</v>
      </c>
      <c r="M1244" s="2"/>
      <c r="N1244">
        <f>(L1244/G1244)^(1/5)-1</f>
        <v>8.8352953534209799E-3</v>
      </c>
      <c r="O1244">
        <f t="shared" si="234"/>
        <v>-0.88352953534209799</v>
      </c>
      <c r="P1244">
        <f t="shared" si="235"/>
        <v>-2.208823838355245</v>
      </c>
      <c r="Q1244">
        <f t="shared" si="236"/>
        <v>201</v>
      </c>
      <c r="R1244">
        <f t="shared" si="237"/>
        <v>1020</v>
      </c>
      <c r="S1244" s="3">
        <f>(L1244-R1244)/(Q1244-R1244)*100</f>
        <v>53.601953601953603</v>
      </c>
    </row>
    <row r="1245" spans="1:19" ht="14.45" x14ac:dyDescent="0.3">
      <c r="A1245">
        <v>7</v>
      </c>
      <c r="B1245">
        <v>13</v>
      </c>
      <c r="C1245" t="str">
        <f t="shared" si="238"/>
        <v>ODS7« e ODS13«</v>
      </c>
      <c r="D1245" s="8" t="s">
        <v>17</v>
      </c>
      <c r="E1245" s="8"/>
      <c r="F1245" s="2">
        <v>633</v>
      </c>
      <c r="G1245" s="2">
        <v>567</v>
      </c>
      <c r="H1245" s="2">
        <v>592</v>
      </c>
      <c r="I1245" s="2">
        <v>592</v>
      </c>
      <c r="J1245" s="2">
        <v>583</v>
      </c>
      <c r="K1245" s="2">
        <v>621</v>
      </c>
      <c r="L1245" s="2">
        <v>584</v>
      </c>
      <c r="M1245" s="2"/>
      <c r="N1245">
        <f>(L1245/G1245)^(1/5)-1</f>
        <v>5.9258244621349654E-3</v>
      </c>
      <c r="O1245">
        <f t="shared" si="234"/>
        <v>-0.59258244621349654</v>
      </c>
      <c r="P1245">
        <f t="shared" si="235"/>
        <v>-1.4814561155337413</v>
      </c>
      <c r="Q1245">
        <f t="shared" si="236"/>
        <v>201</v>
      </c>
      <c r="R1245">
        <f t="shared" si="237"/>
        <v>1020</v>
      </c>
      <c r="S1245" s="3">
        <f>(L1245-R1245)/(Q1245-R1245)*100</f>
        <v>53.235653235653238</v>
      </c>
    </row>
    <row r="1246" spans="1:19" ht="14.45" x14ac:dyDescent="0.3">
      <c r="A1246">
        <v>7</v>
      </c>
      <c r="B1246">
        <v>13</v>
      </c>
      <c r="C1246" t="str">
        <f t="shared" si="238"/>
        <v>ODS7« e ODS13«</v>
      </c>
      <c r="D1246" s="8" t="s">
        <v>18</v>
      </c>
      <c r="E1246" s="8"/>
      <c r="F1246" s="2">
        <v>568</v>
      </c>
      <c r="G1246" s="2">
        <v>486</v>
      </c>
      <c r="H1246" s="2">
        <v>535</v>
      </c>
      <c r="I1246" s="2">
        <v>531</v>
      </c>
      <c r="J1246" s="2">
        <v>543</v>
      </c>
      <c r="K1246" s="2">
        <v>531</v>
      </c>
      <c r="L1246" s="2">
        <v>524</v>
      </c>
      <c r="M1246" s="2"/>
      <c r="N1246">
        <f>(L1246/G1246)^(1/5)-1</f>
        <v>1.5170533908626771E-2</v>
      </c>
      <c r="O1246">
        <f t="shared" si="234"/>
        <v>-1.5170533908626771</v>
      </c>
      <c r="P1246">
        <f t="shared" si="235"/>
        <v>-3.7926334771566927</v>
      </c>
      <c r="Q1246">
        <f t="shared" si="236"/>
        <v>201</v>
      </c>
      <c r="R1246">
        <f t="shared" si="237"/>
        <v>1020</v>
      </c>
      <c r="S1246" s="3">
        <f>(L1246-R1246)/(Q1246-R1246)*100</f>
        <v>60.56166056166056</v>
      </c>
    </row>
    <row r="1247" spans="1:19" ht="14.45" x14ac:dyDescent="0.3">
      <c r="A1247">
        <v>7</v>
      </c>
      <c r="B1247">
        <v>13</v>
      </c>
      <c r="C1247" t="str">
        <f t="shared" si="238"/>
        <v>ODS7« e ODS13«</v>
      </c>
      <c r="D1247" s="8" t="s">
        <v>19</v>
      </c>
      <c r="E1247" s="8"/>
      <c r="F1247" s="2">
        <v>630</v>
      </c>
      <c r="G1247" s="2">
        <v>621</v>
      </c>
      <c r="H1247" s="2">
        <v>559</v>
      </c>
      <c r="I1247" s="2">
        <v>584</v>
      </c>
      <c r="J1247" s="2">
        <v>616</v>
      </c>
      <c r="K1247" s="2">
        <v>639</v>
      </c>
      <c r="L1247" s="2">
        <v>621</v>
      </c>
      <c r="M1247" s="2"/>
      <c r="N1247">
        <f>(L1247/G1247)^(1/5)-1</f>
        <v>0</v>
      </c>
      <c r="O1247">
        <f t="shared" si="234"/>
        <v>0</v>
      </c>
      <c r="P1247">
        <f t="shared" si="235"/>
        <v>0</v>
      </c>
      <c r="Q1247">
        <f t="shared" si="236"/>
        <v>201</v>
      </c>
      <c r="R1247">
        <f t="shared" si="237"/>
        <v>1020</v>
      </c>
      <c r="S1247" s="3">
        <f>(L1247-R1247)/(Q1247-R1247)*100</f>
        <v>48.717948717948715</v>
      </c>
    </row>
    <row r="1248" spans="1:19" ht="14.45" x14ac:dyDescent="0.3">
      <c r="A1248">
        <v>7</v>
      </c>
      <c r="B1248">
        <v>13</v>
      </c>
      <c r="C1248" t="str">
        <f t="shared" si="238"/>
        <v>ODS7« e ODS13«</v>
      </c>
      <c r="D1248" s="8" t="s">
        <v>20</v>
      </c>
      <c r="E1248" s="8"/>
      <c r="F1248" s="2">
        <v>496</v>
      </c>
      <c r="G1248" s="2">
        <v>478</v>
      </c>
      <c r="H1248" s="2">
        <v>468</v>
      </c>
      <c r="I1248" s="2">
        <v>500</v>
      </c>
      <c r="J1248" s="2">
        <v>515</v>
      </c>
      <c r="K1248" s="2">
        <v>540</v>
      </c>
      <c r="L1248" s="2">
        <v>518</v>
      </c>
      <c r="M1248" s="2"/>
      <c r="N1248">
        <f>(L1248/G1248)^(1/5)-1</f>
        <v>1.6202765872648017E-2</v>
      </c>
      <c r="O1248">
        <f t="shared" si="234"/>
        <v>-1.6202765872648017</v>
      </c>
      <c r="P1248">
        <f t="shared" si="235"/>
        <v>-4.0506914681620039</v>
      </c>
      <c r="Q1248">
        <f t="shared" si="236"/>
        <v>201</v>
      </c>
      <c r="R1248">
        <f t="shared" si="237"/>
        <v>1020</v>
      </c>
      <c r="S1248" s="3">
        <f>(L1248-R1248)/(Q1248-R1248)*100</f>
        <v>61.294261294261297</v>
      </c>
    </row>
    <row r="1249" spans="1:19" ht="14.45" x14ac:dyDescent="0.3">
      <c r="A1249">
        <v>7</v>
      </c>
      <c r="B1249">
        <v>13</v>
      </c>
      <c r="C1249" t="str">
        <f t="shared" si="238"/>
        <v>ODS7« e ODS13«</v>
      </c>
      <c r="D1249" s="8" t="s">
        <v>21</v>
      </c>
      <c r="E1249" s="8"/>
      <c r="F1249" s="2">
        <v>919</v>
      </c>
      <c r="G1249" s="2">
        <v>844</v>
      </c>
      <c r="H1249" s="2">
        <v>897</v>
      </c>
      <c r="I1249" s="2">
        <v>906</v>
      </c>
      <c r="J1249" s="2">
        <v>896</v>
      </c>
      <c r="K1249" s="2">
        <v>822</v>
      </c>
      <c r="L1249" s="2">
        <v>744</v>
      </c>
      <c r="M1249" s="2"/>
      <c r="N1249">
        <f>(L1249/G1249)^(1/5)-1</f>
        <v>-2.4906867421319756E-2</v>
      </c>
      <c r="O1249">
        <f t="shared" si="234"/>
        <v>2.4906867421319756</v>
      </c>
      <c r="P1249">
        <f t="shared" si="235"/>
        <v>5</v>
      </c>
      <c r="Q1249">
        <f t="shared" si="236"/>
        <v>201</v>
      </c>
      <c r="R1249">
        <f t="shared" si="237"/>
        <v>1020</v>
      </c>
      <c r="S1249" s="3">
        <f>(L1249-R1249)/(Q1249-R1249)*100</f>
        <v>33.699633699633701</v>
      </c>
    </row>
    <row r="1250" spans="1:19" ht="14.45" x14ac:dyDescent="0.3">
      <c r="A1250">
        <v>7</v>
      </c>
      <c r="B1250">
        <v>13</v>
      </c>
      <c r="C1250" t="str">
        <f t="shared" si="238"/>
        <v>ODS7« e ODS13«</v>
      </c>
      <c r="D1250" s="8" t="s">
        <v>22</v>
      </c>
      <c r="E1250" s="8"/>
      <c r="F1250" s="2">
        <v>174</v>
      </c>
      <c r="G1250" s="2">
        <v>170</v>
      </c>
      <c r="H1250" s="2">
        <v>179</v>
      </c>
      <c r="I1250" s="2">
        <v>170</v>
      </c>
      <c r="J1250" s="2">
        <v>195</v>
      </c>
      <c r="K1250" s="2">
        <v>192</v>
      </c>
      <c r="L1250" s="2">
        <v>201</v>
      </c>
      <c r="M1250" s="2"/>
      <c r="N1250">
        <f>(L1250/G1250)^(1/5)-1</f>
        <v>3.4068782019053057E-2</v>
      </c>
      <c r="O1250">
        <f t="shared" si="234"/>
        <v>-3.4068782019053057</v>
      </c>
      <c r="P1250">
        <f t="shared" si="235"/>
        <v>-5</v>
      </c>
      <c r="Q1250">
        <f t="shared" si="236"/>
        <v>201</v>
      </c>
      <c r="R1250">
        <f t="shared" si="237"/>
        <v>1020</v>
      </c>
      <c r="S1250" s="3">
        <f>(L1250-R1250)/(Q1250-R1250)*100</f>
        <v>100</v>
      </c>
    </row>
    <row r="1251" spans="1:19" ht="14.45" x14ac:dyDescent="0.3">
      <c r="A1251">
        <v>7</v>
      </c>
      <c r="B1251">
        <v>13</v>
      </c>
      <c r="C1251" t="str">
        <f t="shared" si="238"/>
        <v>ODS7« e ODS13«</v>
      </c>
      <c r="D1251" s="8" t="s">
        <v>23</v>
      </c>
      <c r="E1251" s="8"/>
      <c r="F1251" s="2">
        <v>679</v>
      </c>
      <c r="G1251" s="2">
        <v>541</v>
      </c>
      <c r="H1251" s="2">
        <v>564</v>
      </c>
      <c r="I1251" s="2">
        <v>578</v>
      </c>
      <c r="J1251" s="2">
        <v>562</v>
      </c>
      <c r="K1251" s="2">
        <v>560</v>
      </c>
      <c r="L1251" s="2">
        <v>537</v>
      </c>
      <c r="M1251" s="2"/>
      <c r="N1251">
        <f>(L1251/G1251)^(1/5)-1</f>
        <v>-1.4831359327339699E-3</v>
      </c>
      <c r="O1251">
        <f t="shared" si="234"/>
        <v>0.14831359327339699</v>
      </c>
      <c r="P1251">
        <f t="shared" si="235"/>
        <v>0.37078398318349248</v>
      </c>
      <c r="Q1251">
        <f t="shared" si="236"/>
        <v>201</v>
      </c>
      <c r="R1251">
        <f t="shared" si="237"/>
        <v>1020</v>
      </c>
      <c r="S1251" s="3">
        <f>(L1251-R1251)/(Q1251-R1251)*100</f>
        <v>58.974358974358978</v>
      </c>
    </row>
    <row r="1252" spans="1:19" ht="14.45" x14ac:dyDescent="0.3">
      <c r="A1252">
        <v>7</v>
      </c>
      <c r="B1252">
        <v>13</v>
      </c>
      <c r="C1252" t="str">
        <f t="shared" si="238"/>
        <v>ODS7« e ODS13«</v>
      </c>
      <c r="D1252" s="8" t="s">
        <v>24</v>
      </c>
      <c r="E1252" s="8"/>
      <c r="F1252" s="2">
        <v>539</v>
      </c>
      <c r="G1252" s="2">
        <v>501</v>
      </c>
      <c r="H1252" s="2">
        <v>501</v>
      </c>
      <c r="I1252" s="2">
        <v>524</v>
      </c>
      <c r="J1252" s="2">
        <v>528</v>
      </c>
      <c r="K1252" s="2">
        <v>512</v>
      </c>
      <c r="L1252" s="2">
        <v>479</v>
      </c>
      <c r="M1252" s="2"/>
      <c r="N1252">
        <f>(L1252/G1252)^(1/5)-1</f>
        <v>-8.9408911151719339E-3</v>
      </c>
      <c r="O1252">
        <f t="shared" si="234"/>
        <v>0.89408911151719339</v>
      </c>
      <c r="P1252">
        <f t="shared" si="235"/>
        <v>2.2352227787929833</v>
      </c>
      <c r="Q1252">
        <f t="shared" si="236"/>
        <v>201</v>
      </c>
      <c r="R1252">
        <f t="shared" si="237"/>
        <v>1020</v>
      </c>
      <c r="S1252" s="3">
        <f>(L1252-R1252)/(Q1252-R1252)*100</f>
        <v>66.056166056166049</v>
      </c>
    </row>
    <row r="1253" spans="1:19" ht="14.45" x14ac:dyDescent="0.3">
      <c r="A1253">
        <v>7</v>
      </c>
      <c r="B1253">
        <v>13</v>
      </c>
      <c r="C1253" t="str">
        <f t="shared" si="238"/>
        <v>ODS7« e ODS13«</v>
      </c>
      <c r="D1253" s="8" t="s">
        <v>25</v>
      </c>
      <c r="E1253" s="8"/>
      <c r="F1253" s="2">
        <v>252</v>
      </c>
      <c r="G1253" s="2">
        <v>267</v>
      </c>
      <c r="H1253" s="2">
        <v>266</v>
      </c>
      <c r="I1253" s="2">
        <v>273</v>
      </c>
      <c r="J1253" s="2">
        <v>272</v>
      </c>
      <c r="K1253" s="2">
        <v>280</v>
      </c>
      <c r="L1253" s="2">
        <v>281</v>
      </c>
      <c r="M1253" s="2"/>
      <c r="N1253">
        <f>(L1253/G1253)^(1/5)-1</f>
        <v>1.0273617102708243E-2</v>
      </c>
      <c r="O1253">
        <f t="shared" si="234"/>
        <v>-1.0273617102708243</v>
      </c>
      <c r="P1253">
        <f t="shared" si="235"/>
        <v>-2.5684042756770609</v>
      </c>
      <c r="Q1253">
        <f t="shared" si="236"/>
        <v>201</v>
      </c>
      <c r="R1253">
        <f t="shared" si="237"/>
        <v>1020</v>
      </c>
      <c r="S1253" s="3">
        <f>(L1253-R1253)/(Q1253-R1253)*100</f>
        <v>90.231990231990238</v>
      </c>
    </row>
    <row r="1254" spans="1:19" ht="14.45" x14ac:dyDescent="0.3">
      <c r="A1254">
        <v>7</v>
      </c>
      <c r="B1254">
        <v>13</v>
      </c>
      <c r="C1254" t="str">
        <f t="shared" si="238"/>
        <v>ODS7« e ODS13«</v>
      </c>
      <c r="D1254" s="8" t="s">
        <v>26</v>
      </c>
      <c r="E1254" s="8"/>
      <c r="F1254" s="2">
        <v>691</v>
      </c>
      <c r="G1254" s="2">
        <v>623</v>
      </c>
      <c r="H1254" s="2">
        <v>642</v>
      </c>
      <c r="I1254" s="2">
        <v>671</v>
      </c>
      <c r="J1254" s="2">
        <v>680</v>
      </c>
      <c r="K1254" s="2">
        <v>663</v>
      </c>
      <c r="L1254" s="2">
        <v>657</v>
      </c>
      <c r="M1254" s="2"/>
      <c r="N1254">
        <f>(L1254/G1254)^(1/5)-1</f>
        <v>1.0684172401181469E-2</v>
      </c>
      <c r="O1254">
        <f t="shared" si="234"/>
        <v>-1.0684172401181469</v>
      </c>
      <c r="P1254">
        <f t="shared" si="235"/>
        <v>-2.6710431002953672</v>
      </c>
      <c r="Q1254">
        <f t="shared" si="236"/>
        <v>201</v>
      </c>
      <c r="R1254">
        <f t="shared" si="237"/>
        <v>1020</v>
      </c>
      <c r="S1254" s="3">
        <f>(L1254-R1254)/(Q1254-R1254)*100</f>
        <v>44.322344322344321</v>
      </c>
    </row>
    <row r="1255" spans="1:19" ht="14.45" x14ac:dyDescent="0.3">
      <c r="A1255">
        <v>7</v>
      </c>
      <c r="B1255">
        <v>13</v>
      </c>
      <c r="C1255" t="str">
        <f t="shared" si="238"/>
        <v>ODS7« e ODS13«</v>
      </c>
      <c r="D1255" s="8" t="s">
        <v>27</v>
      </c>
      <c r="E1255" s="8"/>
      <c r="F1255" s="2">
        <v>386</v>
      </c>
      <c r="G1255" s="2">
        <v>372</v>
      </c>
      <c r="H1255" s="2">
        <v>372</v>
      </c>
      <c r="I1255" s="2">
        <v>376</v>
      </c>
      <c r="J1255" s="2">
        <v>395</v>
      </c>
      <c r="K1255" s="2">
        <v>399</v>
      </c>
      <c r="L1255" s="2">
        <v>400</v>
      </c>
      <c r="M1255" s="2"/>
      <c r="N1255">
        <f>(L1255/G1255)^(1/5)-1</f>
        <v>1.4619980122523524E-2</v>
      </c>
      <c r="O1255">
        <f t="shared" si="234"/>
        <v>-1.4619980122523524</v>
      </c>
      <c r="P1255">
        <f t="shared" si="235"/>
        <v>-3.6549950306308809</v>
      </c>
      <c r="Q1255">
        <f t="shared" si="236"/>
        <v>201</v>
      </c>
      <c r="R1255">
        <f t="shared" si="237"/>
        <v>1020</v>
      </c>
      <c r="S1255" s="3">
        <f>(L1255-R1255)/(Q1255-R1255)*100</f>
        <v>75.702075702075703</v>
      </c>
    </row>
    <row r="1256" spans="1:19" ht="14.45" x14ac:dyDescent="0.3">
      <c r="A1256">
        <v>7</v>
      </c>
      <c r="B1256">
        <v>13</v>
      </c>
      <c r="C1256" t="str">
        <f t="shared" si="238"/>
        <v>ODS7« e ODS13«</v>
      </c>
      <c r="D1256" s="8" t="s">
        <v>28</v>
      </c>
      <c r="E1256" s="8"/>
      <c r="F1256" s="2">
        <v>801</v>
      </c>
      <c r="G1256" s="2">
        <v>746</v>
      </c>
      <c r="H1256" s="2">
        <v>756</v>
      </c>
      <c r="I1256" s="2">
        <v>772</v>
      </c>
      <c r="J1256" s="2">
        <v>765</v>
      </c>
      <c r="K1256" s="2">
        <v>736</v>
      </c>
      <c r="L1256" s="2">
        <v>716</v>
      </c>
      <c r="M1256" s="2"/>
      <c r="N1256">
        <f>(L1256/G1256)^(1/5)-1</f>
        <v>-8.1754841084089591E-3</v>
      </c>
      <c r="O1256">
        <f t="shared" si="234"/>
        <v>0.81754841084089591</v>
      </c>
      <c r="P1256">
        <f t="shared" si="235"/>
        <v>2.0438710271022398</v>
      </c>
      <c r="Q1256">
        <f t="shared" si="236"/>
        <v>201</v>
      </c>
      <c r="R1256">
        <f t="shared" si="237"/>
        <v>1020</v>
      </c>
      <c r="S1256" s="3">
        <f>(L1256-R1256)/(Q1256-R1256)*100</f>
        <v>37.118437118437122</v>
      </c>
    </row>
    <row r="1257" spans="1:19" ht="14.45" x14ac:dyDescent="0.3">
      <c r="A1257">
        <v>7</v>
      </c>
      <c r="B1257">
        <v>13</v>
      </c>
      <c r="C1257" t="str">
        <f t="shared" si="238"/>
        <v>ODS7« e ODS13«</v>
      </c>
      <c r="D1257" s="8" t="s">
        <v>29</v>
      </c>
      <c r="E1257" s="8"/>
      <c r="F1257" s="2">
        <v>603</v>
      </c>
      <c r="G1257" s="2">
        <v>530</v>
      </c>
      <c r="H1257" s="2">
        <v>552</v>
      </c>
      <c r="I1257" s="2">
        <v>566</v>
      </c>
      <c r="J1257" s="2">
        <v>565</v>
      </c>
      <c r="K1257" s="2">
        <v>553</v>
      </c>
      <c r="L1257" s="2">
        <v>551</v>
      </c>
      <c r="M1257" s="2"/>
      <c r="N1257">
        <f>(L1257/G1257)^(1/5)-1</f>
        <v>7.8018374800683521E-3</v>
      </c>
      <c r="O1257">
        <f t="shared" si="234"/>
        <v>-0.78018374800683521</v>
      </c>
      <c r="P1257">
        <f t="shared" si="235"/>
        <v>-1.950459370017088</v>
      </c>
      <c r="Q1257">
        <f t="shared" si="236"/>
        <v>201</v>
      </c>
      <c r="R1257">
        <f t="shared" si="237"/>
        <v>1020</v>
      </c>
      <c r="S1257" s="3">
        <f>(L1257-R1257)/(Q1257-R1257)*100</f>
        <v>57.26495726495726</v>
      </c>
    </row>
    <row r="1258" spans="1:19" ht="14.45" x14ac:dyDescent="0.3">
      <c r="A1258">
        <v>7</v>
      </c>
      <c r="C1258" t="str">
        <f t="shared" si="238"/>
        <v>ODS7«</v>
      </c>
      <c r="D1258" s="7" t="s">
        <v>59</v>
      </c>
      <c r="E1258" s="7"/>
      <c r="F1258" s="2"/>
      <c r="G1258" s="2"/>
      <c r="H1258" s="2"/>
      <c r="I1258" s="2"/>
      <c r="J1258" s="2"/>
      <c r="K1258" s="2"/>
      <c r="L1258" s="2"/>
      <c r="M1258" s="2"/>
      <c r="O1258" t="s">
        <v>196</v>
      </c>
      <c r="S1258" s="3"/>
    </row>
    <row r="1259" spans="1:19" ht="14.45" x14ac:dyDescent="0.3">
      <c r="A1259">
        <v>7</v>
      </c>
      <c r="C1259" t="str">
        <f t="shared" si="238"/>
        <v>ODS7«</v>
      </c>
      <c r="D1259" s="8" t="s">
        <v>2</v>
      </c>
      <c r="E1259" s="8"/>
      <c r="F1259" s="2">
        <v>529.29999999999995</v>
      </c>
      <c r="G1259" s="2">
        <v>503.5</v>
      </c>
      <c r="H1259" s="2">
        <v>508.59999999999997</v>
      </c>
      <c r="I1259" s="2">
        <v>514.40000000000009</v>
      </c>
      <c r="J1259" s="2">
        <v>516.70000000000005</v>
      </c>
      <c r="K1259" s="2">
        <v>507.7</v>
      </c>
      <c r="L1259" s="2">
        <v>497.2</v>
      </c>
      <c r="M1259" s="2"/>
      <c r="N1259">
        <f>(L1259/G1259)^(1/5)-1</f>
        <v>-2.5151023212509616E-3</v>
      </c>
      <c r="O1259">
        <f>-N1259*100</f>
        <v>0.25151023212509616</v>
      </c>
      <c r="P1259">
        <f>IF(O1259&lt;-2,-5,IF(O1259&gt;2,5,2.5*O1259))</f>
        <v>0.62877558031274039</v>
      </c>
      <c r="Q1259">
        <f>MIN($L$1259:$L$1285)</f>
        <v>1.6</v>
      </c>
      <c r="R1259">
        <f>MAX($L$1259:$L$1285)</f>
        <v>497.2</v>
      </c>
      <c r="S1259" s="3">
        <f>(L1259-R1259)/(Q1259-R1259)*100</f>
        <v>0</v>
      </c>
    </row>
    <row r="1260" spans="1:19" ht="14.45" x14ac:dyDescent="0.3">
      <c r="A1260">
        <v>7</v>
      </c>
      <c r="C1260" t="str">
        <f t="shared" si="238"/>
        <v>ODS7«</v>
      </c>
      <c r="D1260" s="8" t="s">
        <v>3</v>
      </c>
      <c r="E1260" s="8"/>
      <c r="F1260" s="2">
        <v>60</v>
      </c>
      <c r="G1260" s="2">
        <v>57.6</v>
      </c>
      <c r="H1260" s="2">
        <v>59.2</v>
      </c>
      <c r="I1260" s="2">
        <v>60.1</v>
      </c>
      <c r="J1260" s="2">
        <v>61.3</v>
      </c>
      <c r="K1260" s="2">
        <v>59.6</v>
      </c>
      <c r="L1260" s="2">
        <v>60.5</v>
      </c>
      <c r="M1260" s="2"/>
      <c r="N1260">
        <f>(L1260/G1260)^(1/5)-1</f>
        <v>9.8725749388275386E-3</v>
      </c>
      <c r="O1260">
        <f t="shared" ref="O1260:O1286" si="239">-N1260*100</f>
        <v>-0.98725749388275386</v>
      </c>
      <c r="P1260">
        <f t="shared" ref="P1260:P1286" si="240">IF(O1260&lt;-2,-5,IF(O1260&gt;2,5,2.5*O1260))</f>
        <v>-2.4681437347068846</v>
      </c>
      <c r="Q1260">
        <f t="shared" ref="Q1260:Q1286" si="241">MIN($L$1259:$L$1285)</f>
        <v>1.6</v>
      </c>
      <c r="R1260">
        <f t="shared" ref="R1260:R1286" si="242">MAX($L$1259:$L$1285)</f>
        <v>497.2</v>
      </c>
      <c r="S1260" s="3">
        <f>(L1260-R1260)/(Q1260-R1260)*100</f>
        <v>88.115415657788546</v>
      </c>
    </row>
    <row r="1261" spans="1:19" ht="14.45" x14ac:dyDescent="0.3">
      <c r="A1261">
        <v>7</v>
      </c>
      <c r="C1261" t="str">
        <f t="shared" si="238"/>
        <v>ODS7«</v>
      </c>
      <c r="D1261" s="8" t="s">
        <v>4</v>
      </c>
      <c r="E1261" s="8"/>
      <c r="F1261" s="2">
        <v>86</v>
      </c>
      <c r="G1261" s="2">
        <v>79.900000000000006</v>
      </c>
      <c r="H1261" s="2">
        <v>81.900000000000006</v>
      </c>
      <c r="I1261" s="2">
        <v>85.6</v>
      </c>
      <c r="J1261" s="2">
        <v>85.2</v>
      </c>
      <c r="K1261" s="2">
        <v>83.3</v>
      </c>
      <c r="L1261" s="2">
        <v>84.9</v>
      </c>
      <c r="M1261" s="2"/>
      <c r="N1261">
        <f>(L1261/G1261)^(1/5)-1</f>
        <v>1.2213632716374878E-2</v>
      </c>
      <c r="O1261">
        <f t="shared" si="239"/>
        <v>-1.2213632716374878</v>
      </c>
      <c r="P1261">
        <f t="shared" si="240"/>
        <v>-3.0534081790937195</v>
      </c>
      <c r="Q1261">
        <f t="shared" si="241"/>
        <v>1.6</v>
      </c>
      <c r="R1261">
        <f t="shared" si="242"/>
        <v>497.2</v>
      </c>
      <c r="S1261" s="3">
        <f>(L1261-R1261)/(Q1261-R1261)*100</f>
        <v>83.192090395480221</v>
      </c>
    </row>
    <row r="1262" spans="1:19" ht="14.45" x14ac:dyDescent="0.3">
      <c r="A1262">
        <v>7</v>
      </c>
      <c r="C1262" t="str">
        <f t="shared" si="238"/>
        <v>ODS7«</v>
      </c>
      <c r="D1262" s="8" t="s">
        <v>5</v>
      </c>
      <c r="E1262" s="8"/>
      <c r="F1262" s="2">
        <v>25.3</v>
      </c>
      <c r="G1262" s="2">
        <v>26.3</v>
      </c>
      <c r="H1262" s="2">
        <v>27.5</v>
      </c>
      <c r="I1262" s="2">
        <v>27.4</v>
      </c>
      <c r="J1262" s="2">
        <v>28.200000000000003</v>
      </c>
      <c r="K1262" s="2">
        <v>28.299999999999997</v>
      </c>
      <c r="L1262" s="2">
        <v>28</v>
      </c>
      <c r="M1262" s="2"/>
      <c r="N1262">
        <f>(L1262/G1262)^(1/5)-1</f>
        <v>1.2605907165777586E-2</v>
      </c>
      <c r="O1262">
        <f t="shared" si="239"/>
        <v>-1.2605907165777586</v>
      </c>
      <c r="P1262">
        <f t="shared" si="240"/>
        <v>-3.1514767914443964</v>
      </c>
      <c r="Q1262">
        <f t="shared" si="241"/>
        <v>1.6</v>
      </c>
      <c r="R1262">
        <f t="shared" si="242"/>
        <v>497.2</v>
      </c>
      <c r="S1262" s="3">
        <f>(L1262-R1262)/(Q1262-R1262)*100</f>
        <v>94.673123486682812</v>
      </c>
    </row>
    <row r="1263" spans="1:19" ht="14.45" x14ac:dyDescent="0.3">
      <c r="A1263">
        <v>7</v>
      </c>
      <c r="C1263" t="str">
        <f t="shared" si="238"/>
        <v>ODS7«</v>
      </c>
      <c r="D1263" s="8" t="s">
        <v>6</v>
      </c>
      <c r="E1263" s="8"/>
      <c r="F1263" s="2">
        <v>3.8000000000000003</v>
      </c>
      <c r="G1263" s="2">
        <v>3.8000000000000003</v>
      </c>
      <c r="H1263" s="2">
        <v>4</v>
      </c>
      <c r="I1263" s="2">
        <v>4.2</v>
      </c>
      <c r="J1263" s="2">
        <v>4.4000000000000004</v>
      </c>
      <c r="K1263" s="2">
        <v>4.5</v>
      </c>
      <c r="L1263" s="2">
        <v>4.4000000000000004</v>
      </c>
      <c r="M1263" s="2"/>
      <c r="N1263">
        <f>(L1263/G1263)^(1/5)-1</f>
        <v>2.9754778570413087E-2</v>
      </c>
      <c r="O1263">
        <f t="shared" si="239"/>
        <v>-2.9754778570413087</v>
      </c>
      <c r="P1263">
        <f t="shared" si="240"/>
        <v>-5</v>
      </c>
      <c r="Q1263">
        <f t="shared" si="241"/>
        <v>1.6</v>
      </c>
      <c r="R1263">
        <f t="shared" si="242"/>
        <v>497.2</v>
      </c>
      <c r="S1263" s="3">
        <f>(L1263-R1263)/(Q1263-R1263)*100</f>
        <v>99.435028248587571</v>
      </c>
    </row>
    <row r="1264" spans="1:19" ht="14.45" x14ac:dyDescent="0.3">
      <c r="A1264">
        <v>7</v>
      </c>
      <c r="C1264" t="str">
        <f t="shared" si="238"/>
        <v>ODS7«</v>
      </c>
      <c r="D1264" s="8" t="s">
        <v>7</v>
      </c>
      <c r="E1264" s="8"/>
      <c r="F1264" s="2">
        <v>14.6</v>
      </c>
      <c r="G1264" s="2">
        <v>13.8</v>
      </c>
      <c r="H1264" s="2">
        <v>14.6</v>
      </c>
      <c r="I1264" s="2">
        <v>14.7</v>
      </c>
      <c r="J1264" s="2">
        <v>15.200000000000001</v>
      </c>
      <c r="K1264" s="2">
        <v>15.1</v>
      </c>
      <c r="L1264" s="2">
        <v>15.1</v>
      </c>
      <c r="M1264" s="2"/>
      <c r="N1264">
        <f>(L1264/G1264)^(1/5)-1</f>
        <v>1.8168301733652692E-2</v>
      </c>
      <c r="O1264">
        <f t="shared" si="239"/>
        <v>-1.8168301733652692</v>
      </c>
      <c r="P1264">
        <f t="shared" si="240"/>
        <v>-4.5420754334131725</v>
      </c>
      <c r="Q1264">
        <f t="shared" si="241"/>
        <v>1.6</v>
      </c>
      <c r="R1264">
        <f t="shared" si="242"/>
        <v>497.2</v>
      </c>
      <c r="S1264" s="3">
        <f>(L1264-R1264)/(Q1264-R1264)*100</f>
        <v>97.276029055690074</v>
      </c>
    </row>
    <row r="1265" spans="1:19" ht="14.45" x14ac:dyDescent="0.3">
      <c r="A1265">
        <v>7</v>
      </c>
      <c r="C1265" t="str">
        <f t="shared" si="238"/>
        <v>ODS7«</v>
      </c>
      <c r="D1265" s="8" t="s">
        <v>8</v>
      </c>
      <c r="E1265" s="8"/>
      <c r="F1265" s="2">
        <v>31.9</v>
      </c>
      <c r="G1265" s="2">
        <v>30.599999999999998</v>
      </c>
      <c r="H1265" s="2">
        <v>31.099999999999998</v>
      </c>
      <c r="I1265" s="2">
        <v>31.8</v>
      </c>
      <c r="J1265" s="2">
        <v>32</v>
      </c>
      <c r="K1265" s="2">
        <v>32</v>
      </c>
      <c r="L1265" s="2">
        <v>31.1</v>
      </c>
      <c r="M1265" s="2"/>
      <c r="N1265">
        <f>(L1265/G1265)^(1/5)-1</f>
        <v>3.246821589127924E-3</v>
      </c>
      <c r="O1265">
        <f t="shared" si="239"/>
        <v>-0.3246821589127924</v>
      </c>
      <c r="P1265">
        <f t="shared" si="240"/>
        <v>-0.81170539728198099</v>
      </c>
      <c r="Q1265">
        <f t="shared" si="241"/>
        <v>1.6</v>
      </c>
      <c r="R1265">
        <f t="shared" si="242"/>
        <v>497.2</v>
      </c>
      <c r="S1265" s="3">
        <f>(L1265-R1265)/(Q1265-R1265)*100</f>
        <v>94.047619047619051</v>
      </c>
    </row>
    <row r="1266" spans="1:19" ht="14.45" x14ac:dyDescent="0.3">
      <c r="A1266">
        <v>7</v>
      </c>
      <c r="C1266" t="str">
        <f t="shared" si="238"/>
        <v>ODS7«</v>
      </c>
      <c r="D1266" s="8" t="s">
        <v>9</v>
      </c>
      <c r="E1266" s="8"/>
      <c r="F1266" s="2">
        <v>26.299999999999997</v>
      </c>
      <c r="G1266" s="2">
        <v>24.8</v>
      </c>
      <c r="H1266" s="2">
        <v>25.299999999999997</v>
      </c>
      <c r="I1266" s="2">
        <v>25.8</v>
      </c>
      <c r="J1266" s="2">
        <v>27.299999999999997</v>
      </c>
      <c r="K1266" s="2">
        <v>26.9</v>
      </c>
      <c r="L1266" s="2">
        <v>27.2</v>
      </c>
      <c r="M1266" s="2"/>
      <c r="N1266">
        <f>(L1266/G1266)^(1/5)-1</f>
        <v>1.8646376444729773E-2</v>
      </c>
      <c r="O1266">
        <f t="shared" si="239"/>
        <v>-1.8646376444729773</v>
      </c>
      <c r="P1266">
        <f t="shared" si="240"/>
        <v>-4.6615941111824437</v>
      </c>
      <c r="Q1266">
        <f t="shared" si="241"/>
        <v>1.6</v>
      </c>
      <c r="R1266">
        <f t="shared" si="242"/>
        <v>497.2</v>
      </c>
      <c r="S1266" s="3">
        <f>(L1266-R1266)/(Q1266-R1266)*100</f>
        <v>94.834543987086363</v>
      </c>
    </row>
    <row r="1267" spans="1:19" ht="14.45" x14ac:dyDescent="0.3">
      <c r="A1267">
        <v>7</v>
      </c>
      <c r="C1267" t="str">
        <f t="shared" si="238"/>
        <v>ODS7«</v>
      </c>
      <c r="D1267" s="8" t="s">
        <v>10</v>
      </c>
      <c r="E1267" s="8"/>
      <c r="F1267" s="2">
        <v>11.5</v>
      </c>
      <c r="G1267" s="2">
        <v>11</v>
      </c>
      <c r="H1267" s="2">
        <v>11</v>
      </c>
      <c r="I1267" s="2">
        <v>11.5</v>
      </c>
      <c r="J1267" s="2">
        <v>11.7</v>
      </c>
      <c r="K1267" s="2">
        <v>11.7</v>
      </c>
      <c r="L1267" s="2">
        <v>11.4</v>
      </c>
      <c r="M1267" s="2"/>
      <c r="N1267">
        <f>(L1267/G1267)^(1/5)-1</f>
        <v>7.1691930155293182E-3</v>
      </c>
      <c r="O1267">
        <f t="shared" si="239"/>
        <v>-0.71691930155293182</v>
      </c>
      <c r="P1267">
        <f t="shared" si="240"/>
        <v>-1.7922982538823296</v>
      </c>
      <c r="Q1267">
        <f t="shared" si="241"/>
        <v>1.6</v>
      </c>
      <c r="R1267">
        <f t="shared" si="242"/>
        <v>497.2</v>
      </c>
      <c r="S1267" s="3">
        <f>(L1267-R1267)/(Q1267-R1267)*100</f>
        <v>98.022598870056513</v>
      </c>
    </row>
    <row r="1268" spans="1:19" ht="14.45" x14ac:dyDescent="0.3">
      <c r="A1268">
        <v>7</v>
      </c>
      <c r="C1268" t="str">
        <f t="shared" si="238"/>
        <v>ODS7«</v>
      </c>
      <c r="D1268" s="8" t="s">
        <v>11</v>
      </c>
      <c r="E1268" s="8"/>
      <c r="F1268" s="2">
        <v>196.6</v>
      </c>
      <c r="G1268" s="2">
        <v>193.10000000000002</v>
      </c>
      <c r="H1268" s="2">
        <v>198.6</v>
      </c>
      <c r="I1268" s="2">
        <v>201.2</v>
      </c>
      <c r="J1268" s="2">
        <v>210.10000000000002</v>
      </c>
      <c r="K1268" s="2">
        <v>211.5</v>
      </c>
      <c r="L1268" s="2">
        <v>207.1</v>
      </c>
      <c r="M1268" s="2"/>
      <c r="N1268">
        <f>(L1268/G1268)^(1/5)-1</f>
        <v>1.4097156627408625E-2</v>
      </c>
      <c r="O1268">
        <f t="shared" si="239"/>
        <v>-1.4097156627408625</v>
      </c>
      <c r="P1268">
        <f t="shared" si="240"/>
        <v>-3.5242891568521562</v>
      </c>
      <c r="Q1268">
        <f t="shared" si="241"/>
        <v>1.6</v>
      </c>
      <c r="R1268">
        <f t="shared" si="242"/>
        <v>497.2</v>
      </c>
      <c r="S1268" s="3">
        <f>(L1268-R1268)/(Q1268-R1268)*100</f>
        <v>58.535108958837782</v>
      </c>
    </row>
    <row r="1269" spans="1:19" ht="14.45" x14ac:dyDescent="0.3">
      <c r="A1269">
        <v>7</v>
      </c>
      <c r="C1269" t="str">
        <f t="shared" si="238"/>
        <v>ODS7«</v>
      </c>
      <c r="D1269" s="8" t="s">
        <v>12</v>
      </c>
      <c r="E1269" s="8"/>
      <c r="F1269" s="2">
        <v>8.9</v>
      </c>
      <c r="G1269" s="2">
        <v>8.5</v>
      </c>
      <c r="H1269" s="2">
        <v>8.1</v>
      </c>
      <c r="I1269" s="2">
        <v>8.6999999999999993</v>
      </c>
      <c r="J1269" s="2">
        <v>8.6</v>
      </c>
      <c r="K1269" s="2">
        <v>9.1</v>
      </c>
      <c r="L1269" s="2">
        <v>7.6</v>
      </c>
      <c r="M1269" s="2"/>
      <c r="N1269">
        <f>(L1269/G1269)^(1/5)-1</f>
        <v>-2.2134929550402083E-2</v>
      </c>
      <c r="O1269">
        <f t="shared" si="239"/>
        <v>2.2134929550402083</v>
      </c>
      <c r="P1269">
        <f t="shared" si="240"/>
        <v>5</v>
      </c>
      <c r="Q1269">
        <f t="shared" si="241"/>
        <v>1.6</v>
      </c>
      <c r="R1269">
        <f t="shared" si="242"/>
        <v>497.2</v>
      </c>
      <c r="S1269" s="3">
        <f>(L1269-R1269)/(Q1269-R1269)*100</f>
        <v>98.789346246973366</v>
      </c>
    </row>
    <row r="1270" spans="1:19" ht="14.45" x14ac:dyDescent="0.3">
      <c r="A1270">
        <v>7</v>
      </c>
      <c r="C1270" t="str">
        <f t="shared" si="238"/>
        <v>ODS7«</v>
      </c>
      <c r="D1270" s="8" t="s">
        <v>13</v>
      </c>
      <c r="E1270" s="8"/>
      <c r="F1270" s="2">
        <v>56.7</v>
      </c>
      <c r="G1270" s="2">
        <v>57.2</v>
      </c>
      <c r="H1270" s="2">
        <v>55.4</v>
      </c>
      <c r="I1270" s="2">
        <v>57.400000000000006</v>
      </c>
      <c r="J1270" s="2">
        <v>57.400000000000006</v>
      </c>
      <c r="K1270" s="2">
        <v>58.5</v>
      </c>
      <c r="L1270" s="2">
        <v>57.400000000000006</v>
      </c>
      <c r="M1270" s="2"/>
      <c r="N1270">
        <f>(L1270/G1270)^(1/5)-1</f>
        <v>6.9832470319419748E-4</v>
      </c>
      <c r="O1270">
        <f t="shared" si="239"/>
        <v>-6.9832470319419748E-2</v>
      </c>
      <c r="P1270">
        <f t="shared" si="240"/>
        <v>-0.17458117579854937</v>
      </c>
      <c r="Q1270">
        <f t="shared" si="241"/>
        <v>1.6</v>
      </c>
      <c r="R1270">
        <f t="shared" si="242"/>
        <v>497.2</v>
      </c>
      <c r="S1270" s="3">
        <f>(L1270-R1270)/(Q1270-R1270)*100</f>
        <v>88.740920096852292</v>
      </c>
    </row>
    <row r="1271" spans="1:19" ht="14.45" x14ac:dyDescent="0.3">
      <c r="A1271">
        <v>7</v>
      </c>
      <c r="C1271" t="str">
        <f t="shared" si="238"/>
        <v>ODS7«</v>
      </c>
      <c r="D1271" s="8" t="s">
        <v>14</v>
      </c>
      <c r="E1271" s="8"/>
      <c r="F1271" s="2">
        <v>406.7</v>
      </c>
      <c r="G1271" s="2">
        <v>385.20000000000005</v>
      </c>
      <c r="H1271" s="2">
        <v>392.8</v>
      </c>
      <c r="I1271" s="2">
        <v>390.4</v>
      </c>
      <c r="J1271" s="2">
        <v>388.6</v>
      </c>
      <c r="K1271" s="2">
        <v>385.70000000000005</v>
      </c>
      <c r="L1271" s="2">
        <v>380.8</v>
      </c>
      <c r="M1271" s="2"/>
      <c r="N1271">
        <f>(L1271/G1271)^(1/5)-1</f>
        <v>-2.2950377657572352E-3</v>
      </c>
      <c r="O1271">
        <f t="shared" si="239"/>
        <v>0.22950377657572352</v>
      </c>
      <c r="P1271">
        <f t="shared" si="240"/>
        <v>0.57375944143930879</v>
      </c>
      <c r="Q1271">
        <f t="shared" si="241"/>
        <v>1.6</v>
      </c>
      <c r="R1271">
        <f t="shared" si="242"/>
        <v>497.2</v>
      </c>
      <c r="S1271" s="3">
        <f>(L1271-R1271)/(Q1271-R1271)*100</f>
        <v>23.486682808716704</v>
      </c>
    </row>
    <row r="1272" spans="1:19" ht="14.45" x14ac:dyDescent="0.3">
      <c r="A1272">
        <v>7</v>
      </c>
      <c r="C1272" t="str">
        <f t="shared" si="238"/>
        <v>ODS7«</v>
      </c>
      <c r="D1272" s="8" t="s">
        <v>15</v>
      </c>
      <c r="E1272" s="8"/>
      <c r="F1272" s="2">
        <v>38.700000000000003</v>
      </c>
      <c r="G1272" s="2">
        <v>38.9</v>
      </c>
      <c r="H1272" s="2">
        <v>40</v>
      </c>
      <c r="I1272" s="2">
        <v>39.900000000000006</v>
      </c>
      <c r="J1272" s="2">
        <v>39.599999999999994</v>
      </c>
      <c r="K1272" s="2">
        <v>38.5</v>
      </c>
      <c r="L1272" s="2">
        <v>40.5</v>
      </c>
      <c r="M1272" s="2"/>
      <c r="N1272">
        <f>(L1272/G1272)^(1/5)-1</f>
        <v>8.0941264432914384E-3</v>
      </c>
      <c r="O1272">
        <f t="shared" si="239"/>
        <v>-0.80941264432914384</v>
      </c>
      <c r="P1272">
        <f t="shared" si="240"/>
        <v>-2.0235316108228596</v>
      </c>
      <c r="Q1272">
        <f t="shared" si="241"/>
        <v>1.6</v>
      </c>
      <c r="R1272">
        <f t="shared" si="242"/>
        <v>497.2</v>
      </c>
      <c r="S1272" s="3">
        <f>(L1272-R1272)/(Q1272-R1272)*100</f>
        <v>92.150928167877325</v>
      </c>
    </row>
    <row r="1273" spans="1:19" ht="14.45" x14ac:dyDescent="0.3">
      <c r="A1273">
        <v>7</v>
      </c>
      <c r="C1273" t="str">
        <f t="shared" si="238"/>
        <v>ODS7«</v>
      </c>
      <c r="D1273" s="8" t="s">
        <v>16</v>
      </c>
      <c r="E1273" s="8"/>
      <c r="F1273" s="2">
        <v>39</v>
      </c>
      <c r="G1273" s="2">
        <v>38.200000000000003</v>
      </c>
      <c r="H1273" s="2">
        <v>40.700000000000003</v>
      </c>
      <c r="I1273" s="2">
        <v>41.5</v>
      </c>
      <c r="J1273" s="2">
        <v>43</v>
      </c>
      <c r="K1273" s="2">
        <v>43</v>
      </c>
      <c r="L1273" s="2">
        <v>43.2</v>
      </c>
      <c r="M1273" s="2"/>
      <c r="N1273">
        <f>(L1273/G1273)^(1/5)-1</f>
        <v>2.4906097222159085E-2</v>
      </c>
      <c r="O1273">
        <f t="shared" si="239"/>
        <v>-2.4906097222159085</v>
      </c>
      <c r="P1273">
        <f t="shared" si="240"/>
        <v>-5</v>
      </c>
      <c r="Q1273">
        <f t="shared" si="241"/>
        <v>1.6</v>
      </c>
      <c r="R1273">
        <f t="shared" si="242"/>
        <v>497.2</v>
      </c>
      <c r="S1273" s="3">
        <f>(L1273-R1273)/(Q1273-R1273)*100</f>
        <v>91.60613397901534</v>
      </c>
    </row>
    <row r="1274" spans="1:19" ht="14.45" x14ac:dyDescent="0.3">
      <c r="A1274">
        <v>7</v>
      </c>
      <c r="C1274" t="str">
        <f t="shared" si="238"/>
        <v>ODS7«</v>
      </c>
      <c r="D1274" s="8" t="s">
        <v>17</v>
      </c>
      <c r="E1274" s="8"/>
      <c r="F1274" s="2">
        <v>23.9</v>
      </c>
      <c r="G1274" s="2">
        <v>24.200000000000003</v>
      </c>
      <c r="H1274" s="2">
        <v>25.3</v>
      </c>
      <c r="I1274" s="2">
        <v>26.299999999999997</v>
      </c>
      <c r="J1274" s="2">
        <v>26.4</v>
      </c>
      <c r="K1274" s="2">
        <v>27.1</v>
      </c>
      <c r="L1274" s="2">
        <v>27.1</v>
      </c>
      <c r="M1274" s="2"/>
      <c r="N1274">
        <f>(L1274/G1274)^(1/5)-1</f>
        <v>2.2894362265134971E-2</v>
      </c>
      <c r="O1274">
        <f t="shared" si="239"/>
        <v>-2.2894362265134971</v>
      </c>
      <c r="P1274">
        <f t="shared" si="240"/>
        <v>-5</v>
      </c>
      <c r="Q1274">
        <f t="shared" si="241"/>
        <v>1.6</v>
      </c>
      <c r="R1274">
        <f t="shared" si="242"/>
        <v>497.2</v>
      </c>
      <c r="S1274" s="3">
        <f>(L1274-R1274)/(Q1274-R1274)*100</f>
        <v>94.854721549636807</v>
      </c>
    </row>
    <row r="1275" spans="1:19" ht="14.45" x14ac:dyDescent="0.3">
      <c r="A1275">
        <v>7</v>
      </c>
      <c r="C1275" t="str">
        <f t="shared" si="238"/>
        <v>ODS7«</v>
      </c>
      <c r="D1275" s="8" t="s">
        <v>18</v>
      </c>
      <c r="E1275" s="8"/>
      <c r="F1275" s="2">
        <v>270.7</v>
      </c>
      <c r="G1275" s="2">
        <v>256</v>
      </c>
      <c r="H1275" s="2">
        <v>265.3</v>
      </c>
      <c r="I1275" s="2">
        <v>263.89999999999998</v>
      </c>
      <c r="J1275" s="2">
        <v>264.2</v>
      </c>
      <c r="K1275" s="2">
        <v>263.60000000000002</v>
      </c>
      <c r="L1275" s="2">
        <v>261.39999999999998</v>
      </c>
      <c r="M1275" s="2"/>
      <c r="N1275">
        <f>(L1275/G1275)^(1/5)-1</f>
        <v>4.1835982578304343E-3</v>
      </c>
      <c r="O1275">
        <f t="shared" si="239"/>
        <v>-0.41835982578304343</v>
      </c>
      <c r="P1275">
        <f t="shared" si="240"/>
        <v>-1.0458995644576086</v>
      </c>
      <c r="Q1275">
        <f t="shared" si="241"/>
        <v>1.6</v>
      </c>
      <c r="R1275">
        <f t="shared" si="242"/>
        <v>497.2</v>
      </c>
      <c r="S1275" s="3">
        <f>(L1275-R1275)/(Q1275-R1275)*100</f>
        <v>47.57869249394674</v>
      </c>
    </row>
    <row r="1276" spans="1:19" ht="14.45" x14ac:dyDescent="0.3">
      <c r="A1276">
        <v>7</v>
      </c>
      <c r="C1276" t="str">
        <f t="shared" si="238"/>
        <v>ODS7«</v>
      </c>
      <c r="D1276" s="8" t="s">
        <v>19</v>
      </c>
      <c r="E1276" s="8"/>
      <c r="F1276" s="2">
        <v>8.3000000000000007</v>
      </c>
      <c r="G1276" s="2">
        <v>8.3000000000000007</v>
      </c>
      <c r="H1276" s="2">
        <v>8.1</v>
      </c>
      <c r="I1276" s="2">
        <v>8.1</v>
      </c>
      <c r="J1276" s="2">
        <v>8.5</v>
      </c>
      <c r="K1276" s="2">
        <v>8.9</v>
      </c>
      <c r="L1276" s="2">
        <v>8.6999999999999993</v>
      </c>
      <c r="M1276" s="2"/>
      <c r="N1276">
        <f>(L1276/G1276)^(1/5)-1</f>
        <v>9.4579485390164919E-3</v>
      </c>
      <c r="O1276">
        <f t="shared" si="239"/>
        <v>-0.94579485390164919</v>
      </c>
      <c r="P1276">
        <f t="shared" si="240"/>
        <v>-2.364487134754123</v>
      </c>
      <c r="Q1276">
        <f t="shared" si="241"/>
        <v>1.6</v>
      </c>
      <c r="R1276">
        <f t="shared" si="242"/>
        <v>497.2</v>
      </c>
      <c r="S1276" s="3">
        <f>(L1276-R1276)/(Q1276-R1276)*100</f>
        <v>98.567393058918483</v>
      </c>
    </row>
    <row r="1277" spans="1:19" ht="14.45" x14ac:dyDescent="0.3">
      <c r="A1277">
        <v>7</v>
      </c>
      <c r="C1277" t="str">
        <f t="shared" si="238"/>
        <v>ODS7«</v>
      </c>
      <c r="D1277" s="8" t="s">
        <v>20</v>
      </c>
      <c r="E1277" s="8"/>
      <c r="F1277" s="2">
        <v>10.6</v>
      </c>
      <c r="G1277" s="2">
        <v>10.7</v>
      </c>
      <c r="H1277" s="2">
        <v>10.7</v>
      </c>
      <c r="I1277" s="2">
        <v>11.1</v>
      </c>
      <c r="J1277" s="2">
        <v>11.5</v>
      </c>
      <c r="K1277" s="2">
        <v>12</v>
      </c>
      <c r="L1277" s="2">
        <v>11.899999999999999</v>
      </c>
      <c r="M1277" s="2"/>
      <c r="N1277">
        <f>(L1277/G1277)^(1/5)-1</f>
        <v>2.1486512667194813E-2</v>
      </c>
      <c r="O1277">
        <f t="shared" si="239"/>
        <v>-2.1486512667194813</v>
      </c>
      <c r="P1277">
        <f t="shared" si="240"/>
        <v>-5</v>
      </c>
      <c r="Q1277">
        <f t="shared" si="241"/>
        <v>1.6</v>
      </c>
      <c r="R1277">
        <f t="shared" si="242"/>
        <v>497.2</v>
      </c>
      <c r="S1277" s="3">
        <f>(L1277-R1277)/(Q1277-R1277)*100</f>
        <v>97.921711057304279</v>
      </c>
    </row>
    <row r="1278" spans="1:19" ht="14.45" x14ac:dyDescent="0.3">
      <c r="A1278">
        <v>7</v>
      </c>
      <c r="C1278" t="str">
        <f t="shared" si="238"/>
        <v>ODS7«</v>
      </c>
      <c r="D1278" s="8" t="s">
        <v>21</v>
      </c>
      <c r="E1278" s="8"/>
      <c r="F1278" s="2">
        <v>8.3999999999999986</v>
      </c>
      <c r="G1278" s="2">
        <v>8.1999999999999993</v>
      </c>
      <c r="H1278" s="2">
        <v>8.1</v>
      </c>
      <c r="I1278" s="2">
        <v>8.1999999999999993</v>
      </c>
      <c r="J1278" s="2">
        <v>8.5</v>
      </c>
      <c r="K1278" s="2">
        <v>8.9</v>
      </c>
      <c r="L1278" s="2">
        <v>8.9</v>
      </c>
      <c r="M1278" s="2"/>
      <c r="N1278">
        <f>(L1278/G1278)^(1/5)-1</f>
        <v>1.6518368734998568E-2</v>
      </c>
      <c r="O1278">
        <f t="shared" si="239"/>
        <v>-1.6518368734998568</v>
      </c>
      <c r="P1278">
        <f t="shared" si="240"/>
        <v>-4.1295921837496419</v>
      </c>
      <c r="Q1278">
        <f t="shared" si="241"/>
        <v>1.6</v>
      </c>
      <c r="R1278">
        <f t="shared" si="242"/>
        <v>497.2</v>
      </c>
      <c r="S1278" s="3">
        <f>(L1278-R1278)/(Q1278-R1278)*100</f>
        <v>98.52703793381761</v>
      </c>
    </row>
    <row r="1279" spans="1:19" ht="14.45" x14ac:dyDescent="0.3">
      <c r="A1279">
        <v>7</v>
      </c>
      <c r="C1279" t="str">
        <f t="shared" si="238"/>
        <v>ODS7«</v>
      </c>
      <c r="D1279" s="8" t="s">
        <v>22</v>
      </c>
      <c r="E1279" s="8"/>
      <c r="F1279" s="2">
        <v>1.4</v>
      </c>
      <c r="G1279" s="2">
        <v>1.5</v>
      </c>
      <c r="H1279" s="2">
        <v>1.4</v>
      </c>
      <c r="I1279" s="2">
        <v>1.2999999999999998</v>
      </c>
      <c r="J1279" s="2">
        <v>1.4</v>
      </c>
      <c r="K1279" s="2">
        <v>1.5</v>
      </c>
      <c r="L1279" s="2">
        <v>1.6</v>
      </c>
      <c r="M1279" s="2"/>
      <c r="N1279">
        <f>(L1279/G1279)^(1/5)-1</f>
        <v>1.299136822423641E-2</v>
      </c>
      <c r="O1279">
        <f t="shared" si="239"/>
        <v>-1.299136822423641</v>
      </c>
      <c r="P1279">
        <f t="shared" si="240"/>
        <v>-3.2478420560591026</v>
      </c>
      <c r="Q1279">
        <f t="shared" si="241"/>
        <v>1.6</v>
      </c>
      <c r="R1279">
        <f t="shared" si="242"/>
        <v>497.2</v>
      </c>
      <c r="S1279" s="3">
        <f>(L1279-R1279)/(Q1279-R1279)*100</f>
        <v>100</v>
      </c>
    </row>
    <row r="1280" spans="1:19" ht="14.45" x14ac:dyDescent="0.3">
      <c r="A1280">
        <v>7</v>
      </c>
      <c r="C1280" t="str">
        <f t="shared" si="238"/>
        <v>ODS7«</v>
      </c>
      <c r="D1280" s="8" t="s">
        <v>23</v>
      </c>
      <c r="E1280" s="8"/>
      <c r="F1280" s="2">
        <v>118.1</v>
      </c>
      <c r="G1280" s="2">
        <v>109.9</v>
      </c>
      <c r="H1280" s="2">
        <v>112.69999999999999</v>
      </c>
      <c r="I1280" s="2">
        <v>114.80000000000001</v>
      </c>
      <c r="J1280" s="2">
        <v>115.10000000000001</v>
      </c>
      <c r="K1280" s="2">
        <v>114.9</v>
      </c>
      <c r="L1280" s="2">
        <v>113.4</v>
      </c>
      <c r="M1280" s="2"/>
      <c r="N1280">
        <f>(L1280/G1280)^(1/5)-1</f>
        <v>6.2898042398402687E-3</v>
      </c>
      <c r="O1280">
        <f t="shared" si="239"/>
        <v>-0.62898042398402687</v>
      </c>
      <c r="P1280">
        <f t="shared" si="240"/>
        <v>-1.5724510599600672</v>
      </c>
      <c r="Q1280">
        <f t="shared" si="241"/>
        <v>1.6</v>
      </c>
      <c r="R1280">
        <f t="shared" si="242"/>
        <v>497.2</v>
      </c>
      <c r="S1280" s="3">
        <f>(L1280-R1280)/(Q1280-R1280)*100</f>
        <v>77.441485068603711</v>
      </c>
    </row>
    <row r="1281" spans="1:19" ht="14.45" x14ac:dyDescent="0.3">
      <c r="A1281">
        <v>7</v>
      </c>
      <c r="C1281" t="str">
        <f t="shared" si="238"/>
        <v>ODS7«</v>
      </c>
      <c r="D1281" s="8" t="s">
        <v>24</v>
      </c>
      <c r="E1281" s="8"/>
      <c r="F1281" s="2">
        <v>156.69999999999999</v>
      </c>
      <c r="G1281" s="2">
        <v>151.1</v>
      </c>
      <c r="H1281" s="2">
        <v>152.39999999999998</v>
      </c>
      <c r="I1281" s="2">
        <v>161.39999999999998</v>
      </c>
      <c r="J1281" s="2">
        <v>170</v>
      </c>
      <c r="K1281" s="2">
        <v>172.8</v>
      </c>
      <c r="L1281" s="2">
        <v>169.1</v>
      </c>
      <c r="M1281" s="2"/>
      <c r="N1281">
        <f>(L1281/G1281)^(1/5)-1</f>
        <v>2.2764931745369754E-2</v>
      </c>
      <c r="O1281">
        <f t="shared" si="239"/>
        <v>-2.2764931745369754</v>
      </c>
      <c r="P1281">
        <f t="shared" si="240"/>
        <v>-5</v>
      </c>
      <c r="Q1281">
        <f t="shared" si="241"/>
        <v>1.6</v>
      </c>
      <c r="R1281">
        <f t="shared" si="242"/>
        <v>497.2</v>
      </c>
      <c r="S1281" s="3">
        <f>(L1281-R1281)/(Q1281-R1281)*100</f>
        <v>66.202582728006462</v>
      </c>
    </row>
    <row r="1282" spans="1:19" ht="14.45" x14ac:dyDescent="0.3">
      <c r="A1282">
        <v>7</v>
      </c>
      <c r="C1282" t="str">
        <f t="shared" si="238"/>
        <v>ODS7«</v>
      </c>
      <c r="D1282" s="8" t="s">
        <v>25</v>
      </c>
      <c r="E1282" s="8"/>
      <c r="F1282" s="2">
        <v>36.799999999999997</v>
      </c>
      <c r="G1282" s="2">
        <v>36.5</v>
      </c>
      <c r="H1282" s="2">
        <v>37.700000000000003</v>
      </c>
      <c r="I1282" s="2">
        <v>38</v>
      </c>
      <c r="J1282" s="2">
        <v>39.400000000000006</v>
      </c>
      <c r="K1282" s="2">
        <v>39.599999999999994</v>
      </c>
      <c r="L1282" s="2">
        <v>39.200000000000003</v>
      </c>
      <c r="M1282" s="2"/>
      <c r="N1282">
        <f>(L1282/G1282)^(1/5)-1</f>
        <v>1.437524137550561E-2</v>
      </c>
      <c r="O1282">
        <f t="shared" si="239"/>
        <v>-1.437524137550561</v>
      </c>
      <c r="P1282">
        <f t="shared" si="240"/>
        <v>-3.5938103438764024</v>
      </c>
      <c r="Q1282">
        <f t="shared" si="241"/>
        <v>1.6</v>
      </c>
      <c r="R1282">
        <f t="shared" si="242"/>
        <v>497.2</v>
      </c>
      <c r="S1282" s="3">
        <f>(L1282-R1282)/(Q1282-R1282)*100</f>
        <v>92.413236481033096</v>
      </c>
    </row>
    <row r="1283" spans="1:19" ht="14.45" x14ac:dyDescent="0.3">
      <c r="A1283">
        <v>7</v>
      </c>
      <c r="C1283" t="str">
        <f t="shared" si="238"/>
        <v>ODS7«</v>
      </c>
      <c r="D1283" s="8" t="s">
        <v>26</v>
      </c>
      <c r="E1283" s="8"/>
      <c r="F1283" s="2">
        <v>64.900000000000006</v>
      </c>
      <c r="G1283" s="2">
        <v>62.6</v>
      </c>
      <c r="H1283" s="2">
        <v>63.599999999999994</v>
      </c>
      <c r="I1283" s="2">
        <v>64.5</v>
      </c>
      <c r="J1283" s="2">
        <v>65.900000000000006</v>
      </c>
      <c r="K1283" s="2">
        <v>65.7</v>
      </c>
      <c r="L1283" s="2">
        <v>65.3</v>
      </c>
      <c r="M1283" s="2"/>
      <c r="N1283">
        <f>(L1283/G1283)^(1/5)-1</f>
        <v>8.4811142223690794E-3</v>
      </c>
      <c r="O1283">
        <f t="shared" si="239"/>
        <v>-0.84811142223690794</v>
      </c>
      <c r="P1283">
        <f t="shared" si="240"/>
        <v>-2.1202785555922699</v>
      </c>
      <c r="Q1283">
        <f t="shared" si="241"/>
        <v>1.6</v>
      </c>
      <c r="R1283">
        <f t="shared" si="242"/>
        <v>497.2</v>
      </c>
      <c r="S1283" s="3">
        <f>(L1283-R1283)/(Q1283-R1283)*100</f>
        <v>87.146892655367239</v>
      </c>
    </row>
    <row r="1284" spans="1:19" ht="14.45" x14ac:dyDescent="0.3">
      <c r="A1284">
        <v>7</v>
      </c>
      <c r="C1284" t="str">
        <f t="shared" si="238"/>
        <v>ODS7«</v>
      </c>
      <c r="D1284" s="8" t="s">
        <v>27</v>
      </c>
      <c r="E1284" s="8"/>
      <c r="F1284" s="2">
        <v>52.2</v>
      </c>
      <c r="G1284" s="2">
        <v>51.8</v>
      </c>
      <c r="H1284" s="2">
        <v>52.7</v>
      </c>
      <c r="I1284" s="2">
        <v>52.9</v>
      </c>
      <c r="J1284" s="2">
        <v>55.8</v>
      </c>
      <c r="K1284" s="2">
        <v>56.2</v>
      </c>
      <c r="L1284" s="2">
        <v>55.9</v>
      </c>
      <c r="M1284" s="2"/>
      <c r="N1284">
        <f>(L1284/G1284)^(1/5)-1</f>
        <v>1.5351488035640903E-2</v>
      </c>
      <c r="O1284">
        <f t="shared" si="239"/>
        <v>-1.5351488035640903</v>
      </c>
      <c r="P1284">
        <f t="shared" si="240"/>
        <v>-3.8378720089102258</v>
      </c>
      <c r="Q1284">
        <f t="shared" si="241"/>
        <v>1.6</v>
      </c>
      <c r="R1284">
        <f t="shared" si="242"/>
        <v>497.2</v>
      </c>
      <c r="S1284" s="3">
        <f>(L1284-R1284)/(Q1284-R1284)*100</f>
        <v>89.043583535108979</v>
      </c>
    </row>
    <row r="1285" spans="1:19" ht="14.45" x14ac:dyDescent="0.3">
      <c r="A1285">
        <v>7</v>
      </c>
      <c r="C1285" t="str">
        <f t="shared" si="238"/>
        <v>ODS7«</v>
      </c>
      <c r="D1285" s="8" t="s">
        <v>28</v>
      </c>
      <c r="E1285" s="8"/>
      <c r="F1285" s="2">
        <v>78.400000000000006</v>
      </c>
      <c r="G1285" s="2">
        <v>77.2</v>
      </c>
      <c r="H1285" s="2">
        <v>75.599999999999994</v>
      </c>
      <c r="I1285" s="2">
        <v>77.699999999999989</v>
      </c>
      <c r="J1285" s="2">
        <v>78.5</v>
      </c>
      <c r="K1285" s="2">
        <v>79.3</v>
      </c>
      <c r="L1285" s="2">
        <v>77.400000000000006</v>
      </c>
      <c r="M1285" s="2"/>
      <c r="N1285">
        <f>(L1285/G1285)^(1/5)-1</f>
        <v>5.1759862095135389E-4</v>
      </c>
      <c r="O1285">
        <f t="shared" si="239"/>
        <v>-5.1759862095135389E-2</v>
      </c>
      <c r="P1285">
        <f t="shared" si="240"/>
        <v>-0.12939965523783847</v>
      </c>
      <c r="Q1285">
        <f t="shared" si="241"/>
        <v>1.6</v>
      </c>
      <c r="R1285">
        <f t="shared" si="242"/>
        <v>497.2</v>
      </c>
      <c r="S1285" s="3">
        <f>(L1285-R1285)/(Q1285-R1285)*100</f>
        <v>84.705407586763513</v>
      </c>
    </row>
    <row r="1286" spans="1:19" ht="14.45" x14ac:dyDescent="0.3">
      <c r="A1286">
        <v>7</v>
      </c>
      <c r="C1286" t="str">
        <f t="shared" si="238"/>
        <v>ODS7«</v>
      </c>
      <c r="D1286" s="8" t="s">
        <v>29</v>
      </c>
      <c r="E1286" s="8"/>
      <c r="F1286" s="2">
        <v>2365.3000000000002</v>
      </c>
      <c r="G1286" s="2">
        <v>2270</v>
      </c>
      <c r="H1286" s="2">
        <v>2312</v>
      </c>
      <c r="I1286" s="2">
        <v>2342.5</v>
      </c>
      <c r="J1286" s="2">
        <v>2374.3000000000002</v>
      </c>
      <c r="K1286" s="2">
        <v>2365.3999999999996</v>
      </c>
      <c r="L1286" s="2">
        <v>2335.5</v>
      </c>
      <c r="M1286" s="2"/>
      <c r="N1286">
        <f>(L1286/G1286)^(1/5)-1</f>
        <v>5.7054483191258942E-3</v>
      </c>
      <c r="O1286">
        <f t="shared" si="239"/>
        <v>-0.57054483191258942</v>
      </c>
      <c r="P1286">
        <f t="shared" si="240"/>
        <v>-1.4263620797814736</v>
      </c>
      <c r="Q1286">
        <f t="shared" si="241"/>
        <v>1.6</v>
      </c>
      <c r="R1286">
        <f t="shared" si="242"/>
        <v>497.2</v>
      </c>
      <c r="S1286" s="3">
        <f>(L1286-R1286)/(Q1286-R1286)*100</f>
        <v>-370.92413236481036</v>
      </c>
    </row>
    <row r="1287" spans="1:19" ht="14.45" x14ac:dyDescent="0.3">
      <c r="A1287">
        <v>7</v>
      </c>
      <c r="C1287" t="str">
        <f t="shared" si="238"/>
        <v>ODS7«</v>
      </c>
      <c r="D1287" s="7" t="s">
        <v>64</v>
      </c>
      <c r="E1287" s="7"/>
      <c r="F1287" s="2"/>
      <c r="G1287" s="2"/>
      <c r="H1287" s="2"/>
      <c r="I1287" s="2"/>
      <c r="J1287" s="2"/>
      <c r="K1287" s="2"/>
      <c r="L1287" s="2"/>
      <c r="M1287" s="2"/>
      <c r="O1287" t="s">
        <v>195</v>
      </c>
      <c r="S1287" s="3"/>
    </row>
    <row r="1288" spans="1:19" ht="14.45" x14ac:dyDescent="0.3">
      <c r="A1288">
        <v>7</v>
      </c>
      <c r="C1288" t="str">
        <f t="shared" si="238"/>
        <v>ODS7«</v>
      </c>
      <c r="D1288" s="8" t="s">
        <v>2</v>
      </c>
      <c r="E1288" s="8"/>
      <c r="F1288" s="2">
        <v>13.76</v>
      </c>
      <c r="G1288" s="2">
        <v>14.385</v>
      </c>
      <c r="H1288" s="2">
        <v>14.906000000000001</v>
      </c>
      <c r="I1288" s="2">
        <v>14.888999999999999</v>
      </c>
      <c r="J1288" s="2">
        <v>15.476000000000001</v>
      </c>
      <c r="K1288" s="2">
        <v>16.672999999999998</v>
      </c>
      <c r="L1288" s="2">
        <v>17.353999999999999</v>
      </c>
      <c r="M1288" s="2"/>
      <c r="N1288">
        <f>(L1288/G1288)^(1/5)-1</f>
        <v>3.8240450786085622E-2</v>
      </c>
      <c r="O1288">
        <f>N1288*100</f>
        <v>3.8240450786085622</v>
      </c>
      <c r="P1288">
        <f>IF(O1288&lt;-2,-5,IF(O1288&gt;2,5,2.5*O1288))</f>
        <v>5</v>
      </c>
      <c r="Q1288">
        <f>MAX($L$1288:$L$1314)</f>
        <v>56.390999999999998</v>
      </c>
      <c r="R1288">
        <f>MIN($L$1288:$L$1314)</f>
        <v>7.0469999999999997</v>
      </c>
      <c r="S1288" s="3">
        <f>(L1288-R1288)/(Q1288-R1288)*100</f>
        <v>20.888051232166017</v>
      </c>
    </row>
    <row r="1289" spans="1:19" ht="14.45" x14ac:dyDescent="0.3">
      <c r="A1289">
        <v>7</v>
      </c>
      <c r="C1289" t="str">
        <f t="shared" si="238"/>
        <v>ODS7«</v>
      </c>
      <c r="D1289" s="8" t="s">
        <v>3</v>
      </c>
      <c r="E1289" s="8"/>
      <c r="F1289" s="2">
        <v>32.665999999999997</v>
      </c>
      <c r="G1289" s="2">
        <v>33.552999999999997</v>
      </c>
      <c r="H1289" s="2">
        <v>33.502000000000002</v>
      </c>
      <c r="I1289" s="2">
        <v>33.374000000000002</v>
      </c>
      <c r="J1289" s="2">
        <v>33.140999999999998</v>
      </c>
      <c r="K1289" s="2">
        <v>33.805999999999997</v>
      </c>
      <c r="L1289" s="2">
        <v>33.625999999999998</v>
      </c>
      <c r="M1289" s="2"/>
      <c r="N1289">
        <f>(L1289/G1289)^(1/5)-1</f>
        <v>4.347542900087209E-4</v>
      </c>
      <c r="O1289">
        <f t="shared" ref="O1289:O1315" si="243">N1289*100</f>
        <v>4.347542900087209E-2</v>
      </c>
      <c r="P1289">
        <f t="shared" ref="P1289:P1315" si="244">IF(O1289&lt;-2,-5,IF(O1289&gt;2,5,2.5*O1289))</f>
        <v>0.10868857250218023</v>
      </c>
      <c r="Q1289">
        <f t="shared" ref="Q1289:Q1315" si="245">MAX($L$1288:$L$1314)</f>
        <v>56.390999999999998</v>
      </c>
      <c r="R1289">
        <f t="shared" ref="R1289:R1315" si="246">MIN($L$1288:$L$1314)</f>
        <v>7.0469999999999997</v>
      </c>
      <c r="S1289" s="3">
        <f>(L1289-R1289)/(Q1289-R1289)*100</f>
        <v>53.864704928664068</v>
      </c>
    </row>
    <row r="1290" spans="1:19" ht="14.45" x14ac:dyDescent="0.3">
      <c r="A1290">
        <v>7</v>
      </c>
      <c r="C1290" t="str">
        <f t="shared" si="238"/>
        <v>ODS7«</v>
      </c>
      <c r="D1290" s="8" t="s">
        <v>4</v>
      </c>
      <c r="E1290" s="8"/>
      <c r="F1290" s="2">
        <v>7.65</v>
      </c>
      <c r="G1290" s="2">
        <v>8.0429999999999993</v>
      </c>
      <c r="H1290" s="2">
        <v>8.0259999999999998</v>
      </c>
      <c r="I1290" s="2">
        <v>8.7520000000000007</v>
      </c>
      <c r="J1290" s="2">
        <v>9.1129999999999995</v>
      </c>
      <c r="K1290" s="2">
        <v>9.4779999999999998</v>
      </c>
      <c r="L1290" s="2">
        <v>9.9239999999999995</v>
      </c>
      <c r="M1290" s="2"/>
      <c r="N1290">
        <f>(L1290/G1290)^(1/5)-1</f>
        <v>4.2926583272114849E-2</v>
      </c>
      <c r="O1290">
        <f t="shared" si="243"/>
        <v>4.2926583272114849</v>
      </c>
      <c r="P1290">
        <f t="shared" si="244"/>
        <v>5</v>
      </c>
      <c r="Q1290">
        <f t="shared" si="245"/>
        <v>56.390999999999998</v>
      </c>
      <c r="R1290">
        <f t="shared" si="246"/>
        <v>7.0469999999999997</v>
      </c>
      <c r="S1290" s="3">
        <f>(L1290-R1290)/(Q1290-R1290)*100</f>
        <v>5.8304961089494158</v>
      </c>
    </row>
    <row r="1291" spans="1:19" ht="14.45" x14ac:dyDescent="0.3">
      <c r="A1291">
        <v>7</v>
      </c>
      <c r="C1291" t="str">
        <f t="shared" si="238"/>
        <v>ODS7«</v>
      </c>
      <c r="D1291" s="8" t="s">
        <v>5</v>
      </c>
      <c r="E1291" s="8"/>
      <c r="F1291" s="2">
        <v>18.898</v>
      </c>
      <c r="G1291" s="2">
        <v>18.05</v>
      </c>
      <c r="H1291" s="2">
        <v>18.260999999999999</v>
      </c>
      <c r="I1291" s="2">
        <v>18.760000000000002</v>
      </c>
      <c r="J1291" s="2">
        <v>18.701000000000001</v>
      </c>
      <c r="K1291" s="2">
        <v>20.591999999999999</v>
      </c>
      <c r="L1291" s="2">
        <v>21.564</v>
      </c>
      <c r="M1291" s="2"/>
      <c r="N1291">
        <f>(L1291/G1291)^(1/5)-1</f>
        <v>3.6216309049621476E-2</v>
      </c>
      <c r="O1291">
        <f t="shared" si="243"/>
        <v>3.6216309049621476</v>
      </c>
      <c r="P1291">
        <f t="shared" si="244"/>
        <v>5</v>
      </c>
      <c r="Q1291">
        <f t="shared" si="245"/>
        <v>56.390999999999998</v>
      </c>
      <c r="R1291">
        <f t="shared" si="246"/>
        <v>7.0469999999999997</v>
      </c>
      <c r="S1291" s="3">
        <f>(L1291-R1291)/(Q1291-R1291)*100</f>
        <v>29.419990272373543</v>
      </c>
    </row>
    <row r="1292" spans="1:19" ht="14.45" x14ac:dyDescent="0.3">
      <c r="A1292">
        <v>7</v>
      </c>
      <c r="C1292" t="str">
        <f t="shared" si="238"/>
        <v>ODS7«</v>
      </c>
      <c r="D1292" s="8" t="s">
        <v>6</v>
      </c>
      <c r="E1292" s="8"/>
      <c r="F1292" s="2">
        <v>8.4559999999999995</v>
      </c>
      <c r="G1292" s="2">
        <v>9.173</v>
      </c>
      <c r="H1292" s="2">
        <v>9.9290000000000003</v>
      </c>
      <c r="I1292" s="2">
        <v>9.859</v>
      </c>
      <c r="J1292" s="2">
        <v>10.503</v>
      </c>
      <c r="K1292" s="2">
        <v>13.898</v>
      </c>
      <c r="L1292" s="2">
        <v>13.8</v>
      </c>
      <c r="M1292" s="2"/>
      <c r="N1292">
        <f>(L1292/G1292)^(1/5)-1</f>
        <v>8.5109432254410144E-2</v>
      </c>
      <c r="O1292">
        <f t="shared" si="243"/>
        <v>8.5109432254410144</v>
      </c>
      <c r="P1292">
        <f t="shared" si="244"/>
        <v>5</v>
      </c>
      <c r="Q1292">
        <f t="shared" si="245"/>
        <v>56.390999999999998</v>
      </c>
      <c r="R1292">
        <f t="shared" si="246"/>
        <v>7.0469999999999997</v>
      </c>
      <c r="S1292" s="3">
        <f>(L1292-R1292)/(Q1292-R1292)*100</f>
        <v>13.685554474708173</v>
      </c>
    </row>
    <row r="1293" spans="1:19" ht="14.45" x14ac:dyDescent="0.3">
      <c r="A1293">
        <v>7</v>
      </c>
      <c r="C1293" t="str">
        <f t="shared" si="238"/>
        <v>ODS7«</v>
      </c>
      <c r="D1293" s="8" t="s">
        <v>7</v>
      </c>
      <c r="E1293" s="8"/>
      <c r="F1293" s="2">
        <v>28.04</v>
      </c>
      <c r="G1293" s="2">
        <v>27.817</v>
      </c>
      <c r="H1293" s="2">
        <v>28.969000000000001</v>
      </c>
      <c r="I1293" s="2">
        <v>28.266999999999999</v>
      </c>
      <c r="J1293" s="2">
        <v>27.28</v>
      </c>
      <c r="K1293" s="2">
        <v>28.047000000000001</v>
      </c>
      <c r="L1293" s="2">
        <v>28.466000000000001</v>
      </c>
      <c r="M1293" s="2"/>
      <c r="N1293">
        <f>(L1293/G1293)^(1/5)-1</f>
        <v>4.6232640704368944E-3</v>
      </c>
      <c r="O1293">
        <f t="shared" si="243"/>
        <v>0.46232640704368944</v>
      </c>
      <c r="P1293">
        <f t="shared" si="244"/>
        <v>1.1558160176092236</v>
      </c>
      <c r="Q1293">
        <f t="shared" si="245"/>
        <v>56.390999999999998</v>
      </c>
      <c r="R1293">
        <f t="shared" si="246"/>
        <v>7.0469999999999997</v>
      </c>
      <c r="S1293" s="3">
        <f>(L1293-R1293)/(Q1293-R1293)*100</f>
        <v>43.407506485084305</v>
      </c>
    </row>
    <row r="1294" spans="1:19" ht="14.45" x14ac:dyDescent="0.3">
      <c r="A1294">
        <v>7</v>
      </c>
      <c r="C1294" t="str">
        <f t="shared" si="238"/>
        <v>ODS7«</v>
      </c>
      <c r="D1294" s="8" t="s">
        <v>8</v>
      </c>
      <c r="E1294" s="8"/>
      <c r="F1294" s="2">
        <v>27.173999999999999</v>
      </c>
      <c r="G1294" s="2">
        <v>29.323</v>
      </c>
      <c r="H1294" s="2">
        <v>30.866</v>
      </c>
      <c r="I1294" s="2">
        <v>32.052</v>
      </c>
      <c r="J1294" s="2">
        <v>34.677</v>
      </c>
      <c r="K1294" s="2">
        <v>35.412999999999997</v>
      </c>
      <c r="L1294" s="2">
        <v>37.204000000000001</v>
      </c>
      <c r="M1294" s="2"/>
      <c r="N1294">
        <f>(L1294/G1294)^(1/5)-1</f>
        <v>4.8760319197785895E-2</v>
      </c>
      <c r="O1294">
        <f t="shared" si="243"/>
        <v>4.8760319197785895</v>
      </c>
      <c r="P1294">
        <f t="shared" si="244"/>
        <v>5</v>
      </c>
      <c r="Q1294">
        <f t="shared" si="245"/>
        <v>56.390999999999998</v>
      </c>
      <c r="R1294">
        <f t="shared" si="246"/>
        <v>7.0469999999999997</v>
      </c>
      <c r="S1294" s="3">
        <f>(L1294-R1294)/(Q1294-R1294)*100</f>
        <v>61.115839818417641</v>
      </c>
    </row>
    <row r="1295" spans="1:19" ht="14.45" x14ac:dyDescent="0.3">
      <c r="A1295">
        <v>7</v>
      </c>
      <c r="C1295" t="str">
        <f t="shared" si="238"/>
        <v>ODS7«</v>
      </c>
      <c r="D1295" s="8" t="s">
        <v>9</v>
      </c>
      <c r="E1295" s="8"/>
      <c r="F1295" s="2">
        <v>10.132999999999999</v>
      </c>
      <c r="G1295" s="2">
        <v>11.712999999999999</v>
      </c>
      <c r="H1295" s="2">
        <v>12.882999999999999</v>
      </c>
      <c r="I1295" s="2">
        <v>12.029</v>
      </c>
      <c r="J1295" s="2">
        <v>11.465</v>
      </c>
      <c r="K1295" s="2">
        <v>11.896000000000001</v>
      </c>
      <c r="L1295" s="2">
        <v>16.893999999999998</v>
      </c>
      <c r="M1295" s="2"/>
      <c r="N1295">
        <f>(L1295/G1295)^(1/5)-1</f>
        <v>7.6001481549638816E-2</v>
      </c>
      <c r="O1295">
        <f t="shared" si="243"/>
        <v>7.6001481549638816</v>
      </c>
      <c r="P1295">
        <f t="shared" si="244"/>
        <v>5</v>
      </c>
      <c r="Q1295">
        <f t="shared" si="245"/>
        <v>56.390999999999998</v>
      </c>
      <c r="R1295">
        <f t="shared" si="246"/>
        <v>7.0469999999999997</v>
      </c>
      <c r="S1295" s="3">
        <f>(L1295-R1295)/(Q1295-R1295)*100</f>
        <v>19.955820363164715</v>
      </c>
    </row>
    <row r="1296" spans="1:19" ht="14.45" x14ac:dyDescent="0.3">
      <c r="A1296">
        <v>7</v>
      </c>
      <c r="C1296" t="str">
        <f t="shared" si="238"/>
        <v>ODS7«</v>
      </c>
      <c r="D1296" s="8" t="s">
        <v>10</v>
      </c>
      <c r="E1296" s="8"/>
      <c r="F1296" s="2">
        <v>23.161000000000001</v>
      </c>
      <c r="G1296" s="2">
        <v>22.460999999999999</v>
      </c>
      <c r="H1296" s="2">
        <v>22.88</v>
      </c>
      <c r="I1296" s="2">
        <v>21.977</v>
      </c>
      <c r="J1296" s="2">
        <v>21.658000000000001</v>
      </c>
      <c r="K1296" s="2">
        <v>21.378</v>
      </c>
      <c r="L1296" s="2">
        <v>21.974</v>
      </c>
      <c r="M1296" s="2"/>
      <c r="N1296">
        <f>(L1296/G1296)^(1/5)-1</f>
        <v>-4.3745109586067477E-3</v>
      </c>
      <c r="O1296">
        <f t="shared" si="243"/>
        <v>-0.43745109586067477</v>
      </c>
      <c r="P1296">
        <f t="shared" si="244"/>
        <v>-1.0936277396516869</v>
      </c>
      <c r="Q1296">
        <f t="shared" si="245"/>
        <v>56.390999999999998</v>
      </c>
      <c r="R1296">
        <f t="shared" si="246"/>
        <v>7.0469999999999997</v>
      </c>
      <c r="S1296" s="3">
        <f>(L1296-R1296)/(Q1296-R1296)*100</f>
        <v>30.250891699092087</v>
      </c>
    </row>
    <row r="1297" spans="1:19" ht="14.45" x14ac:dyDescent="0.3">
      <c r="A1297">
        <v>7</v>
      </c>
      <c r="C1297" t="str">
        <f t="shared" si="238"/>
        <v>ODS7«</v>
      </c>
      <c r="D1297" s="8" t="s">
        <v>11</v>
      </c>
      <c r="E1297" s="8"/>
      <c r="F1297" s="2">
        <v>15.347</v>
      </c>
      <c r="G1297" s="2">
        <v>16.155999999999999</v>
      </c>
      <c r="H1297" s="2">
        <v>16.259</v>
      </c>
      <c r="I1297" s="2">
        <v>17.422999999999998</v>
      </c>
      <c r="J1297" s="2">
        <v>17.562999999999999</v>
      </c>
      <c r="K1297" s="2">
        <v>17.454000000000001</v>
      </c>
      <c r="L1297" s="2">
        <v>18.356000000000002</v>
      </c>
      <c r="M1297" s="2"/>
      <c r="N1297">
        <f>(L1297/G1297)^(1/5)-1</f>
        <v>2.5861758910160848E-2</v>
      </c>
      <c r="O1297">
        <f t="shared" si="243"/>
        <v>2.5861758910160848</v>
      </c>
      <c r="P1297">
        <f t="shared" si="244"/>
        <v>5</v>
      </c>
      <c r="Q1297">
        <f t="shared" si="245"/>
        <v>56.390999999999998</v>
      </c>
      <c r="R1297">
        <f t="shared" si="246"/>
        <v>7.0469999999999997</v>
      </c>
      <c r="S1297" s="3">
        <f>(L1297-R1297)/(Q1297-R1297)*100</f>
        <v>22.918693255512324</v>
      </c>
    </row>
    <row r="1298" spans="1:19" ht="14.45" x14ac:dyDescent="0.3">
      <c r="A1298">
        <v>7</v>
      </c>
      <c r="C1298" t="str">
        <f t="shared" si="238"/>
        <v>ODS7«</v>
      </c>
      <c r="D1298" s="8" t="s">
        <v>12</v>
      </c>
      <c r="E1298" s="8"/>
      <c r="F1298" s="2">
        <v>25.321000000000002</v>
      </c>
      <c r="G1298" s="2">
        <v>26.140999999999998</v>
      </c>
      <c r="H1298" s="2">
        <v>28.527999999999999</v>
      </c>
      <c r="I1298" s="2">
        <v>28.715</v>
      </c>
      <c r="J1298" s="2">
        <v>29.167999999999999</v>
      </c>
      <c r="K1298" s="2">
        <v>29.992999999999999</v>
      </c>
      <c r="L1298" s="2">
        <v>31.888999999999999</v>
      </c>
      <c r="M1298" s="2"/>
      <c r="N1298">
        <f>(L1298/G1298)^(1/5)-1</f>
        <v>4.0551885923678865E-2</v>
      </c>
      <c r="O1298">
        <f t="shared" si="243"/>
        <v>4.0551885923678865</v>
      </c>
      <c r="P1298">
        <f t="shared" si="244"/>
        <v>5</v>
      </c>
      <c r="Q1298">
        <f t="shared" si="245"/>
        <v>56.390999999999998</v>
      </c>
      <c r="R1298">
        <f t="shared" si="246"/>
        <v>7.0469999999999997</v>
      </c>
      <c r="S1298" s="3">
        <f>(L1298-R1298)/(Q1298-R1298)*100</f>
        <v>50.344520103761347</v>
      </c>
    </row>
    <row r="1299" spans="1:19" ht="14.45" x14ac:dyDescent="0.3">
      <c r="A1299">
        <v>7</v>
      </c>
      <c r="C1299" t="str">
        <f t="shared" si="238"/>
        <v>ODS7«</v>
      </c>
      <c r="D1299" s="8" t="s">
        <v>13</v>
      </c>
      <c r="E1299" s="8"/>
      <c r="F1299" s="2">
        <v>36.728000000000002</v>
      </c>
      <c r="G1299" s="2">
        <v>38.78</v>
      </c>
      <c r="H1299" s="2">
        <v>39.320999999999998</v>
      </c>
      <c r="I1299" s="2">
        <v>39.012999999999998</v>
      </c>
      <c r="J1299" s="2">
        <v>40.917000000000002</v>
      </c>
      <c r="K1299" s="2">
        <v>41.16</v>
      </c>
      <c r="L1299" s="2">
        <v>43.081000000000003</v>
      </c>
      <c r="M1299" s="2"/>
      <c r="N1299">
        <f>(L1299/G1299)^(1/5)-1</f>
        <v>2.1258288268150016E-2</v>
      </c>
      <c r="O1299">
        <f t="shared" si="243"/>
        <v>2.1258288268150016</v>
      </c>
      <c r="P1299">
        <f t="shared" si="244"/>
        <v>5</v>
      </c>
      <c r="Q1299">
        <f t="shared" si="245"/>
        <v>56.390999999999998</v>
      </c>
      <c r="R1299">
        <f t="shared" si="246"/>
        <v>7.0469999999999997</v>
      </c>
      <c r="S1299" s="3">
        <f>(L1299-R1299)/(Q1299-R1299)*100</f>
        <v>73.026102464332041</v>
      </c>
    </row>
    <row r="1300" spans="1:19" ht="14.45" x14ac:dyDescent="0.3">
      <c r="A1300">
        <v>7</v>
      </c>
      <c r="C1300" t="str">
        <f t="shared" si="238"/>
        <v>ODS7«</v>
      </c>
      <c r="D1300" s="8" t="s">
        <v>14</v>
      </c>
      <c r="E1300" s="8"/>
      <c r="F1300" s="2">
        <v>13.907999999999999</v>
      </c>
      <c r="G1300" s="2">
        <v>14.422000000000001</v>
      </c>
      <c r="H1300" s="2">
        <v>14.861000000000001</v>
      </c>
      <c r="I1300" s="2">
        <v>15.500999999999999</v>
      </c>
      <c r="J1300" s="2">
        <v>15.904</v>
      </c>
      <c r="K1300" s="2">
        <v>16.443999999999999</v>
      </c>
      <c r="L1300" s="2">
        <v>17.216000000000001</v>
      </c>
      <c r="M1300" s="2"/>
      <c r="N1300">
        <f>(L1300/G1300)^(1/5)-1</f>
        <v>3.6051520794052827E-2</v>
      </c>
      <c r="O1300">
        <f t="shared" si="243"/>
        <v>3.6051520794052827</v>
      </c>
      <c r="P1300">
        <f t="shared" si="244"/>
        <v>5</v>
      </c>
      <c r="Q1300">
        <f t="shared" si="245"/>
        <v>56.390999999999998</v>
      </c>
      <c r="R1300">
        <f t="shared" si="246"/>
        <v>7.0469999999999997</v>
      </c>
      <c r="S1300" s="3">
        <f>(L1300-R1300)/(Q1300-R1300)*100</f>
        <v>20.608381971465629</v>
      </c>
    </row>
    <row r="1301" spans="1:19" ht="14.45" x14ac:dyDescent="0.3">
      <c r="A1301">
        <v>7</v>
      </c>
      <c r="C1301" t="str">
        <f t="shared" si="238"/>
        <v>ODS7«</v>
      </c>
      <c r="D1301" s="8" t="s">
        <v>15</v>
      </c>
      <c r="E1301" s="8"/>
      <c r="F1301" s="2">
        <v>15.326000000000001</v>
      </c>
      <c r="G1301" s="2">
        <v>15.683</v>
      </c>
      <c r="H1301" s="2">
        <v>15.69</v>
      </c>
      <c r="I1301" s="2">
        <v>15.391</v>
      </c>
      <c r="J1301" s="2">
        <v>17.3</v>
      </c>
      <c r="K1301" s="2">
        <v>18.050999999999998</v>
      </c>
      <c r="L1301" s="2">
        <v>19.677</v>
      </c>
      <c r="M1301" s="2"/>
      <c r="N1301">
        <f>(L1301/G1301)^(1/5)-1</f>
        <v>4.6419800005606193E-2</v>
      </c>
      <c r="O1301">
        <f t="shared" si="243"/>
        <v>4.6419800005606193</v>
      </c>
      <c r="P1301">
        <f t="shared" si="244"/>
        <v>5</v>
      </c>
      <c r="Q1301">
        <f t="shared" si="245"/>
        <v>56.390999999999998</v>
      </c>
      <c r="R1301">
        <f t="shared" si="246"/>
        <v>7.0469999999999997</v>
      </c>
      <c r="S1301" s="3">
        <f>(L1301-R1301)/(Q1301-R1301)*100</f>
        <v>25.595817120622566</v>
      </c>
    </row>
    <row r="1302" spans="1:19" ht="14.45" x14ac:dyDescent="0.3">
      <c r="A1302">
        <v>7</v>
      </c>
      <c r="C1302" t="str">
        <f t="shared" ref="C1302:C1365" si="247">IF(B1302="","ODS"&amp;A1302&amp;"«","ODS"&amp;A1302&amp;"«"&amp;" e ODS"&amp;B1302&amp;"«")</f>
        <v>ODS7«</v>
      </c>
      <c r="D1302" s="8" t="s">
        <v>16</v>
      </c>
      <c r="E1302" s="8"/>
      <c r="F1302" s="2">
        <v>16.204999999999998</v>
      </c>
      <c r="G1302" s="2">
        <v>14.618</v>
      </c>
      <c r="H1302" s="2">
        <v>14.494999999999999</v>
      </c>
      <c r="I1302" s="2">
        <v>14.377000000000001</v>
      </c>
      <c r="J1302" s="2">
        <v>13.542999999999999</v>
      </c>
      <c r="K1302" s="2">
        <v>12.535</v>
      </c>
      <c r="L1302" s="2">
        <v>12.614000000000001</v>
      </c>
      <c r="M1302" s="2"/>
      <c r="N1302">
        <f>(L1302/G1302)^(1/5)-1</f>
        <v>-2.905870184874948E-2</v>
      </c>
      <c r="O1302">
        <f t="shared" si="243"/>
        <v>-2.905870184874948</v>
      </c>
      <c r="P1302">
        <f t="shared" si="244"/>
        <v>-5</v>
      </c>
      <c r="Q1302">
        <f t="shared" si="245"/>
        <v>56.390999999999998</v>
      </c>
      <c r="R1302">
        <f t="shared" si="246"/>
        <v>7.0469999999999997</v>
      </c>
      <c r="S1302" s="3">
        <f>(L1302-R1302)/(Q1302-R1302)*100</f>
        <v>11.282020103761351</v>
      </c>
    </row>
    <row r="1303" spans="1:19" ht="14.45" x14ac:dyDescent="0.3">
      <c r="A1303">
        <v>7</v>
      </c>
      <c r="C1303" t="str">
        <f t="shared" si="247"/>
        <v>ODS7«</v>
      </c>
      <c r="D1303" s="8" t="s">
        <v>17</v>
      </c>
      <c r="E1303" s="8"/>
      <c r="F1303" s="2">
        <v>7.5819999999999999</v>
      </c>
      <c r="G1303" s="2">
        <v>8.5679999999999996</v>
      </c>
      <c r="H1303" s="2">
        <v>9.0440000000000005</v>
      </c>
      <c r="I1303" s="2">
        <v>9.1649999999999991</v>
      </c>
      <c r="J1303" s="2">
        <v>10.465</v>
      </c>
      <c r="K1303" s="2">
        <v>10.888</v>
      </c>
      <c r="L1303" s="2">
        <v>11.984</v>
      </c>
      <c r="M1303" s="2"/>
      <c r="N1303">
        <f>(L1303/G1303)^(1/5)-1</f>
        <v>6.9410560583954117E-2</v>
      </c>
      <c r="O1303">
        <f t="shared" si="243"/>
        <v>6.9410560583954117</v>
      </c>
      <c r="P1303">
        <f t="shared" si="244"/>
        <v>5</v>
      </c>
      <c r="Q1303">
        <f t="shared" si="245"/>
        <v>56.390999999999998</v>
      </c>
      <c r="R1303">
        <f t="shared" si="246"/>
        <v>7.0469999999999997</v>
      </c>
      <c r="S1303" s="3">
        <f>(L1303-R1303)/(Q1303-R1303)*100</f>
        <v>10.005269130998704</v>
      </c>
    </row>
    <row r="1304" spans="1:19" ht="14.45" x14ac:dyDescent="0.3">
      <c r="A1304">
        <v>7</v>
      </c>
      <c r="C1304" t="str">
        <f t="shared" si="247"/>
        <v>ODS7«</v>
      </c>
      <c r="D1304" s="8" t="s">
        <v>18</v>
      </c>
      <c r="E1304" s="8"/>
      <c r="F1304" s="2">
        <v>16.739999999999998</v>
      </c>
      <c r="G1304" s="2">
        <v>17.079999999999998</v>
      </c>
      <c r="H1304" s="2">
        <v>17.524000000000001</v>
      </c>
      <c r="I1304" s="2">
        <v>17.413</v>
      </c>
      <c r="J1304" s="2">
        <v>18.265000000000001</v>
      </c>
      <c r="K1304" s="2">
        <v>17.774000000000001</v>
      </c>
      <c r="L1304" s="2">
        <v>18.161000000000001</v>
      </c>
      <c r="M1304" s="2"/>
      <c r="N1304">
        <f>(L1304/G1304)^(1/5)-1</f>
        <v>1.2349280219202896E-2</v>
      </c>
      <c r="O1304">
        <f t="shared" si="243"/>
        <v>1.2349280219202896</v>
      </c>
      <c r="P1304">
        <f t="shared" si="244"/>
        <v>3.087320054800724</v>
      </c>
      <c r="Q1304">
        <f t="shared" si="245"/>
        <v>56.390999999999998</v>
      </c>
      <c r="R1304">
        <f t="shared" si="246"/>
        <v>7.0469999999999997</v>
      </c>
      <c r="S1304" s="3">
        <f>(L1304-R1304)/(Q1304-R1304)*100</f>
        <v>22.523508430609599</v>
      </c>
    </row>
    <row r="1305" spans="1:19" ht="14.45" x14ac:dyDescent="0.3">
      <c r="A1305">
        <v>7</v>
      </c>
      <c r="C1305" t="str">
        <f t="shared" si="247"/>
        <v>ODS7«</v>
      </c>
      <c r="D1305" s="8" t="s">
        <v>19</v>
      </c>
      <c r="E1305" s="8"/>
      <c r="F1305" s="2">
        <v>37.036999999999999</v>
      </c>
      <c r="G1305" s="2">
        <v>38.628999999999998</v>
      </c>
      <c r="H1305" s="2">
        <v>37.537999999999997</v>
      </c>
      <c r="I1305" s="2">
        <v>37.137999999999998</v>
      </c>
      <c r="J1305" s="2">
        <v>39.018999999999998</v>
      </c>
      <c r="K1305" s="2">
        <v>40.029000000000003</v>
      </c>
      <c r="L1305" s="2">
        <v>40.975000000000001</v>
      </c>
      <c r="M1305" s="2"/>
      <c r="N1305">
        <f>(L1305/G1305)^(1/5)-1</f>
        <v>1.1861563938299735E-2</v>
      </c>
      <c r="O1305">
        <f t="shared" si="243"/>
        <v>1.1861563938299735</v>
      </c>
      <c r="P1305">
        <f t="shared" si="244"/>
        <v>2.9653909845749338</v>
      </c>
      <c r="Q1305">
        <f t="shared" si="245"/>
        <v>56.390999999999998</v>
      </c>
      <c r="R1305">
        <f t="shared" si="246"/>
        <v>7.0469999999999997</v>
      </c>
      <c r="S1305" s="3">
        <f>(L1305-R1305)/(Q1305-R1305)*100</f>
        <v>68.758106355382637</v>
      </c>
    </row>
    <row r="1306" spans="1:19" ht="14.45" x14ac:dyDescent="0.3">
      <c r="A1306">
        <v>7</v>
      </c>
      <c r="C1306" t="str">
        <f t="shared" si="247"/>
        <v>ODS7«</v>
      </c>
      <c r="D1306" s="8" t="s">
        <v>20</v>
      </c>
      <c r="E1306" s="8"/>
      <c r="F1306" s="2">
        <v>22.69</v>
      </c>
      <c r="G1306" s="2">
        <v>23.594000000000001</v>
      </c>
      <c r="H1306" s="2">
        <v>25.75</v>
      </c>
      <c r="I1306" s="2">
        <v>25.613</v>
      </c>
      <c r="J1306" s="2">
        <v>26.039000000000001</v>
      </c>
      <c r="K1306" s="2">
        <v>24.695</v>
      </c>
      <c r="L1306" s="2">
        <v>25.460999999999999</v>
      </c>
      <c r="M1306" s="2"/>
      <c r="N1306">
        <f>(L1306/G1306)^(1/5)-1</f>
        <v>1.5347669578066325E-2</v>
      </c>
      <c r="O1306">
        <f t="shared" si="243"/>
        <v>1.5347669578066325</v>
      </c>
      <c r="P1306">
        <f t="shared" si="244"/>
        <v>3.8369173945165813</v>
      </c>
      <c r="Q1306">
        <f t="shared" si="245"/>
        <v>56.390999999999998</v>
      </c>
      <c r="R1306">
        <f t="shared" si="246"/>
        <v>7.0469999999999997</v>
      </c>
      <c r="S1306" s="3">
        <f>(L1306-R1306)/(Q1306-R1306)*100</f>
        <v>37.317607003891048</v>
      </c>
    </row>
    <row r="1307" spans="1:19" ht="14.45" x14ac:dyDescent="0.3">
      <c r="A1307">
        <v>7</v>
      </c>
      <c r="C1307" t="str">
        <f t="shared" si="247"/>
        <v>ODS7«</v>
      </c>
      <c r="D1307" s="8" t="s">
        <v>21</v>
      </c>
      <c r="E1307" s="8"/>
      <c r="F1307" s="2">
        <v>3.4990000000000001</v>
      </c>
      <c r="G1307" s="2">
        <v>4.4690000000000003</v>
      </c>
      <c r="H1307" s="2">
        <v>4.9870000000000001</v>
      </c>
      <c r="I1307" s="2">
        <v>5.3609999999999998</v>
      </c>
      <c r="J1307" s="2">
        <v>6.1980000000000004</v>
      </c>
      <c r="K1307" s="2">
        <v>8.9730000000000008</v>
      </c>
      <c r="L1307" s="2">
        <v>7.0469999999999997</v>
      </c>
      <c r="M1307" s="2"/>
      <c r="N1307">
        <f>(L1307/G1307)^(1/5)-1</f>
        <v>9.5364807018753384E-2</v>
      </c>
      <c r="O1307">
        <f t="shared" si="243"/>
        <v>9.5364807018753375</v>
      </c>
      <c r="P1307">
        <f t="shared" si="244"/>
        <v>5</v>
      </c>
      <c r="Q1307">
        <f t="shared" si="245"/>
        <v>56.390999999999998</v>
      </c>
      <c r="R1307">
        <f t="shared" si="246"/>
        <v>7.0469999999999997</v>
      </c>
      <c r="S1307" s="3">
        <f>(L1307-R1307)/(Q1307-R1307)*100</f>
        <v>0</v>
      </c>
    </row>
    <row r="1308" spans="1:19" ht="14.45" x14ac:dyDescent="0.3">
      <c r="A1308">
        <v>7</v>
      </c>
      <c r="C1308" t="str">
        <f t="shared" si="247"/>
        <v>ODS7«</v>
      </c>
      <c r="D1308" s="8" t="s">
        <v>22</v>
      </c>
      <c r="E1308" s="8"/>
      <c r="F1308" s="2">
        <v>3.76</v>
      </c>
      <c r="G1308" s="2">
        <v>4.7439999999999998</v>
      </c>
      <c r="H1308" s="2">
        <v>5.1189999999999998</v>
      </c>
      <c r="I1308" s="2">
        <v>6.2080000000000002</v>
      </c>
      <c r="J1308" s="2">
        <v>7.2190000000000003</v>
      </c>
      <c r="K1308" s="2">
        <v>7.968</v>
      </c>
      <c r="L1308" s="2">
        <v>8.4879999999999995</v>
      </c>
      <c r="M1308" s="2"/>
      <c r="N1308">
        <f>(L1308/G1308)^(1/5)-1</f>
        <v>0.12339409857854755</v>
      </c>
      <c r="O1308">
        <f t="shared" si="243"/>
        <v>12.339409857854754</v>
      </c>
      <c r="P1308">
        <f t="shared" si="244"/>
        <v>5</v>
      </c>
      <c r="Q1308">
        <f t="shared" si="245"/>
        <v>56.390999999999998</v>
      </c>
      <c r="R1308">
        <f t="shared" si="246"/>
        <v>7.0469999999999997</v>
      </c>
      <c r="S1308" s="3">
        <f>(L1308-R1308)/(Q1308-R1308)*100</f>
        <v>2.9203145265888453</v>
      </c>
    </row>
    <row r="1309" spans="1:19" ht="14.45" x14ac:dyDescent="0.3">
      <c r="A1309">
        <v>7</v>
      </c>
      <c r="C1309" t="str">
        <f t="shared" si="247"/>
        <v>ODS7«</v>
      </c>
      <c r="D1309" s="8" t="s">
        <v>23</v>
      </c>
      <c r="E1309" s="8"/>
      <c r="F1309" s="2">
        <v>4.6909999999999998</v>
      </c>
      <c r="G1309" s="2">
        <v>5.415</v>
      </c>
      <c r="H1309" s="2">
        <v>5.6680000000000001</v>
      </c>
      <c r="I1309" s="2">
        <v>5.8019999999999996</v>
      </c>
      <c r="J1309" s="2">
        <v>6.4560000000000004</v>
      </c>
      <c r="K1309" s="2">
        <v>7.34</v>
      </c>
      <c r="L1309" s="2">
        <v>8.7680000000000007</v>
      </c>
      <c r="M1309" s="2"/>
      <c r="N1309">
        <f>(L1309/G1309)^(1/5)-1</f>
        <v>0.10118532733919761</v>
      </c>
      <c r="O1309">
        <f t="shared" si="243"/>
        <v>10.118532733919761</v>
      </c>
      <c r="P1309">
        <f t="shared" si="244"/>
        <v>5</v>
      </c>
      <c r="Q1309">
        <f t="shared" si="245"/>
        <v>56.390999999999998</v>
      </c>
      <c r="R1309">
        <f t="shared" si="246"/>
        <v>7.0469999999999997</v>
      </c>
      <c r="S1309" s="3">
        <f>(L1309-R1309)/(Q1309-R1309)*100</f>
        <v>3.4877594033722459</v>
      </c>
    </row>
    <row r="1310" spans="1:19" ht="14.45" x14ac:dyDescent="0.3">
      <c r="A1310">
        <v>7</v>
      </c>
      <c r="C1310" t="str">
        <f t="shared" si="247"/>
        <v>ODS7«</v>
      </c>
      <c r="D1310" s="8" t="s">
        <v>24</v>
      </c>
      <c r="E1310" s="8"/>
      <c r="F1310" s="2">
        <v>11.462999999999999</v>
      </c>
      <c r="G1310" s="2">
        <v>11.614000000000001</v>
      </c>
      <c r="H1310" s="2">
        <v>11.888</v>
      </c>
      <c r="I1310" s="2">
        <v>11.4</v>
      </c>
      <c r="J1310" s="2">
        <v>11.117000000000001</v>
      </c>
      <c r="K1310" s="2">
        <v>11.477</v>
      </c>
      <c r="L1310" s="2">
        <v>12.164</v>
      </c>
      <c r="M1310" s="2"/>
      <c r="N1310">
        <f>(L1310/G1310)^(1/5)-1</f>
        <v>9.2968502928763019E-3</v>
      </c>
      <c r="O1310">
        <f t="shared" si="243"/>
        <v>0.92968502928763019</v>
      </c>
      <c r="P1310">
        <f t="shared" si="244"/>
        <v>2.3242125732190755</v>
      </c>
      <c r="Q1310">
        <f t="shared" si="245"/>
        <v>56.390999999999998</v>
      </c>
      <c r="R1310">
        <f t="shared" si="246"/>
        <v>7.0469999999999997</v>
      </c>
      <c r="S1310" s="3">
        <f>(L1310-R1310)/(Q1310-R1310)*100</f>
        <v>10.3700551232166</v>
      </c>
    </row>
    <row r="1311" spans="1:19" ht="14.45" x14ac:dyDescent="0.3">
      <c r="A1311">
        <v>7</v>
      </c>
      <c r="C1311" t="str">
        <f t="shared" si="247"/>
        <v>ODS7«</v>
      </c>
      <c r="D1311" s="8" t="s">
        <v>25</v>
      </c>
      <c r="E1311" s="8"/>
      <c r="F1311" s="2">
        <v>25.702999999999999</v>
      </c>
      <c r="G1311" s="2">
        <v>29.510999999999999</v>
      </c>
      <c r="H1311" s="2">
        <v>30.518000000000001</v>
      </c>
      <c r="I1311" s="2">
        <v>30.867999999999999</v>
      </c>
      <c r="J1311" s="2">
        <v>30.614000000000001</v>
      </c>
      <c r="K1311" s="2">
        <v>30.206</v>
      </c>
      <c r="L1311" s="2">
        <v>30.619</v>
      </c>
      <c r="M1311" s="2"/>
      <c r="N1311">
        <f>(L1311/G1311)^(1/5)-1</f>
        <v>7.3987678411977509E-3</v>
      </c>
      <c r="O1311">
        <f t="shared" si="243"/>
        <v>0.73987678411977509</v>
      </c>
      <c r="P1311">
        <f t="shared" si="244"/>
        <v>1.8496919602994377</v>
      </c>
      <c r="Q1311">
        <f t="shared" si="245"/>
        <v>56.390999999999998</v>
      </c>
      <c r="R1311">
        <f t="shared" si="246"/>
        <v>7.0469999999999997</v>
      </c>
      <c r="S1311" s="3">
        <f>(L1311-R1311)/(Q1311-R1311)*100</f>
        <v>47.770752269779507</v>
      </c>
    </row>
    <row r="1312" spans="1:19" ht="14.45" x14ac:dyDescent="0.3">
      <c r="A1312">
        <v>7</v>
      </c>
      <c r="C1312" t="str">
        <f t="shared" si="247"/>
        <v>ODS7«</v>
      </c>
      <c r="D1312" s="8" t="s">
        <v>26</v>
      </c>
      <c r="E1312" s="8"/>
      <c r="F1312" s="2">
        <v>13.927</v>
      </c>
      <c r="G1312" s="2">
        <v>15.073</v>
      </c>
      <c r="H1312" s="2">
        <v>15.067</v>
      </c>
      <c r="I1312" s="2">
        <v>14.923999999999999</v>
      </c>
      <c r="J1312" s="2">
        <v>14.795999999999999</v>
      </c>
      <c r="K1312" s="2">
        <v>15.138</v>
      </c>
      <c r="L1312" s="2">
        <v>16.244</v>
      </c>
      <c r="M1312" s="2"/>
      <c r="N1312">
        <f>(L1312/G1312)^(1/5)-1</f>
        <v>1.5076226018087446E-2</v>
      </c>
      <c r="O1312">
        <f t="shared" si="243"/>
        <v>1.5076226018087446</v>
      </c>
      <c r="P1312">
        <f t="shared" si="244"/>
        <v>3.7690565045218616</v>
      </c>
      <c r="Q1312">
        <f t="shared" si="245"/>
        <v>56.390999999999998</v>
      </c>
      <c r="R1312">
        <f t="shared" si="246"/>
        <v>7.0469999999999997</v>
      </c>
      <c r="S1312" s="3">
        <f>(L1312-R1312)/(Q1312-R1312)*100</f>
        <v>18.638537613488975</v>
      </c>
    </row>
    <row r="1313" spans="1:19" ht="14.45" x14ac:dyDescent="0.3">
      <c r="A1313">
        <v>7</v>
      </c>
      <c r="C1313" t="str">
        <f t="shared" si="247"/>
        <v>ODS7«</v>
      </c>
      <c r="D1313" s="8" t="s">
        <v>27</v>
      </c>
      <c r="E1313" s="8"/>
      <c r="F1313" s="2">
        <v>23.885999999999999</v>
      </c>
      <c r="G1313" s="2">
        <v>24.844999999999999</v>
      </c>
      <c r="H1313" s="2">
        <v>24.785</v>
      </c>
      <c r="I1313" s="2">
        <v>25.032</v>
      </c>
      <c r="J1313" s="2">
        <v>24.454000000000001</v>
      </c>
      <c r="K1313" s="2">
        <v>23.875</v>
      </c>
      <c r="L1313" s="2">
        <v>24.29</v>
      </c>
      <c r="M1313" s="2"/>
      <c r="N1313">
        <f>(L1313/G1313)^(1/5)-1</f>
        <v>-4.5081639924925421E-3</v>
      </c>
      <c r="O1313">
        <f t="shared" si="243"/>
        <v>-0.45081639924925421</v>
      </c>
      <c r="P1313">
        <f t="shared" si="244"/>
        <v>-1.1270409981231355</v>
      </c>
      <c r="Q1313">
        <f t="shared" si="245"/>
        <v>56.390999999999998</v>
      </c>
      <c r="R1313">
        <f t="shared" si="246"/>
        <v>7.0469999999999997</v>
      </c>
      <c r="S1313" s="3">
        <f>(L1313-R1313)/(Q1313-R1313)*100</f>
        <v>34.94447146562905</v>
      </c>
    </row>
    <row r="1314" spans="1:19" ht="14.45" x14ac:dyDescent="0.3">
      <c r="A1314">
        <v>7</v>
      </c>
      <c r="C1314" t="str">
        <f t="shared" si="247"/>
        <v>ODS7«</v>
      </c>
      <c r="D1314" s="8" t="s">
        <v>28</v>
      </c>
      <c r="E1314" s="8"/>
      <c r="F1314" s="2">
        <v>50.792000000000002</v>
      </c>
      <c r="G1314" s="2">
        <v>51.817</v>
      </c>
      <c r="H1314" s="2">
        <v>52.947000000000003</v>
      </c>
      <c r="I1314" s="2">
        <v>53.328000000000003</v>
      </c>
      <c r="J1314" s="2">
        <v>54.156999999999996</v>
      </c>
      <c r="K1314" s="2">
        <v>54.651000000000003</v>
      </c>
      <c r="L1314" s="2">
        <v>56.390999999999998</v>
      </c>
      <c r="M1314" s="2"/>
      <c r="N1314">
        <f>(L1314/G1314)^(1/5)-1</f>
        <v>1.7062182342239218E-2</v>
      </c>
      <c r="O1314">
        <f t="shared" si="243"/>
        <v>1.7062182342239218</v>
      </c>
      <c r="P1314">
        <f t="shared" si="244"/>
        <v>4.2655455855598046</v>
      </c>
      <c r="Q1314">
        <f t="shared" si="245"/>
        <v>56.390999999999998</v>
      </c>
      <c r="R1314">
        <f t="shared" si="246"/>
        <v>7.0469999999999997</v>
      </c>
      <c r="S1314" s="3">
        <f>(L1314-R1314)/(Q1314-R1314)*100</f>
        <v>100</v>
      </c>
    </row>
    <row r="1315" spans="1:19" ht="14.45" x14ac:dyDescent="0.3">
      <c r="A1315">
        <v>7</v>
      </c>
      <c r="C1315" t="str">
        <f t="shared" si="247"/>
        <v>ODS7«</v>
      </c>
      <c r="D1315" s="8" t="s">
        <v>29</v>
      </c>
      <c r="E1315" s="8"/>
      <c r="F1315" s="2">
        <v>16.696999999999999</v>
      </c>
      <c r="G1315" s="2">
        <v>17.463000000000001</v>
      </c>
      <c r="H1315" s="2">
        <v>17.84</v>
      </c>
      <c r="I1315" s="2">
        <v>18.029</v>
      </c>
      <c r="J1315" s="2">
        <v>18.466999999999999</v>
      </c>
      <c r="K1315" s="2">
        <v>18.905999999999999</v>
      </c>
      <c r="L1315" s="2">
        <v>19.725000000000001</v>
      </c>
      <c r="M1315" s="2"/>
      <c r="N1315">
        <f>(L1315/G1315)^(1/5)-1</f>
        <v>2.4659643119784525E-2</v>
      </c>
      <c r="O1315">
        <f t="shared" si="243"/>
        <v>2.4659643119784525</v>
      </c>
      <c r="P1315">
        <f t="shared" si="244"/>
        <v>5</v>
      </c>
      <c r="Q1315">
        <f t="shared" si="245"/>
        <v>56.390999999999998</v>
      </c>
      <c r="R1315">
        <f t="shared" si="246"/>
        <v>7.0469999999999997</v>
      </c>
      <c r="S1315" s="3">
        <f>(L1315-R1315)/(Q1315-R1315)*100</f>
        <v>25.693093385214009</v>
      </c>
    </row>
    <row r="1316" spans="1:19" ht="14.45" x14ac:dyDescent="0.3">
      <c r="A1316">
        <v>7</v>
      </c>
      <c r="C1316" t="str">
        <f t="shared" si="247"/>
        <v>ODS7«</v>
      </c>
      <c r="D1316" s="7" t="s">
        <v>65</v>
      </c>
      <c r="E1316" s="7"/>
      <c r="F1316" s="2"/>
      <c r="G1316" s="2"/>
      <c r="H1316" s="2"/>
      <c r="I1316" s="2"/>
      <c r="J1316" s="2"/>
      <c r="K1316" s="2"/>
      <c r="L1316" s="2"/>
      <c r="M1316" s="2"/>
      <c r="O1316" t="s">
        <v>196</v>
      </c>
      <c r="S1316" s="3"/>
    </row>
    <row r="1317" spans="1:19" ht="14.45" x14ac:dyDescent="0.3">
      <c r="A1317">
        <v>7</v>
      </c>
      <c r="C1317" t="str">
        <f t="shared" si="247"/>
        <v>ODS7«</v>
      </c>
      <c r="D1317" s="8" t="s">
        <v>2</v>
      </c>
      <c r="E1317" s="8"/>
      <c r="F1317" s="2">
        <v>62.411000000000001</v>
      </c>
      <c r="G1317" s="2">
        <v>61.779000000000003</v>
      </c>
      <c r="H1317" s="2">
        <v>62.131999999999998</v>
      </c>
      <c r="I1317" s="2">
        <v>63.752000000000002</v>
      </c>
      <c r="J1317" s="2">
        <v>63.959000000000003</v>
      </c>
      <c r="K1317" s="2">
        <v>63.442</v>
      </c>
      <c r="L1317" s="2">
        <v>67.611000000000004</v>
      </c>
      <c r="M1317" s="2"/>
      <c r="N1317">
        <f>(L1317/G1317)^(1/5)-1</f>
        <v>1.8205168066994126E-2</v>
      </c>
      <c r="O1317">
        <f>-N1317*100</f>
        <v>-1.8205168066994126</v>
      </c>
      <c r="P1317">
        <f>IF(O1317&lt;-2,-5,IF(O1317&gt;2,5,2.5*O1317))</f>
        <v>-4.5512920167485316</v>
      </c>
      <c r="Q1317">
        <f>MIN($L$1317:$L$1343)</f>
        <v>4.8319999999999999</v>
      </c>
      <c r="R1317">
        <f>MAX(L$1317:$L$1343)</f>
        <v>97.171999999999997</v>
      </c>
      <c r="S1317" s="3">
        <f>(L1317-R1317)/(Q1317-R1317)*100</f>
        <v>32.013212042451798</v>
      </c>
    </row>
    <row r="1318" spans="1:19" ht="14.45" x14ac:dyDescent="0.3">
      <c r="A1318">
        <v>7</v>
      </c>
      <c r="C1318" t="str">
        <f t="shared" si="247"/>
        <v>ODS7«</v>
      </c>
      <c r="D1318" s="8" t="s">
        <v>3</v>
      </c>
      <c r="E1318" s="8"/>
      <c r="F1318" s="2">
        <v>61.261000000000003</v>
      </c>
      <c r="G1318" s="2">
        <v>65.62</v>
      </c>
      <c r="H1318" s="2">
        <v>60.371000000000002</v>
      </c>
      <c r="I1318" s="2">
        <v>62.098999999999997</v>
      </c>
      <c r="J1318" s="2">
        <v>63.927999999999997</v>
      </c>
      <c r="K1318" s="2">
        <v>64.230999999999995</v>
      </c>
      <c r="L1318" s="2">
        <v>71.727000000000004</v>
      </c>
      <c r="M1318" s="2"/>
      <c r="N1318">
        <f>(L1318/G1318)^(1/5)-1</f>
        <v>1.7956660098755961E-2</v>
      </c>
      <c r="O1318">
        <f t="shared" ref="O1318:O1344" si="248">-N1318*100</f>
        <v>-1.7956660098755961</v>
      </c>
      <c r="P1318">
        <f t="shared" ref="P1318:P1344" si="249">IF(O1318&lt;-2,-5,IF(O1318&gt;2,5,2.5*O1318))</f>
        <v>-4.4891650246889903</v>
      </c>
      <c r="Q1318">
        <f t="shared" ref="Q1318:Q1344" si="250">MIN($L$1317:$L$1343)</f>
        <v>4.8319999999999999</v>
      </c>
      <c r="R1318">
        <f>MAX(L$1317:$L$1343)</f>
        <v>97.171999999999997</v>
      </c>
      <c r="S1318" s="3">
        <f>(L1318-R1318)/(Q1318-R1318)*100</f>
        <v>27.555772146415414</v>
      </c>
    </row>
    <row r="1319" spans="1:19" ht="14.45" x14ac:dyDescent="0.3">
      <c r="A1319">
        <v>7</v>
      </c>
      <c r="C1319" t="str">
        <f t="shared" si="247"/>
        <v>ODS7«</v>
      </c>
      <c r="D1319" s="8" t="s">
        <v>4</v>
      </c>
      <c r="E1319" s="8"/>
      <c r="F1319" s="2">
        <v>76.804000000000002</v>
      </c>
      <c r="G1319" s="2">
        <v>79.227999999999994</v>
      </c>
      <c r="H1319" s="2">
        <v>83.373000000000005</v>
      </c>
      <c r="I1319" s="2">
        <v>74.956000000000003</v>
      </c>
      <c r="J1319" s="2">
        <v>74.403999999999996</v>
      </c>
      <c r="K1319" s="2">
        <v>82.317999999999998</v>
      </c>
      <c r="L1319" s="2">
        <v>76.676000000000002</v>
      </c>
      <c r="M1319" s="2"/>
      <c r="N1319">
        <f>(L1319/G1319)^(1/5)-1</f>
        <v>-6.5268111765794945E-3</v>
      </c>
      <c r="O1319">
        <f t="shared" si="248"/>
        <v>0.65268111765794945</v>
      </c>
      <c r="P1319">
        <f t="shared" si="249"/>
        <v>1.6317027941448736</v>
      </c>
      <c r="Q1319">
        <f t="shared" si="250"/>
        <v>4.8319999999999999</v>
      </c>
      <c r="R1319">
        <f>MAX(L$1317:$L$1343)</f>
        <v>97.171999999999997</v>
      </c>
      <c r="S1319" s="3">
        <f>(L1319-R1319)/(Q1319-R1319)*100</f>
        <v>22.196231319038333</v>
      </c>
    </row>
    <row r="1320" spans="1:19" ht="14.45" x14ac:dyDescent="0.3">
      <c r="A1320">
        <v>7</v>
      </c>
      <c r="C1320" t="str">
        <f t="shared" si="247"/>
        <v>ODS7«</v>
      </c>
      <c r="D1320" s="8" t="s">
        <v>5</v>
      </c>
      <c r="E1320" s="8"/>
      <c r="F1320" s="2">
        <v>38.319000000000003</v>
      </c>
      <c r="G1320" s="2">
        <v>35.171999999999997</v>
      </c>
      <c r="H1320" s="2">
        <v>36.445999999999998</v>
      </c>
      <c r="I1320" s="2">
        <v>38.472000000000001</v>
      </c>
      <c r="J1320" s="2">
        <v>39.362000000000002</v>
      </c>
      <c r="K1320" s="2">
        <v>36.325000000000003</v>
      </c>
      <c r="L1320" s="2">
        <v>38.101999999999997</v>
      </c>
      <c r="M1320" s="2"/>
      <c r="N1320">
        <f>(L1320/G1320)^(1/5)-1</f>
        <v>1.6132031051166118E-2</v>
      </c>
      <c r="O1320">
        <f t="shared" si="248"/>
        <v>-1.6132031051166118</v>
      </c>
      <c r="P1320">
        <f t="shared" si="249"/>
        <v>-4.0330077627915291</v>
      </c>
      <c r="Q1320">
        <f t="shared" si="250"/>
        <v>4.8319999999999999</v>
      </c>
      <c r="R1320">
        <f>MAX(L$1317:$L$1343)</f>
        <v>97.171999999999997</v>
      </c>
      <c r="S1320" s="3">
        <f>(L1320-R1320)/(Q1320-R1320)*100</f>
        <v>63.970110461338528</v>
      </c>
    </row>
    <row r="1321" spans="1:19" ht="14.45" x14ac:dyDescent="0.3">
      <c r="A1321">
        <v>7</v>
      </c>
      <c r="C1321" t="str">
        <f t="shared" si="247"/>
        <v>ODS7«</v>
      </c>
      <c r="D1321" s="8" t="s">
        <v>6</v>
      </c>
      <c r="E1321" s="8"/>
      <c r="F1321" s="2">
        <v>96.070999999999998</v>
      </c>
      <c r="G1321" s="2">
        <v>93.085999999999999</v>
      </c>
      <c r="H1321" s="2">
        <v>97.319000000000003</v>
      </c>
      <c r="I1321" s="2">
        <v>95.840999999999994</v>
      </c>
      <c r="J1321" s="2">
        <v>95.927000000000007</v>
      </c>
      <c r="K1321" s="2">
        <v>92.491</v>
      </c>
      <c r="L1321" s="2">
        <v>92.805000000000007</v>
      </c>
      <c r="M1321" s="2"/>
      <c r="N1321">
        <f>(L1321/G1321)^(1/5)-1</f>
        <v>-6.0447310937716825E-4</v>
      </c>
      <c r="O1321">
        <f t="shared" si="248"/>
        <v>6.0447310937716825E-2</v>
      </c>
      <c r="P1321">
        <f t="shared" si="249"/>
        <v>0.15111827734429206</v>
      </c>
      <c r="Q1321">
        <f t="shared" si="250"/>
        <v>4.8319999999999999</v>
      </c>
      <c r="R1321">
        <f>MAX(L$1317:$L$1343)</f>
        <v>97.171999999999997</v>
      </c>
      <c r="S1321" s="3">
        <f>(L1321-R1321)/(Q1321-R1321)*100</f>
        <v>4.7292614251678478</v>
      </c>
    </row>
    <row r="1322" spans="1:19" ht="14.45" x14ac:dyDescent="0.3">
      <c r="A1322">
        <v>7</v>
      </c>
      <c r="C1322" t="str">
        <f t="shared" si="247"/>
        <v>ODS7«</v>
      </c>
      <c r="D1322" s="8" t="s">
        <v>7</v>
      </c>
      <c r="E1322" s="8"/>
      <c r="F1322" s="2">
        <v>47.433999999999997</v>
      </c>
      <c r="G1322" s="2">
        <v>44.206000000000003</v>
      </c>
      <c r="H1322" s="2">
        <v>48.786000000000001</v>
      </c>
      <c r="I1322" s="2">
        <v>48.43</v>
      </c>
      <c r="J1322" s="2">
        <v>53.152000000000001</v>
      </c>
      <c r="K1322" s="2">
        <v>52.691000000000003</v>
      </c>
      <c r="L1322" s="2">
        <v>56.223999999999997</v>
      </c>
      <c r="M1322" s="2"/>
      <c r="N1322">
        <f>(L1322/G1322)^(1/5)-1</f>
        <v>4.9272049038881827E-2</v>
      </c>
      <c r="O1322">
        <f t="shared" si="248"/>
        <v>-4.9272049038881827</v>
      </c>
      <c r="P1322">
        <f t="shared" si="249"/>
        <v>-5</v>
      </c>
      <c r="Q1322">
        <f t="shared" si="250"/>
        <v>4.8319999999999999</v>
      </c>
      <c r="R1322">
        <f>MAX(L$1317:$L$1343)</f>
        <v>97.171999999999997</v>
      </c>
      <c r="S1322" s="3">
        <f>(L1322-R1322)/(Q1322-R1322)*100</f>
        <v>44.344812648906213</v>
      </c>
    </row>
    <row r="1323" spans="1:19" ht="14.45" x14ac:dyDescent="0.3">
      <c r="A1323">
        <v>7</v>
      </c>
      <c r="C1323" t="str">
        <f t="shared" si="247"/>
        <v>ODS7«</v>
      </c>
      <c r="D1323" s="8" t="s">
        <v>8</v>
      </c>
      <c r="E1323" s="8"/>
      <c r="F1323" s="2">
        <v>12.305</v>
      </c>
      <c r="G1323" s="2">
        <v>12.206</v>
      </c>
      <c r="H1323" s="2">
        <v>13.041</v>
      </c>
      <c r="I1323" s="2">
        <v>13.536</v>
      </c>
      <c r="J1323" s="2">
        <v>11.372</v>
      </c>
      <c r="K1323" s="2">
        <v>22.844999999999999</v>
      </c>
      <c r="L1323" s="2">
        <v>38.762999999999998</v>
      </c>
      <c r="M1323" s="2"/>
      <c r="N1323">
        <f>(L1323/G1323)^(1/5)-1</f>
        <v>0.25999494601631312</v>
      </c>
      <c r="O1323">
        <f t="shared" si="248"/>
        <v>-25.999494601631312</v>
      </c>
      <c r="P1323">
        <f t="shared" si="249"/>
        <v>-5</v>
      </c>
      <c r="Q1323">
        <f t="shared" si="250"/>
        <v>4.8319999999999999</v>
      </c>
      <c r="R1323">
        <f>MAX(L$1317:$L$1343)</f>
        <v>97.171999999999997</v>
      </c>
      <c r="S1323" s="3">
        <f>(L1323-R1323)/(Q1323-R1323)*100</f>
        <v>63.254277669482342</v>
      </c>
    </row>
    <row r="1324" spans="1:19" ht="14.45" x14ac:dyDescent="0.3">
      <c r="A1324">
        <v>7</v>
      </c>
      <c r="C1324" t="str">
        <f t="shared" si="247"/>
        <v>ODS7«</v>
      </c>
      <c r="D1324" s="8" t="s">
        <v>9</v>
      </c>
      <c r="E1324" s="8"/>
      <c r="F1324" s="2">
        <v>60.825000000000003</v>
      </c>
      <c r="G1324" s="2">
        <v>62.134999999999998</v>
      </c>
      <c r="H1324" s="2">
        <v>60.101999999999997</v>
      </c>
      <c r="I1324" s="2">
        <v>60.551000000000002</v>
      </c>
      <c r="J1324" s="2">
        <v>64.844999999999999</v>
      </c>
      <c r="K1324" s="2">
        <v>63.679000000000002</v>
      </c>
      <c r="L1324" s="2">
        <v>69.762</v>
      </c>
      <c r="M1324" s="2"/>
      <c r="N1324">
        <f>(L1324/G1324)^(1/5)-1</f>
        <v>2.3426183965068903E-2</v>
      </c>
      <c r="O1324">
        <f t="shared" si="248"/>
        <v>-2.3426183965068903</v>
      </c>
      <c r="P1324">
        <f t="shared" si="249"/>
        <v>-5</v>
      </c>
      <c r="Q1324">
        <f t="shared" si="250"/>
        <v>4.8319999999999999</v>
      </c>
      <c r="R1324">
        <f>MAX(L$1317:$L$1343)</f>
        <v>97.171999999999997</v>
      </c>
      <c r="S1324" s="3">
        <f>(L1324-R1324)/(Q1324-R1324)*100</f>
        <v>29.683777344596052</v>
      </c>
    </row>
    <row r="1325" spans="1:19" ht="14.45" x14ac:dyDescent="0.3">
      <c r="A1325">
        <v>7</v>
      </c>
      <c r="C1325" t="str">
        <f t="shared" si="247"/>
        <v>ODS7«</v>
      </c>
      <c r="D1325" s="8" t="s">
        <v>10</v>
      </c>
      <c r="E1325" s="8"/>
      <c r="F1325" s="2">
        <v>47.460999999999999</v>
      </c>
      <c r="G1325" s="2">
        <v>45.186999999999998</v>
      </c>
      <c r="H1325" s="2">
        <v>49.304000000000002</v>
      </c>
      <c r="I1325" s="2">
        <v>49.017000000000003</v>
      </c>
      <c r="J1325" s="2">
        <v>50.768999999999998</v>
      </c>
      <c r="K1325" s="2">
        <v>51.213000000000001</v>
      </c>
      <c r="L1325" s="2">
        <v>52.14</v>
      </c>
      <c r="M1325" s="2"/>
      <c r="N1325">
        <f>(L1325/G1325)^(1/5)-1</f>
        <v>2.9038215587097849E-2</v>
      </c>
      <c r="O1325">
        <f t="shared" si="248"/>
        <v>-2.9038215587097849</v>
      </c>
      <c r="P1325">
        <f t="shared" si="249"/>
        <v>-5</v>
      </c>
      <c r="Q1325">
        <f t="shared" si="250"/>
        <v>4.8319999999999999</v>
      </c>
      <c r="R1325">
        <f>MAX(L$1317:$L$1343)</f>
        <v>97.171999999999997</v>
      </c>
      <c r="S1325" s="3">
        <f>(L1325-R1325)/(Q1325-R1325)*100</f>
        <v>48.767598007364086</v>
      </c>
    </row>
    <row r="1326" spans="1:19" ht="14.45" x14ac:dyDescent="0.3">
      <c r="A1326">
        <v>7</v>
      </c>
      <c r="C1326" t="str">
        <f t="shared" si="247"/>
        <v>ODS7«</v>
      </c>
      <c r="D1326" s="8" t="s">
        <v>11</v>
      </c>
      <c r="E1326" s="8"/>
      <c r="F1326" s="2">
        <v>70.058999999999997</v>
      </c>
      <c r="G1326" s="2">
        <v>72.622</v>
      </c>
      <c r="H1326" s="2">
        <v>72.799000000000007</v>
      </c>
      <c r="I1326" s="2">
        <v>71.316999999999993</v>
      </c>
      <c r="J1326" s="2">
        <v>73.718000000000004</v>
      </c>
      <c r="K1326" s="2">
        <v>73.450999999999993</v>
      </c>
      <c r="L1326" s="2">
        <v>74.954999999999998</v>
      </c>
      <c r="M1326" s="2"/>
      <c r="N1326">
        <f>(L1326/G1326)^(1/5)-1</f>
        <v>6.3440441888613641E-3</v>
      </c>
      <c r="O1326">
        <f t="shared" si="248"/>
        <v>-0.63440441888613641</v>
      </c>
      <c r="P1326">
        <f t="shared" si="249"/>
        <v>-1.586011047215341</v>
      </c>
      <c r="Q1326">
        <f t="shared" si="250"/>
        <v>4.8319999999999999</v>
      </c>
      <c r="R1326">
        <f>MAX(L$1317:$L$1343)</f>
        <v>97.171999999999997</v>
      </c>
      <c r="S1326" s="3">
        <f>(L1326-R1326)/(Q1326-R1326)*100</f>
        <v>24.0599956681828</v>
      </c>
    </row>
    <row r="1327" spans="1:19" ht="14.45" x14ac:dyDescent="0.3">
      <c r="A1327">
        <v>7</v>
      </c>
      <c r="C1327" t="str">
        <f t="shared" si="247"/>
        <v>ODS7«</v>
      </c>
      <c r="D1327" s="8" t="s">
        <v>12</v>
      </c>
      <c r="E1327" s="8"/>
      <c r="F1327" s="2">
        <v>13.923</v>
      </c>
      <c r="G1327" s="2">
        <v>11.093999999999999</v>
      </c>
      <c r="H1327" s="2">
        <v>10.034000000000001</v>
      </c>
      <c r="I1327" s="2">
        <v>8.1050000000000004</v>
      </c>
      <c r="J1327" s="2">
        <v>4.6909999999999998</v>
      </c>
      <c r="K1327" s="2">
        <v>1.0109999999999999</v>
      </c>
      <c r="L1327" s="2">
        <v>4.8319999999999999</v>
      </c>
      <c r="M1327" s="2"/>
      <c r="N1327">
        <f>(L1327/G1327)^(1/5)-1</f>
        <v>-0.15314754121411611</v>
      </c>
      <c r="O1327">
        <f t="shared" si="248"/>
        <v>15.31475412141161</v>
      </c>
      <c r="P1327">
        <f t="shared" si="249"/>
        <v>5</v>
      </c>
      <c r="Q1327">
        <f t="shared" si="250"/>
        <v>4.8319999999999999</v>
      </c>
      <c r="R1327">
        <f>MAX(L$1317:$L$1343)</f>
        <v>97.171999999999997</v>
      </c>
      <c r="S1327" s="3">
        <f>(L1327-R1327)/(Q1327-R1327)*100</f>
        <v>100</v>
      </c>
    </row>
    <row r="1328" spans="1:19" ht="14.45" x14ac:dyDescent="0.3">
      <c r="A1328">
        <v>7</v>
      </c>
      <c r="C1328" t="str">
        <f t="shared" si="247"/>
        <v>ODS7«</v>
      </c>
      <c r="D1328" s="8" t="s">
        <v>13</v>
      </c>
      <c r="E1328" s="8"/>
      <c r="F1328" s="2">
        <v>49.661999999999999</v>
      </c>
      <c r="G1328" s="2">
        <v>49.935000000000002</v>
      </c>
      <c r="H1328" s="2">
        <v>47.963999999999999</v>
      </c>
      <c r="I1328" s="2">
        <v>46.195999999999998</v>
      </c>
      <c r="J1328" s="2">
        <v>43.981999999999999</v>
      </c>
      <c r="K1328" s="2">
        <v>44.878</v>
      </c>
      <c r="L1328" s="2">
        <v>42.091999999999999</v>
      </c>
      <c r="M1328" s="2"/>
      <c r="N1328">
        <f>(L1328/G1328)^(1/5)-1</f>
        <v>-3.359559355552022E-2</v>
      </c>
      <c r="O1328">
        <f t="shared" si="248"/>
        <v>3.359559355552022</v>
      </c>
      <c r="P1328">
        <f t="shared" si="249"/>
        <v>5</v>
      </c>
      <c r="Q1328">
        <f t="shared" si="250"/>
        <v>4.8319999999999999</v>
      </c>
      <c r="R1328">
        <f>MAX(L$1317:$L$1343)</f>
        <v>97.171999999999997</v>
      </c>
      <c r="S1328" s="3">
        <f>(L1328-R1328)/(Q1328-R1328)*100</f>
        <v>59.649122807017541</v>
      </c>
    </row>
    <row r="1329" spans="1:19" ht="14.45" x14ac:dyDescent="0.3">
      <c r="A1329">
        <v>7</v>
      </c>
      <c r="C1329" t="str">
        <f t="shared" si="247"/>
        <v>ODS7«</v>
      </c>
      <c r="D1329" s="8" t="s">
        <v>14</v>
      </c>
      <c r="E1329" s="8"/>
      <c r="F1329" s="2">
        <v>48.023000000000003</v>
      </c>
      <c r="G1329" s="2">
        <v>46.262</v>
      </c>
      <c r="H1329" s="2">
        <v>45.933999999999997</v>
      </c>
      <c r="I1329" s="2">
        <v>47.414000000000001</v>
      </c>
      <c r="J1329" s="2">
        <v>48.811</v>
      </c>
      <c r="K1329" s="2">
        <v>46.802</v>
      </c>
      <c r="L1329" s="2">
        <v>47.594999999999999</v>
      </c>
      <c r="M1329" s="2"/>
      <c r="N1329">
        <f>(L1329/G1329)^(1/5)-1</f>
        <v>5.6975343479781504E-3</v>
      </c>
      <c r="O1329">
        <f t="shared" si="248"/>
        <v>-0.56975343479781504</v>
      </c>
      <c r="P1329">
        <f t="shared" si="249"/>
        <v>-1.4243835869945376</v>
      </c>
      <c r="Q1329">
        <f t="shared" si="250"/>
        <v>4.8319999999999999</v>
      </c>
      <c r="R1329">
        <f>MAX(L$1317:$L$1343)</f>
        <v>97.171999999999997</v>
      </c>
      <c r="S1329" s="3">
        <f>(L1329-R1329)/(Q1329-R1329)*100</f>
        <v>53.689625297812427</v>
      </c>
    </row>
    <row r="1330" spans="1:19" ht="14.45" x14ac:dyDescent="0.3">
      <c r="A1330">
        <v>7</v>
      </c>
      <c r="C1330" t="str">
        <f t="shared" si="247"/>
        <v>ODS7«</v>
      </c>
      <c r="D1330" s="8" t="s">
        <v>15</v>
      </c>
      <c r="E1330" s="8"/>
      <c r="F1330" s="2">
        <v>61.75</v>
      </c>
      <c r="G1330" s="2">
        <v>65.454999999999998</v>
      </c>
      <c r="H1330" s="2">
        <v>71.046999999999997</v>
      </c>
      <c r="I1330" s="2">
        <v>72.911000000000001</v>
      </c>
      <c r="J1330" s="2">
        <v>71.281999999999996</v>
      </c>
      <c r="K1330" s="2">
        <v>70.665999999999997</v>
      </c>
      <c r="L1330" s="2">
        <v>68.86</v>
      </c>
      <c r="M1330" s="2"/>
      <c r="N1330">
        <f>(L1330/G1330)^(1/5)-1</f>
        <v>1.0194124495733758E-2</v>
      </c>
      <c r="O1330">
        <f t="shared" si="248"/>
        <v>-1.0194124495733758</v>
      </c>
      <c r="P1330">
        <f t="shared" si="249"/>
        <v>-2.5485311239334396</v>
      </c>
      <c r="Q1330">
        <f t="shared" si="250"/>
        <v>4.8319999999999999</v>
      </c>
      <c r="R1330">
        <f>MAX(L$1317:$L$1343)</f>
        <v>97.171999999999997</v>
      </c>
      <c r="S1330" s="3">
        <f>(L1330-R1330)/(Q1330-R1330)*100</f>
        <v>30.660602122590426</v>
      </c>
    </row>
    <row r="1331" spans="1:19" ht="14.45" x14ac:dyDescent="0.3">
      <c r="A1331">
        <v>7</v>
      </c>
      <c r="C1331" t="str">
        <f t="shared" si="247"/>
        <v>ODS7«</v>
      </c>
      <c r="D1331" s="8" t="s">
        <v>16</v>
      </c>
      <c r="E1331" s="8"/>
      <c r="F1331" s="2">
        <v>50.122</v>
      </c>
      <c r="G1331" s="2">
        <v>59.844999999999999</v>
      </c>
      <c r="H1331" s="2">
        <v>53.875</v>
      </c>
      <c r="I1331" s="2">
        <v>55.823</v>
      </c>
      <c r="J1331" s="2">
        <v>62.645000000000003</v>
      </c>
      <c r="K1331" s="2">
        <v>58.122999999999998</v>
      </c>
      <c r="L1331" s="2">
        <v>69.703999999999994</v>
      </c>
      <c r="M1331" s="2"/>
      <c r="N1331">
        <f>(L1331/G1331)^(1/5)-1</f>
        <v>3.0969852645946983E-2</v>
      </c>
      <c r="O1331">
        <f t="shared" si="248"/>
        <v>-3.0969852645946983</v>
      </c>
      <c r="P1331">
        <f t="shared" si="249"/>
        <v>-5</v>
      </c>
      <c r="Q1331">
        <f t="shared" si="250"/>
        <v>4.8319999999999999</v>
      </c>
      <c r="R1331">
        <f>MAX(L$1317:$L$1343)</f>
        <v>97.171999999999997</v>
      </c>
      <c r="S1331" s="3">
        <f>(L1331-R1331)/(Q1331-R1331)*100</f>
        <v>29.746588693957115</v>
      </c>
    </row>
    <row r="1332" spans="1:19" ht="14.45" x14ac:dyDescent="0.3">
      <c r="A1332">
        <v>7</v>
      </c>
      <c r="C1332" t="str">
        <f t="shared" si="247"/>
        <v>ODS7«</v>
      </c>
      <c r="D1332" s="8" t="s">
        <v>17</v>
      </c>
      <c r="E1332" s="8"/>
      <c r="F1332" s="2">
        <v>91.614000000000004</v>
      </c>
      <c r="G1332" s="2">
        <v>86.134</v>
      </c>
      <c r="H1332" s="2">
        <v>88.745000000000005</v>
      </c>
      <c r="I1332" s="2">
        <v>69.004000000000005</v>
      </c>
      <c r="J1332" s="2">
        <v>67.135000000000005</v>
      </c>
      <c r="K1332" s="2">
        <v>67.694999999999993</v>
      </c>
      <c r="L1332" s="2">
        <v>68.394999999999996</v>
      </c>
      <c r="M1332" s="2"/>
      <c r="N1332">
        <f>(L1332/G1332)^(1/5)-1</f>
        <v>-4.5073495518900941E-2</v>
      </c>
      <c r="O1332">
        <f t="shared" si="248"/>
        <v>4.5073495518900941</v>
      </c>
      <c r="P1332">
        <f t="shared" si="249"/>
        <v>5</v>
      </c>
      <c r="Q1332">
        <f t="shared" si="250"/>
        <v>4.8319999999999999</v>
      </c>
      <c r="R1332">
        <f>MAX(L$1317:$L$1343)</f>
        <v>97.171999999999997</v>
      </c>
      <c r="S1332" s="3">
        <f>(L1332-R1332)/(Q1332-R1332)*100</f>
        <v>31.164175871778209</v>
      </c>
    </row>
    <row r="1333" spans="1:19" ht="14.45" x14ac:dyDescent="0.3">
      <c r="A1333">
        <v>7</v>
      </c>
      <c r="C1333" t="str">
        <f t="shared" si="247"/>
        <v>ODS7«</v>
      </c>
      <c r="D1333" s="8" t="s">
        <v>18</v>
      </c>
      <c r="E1333" s="8"/>
      <c r="F1333" s="2">
        <v>76.736000000000004</v>
      </c>
      <c r="G1333" s="2">
        <v>75.811000000000007</v>
      </c>
      <c r="H1333" s="2">
        <v>77.03</v>
      </c>
      <c r="I1333" s="2">
        <v>77.653000000000006</v>
      </c>
      <c r="J1333" s="2">
        <v>76.978999999999999</v>
      </c>
      <c r="K1333" s="2">
        <v>76.337999999999994</v>
      </c>
      <c r="L1333" s="2">
        <v>77.483999999999995</v>
      </c>
      <c r="M1333" s="2"/>
      <c r="N1333">
        <f>(L1333/G1333)^(1/5)-1</f>
        <v>4.3751556843640849E-3</v>
      </c>
      <c r="O1333">
        <f t="shared" si="248"/>
        <v>-0.43751556843640849</v>
      </c>
      <c r="P1333">
        <f t="shared" si="249"/>
        <v>-1.0937889210910212</v>
      </c>
      <c r="Q1333">
        <f t="shared" si="250"/>
        <v>4.8319999999999999</v>
      </c>
      <c r="R1333">
        <f>MAX(L$1317:$L$1343)</f>
        <v>97.171999999999997</v>
      </c>
      <c r="S1333" s="3">
        <f>(L1333-R1333)/(Q1333-R1333)*100</f>
        <v>21.321204245180855</v>
      </c>
    </row>
    <row r="1334" spans="1:19" ht="14.45" x14ac:dyDescent="0.3">
      <c r="A1334">
        <v>7</v>
      </c>
      <c r="C1334" t="str">
        <f t="shared" si="247"/>
        <v>ODS7«</v>
      </c>
      <c r="D1334" s="8" t="s">
        <v>19</v>
      </c>
      <c r="E1334" s="8"/>
      <c r="F1334" s="2">
        <v>55.883000000000003</v>
      </c>
      <c r="G1334" s="2">
        <v>40.591999999999999</v>
      </c>
      <c r="H1334" s="2">
        <v>51.179000000000002</v>
      </c>
      <c r="I1334" s="2">
        <v>47.152000000000001</v>
      </c>
      <c r="J1334" s="2">
        <v>44.052999999999997</v>
      </c>
      <c r="K1334" s="2">
        <v>44.313000000000002</v>
      </c>
      <c r="L1334" s="2">
        <v>43.963000000000001</v>
      </c>
      <c r="M1334" s="2"/>
      <c r="N1334">
        <f>(L1334/G1334)^(1/5)-1</f>
        <v>1.6083441903347984E-2</v>
      </c>
      <c r="O1334">
        <f t="shared" si="248"/>
        <v>-1.6083441903347984</v>
      </c>
      <c r="P1334">
        <f t="shared" si="249"/>
        <v>-4.0208604758369955</v>
      </c>
      <c r="Q1334">
        <f t="shared" si="250"/>
        <v>4.8319999999999999</v>
      </c>
      <c r="R1334">
        <f>MAX(L$1317:$L$1343)</f>
        <v>97.171999999999997</v>
      </c>
      <c r="S1334" s="3">
        <f>(L1334-R1334)/(Q1334-R1334)*100</f>
        <v>57.622915312973788</v>
      </c>
    </row>
    <row r="1335" spans="1:19" ht="14.45" x14ac:dyDescent="0.3">
      <c r="A1335">
        <v>7</v>
      </c>
      <c r="C1335" t="str">
        <f t="shared" si="247"/>
        <v>ODS7«</v>
      </c>
      <c r="D1335" s="8" t="s">
        <v>20</v>
      </c>
      <c r="E1335" s="8"/>
      <c r="F1335" s="2">
        <v>75.555999999999997</v>
      </c>
      <c r="G1335" s="2">
        <v>74.935000000000002</v>
      </c>
      <c r="H1335" s="2">
        <v>75.451999999999998</v>
      </c>
      <c r="I1335" s="2">
        <v>74.784000000000006</v>
      </c>
      <c r="J1335" s="2">
        <v>71.965000000000003</v>
      </c>
      <c r="K1335" s="2">
        <v>73.897000000000006</v>
      </c>
      <c r="L1335" s="2">
        <v>75.216999999999999</v>
      </c>
      <c r="M1335" s="2"/>
      <c r="N1335">
        <f>(L1335/G1335)^(1/5)-1</f>
        <v>7.5152187917315594E-4</v>
      </c>
      <c r="O1335">
        <f t="shared" si="248"/>
        <v>-7.5152187917315594E-2</v>
      </c>
      <c r="P1335">
        <f t="shared" si="249"/>
        <v>-0.18788046979328898</v>
      </c>
      <c r="Q1335">
        <f t="shared" si="250"/>
        <v>4.8319999999999999</v>
      </c>
      <c r="R1335">
        <f>MAX(L$1317:$L$1343)</f>
        <v>97.171999999999997</v>
      </c>
      <c r="S1335" s="3">
        <f>(L1335-R1335)/(Q1335-R1335)*100</f>
        <v>23.776261641758715</v>
      </c>
    </row>
    <row r="1336" spans="1:19" ht="14.45" x14ac:dyDescent="0.3">
      <c r="A1336">
        <v>7</v>
      </c>
      <c r="C1336" t="str">
        <f t="shared" si="247"/>
        <v>ODS7«</v>
      </c>
      <c r="D1336" s="8" t="s">
        <v>21</v>
      </c>
      <c r="E1336" s="8"/>
      <c r="F1336" s="2">
        <v>97.137</v>
      </c>
      <c r="G1336" s="2">
        <v>96.510999999999996</v>
      </c>
      <c r="H1336" s="2">
        <v>95.914000000000001</v>
      </c>
      <c r="I1336" s="2">
        <v>96.149000000000001</v>
      </c>
      <c r="J1336" s="2">
        <v>95.631</v>
      </c>
      <c r="K1336" s="2">
        <v>95.161000000000001</v>
      </c>
      <c r="L1336" s="2">
        <v>95.129000000000005</v>
      </c>
      <c r="M1336" s="2"/>
      <c r="N1336">
        <f>(L1336/G1336)^(1/5)-1</f>
        <v>-2.8804687169921017E-3</v>
      </c>
      <c r="O1336">
        <f t="shared" si="248"/>
        <v>0.28804687169921017</v>
      </c>
      <c r="P1336">
        <f t="shared" si="249"/>
        <v>0.72011717924802543</v>
      </c>
      <c r="Q1336">
        <f t="shared" si="250"/>
        <v>4.8319999999999999</v>
      </c>
      <c r="R1336">
        <f>MAX(L$1317:$L$1343)</f>
        <v>97.171999999999997</v>
      </c>
      <c r="S1336" s="3">
        <f>(L1336-R1336)/(Q1336-R1336)*100</f>
        <v>2.2124756335282565</v>
      </c>
    </row>
    <row r="1337" spans="1:19" ht="14.45" x14ac:dyDescent="0.3">
      <c r="A1337">
        <v>7</v>
      </c>
      <c r="C1337" t="str">
        <f t="shared" si="247"/>
        <v>ODS7«</v>
      </c>
      <c r="D1337" s="8" t="s">
        <v>22</v>
      </c>
      <c r="E1337" s="8"/>
      <c r="F1337" s="2">
        <v>104.139</v>
      </c>
      <c r="G1337" s="2">
        <v>97.656999999999996</v>
      </c>
      <c r="H1337" s="2">
        <v>97.296000000000006</v>
      </c>
      <c r="I1337" s="2">
        <v>101.07599999999999</v>
      </c>
      <c r="J1337" s="2">
        <v>103.05200000000001</v>
      </c>
      <c r="K1337" s="2">
        <v>97.513000000000005</v>
      </c>
      <c r="L1337" s="2">
        <v>97.171999999999997</v>
      </c>
      <c r="M1337" s="2"/>
      <c r="N1337">
        <f>(L1337/G1337)^(1/5)-1</f>
        <v>-9.9525145191037279E-4</v>
      </c>
      <c r="O1337">
        <f t="shared" si="248"/>
        <v>9.9525145191037279E-2</v>
      </c>
      <c r="P1337">
        <f t="shared" si="249"/>
        <v>0.2488128629775932</v>
      </c>
      <c r="Q1337">
        <f t="shared" si="250"/>
        <v>4.8319999999999999</v>
      </c>
      <c r="R1337">
        <f>MAX(L$1317:$L$1343)</f>
        <v>97.171999999999997</v>
      </c>
      <c r="S1337" s="3">
        <f>(L1337-R1337)/(Q1337-R1337)*100</f>
        <v>0</v>
      </c>
    </row>
    <row r="1338" spans="1:19" ht="14.45" x14ac:dyDescent="0.3">
      <c r="A1338">
        <v>7</v>
      </c>
      <c r="C1338" t="str">
        <f t="shared" si="247"/>
        <v>ODS7«</v>
      </c>
      <c r="D1338" s="8" t="s">
        <v>23</v>
      </c>
      <c r="E1338" s="8"/>
      <c r="F1338" s="2">
        <v>23.739000000000001</v>
      </c>
      <c r="G1338" s="2">
        <v>30.948</v>
      </c>
      <c r="H1338" s="2">
        <v>48.704000000000001</v>
      </c>
      <c r="I1338" s="2">
        <v>45.920999999999999</v>
      </c>
      <c r="J1338" s="2">
        <v>51.917999999999999</v>
      </c>
      <c r="K1338" s="2">
        <v>59.548999999999999</v>
      </c>
      <c r="L1338" s="2">
        <v>64.721999999999994</v>
      </c>
      <c r="M1338" s="2"/>
      <c r="N1338">
        <f>(L1338/G1338)^(1/5)-1</f>
        <v>0.15900115347123189</v>
      </c>
      <c r="O1338">
        <f t="shared" si="248"/>
        <v>-15.90011534712319</v>
      </c>
      <c r="P1338">
        <f t="shared" si="249"/>
        <v>-5</v>
      </c>
      <c r="Q1338">
        <f t="shared" si="250"/>
        <v>4.8319999999999999</v>
      </c>
      <c r="R1338">
        <f>MAX(L$1317:$L$1343)</f>
        <v>97.171999999999997</v>
      </c>
      <c r="S1338" s="3">
        <f>(L1338-R1338)/(Q1338-R1338)*100</f>
        <v>35.14186701321205</v>
      </c>
    </row>
    <row r="1339" spans="1:19" ht="14.45" x14ac:dyDescent="0.3">
      <c r="A1339">
        <v>7</v>
      </c>
      <c r="C1339" t="str">
        <f t="shared" si="247"/>
        <v>ODS7«</v>
      </c>
      <c r="D1339" s="8" t="s">
        <v>24</v>
      </c>
      <c r="E1339" s="8"/>
      <c r="F1339" s="2">
        <v>26.254000000000001</v>
      </c>
      <c r="G1339" s="2">
        <v>29.414999999999999</v>
      </c>
      <c r="H1339" s="2">
        <v>29.847999999999999</v>
      </c>
      <c r="I1339" s="2">
        <v>30.76</v>
      </c>
      <c r="J1339" s="2">
        <v>38.268999999999998</v>
      </c>
      <c r="K1339" s="2">
        <v>44.762999999999998</v>
      </c>
      <c r="L1339" s="2">
        <v>46.817999999999998</v>
      </c>
      <c r="M1339" s="2"/>
      <c r="N1339">
        <f>(L1339/G1339)^(1/5)-1</f>
        <v>9.7409715946902731E-2</v>
      </c>
      <c r="O1339">
        <f t="shared" si="248"/>
        <v>-9.7409715946902722</v>
      </c>
      <c r="P1339">
        <f t="shared" si="249"/>
        <v>-5</v>
      </c>
      <c r="Q1339">
        <f t="shared" si="250"/>
        <v>4.8319999999999999</v>
      </c>
      <c r="R1339">
        <f>MAX(L$1317:$L$1343)</f>
        <v>97.171999999999997</v>
      </c>
      <c r="S1339" s="3">
        <f>(L1339-R1339)/(Q1339-R1339)*100</f>
        <v>54.531080788390732</v>
      </c>
    </row>
    <row r="1340" spans="1:19" ht="14.45" x14ac:dyDescent="0.3">
      <c r="A1340">
        <v>7</v>
      </c>
      <c r="C1340" t="str">
        <f t="shared" si="247"/>
        <v>ODS7«</v>
      </c>
      <c r="D1340" s="8" t="s">
        <v>25</v>
      </c>
      <c r="E1340" s="8"/>
      <c r="F1340" s="2">
        <v>73.346999999999994</v>
      </c>
      <c r="G1340" s="2">
        <v>70.233999999999995</v>
      </c>
      <c r="H1340" s="2">
        <v>76.293000000000006</v>
      </c>
      <c r="I1340" s="2">
        <v>72.209999999999994</v>
      </c>
      <c r="J1340" s="2">
        <v>77.936000000000007</v>
      </c>
      <c r="K1340" s="2">
        <v>75.617999999999995</v>
      </c>
      <c r="L1340" s="2">
        <v>73.847999999999999</v>
      </c>
      <c r="M1340" s="2"/>
      <c r="N1340">
        <f>(L1340/G1340)^(1/5)-1</f>
        <v>1.0085802771930608E-2</v>
      </c>
      <c r="O1340">
        <f t="shared" si="248"/>
        <v>-1.0085802771930608</v>
      </c>
      <c r="P1340">
        <f t="shared" si="249"/>
        <v>-2.5214506929826519</v>
      </c>
      <c r="Q1340">
        <f t="shared" si="250"/>
        <v>4.8319999999999999</v>
      </c>
      <c r="R1340">
        <f>MAX(L$1317:$L$1343)</f>
        <v>97.171999999999997</v>
      </c>
      <c r="S1340" s="3">
        <f>(L1340-R1340)/(Q1340-R1340)*100</f>
        <v>25.258826077539524</v>
      </c>
    </row>
    <row r="1341" spans="1:19" ht="14.45" x14ac:dyDescent="0.3">
      <c r="A1341">
        <v>7</v>
      </c>
      <c r="C1341" t="str">
        <f t="shared" si="247"/>
        <v>ODS7«</v>
      </c>
      <c r="D1341" s="8" t="s">
        <v>26</v>
      </c>
      <c r="E1341" s="8"/>
      <c r="F1341" s="2">
        <v>27.58</v>
      </c>
      <c r="G1341" s="2">
        <v>30.227</v>
      </c>
      <c r="H1341" s="2">
        <v>32.088999999999999</v>
      </c>
      <c r="I1341" s="2">
        <v>32.799999999999997</v>
      </c>
      <c r="J1341" s="2">
        <v>37.161999999999999</v>
      </c>
      <c r="K1341" s="2">
        <v>36.747</v>
      </c>
      <c r="L1341" s="2">
        <v>40.893999999999998</v>
      </c>
      <c r="M1341" s="2"/>
      <c r="N1341">
        <f>(L1341/G1341)^(1/5)-1</f>
        <v>6.2314010618638616E-2</v>
      </c>
      <c r="O1341">
        <f t="shared" si="248"/>
        <v>-6.2314010618638616</v>
      </c>
      <c r="P1341">
        <f t="shared" si="249"/>
        <v>-5</v>
      </c>
      <c r="Q1341">
        <f t="shared" si="250"/>
        <v>4.8319999999999999</v>
      </c>
      <c r="R1341">
        <f>MAX(L$1317:$L$1343)</f>
        <v>97.171999999999997</v>
      </c>
      <c r="S1341" s="3">
        <f>(L1341-R1341)/(Q1341-R1341)*100</f>
        <v>60.946502057613159</v>
      </c>
    </row>
    <row r="1342" spans="1:19" ht="14.45" x14ac:dyDescent="0.3">
      <c r="A1342">
        <v>7</v>
      </c>
      <c r="C1342" t="str">
        <f t="shared" si="247"/>
        <v>ODS7«</v>
      </c>
      <c r="D1342" s="8" t="s">
        <v>27</v>
      </c>
      <c r="E1342" s="8"/>
      <c r="F1342" s="2">
        <v>18.317</v>
      </c>
      <c r="G1342" s="2">
        <v>16.663</v>
      </c>
      <c r="H1342" s="2">
        <v>16.687000000000001</v>
      </c>
      <c r="I1342" s="2">
        <v>21.901</v>
      </c>
      <c r="J1342" s="2">
        <v>23.295000000000002</v>
      </c>
      <c r="K1342" s="2">
        <v>24.291</v>
      </c>
      <c r="L1342" s="2">
        <v>30.370999999999999</v>
      </c>
      <c r="M1342" s="2"/>
      <c r="N1342">
        <f>(L1342/G1342)^(1/5)-1</f>
        <v>0.12756394261238602</v>
      </c>
      <c r="O1342">
        <f t="shared" si="248"/>
        <v>-12.756394261238601</v>
      </c>
      <c r="P1342">
        <f t="shared" si="249"/>
        <v>-5</v>
      </c>
      <c r="Q1342">
        <f t="shared" si="250"/>
        <v>4.8319999999999999</v>
      </c>
      <c r="R1342">
        <f>MAX(L$1317:$L$1343)</f>
        <v>97.171999999999997</v>
      </c>
      <c r="S1342" s="3">
        <f>(L1342-R1342)/(Q1342-R1342)*100</f>
        <v>72.342430149447694</v>
      </c>
    </row>
    <row r="1343" spans="1:19" ht="14.45" x14ac:dyDescent="0.3">
      <c r="A1343">
        <v>7</v>
      </c>
      <c r="C1343" t="str">
        <f t="shared" si="247"/>
        <v>ODS7«</v>
      </c>
      <c r="D1343" s="8" t="s">
        <v>28</v>
      </c>
      <c r="E1343" s="8"/>
      <c r="F1343" s="2">
        <v>32.79</v>
      </c>
      <c r="G1343" s="2">
        <v>32.335000000000001</v>
      </c>
      <c r="H1343" s="2">
        <v>30.061</v>
      </c>
      <c r="I1343" s="2">
        <v>33.301000000000002</v>
      </c>
      <c r="J1343" s="2">
        <v>26.658000000000001</v>
      </c>
      <c r="K1343" s="2">
        <v>29.059000000000001</v>
      </c>
      <c r="L1343" s="2">
        <v>30.244</v>
      </c>
      <c r="M1343" s="2"/>
      <c r="N1343">
        <f>(L1343/G1343)^(1/5)-1</f>
        <v>-1.3281495571902169E-2</v>
      </c>
      <c r="O1343">
        <f t="shared" si="248"/>
        <v>1.3281495571902169</v>
      </c>
      <c r="P1343">
        <f t="shared" si="249"/>
        <v>3.3203738929755424</v>
      </c>
      <c r="Q1343">
        <f t="shared" si="250"/>
        <v>4.8319999999999999</v>
      </c>
      <c r="R1343">
        <f>MAX(L$1317:$L$1343)</f>
        <v>97.171999999999997</v>
      </c>
      <c r="S1343" s="3">
        <f>(L1343-R1343)/(Q1343-R1343)*100</f>
        <v>72.479965345462418</v>
      </c>
    </row>
    <row r="1344" spans="1:19" ht="14.45" x14ac:dyDescent="0.3">
      <c r="A1344">
        <v>7</v>
      </c>
      <c r="C1344" t="str">
        <f t="shared" si="247"/>
        <v>ODS7«</v>
      </c>
      <c r="D1344" s="8" t="s">
        <v>29</v>
      </c>
      <c r="E1344" s="8"/>
      <c r="F1344" s="2">
        <v>53.905000000000001</v>
      </c>
      <c r="G1344" s="2">
        <v>54.390999999999998</v>
      </c>
      <c r="H1344" s="2">
        <v>56.005000000000003</v>
      </c>
      <c r="I1344" s="2">
        <v>56.121000000000002</v>
      </c>
      <c r="J1344" s="2">
        <v>57.529000000000003</v>
      </c>
      <c r="K1344" s="2">
        <v>58.189</v>
      </c>
      <c r="L1344" s="2">
        <v>60.624000000000002</v>
      </c>
      <c r="M1344" s="2"/>
      <c r="N1344">
        <f>(L1344/G1344)^(1/5)-1</f>
        <v>2.1935553970088062E-2</v>
      </c>
      <c r="O1344">
        <f t="shared" si="248"/>
        <v>-2.1935553970088062</v>
      </c>
      <c r="P1344">
        <f t="shared" si="249"/>
        <v>-5</v>
      </c>
      <c r="Q1344">
        <f t="shared" si="250"/>
        <v>4.8319999999999999</v>
      </c>
      <c r="R1344">
        <f>MAX(L$1317:$L$1343)</f>
        <v>97.171999999999997</v>
      </c>
      <c r="S1344" s="3">
        <f>(L1344-R1344)/(Q1344-R1344)*100</f>
        <v>39.579813731860511</v>
      </c>
    </row>
    <row r="1345" spans="1:19" ht="14.45" x14ac:dyDescent="0.3">
      <c r="A1345">
        <v>7</v>
      </c>
      <c r="B1345">
        <v>1</v>
      </c>
      <c r="C1345" t="str">
        <f t="shared" si="247"/>
        <v>ODS7« e ODS1«</v>
      </c>
      <c r="D1345" s="7" t="s">
        <v>61</v>
      </c>
      <c r="E1345" s="7"/>
      <c r="F1345" s="2"/>
      <c r="G1345" s="2"/>
      <c r="H1345" s="2"/>
      <c r="I1345" s="2"/>
      <c r="J1345" s="2"/>
      <c r="K1345" s="2"/>
      <c r="L1345" s="2"/>
      <c r="M1345" s="2"/>
      <c r="O1345" t="s">
        <v>161</v>
      </c>
      <c r="S1345" s="3"/>
    </row>
    <row r="1346" spans="1:19" ht="14.45" x14ac:dyDescent="0.3">
      <c r="A1346">
        <v>7</v>
      </c>
      <c r="B1346">
        <v>1</v>
      </c>
      <c r="C1346" t="str">
        <f t="shared" si="247"/>
        <v>ODS7« e ODS1«</v>
      </c>
      <c r="D1346" s="8" t="s">
        <v>2</v>
      </c>
      <c r="E1346" s="8"/>
      <c r="F1346" s="2">
        <v>5.3</v>
      </c>
      <c r="G1346" s="2">
        <v>4.9000000000000004</v>
      </c>
      <c r="H1346" s="2">
        <v>4.0999999999999996</v>
      </c>
      <c r="I1346" s="2">
        <v>3.7</v>
      </c>
      <c r="J1346" s="2">
        <v>3.3</v>
      </c>
      <c r="K1346" s="2">
        <v>2.7</v>
      </c>
      <c r="L1346" s="2">
        <v>2.5</v>
      </c>
      <c r="M1346" s="2"/>
      <c r="N1346">
        <f>IF(AND(H1346=0,L1346=0),"",(L1346/G1346)^(1/5)-1)</f>
        <v>-0.12592482518252923</v>
      </c>
      <c r="O1346">
        <f>IF(N1346="","",-N1346*100)</f>
        <v>12.592482518252924</v>
      </c>
      <c r="P1346" s="5">
        <f>IF(O1346="",5,IF(O1346&lt;-2,-5,IF(O1346&gt;2,5,2.5*O1346)))</f>
        <v>5</v>
      </c>
      <c r="Q1346">
        <f>MIN($L$1346:$L$1373)</f>
        <v>1.8</v>
      </c>
      <c r="R1346">
        <f>MAX($L$1346:$L$1373)</f>
        <v>30.1</v>
      </c>
      <c r="S1346" s="3">
        <f>IF(O1346="",0,(L1346-R1346)/(Q1346-R1346)*100)</f>
        <v>97.526501766784463</v>
      </c>
    </row>
    <row r="1347" spans="1:19" ht="14.45" x14ac:dyDescent="0.3">
      <c r="A1347">
        <v>7</v>
      </c>
      <c r="B1347">
        <v>1</v>
      </c>
      <c r="C1347" t="str">
        <f t="shared" si="247"/>
        <v>ODS7« e ODS1«</v>
      </c>
      <c r="D1347" s="8" t="s">
        <v>3</v>
      </c>
      <c r="E1347" s="8"/>
      <c r="F1347" s="2">
        <v>2.7</v>
      </c>
      <c r="G1347" s="2">
        <v>3.2</v>
      </c>
      <c r="H1347" s="2">
        <v>2.6</v>
      </c>
      <c r="I1347" s="2">
        <v>2.7</v>
      </c>
      <c r="J1347" s="2">
        <v>2.4</v>
      </c>
      <c r="K1347" s="2">
        <v>1.6</v>
      </c>
      <c r="L1347" s="2">
        <v>1.8</v>
      </c>
      <c r="M1347" s="2"/>
      <c r="N1347">
        <f t="shared" ref="N1347:N1373" si="251">IF(AND(H1347=0,L1347=0),"",(L1347/G1347)^(1/5)-1)</f>
        <v>-0.10869877101699832</v>
      </c>
      <c r="O1347">
        <f t="shared" ref="O1347:O1373" si="252">IF(N1347="","",-N1347*100)</f>
        <v>10.869877101699831</v>
      </c>
      <c r="P1347" s="5">
        <f t="shared" ref="P1347:P1373" si="253">IF(O1347&lt;-2,-5,IF(O1347&gt;2,5,2.5*O1347))</f>
        <v>5</v>
      </c>
      <c r="Q1347">
        <f t="shared" ref="Q1347:Q1373" si="254">MIN($L$1346:$L$1373)</f>
        <v>1.8</v>
      </c>
      <c r="R1347">
        <f t="shared" ref="R1347:R1373" si="255">MAX($L$1346:$L$1373)</f>
        <v>30.1</v>
      </c>
      <c r="S1347" s="3">
        <f t="shared" ref="S1347:S1373" si="256">IF(O1347="",0,(L1347-R1347)/(Q1347-R1347)*100)</f>
        <v>100</v>
      </c>
    </row>
    <row r="1348" spans="1:19" ht="14.45" x14ac:dyDescent="0.3">
      <c r="A1348">
        <v>7</v>
      </c>
      <c r="B1348">
        <v>1</v>
      </c>
      <c r="C1348" t="str">
        <f t="shared" si="247"/>
        <v>ODS7« e ODS1«</v>
      </c>
      <c r="D1348" s="8" t="s">
        <v>4</v>
      </c>
      <c r="E1348" s="8"/>
      <c r="F1348" s="2">
        <v>5.8</v>
      </c>
      <c r="G1348" s="2">
        <v>5.4</v>
      </c>
      <c r="H1348" s="2">
        <v>5.2</v>
      </c>
      <c r="I1348" s="2">
        <v>4.8</v>
      </c>
      <c r="J1348" s="2">
        <v>5.8</v>
      </c>
      <c r="K1348" s="2">
        <v>5.2</v>
      </c>
      <c r="L1348" s="2">
        <v>3.9</v>
      </c>
      <c r="M1348" s="2"/>
      <c r="N1348">
        <f t="shared" si="251"/>
        <v>-6.3011696819580632E-2</v>
      </c>
      <c r="O1348">
        <f t="shared" si="252"/>
        <v>6.3011696819580632</v>
      </c>
      <c r="P1348" s="5">
        <f t="shared" si="253"/>
        <v>5</v>
      </c>
      <c r="Q1348">
        <f t="shared" si="254"/>
        <v>1.8</v>
      </c>
      <c r="R1348">
        <f t="shared" si="255"/>
        <v>30.1</v>
      </c>
      <c r="S1348" s="3">
        <f t="shared" si="256"/>
        <v>92.579505300353361</v>
      </c>
    </row>
    <row r="1349" spans="1:19" ht="14.45" x14ac:dyDescent="0.3">
      <c r="A1349">
        <v>7</v>
      </c>
      <c r="B1349">
        <v>1</v>
      </c>
      <c r="C1349" t="str">
        <f t="shared" si="247"/>
        <v>ODS7« e ODS1«</v>
      </c>
      <c r="D1349" s="8" t="s">
        <v>5</v>
      </c>
      <c r="E1349" s="8"/>
      <c r="F1349" s="2">
        <v>44.9</v>
      </c>
      <c r="G1349" s="2">
        <v>40.5</v>
      </c>
      <c r="H1349" s="2">
        <v>39.200000000000003</v>
      </c>
      <c r="I1349" s="2">
        <v>39.200000000000003</v>
      </c>
      <c r="J1349" s="2">
        <v>36.5</v>
      </c>
      <c r="K1349" s="2">
        <v>33.700000000000003</v>
      </c>
      <c r="L1349" s="2">
        <v>30.1</v>
      </c>
      <c r="M1349" s="2"/>
      <c r="N1349">
        <f t="shared" si="251"/>
        <v>-5.7628172048947768E-2</v>
      </c>
      <c r="O1349">
        <f t="shared" si="252"/>
        <v>5.7628172048947768</v>
      </c>
      <c r="P1349" s="5">
        <f t="shared" si="253"/>
        <v>5</v>
      </c>
      <c r="Q1349">
        <f t="shared" si="254"/>
        <v>1.8</v>
      </c>
      <c r="R1349">
        <f t="shared" si="255"/>
        <v>30.1</v>
      </c>
      <c r="S1349" s="3">
        <f t="shared" si="256"/>
        <v>0</v>
      </c>
    </row>
    <row r="1350" spans="1:19" ht="14.45" x14ac:dyDescent="0.3">
      <c r="A1350">
        <v>7</v>
      </c>
      <c r="B1350">
        <v>1</v>
      </c>
      <c r="C1350" t="str">
        <f t="shared" si="247"/>
        <v>ODS7« e ODS1«</v>
      </c>
      <c r="D1350" s="8" t="s">
        <v>6</v>
      </c>
      <c r="E1350" s="8"/>
      <c r="F1350" s="2">
        <v>30.5</v>
      </c>
      <c r="G1350" s="2">
        <v>27.5</v>
      </c>
      <c r="H1350" s="2">
        <v>28.3</v>
      </c>
      <c r="I1350" s="2">
        <v>24.3</v>
      </c>
      <c r="J1350" s="2">
        <v>22.9</v>
      </c>
      <c r="K1350" s="2">
        <v>21.9</v>
      </c>
      <c r="L1350" s="2">
        <v>21</v>
      </c>
      <c r="M1350" s="2"/>
      <c r="N1350">
        <f t="shared" si="251"/>
        <v>-5.2504141858588205E-2</v>
      </c>
      <c r="O1350">
        <f t="shared" si="252"/>
        <v>5.2504141858588209</v>
      </c>
      <c r="P1350" s="5">
        <f t="shared" si="253"/>
        <v>5</v>
      </c>
      <c r="Q1350">
        <f t="shared" si="254"/>
        <v>1.8</v>
      </c>
      <c r="R1350">
        <f t="shared" si="255"/>
        <v>30.1</v>
      </c>
      <c r="S1350" s="3">
        <f t="shared" si="256"/>
        <v>32.155477031802128</v>
      </c>
    </row>
    <row r="1351" spans="1:19" ht="14.45" x14ac:dyDescent="0.3">
      <c r="A1351">
        <v>7</v>
      </c>
      <c r="B1351">
        <v>1</v>
      </c>
      <c r="C1351" t="str">
        <f t="shared" si="247"/>
        <v>ODS7« e ODS1«</v>
      </c>
      <c r="D1351" s="8" t="s">
        <v>7</v>
      </c>
      <c r="E1351" s="8"/>
      <c r="F1351" s="2">
        <v>9.9</v>
      </c>
      <c r="G1351" s="2">
        <v>9.6999999999999993</v>
      </c>
      <c r="H1351" s="2">
        <v>9.9</v>
      </c>
      <c r="I1351" s="2">
        <v>9.3000000000000007</v>
      </c>
      <c r="J1351" s="2">
        <v>7.4</v>
      </c>
      <c r="K1351" s="2">
        <v>7.7</v>
      </c>
      <c r="L1351" s="2">
        <v>6.6</v>
      </c>
      <c r="M1351" s="2"/>
      <c r="N1351">
        <f t="shared" si="251"/>
        <v>-7.4120560091625043E-2</v>
      </c>
      <c r="O1351">
        <f t="shared" si="252"/>
        <v>7.4120560091625043</v>
      </c>
      <c r="P1351" s="5">
        <f t="shared" si="253"/>
        <v>5</v>
      </c>
      <c r="Q1351">
        <f t="shared" si="254"/>
        <v>1.8</v>
      </c>
      <c r="R1351">
        <f t="shared" si="255"/>
        <v>30.1</v>
      </c>
      <c r="S1351" s="3">
        <f t="shared" si="256"/>
        <v>83.038869257950537</v>
      </c>
    </row>
    <row r="1352" spans="1:19" ht="14.45" x14ac:dyDescent="0.3">
      <c r="A1352">
        <v>7</v>
      </c>
      <c r="B1352">
        <v>1</v>
      </c>
      <c r="C1352" t="str">
        <f t="shared" si="247"/>
        <v>ODS7« e ODS1«</v>
      </c>
      <c r="D1352" s="8" t="s">
        <v>8</v>
      </c>
      <c r="E1352" s="8"/>
      <c r="F1352" s="2">
        <v>3.8</v>
      </c>
      <c r="G1352" s="2">
        <v>2.9</v>
      </c>
      <c r="H1352" s="2">
        <v>3.6</v>
      </c>
      <c r="I1352" s="2">
        <v>2.7</v>
      </c>
      <c r="J1352" s="2">
        <v>2.7</v>
      </c>
      <c r="K1352" s="2">
        <v>3</v>
      </c>
      <c r="L1352" s="2">
        <v>2.8</v>
      </c>
      <c r="M1352" s="2"/>
      <c r="N1352">
        <f t="shared" si="251"/>
        <v>-6.9936934620862257E-3</v>
      </c>
      <c r="O1352">
        <f t="shared" si="252"/>
        <v>0.69936934620862257</v>
      </c>
      <c r="P1352" s="5">
        <f t="shared" si="253"/>
        <v>1.7484233655215564</v>
      </c>
      <c r="Q1352">
        <f t="shared" si="254"/>
        <v>1.8</v>
      </c>
      <c r="R1352">
        <f t="shared" si="255"/>
        <v>30.1</v>
      </c>
      <c r="S1352" s="3">
        <f t="shared" si="256"/>
        <v>96.466431095406364</v>
      </c>
    </row>
    <row r="1353" spans="1:19" ht="14.45" x14ac:dyDescent="0.3">
      <c r="A1353">
        <v>7</v>
      </c>
      <c r="B1353">
        <v>1</v>
      </c>
      <c r="C1353" t="str">
        <f t="shared" si="247"/>
        <v>ODS7« e ODS1«</v>
      </c>
      <c r="D1353" s="8" t="s">
        <v>9</v>
      </c>
      <c r="E1353" s="8"/>
      <c r="F1353" s="2">
        <v>5.4</v>
      </c>
      <c r="G1353" s="2">
        <v>6.1</v>
      </c>
      <c r="H1353" s="2">
        <v>5.8</v>
      </c>
      <c r="I1353" s="2">
        <v>5.0999999999999996</v>
      </c>
      <c r="J1353" s="2">
        <v>4.3</v>
      </c>
      <c r="K1353" s="2">
        <v>4.8</v>
      </c>
      <c r="L1353" s="2">
        <v>7.8</v>
      </c>
      <c r="M1353" s="2"/>
      <c r="N1353">
        <f t="shared" si="251"/>
        <v>5.0395744309666757E-2</v>
      </c>
      <c r="O1353">
        <f t="shared" si="252"/>
        <v>-5.0395744309666757</v>
      </c>
      <c r="P1353" s="5">
        <f t="shared" si="253"/>
        <v>-5</v>
      </c>
      <c r="Q1353">
        <f t="shared" si="254"/>
        <v>1.8</v>
      </c>
      <c r="R1353">
        <f t="shared" si="255"/>
        <v>30.1</v>
      </c>
      <c r="S1353" s="3">
        <f t="shared" si="256"/>
        <v>78.798586572438168</v>
      </c>
    </row>
    <row r="1354" spans="1:19" ht="14.45" x14ac:dyDescent="0.3">
      <c r="A1354">
        <v>7</v>
      </c>
      <c r="B1354">
        <v>1</v>
      </c>
      <c r="C1354" t="str">
        <f t="shared" si="247"/>
        <v>ODS7« e ODS1«</v>
      </c>
      <c r="D1354" s="8" t="s">
        <v>10</v>
      </c>
      <c r="E1354" s="8"/>
      <c r="F1354" s="2">
        <v>4.9000000000000004</v>
      </c>
      <c r="G1354" s="2">
        <v>5.6</v>
      </c>
      <c r="H1354" s="2">
        <v>5.6</v>
      </c>
      <c r="I1354" s="2">
        <v>4.8</v>
      </c>
      <c r="J1354" s="2">
        <v>3.9</v>
      </c>
      <c r="K1354" s="2">
        <v>3.3</v>
      </c>
      <c r="L1354" s="2">
        <v>2.2999999999999998</v>
      </c>
      <c r="M1354" s="2"/>
      <c r="N1354">
        <f t="shared" si="251"/>
        <v>-0.16303371909495024</v>
      </c>
      <c r="O1354">
        <f t="shared" si="252"/>
        <v>16.303371909495024</v>
      </c>
      <c r="P1354" s="5">
        <f t="shared" si="253"/>
        <v>5</v>
      </c>
      <c r="Q1354">
        <f t="shared" si="254"/>
        <v>1.8</v>
      </c>
      <c r="R1354">
        <f t="shared" si="255"/>
        <v>30.1</v>
      </c>
      <c r="S1354" s="3">
        <f t="shared" si="256"/>
        <v>98.233215547703182</v>
      </c>
    </row>
    <row r="1355" spans="1:19" ht="14.45" x14ac:dyDescent="0.3">
      <c r="A1355">
        <v>7</v>
      </c>
      <c r="B1355">
        <v>1</v>
      </c>
      <c r="C1355" t="str">
        <f t="shared" si="247"/>
        <v>ODS7« e ODS1«</v>
      </c>
      <c r="D1355" s="8" t="s">
        <v>11</v>
      </c>
      <c r="E1355" s="8"/>
      <c r="F1355" s="2">
        <v>8</v>
      </c>
      <c r="G1355" s="2">
        <v>11.1</v>
      </c>
      <c r="H1355" s="2">
        <v>10.6</v>
      </c>
      <c r="I1355" s="2">
        <v>10.1</v>
      </c>
      <c r="J1355" s="2">
        <v>8</v>
      </c>
      <c r="K1355" s="2">
        <v>9.1</v>
      </c>
      <c r="L1355" s="2">
        <v>7.5</v>
      </c>
      <c r="M1355" s="2"/>
      <c r="N1355">
        <f t="shared" si="251"/>
        <v>-7.5413268032403225E-2</v>
      </c>
      <c r="O1355">
        <f t="shared" si="252"/>
        <v>7.541326803240322</v>
      </c>
      <c r="P1355" s="5">
        <f t="shared" si="253"/>
        <v>5</v>
      </c>
      <c r="Q1355">
        <f t="shared" si="254"/>
        <v>1.8</v>
      </c>
      <c r="R1355">
        <f t="shared" si="255"/>
        <v>30.1</v>
      </c>
      <c r="S1355" s="3">
        <f t="shared" si="256"/>
        <v>79.858657243816253</v>
      </c>
    </row>
    <row r="1356" spans="1:19" ht="14.45" x14ac:dyDescent="0.3">
      <c r="A1356">
        <v>7</v>
      </c>
      <c r="B1356">
        <v>1</v>
      </c>
      <c r="C1356" t="str">
        <f t="shared" si="247"/>
        <v>ODS7« e ODS1«</v>
      </c>
      <c r="D1356" s="8" t="s">
        <v>12</v>
      </c>
      <c r="E1356" s="8"/>
      <c r="F1356" s="2">
        <v>2.9</v>
      </c>
      <c r="G1356" s="2">
        <v>1.7</v>
      </c>
      <c r="H1356" s="2">
        <v>2</v>
      </c>
      <c r="I1356" s="2">
        <v>2.7</v>
      </c>
      <c r="J1356" s="2">
        <v>2.9</v>
      </c>
      <c r="K1356" s="2">
        <v>2.2999999999999998</v>
      </c>
      <c r="L1356" s="2">
        <v>2.5</v>
      </c>
      <c r="M1356" s="2"/>
      <c r="N1356">
        <f t="shared" si="251"/>
        <v>8.0185187303563499E-2</v>
      </c>
      <c r="O1356">
        <f t="shared" si="252"/>
        <v>-8.0185187303563499</v>
      </c>
      <c r="P1356" s="5">
        <f t="shared" si="253"/>
        <v>-5</v>
      </c>
      <c r="Q1356">
        <f t="shared" si="254"/>
        <v>1.8</v>
      </c>
      <c r="R1356">
        <f t="shared" si="255"/>
        <v>30.1</v>
      </c>
      <c r="S1356" s="3">
        <f t="shared" si="256"/>
        <v>97.526501766784463</v>
      </c>
    </row>
    <row r="1357" spans="1:19" ht="14.45" x14ac:dyDescent="0.3">
      <c r="A1357">
        <v>7</v>
      </c>
      <c r="B1357">
        <v>1</v>
      </c>
      <c r="C1357" t="str">
        <f t="shared" si="247"/>
        <v>ODS7« e ODS1«</v>
      </c>
      <c r="D1357" s="8" t="s">
        <v>13</v>
      </c>
      <c r="E1357" s="8"/>
      <c r="F1357" s="2">
        <v>1.2</v>
      </c>
      <c r="G1357" s="2">
        <v>1.5</v>
      </c>
      <c r="H1357" s="2">
        <v>1.7</v>
      </c>
      <c r="I1357" s="2">
        <v>1.7</v>
      </c>
      <c r="J1357" s="2">
        <v>2</v>
      </c>
      <c r="K1357" s="2">
        <v>1.7</v>
      </c>
      <c r="L1357" s="2">
        <v>1.8</v>
      </c>
      <c r="M1357" s="2"/>
      <c r="N1357">
        <f t="shared" si="251"/>
        <v>3.7137289336648172E-2</v>
      </c>
      <c r="O1357">
        <f t="shared" si="252"/>
        <v>-3.7137289336648172</v>
      </c>
      <c r="P1357" s="5">
        <f t="shared" si="253"/>
        <v>-5</v>
      </c>
      <c r="Q1357">
        <f t="shared" si="254"/>
        <v>1.8</v>
      </c>
      <c r="R1357">
        <f t="shared" si="255"/>
        <v>30.1</v>
      </c>
      <c r="S1357" s="3">
        <f t="shared" si="256"/>
        <v>100</v>
      </c>
    </row>
    <row r="1358" spans="1:19" ht="14.45" x14ac:dyDescent="0.3">
      <c r="A1358">
        <v>7</v>
      </c>
      <c r="B1358">
        <v>1</v>
      </c>
      <c r="C1358" t="str">
        <f t="shared" si="247"/>
        <v>ODS7« e ODS1«</v>
      </c>
      <c r="D1358" s="8" t="s">
        <v>14</v>
      </c>
      <c r="E1358" s="8"/>
      <c r="F1358" s="2">
        <v>6.6</v>
      </c>
      <c r="G1358" s="2">
        <v>5.9</v>
      </c>
      <c r="H1358" s="2">
        <v>5.5</v>
      </c>
      <c r="I1358" s="2">
        <v>5</v>
      </c>
      <c r="J1358" s="2">
        <v>4.9000000000000004</v>
      </c>
      <c r="K1358" s="2">
        <v>5</v>
      </c>
      <c r="L1358" s="2">
        <v>6.2</v>
      </c>
      <c r="M1358" s="2"/>
      <c r="N1358">
        <f t="shared" si="251"/>
        <v>9.9687484319586073E-3</v>
      </c>
      <c r="O1358">
        <f t="shared" si="252"/>
        <v>-0.99687484319586073</v>
      </c>
      <c r="P1358" s="5">
        <f t="shared" si="253"/>
        <v>-2.4921871079896518</v>
      </c>
      <c r="Q1358">
        <f t="shared" si="254"/>
        <v>1.8</v>
      </c>
      <c r="R1358">
        <f t="shared" si="255"/>
        <v>30.1</v>
      </c>
      <c r="S1358" s="3">
        <f t="shared" si="256"/>
        <v>84.452296819787989</v>
      </c>
    </row>
    <row r="1359" spans="1:19" ht="14.45" x14ac:dyDescent="0.3">
      <c r="A1359">
        <v>7</v>
      </c>
      <c r="B1359">
        <v>1</v>
      </c>
      <c r="C1359" t="str">
        <f t="shared" si="247"/>
        <v>ODS7« e ODS1«</v>
      </c>
      <c r="D1359" s="8" t="s">
        <v>15</v>
      </c>
      <c r="E1359" s="8"/>
      <c r="F1359" s="2">
        <v>29.5</v>
      </c>
      <c r="G1359" s="2">
        <v>32.9</v>
      </c>
      <c r="H1359" s="2">
        <v>29.2</v>
      </c>
      <c r="I1359" s="2">
        <v>29.1</v>
      </c>
      <c r="J1359" s="2">
        <v>25.7</v>
      </c>
      <c r="K1359" s="2">
        <v>22.7</v>
      </c>
      <c r="L1359" s="2">
        <v>17.899999999999999</v>
      </c>
      <c r="M1359" s="2"/>
      <c r="N1359">
        <f t="shared" si="251"/>
        <v>-0.11461649511469729</v>
      </c>
      <c r="O1359">
        <f t="shared" si="252"/>
        <v>11.46164951146973</v>
      </c>
      <c r="P1359" s="5">
        <f t="shared" si="253"/>
        <v>5</v>
      </c>
      <c r="Q1359">
        <f t="shared" si="254"/>
        <v>1.8</v>
      </c>
      <c r="R1359">
        <f t="shared" si="255"/>
        <v>30.1</v>
      </c>
      <c r="S1359" s="3">
        <f t="shared" si="256"/>
        <v>43.109540636042411</v>
      </c>
    </row>
    <row r="1360" spans="1:19" ht="14.45" x14ac:dyDescent="0.3">
      <c r="A1360">
        <v>7</v>
      </c>
      <c r="B1360">
        <v>1</v>
      </c>
      <c r="C1360" t="str">
        <f t="shared" si="247"/>
        <v>ODS7« e ODS1«</v>
      </c>
      <c r="D1360" s="8" t="s">
        <v>16</v>
      </c>
      <c r="E1360" s="8"/>
      <c r="F1360" s="2">
        <v>14.6</v>
      </c>
      <c r="G1360" s="2">
        <v>11.6</v>
      </c>
      <c r="H1360" s="2">
        <v>9.6</v>
      </c>
      <c r="I1360" s="2">
        <v>9.1999999999999993</v>
      </c>
      <c r="J1360" s="2">
        <v>6.8</v>
      </c>
      <c r="K1360" s="2">
        <v>6.1</v>
      </c>
      <c r="L1360" s="2">
        <v>5.4</v>
      </c>
      <c r="M1360" s="2"/>
      <c r="N1360">
        <f t="shared" si="251"/>
        <v>-0.1418026797113322</v>
      </c>
      <c r="O1360">
        <f t="shared" si="252"/>
        <v>14.180267971133221</v>
      </c>
      <c r="P1360" s="5">
        <f t="shared" si="253"/>
        <v>5</v>
      </c>
      <c r="Q1360">
        <f t="shared" si="254"/>
        <v>1.8</v>
      </c>
      <c r="R1360">
        <f t="shared" si="255"/>
        <v>30.1</v>
      </c>
      <c r="S1360" s="3">
        <f t="shared" si="256"/>
        <v>87.279151943462907</v>
      </c>
    </row>
    <row r="1361" spans="1:19" ht="14.45" x14ac:dyDescent="0.3">
      <c r="A1361">
        <v>7</v>
      </c>
      <c r="B1361">
        <v>1</v>
      </c>
      <c r="C1361" t="str">
        <f t="shared" si="247"/>
        <v>ODS7« e ODS1«</v>
      </c>
      <c r="D1361" s="8" t="s">
        <v>17</v>
      </c>
      <c r="E1361" s="8"/>
      <c r="F1361" s="2">
        <v>10</v>
      </c>
      <c r="G1361" s="2">
        <v>8.9</v>
      </c>
      <c r="H1361" s="2">
        <v>9</v>
      </c>
      <c r="I1361" s="2">
        <v>5.9</v>
      </c>
      <c r="J1361" s="2">
        <v>4.4000000000000004</v>
      </c>
      <c r="K1361" s="2">
        <v>4.4000000000000004</v>
      </c>
      <c r="L1361" s="2">
        <v>4.9000000000000004</v>
      </c>
      <c r="M1361" s="2"/>
      <c r="N1361">
        <f t="shared" si="251"/>
        <v>-0.11251460519373913</v>
      </c>
      <c r="O1361">
        <f t="shared" si="252"/>
        <v>11.251460519373913</v>
      </c>
      <c r="P1361" s="5">
        <f t="shared" si="253"/>
        <v>5</v>
      </c>
      <c r="Q1361">
        <f t="shared" si="254"/>
        <v>1.8</v>
      </c>
      <c r="R1361">
        <f t="shared" si="255"/>
        <v>30.1</v>
      </c>
      <c r="S1361" s="3">
        <f t="shared" si="256"/>
        <v>89.045936395759725</v>
      </c>
    </row>
    <row r="1362" spans="1:19" ht="14.45" x14ac:dyDescent="0.3">
      <c r="A1362">
        <v>7</v>
      </c>
      <c r="B1362">
        <v>1</v>
      </c>
      <c r="C1362" t="str">
        <f t="shared" si="247"/>
        <v>ODS7« e ODS1«</v>
      </c>
      <c r="D1362" s="8" t="s">
        <v>18</v>
      </c>
      <c r="E1362" s="8"/>
      <c r="F1362" s="2">
        <v>18.8</v>
      </c>
      <c r="G1362" s="2">
        <v>18</v>
      </c>
      <c r="H1362" s="2">
        <v>17</v>
      </c>
      <c r="I1362" s="2">
        <v>16.100000000000001</v>
      </c>
      <c r="J1362" s="2">
        <v>15.2</v>
      </c>
      <c r="K1362" s="2">
        <v>14.1</v>
      </c>
      <c r="L1362" s="2">
        <v>11.1</v>
      </c>
      <c r="M1362" s="2"/>
      <c r="N1362">
        <f t="shared" si="251"/>
        <v>-9.2158368205088492E-2</v>
      </c>
      <c r="O1362">
        <f t="shared" si="252"/>
        <v>9.2158368205088497</v>
      </c>
      <c r="P1362" s="5">
        <f t="shared" si="253"/>
        <v>5</v>
      </c>
      <c r="Q1362">
        <f t="shared" si="254"/>
        <v>1.8</v>
      </c>
      <c r="R1362">
        <f t="shared" si="255"/>
        <v>30.1</v>
      </c>
      <c r="S1362" s="3">
        <f t="shared" si="256"/>
        <v>67.137809187279146</v>
      </c>
    </row>
    <row r="1363" spans="1:19" ht="14.45" x14ac:dyDescent="0.3">
      <c r="A1363">
        <v>7</v>
      </c>
      <c r="B1363">
        <v>1</v>
      </c>
      <c r="C1363" t="str">
        <f t="shared" si="247"/>
        <v>ODS7« e ODS1«</v>
      </c>
      <c r="D1363" s="8" t="s">
        <v>19</v>
      </c>
      <c r="E1363" s="8"/>
      <c r="F1363" s="2">
        <v>21.1</v>
      </c>
      <c r="G1363" s="2">
        <v>16.8</v>
      </c>
      <c r="H1363" s="2">
        <v>14.5</v>
      </c>
      <c r="I1363" s="2">
        <v>10.6</v>
      </c>
      <c r="J1363" s="2">
        <v>9.6999999999999993</v>
      </c>
      <c r="K1363" s="2">
        <v>7.5</v>
      </c>
      <c r="L1363" s="2">
        <v>8</v>
      </c>
      <c r="M1363" s="2"/>
      <c r="N1363">
        <f t="shared" si="251"/>
        <v>-0.13790298560197867</v>
      </c>
      <c r="O1363">
        <f t="shared" si="252"/>
        <v>13.790298560197867</v>
      </c>
      <c r="P1363" s="5">
        <f t="shared" si="253"/>
        <v>5</v>
      </c>
      <c r="Q1363">
        <f t="shared" si="254"/>
        <v>1.8</v>
      </c>
      <c r="R1363">
        <f t="shared" si="255"/>
        <v>30.1</v>
      </c>
      <c r="S1363" s="3">
        <f t="shared" si="256"/>
        <v>78.091872791519435</v>
      </c>
    </row>
    <row r="1364" spans="1:19" ht="14.45" x14ac:dyDescent="0.3">
      <c r="A1364">
        <v>7</v>
      </c>
      <c r="B1364">
        <v>1</v>
      </c>
      <c r="C1364" t="str">
        <f t="shared" si="247"/>
        <v>ODS7« e ODS1«</v>
      </c>
      <c r="D1364" s="8" t="s">
        <v>20</v>
      </c>
      <c r="E1364" s="8"/>
      <c r="F1364" s="2">
        <v>29.2</v>
      </c>
      <c r="G1364" s="2">
        <v>26.5</v>
      </c>
      <c r="H1364" s="2">
        <v>31.1</v>
      </c>
      <c r="I1364" s="2">
        <v>29.3</v>
      </c>
      <c r="J1364" s="2">
        <v>28.9</v>
      </c>
      <c r="K1364" s="2">
        <v>27.9</v>
      </c>
      <c r="L1364" s="2">
        <v>26.7</v>
      </c>
      <c r="M1364" s="2"/>
      <c r="N1364">
        <f t="shared" si="251"/>
        <v>1.5048977065839075E-3</v>
      </c>
      <c r="O1364">
        <f t="shared" si="252"/>
        <v>-0.15048977065839075</v>
      </c>
      <c r="P1364" s="5">
        <f t="shared" si="253"/>
        <v>-0.37622442664597688</v>
      </c>
      <c r="Q1364">
        <f t="shared" si="254"/>
        <v>1.8</v>
      </c>
      <c r="R1364">
        <f t="shared" si="255"/>
        <v>30.1</v>
      </c>
      <c r="S1364" s="3">
        <f t="shared" si="256"/>
        <v>12.014134275618382</v>
      </c>
    </row>
    <row r="1365" spans="1:19" ht="14.45" x14ac:dyDescent="0.3">
      <c r="A1365">
        <v>7</v>
      </c>
      <c r="B1365">
        <v>1</v>
      </c>
      <c r="C1365" t="str">
        <f t="shared" si="247"/>
        <v>ODS7« e ODS1«</v>
      </c>
      <c r="D1365" s="8" t="s">
        <v>21</v>
      </c>
      <c r="E1365" s="8"/>
      <c r="F1365" s="2">
        <v>1.6</v>
      </c>
      <c r="G1365" s="2">
        <v>0.6</v>
      </c>
      <c r="H1365" s="2">
        <v>0.9</v>
      </c>
      <c r="I1365" s="2">
        <v>1.7</v>
      </c>
      <c r="J1365" s="2">
        <v>1.9</v>
      </c>
      <c r="K1365" s="2">
        <v>2.1</v>
      </c>
      <c r="L1365" s="2">
        <v>2.4</v>
      </c>
      <c r="M1365" s="2"/>
      <c r="N1365">
        <f t="shared" si="251"/>
        <v>0.3195079107728942</v>
      </c>
      <c r="O1365">
        <f t="shared" si="252"/>
        <v>-31.95079107728942</v>
      </c>
      <c r="P1365" s="5">
        <f t="shared" si="253"/>
        <v>-5</v>
      </c>
      <c r="Q1365">
        <f t="shared" si="254"/>
        <v>1.8</v>
      </c>
      <c r="R1365">
        <f t="shared" si="255"/>
        <v>30.1</v>
      </c>
      <c r="S1365" s="3">
        <f t="shared" si="256"/>
        <v>97.87985865724383</v>
      </c>
    </row>
    <row r="1366" spans="1:19" ht="14.45" x14ac:dyDescent="0.3">
      <c r="A1366">
        <v>7</v>
      </c>
      <c r="B1366">
        <v>1</v>
      </c>
      <c r="C1366" t="str">
        <f t="shared" ref="C1366:C1429" si="257">IF(B1366="","ODS"&amp;A1366&amp;"«","ODS"&amp;A1366&amp;"«"&amp;" e ODS"&amp;B1366&amp;"«")</f>
        <v>ODS7« e ODS1«</v>
      </c>
      <c r="D1366" s="8" t="s">
        <v>22</v>
      </c>
      <c r="E1366" s="8"/>
      <c r="F1366" s="2">
        <v>23.9</v>
      </c>
      <c r="G1366" s="2">
        <v>22.3</v>
      </c>
      <c r="H1366" s="2">
        <v>14.1</v>
      </c>
      <c r="I1366" s="2">
        <v>6.6</v>
      </c>
      <c r="J1366" s="2">
        <v>6.3</v>
      </c>
      <c r="K1366" s="2">
        <v>7.6</v>
      </c>
      <c r="L1366" s="2">
        <v>7.8</v>
      </c>
      <c r="M1366" s="2"/>
      <c r="N1366">
        <f t="shared" si="251"/>
        <v>-0.18949080170301524</v>
      </c>
      <c r="O1366">
        <f t="shared" si="252"/>
        <v>18.949080170301524</v>
      </c>
      <c r="P1366" s="5">
        <f t="shared" si="253"/>
        <v>5</v>
      </c>
      <c r="Q1366">
        <f t="shared" si="254"/>
        <v>1.8</v>
      </c>
      <c r="R1366">
        <f t="shared" si="255"/>
        <v>30.1</v>
      </c>
      <c r="S1366" s="3">
        <f t="shared" si="256"/>
        <v>78.798586572438168</v>
      </c>
    </row>
    <row r="1367" spans="1:19" ht="14.45" x14ac:dyDescent="0.3">
      <c r="A1367">
        <v>7</v>
      </c>
      <c r="B1367">
        <v>1</v>
      </c>
      <c r="C1367" t="str">
        <f t="shared" si="257"/>
        <v>ODS7« e ODS1«</v>
      </c>
      <c r="D1367" s="8" t="s">
        <v>23</v>
      </c>
      <c r="E1367" s="8"/>
      <c r="F1367" s="2">
        <v>2.9</v>
      </c>
      <c r="G1367" s="2">
        <v>2.6</v>
      </c>
      <c r="H1367" s="2">
        <v>2.9</v>
      </c>
      <c r="I1367" s="2">
        <v>2.6</v>
      </c>
      <c r="J1367" s="2">
        <v>2.4</v>
      </c>
      <c r="K1367" s="2">
        <v>2.2000000000000002</v>
      </c>
      <c r="L1367" s="2">
        <v>3</v>
      </c>
      <c r="M1367" s="2"/>
      <c r="N1367">
        <f t="shared" si="251"/>
        <v>2.9033661071187877E-2</v>
      </c>
      <c r="O1367">
        <f t="shared" si="252"/>
        <v>-2.9033661071187877</v>
      </c>
      <c r="P1367" s="5">
        <f t="shared" si="253"/>
        <v>-5</v>
      </c>
      <c r="Q1367">
        <f t="shared" si="254"/>
        <v>1.8</v>
      </c>
      <c r="R1367">
        <f t="shared" si="255"/>
        <v>30.1</v>
      </c>
      <c r="S1367" s="3">
        <f t="shared" si="256"/>
        <v>95.759717314487631</v>
      </c>
    </row>
    <row r="1368" spans="1:19" ht="14.45" x14ac:dyDescent="0.3">
      <c r="A1368">
        <v>7</v>
      </c>
      <c r="B1368">
        <v>1</v>
      </c>
      <c r="C1368" t="str">
        <f t="shared" si="257"/>
        <v>ODS7« e ODS1«</v>
      </c>
      <c r="D1368" s="8" t="s">
        <v>24</v>
      </c>
      <c r="E1368" s="8"/>
      <c r="F1368" s="2">
        <v>11.4</v>
      </c>
      <c r="G1368" s="2">
        <v>9</v>
      </c>
      <c r="H1368" s="2">
        <v>7.5</v>
      </c>
      <c r="I1368" s="2">
        <v>7.1</v>
      </c>
      <c r="J1368" s="2">
        <v>6</v>
      </c>
      <c r="K1368" s="2">
        <v>5.0999999999999996</v>
      </c>
      <c r="L1368" s="2">
        <v>4.2</v>
      </c>
      <c r="M1368" s="2"/>
      <c r="N1368">
        <f t="shared" si="251"/>
        <v>-0.14137929651551107</v>
      </c>
      <c r="O1368">
        <f t="shared" si="252"/>
        <v>14.137929651551106</v>
      </c>
      <c r="P1368" s="5">
        <f t="shared" si="253"/>
        <v>5</v>
      </c>
      <c r="Q1368">
        <f t="shared" si="254"/>
        <v>1.8</v>
      </c>
      <c r="R1368">
        <f t="shared" si="255"/>
        <v>30.1</v>
      </c>
      <c r="S1368" s="3">
        <f t="shared" si="256"/>
        <v>91.519434628975276</v>
      </c>
    </row>
    <row r="1369" spans="1:19" ht="14.45" x14ac:dyDescent="0.3">
      <c r="A1369">
        <v>7</v>
      </c>
      <c r="B1369">
        <v>1</v>
      </c>
      <c r="C1369" t="str">
        <f t="shared" si="257"/>
        <v>ODS7« e ODS1«</v>
      </c>
      <c r="D1369" s="8" t="s">
        <v>25</v>
      </c>
      <c r="E1369" s="8"/>
      <c r="F1369" s="2">
        <v>27.9</v>
      </c>
      <c r="G1369" s="2">
        <v>28.3</v>
      </c>
      <c r="H1369" s="2">
        <v>23.8</v>
      </c>
      <c r="I1369" s="2">
        <v>22.5</v>
      </c>
      <c r="J1369" s="2">
        <v>20.399999999999999</v>
      </c>
      <c r="K1369" s="2">
        <v>19.399999999999999</v>
      </c>
      <c r="L1369" s="2">
        <v>18.899999999999999</v>
      </c>
      <c r="M1369" s="2"/>
      <c r="N1369">
        <f t="shared" si="251"/>
        <v>-7.7566485361002857E-2</v>
      </c>
      <c r="O1369">
        <f t="shared" si="252"/>
        <v>7.7566485361002862</v>
      </c>
      <c r="P1369" s="5">
        <f t="shared" si="253"/>
        <v>5</v>
      </c>
      <c r="Q1369">
        <f t="shared" si="254"/>
        <v>1.8</v>
      </c>
      <c r="R1369">
        <f t="shared" si="255"/>
        <v>30.1</v>
      </c>
      <c r="S1369" s="3">
        <f t="shared" si="256"/>
        <v>39.575971731448774</v>
      </c>
    </row>
    <row r="1370" spans="1:19" ht="14.45" x14ac:dyDescent="0.3">
      <c r="A1370">
        <v>7</v>
      </c>
      <c r="B1370">
        <v>1</v>
      </c>
      <c r="C1370" t="str">
        <f t="shared" si="257"/>
        <v>ODS7« e ODS1«</v>
      </c>
      <c r="D1370" s="8" t="s">
        <v>26</v>
      </c>
      <c r="E1370" s="8"/>
      <c r="F1370" s="2">
        <v>6.2</v>
      </c>
      <c r="G1370" s="2">
        <v>6.1</v>
      </c>
      <c r="H1370" s="2">
        <v>5</v>
      </c>
      <c r="I1370" s="2">
        <v>3.8</v>
      </c>
      <c r="J1370" s="2">
        <v>3.1</v>
      </c>
      <c r="K1370" s="2">
        <v>2.7</v>
      </c>
      <c r="L1370" s="2">
        <v>2.8</v>
      </c>
      <c r="M1370" s="2"/>
      <c r="N1370">
        <f t="shared" si="251"/>
        <v>-0.14421309004570027</v>
      </c>
      <c r="O1370">
        <f t="shared" si="252"/>
        <v>14.421309004570027</v>
      </c>
      <c r="P1370" s="5">
        <f t="shared" si="253"/>
        <v>5</v>
      </c>
      <c r="Q1370">
        <f t="shared" si="254"/>
        <v>1.8</v>
      </c>
      <c r="R1370">
        <f t="shared" si="255"/>
        <v>30.1</v>
      </c>
      <c r="S1370" s="3">
        <f t="shared" si="256"/>
        <v>96.466431095406364</v>
      </c>
    </row>
    <row r="1371" spans="1:19" ht="14.45" x14ac:dyDescent="0.3">
      <c r="A1371">
        <v>7</v>
      </c>
      <c r="B1371">
        <v>1</v>
      </c>
      <c r="C1371" t="str">
        <f t="shared" si="257"/>
        <v>ODS7« e ODS1«</v>
      </c>
      <c r="D1371" s="8" t="s">
        <v>27</v>
      </c>
      <c r="E1371" s="8"/>
      <c r="F1371" s="2">
        <v>14.7</v>
      </c>
      <c r="G1371" s="2">
        <v>12.9</v>
      </c>
      <c r="H1371" s="2">
        <v>13.1</v>
      </c>
      <c r="I1371" s="2">
        <v>13.8</v>
      </c>
      <c r="J1371" s="2">
        <v>11.3</v>
      </c>
      <c r="K1371" s="2">
        <v>9.6</v>
      </c>
      <c r="L1371" s="2">
        <v>9.3000000000000007</v>
      </c>
      <c r="M1371" s="2"/>
      <c r="N1371">
        <f t="shared" si="251"/>
        <v>-6.3347174278746698E-2</v>
      </c>
      <c r="O1371">
        <f t="shared" si="252"/>
        <v>6.3347174278746703</v>
      </c>
      <c r="P1371" s="5">
        <f t="shared" si="253"/>
        <v>5</v>
      </c>
      <c r="Q1371">
        <f t="shared" si="254"/>
        <v>1.8</v>
      </c>
      <c r="R1371">
        <f t="shared" si="255"/>
        <v>30.1</v>
      </c>
      <c r="S1371" s="3">
        <f t="shared" si="256"/>
        <v>73.4982332155477</v>
      </c>
    </row>
    <row r="1372" spans="1:19" ht="14.45" x14ac:dyDescent="0.3">
      <c r="A1372">
        <v>7</v>
      </c>
      <c r="B1372">
        <v>1</v>
      </c>
      <c r="C1372" t="str">
        <f t="shared" si="257"/>
        <v>ODS7« e ODS1«</v>
      </c>
      <c r="D1372" s="8" t="s">
        <v>28</v>
      </c>
      <c r="E1372" s="8"/>
      <c r="F1372" s="2">
        <v>0.9</v>
      </c>
      <c r="G1372" s="2">
        <v>1.1000000000000001</v>
      </c>
      <c r="H1372" s="2">
        <v>1.2</v>
      </c>
      <c r="I1372" s="2">
        <v>2.6</v>
      </c>
      <c r="J1372" s="2">
        <v>2.1</v>
      </c>
      <c r="K1372" s="2">
        <v>2.2999999999999998</v>
      </c>
      <c r="L1372" s="2">
        <v>1.9</v>
      </c>
      <c r="M1372" s="2"/>
      <c r="N1372">
        <f t="shared" si="251"/>
        <v>0.11550670014054099</v>
      </c>
      <c r="O1372">
        <f t="shared" si="252"/>
        <v>-11.550670014054099</v>
      </c>
      <c r="P1372" s="5">
        <f t="shared" si="253"/>
        <v>-5</v>
      </c>
      <c r="Q1372">
        <f t="shared" si="254"/>
        <v>1.8</v>
      </c>
      <c r="R1372">
        <f t="shared" si="255"/>
        <v>30.1</v>
      </c>
      <c r="S1372" s="3">
        <f t="shared" si="256"/>
        <v>99.646643109540648</v>
      </c>
    </row>
    <row r="1373" spans="1:19" ht="14.45" x14ac:dyDescent="0.3">
      <c r="A1373">
        <v>7</v>
      </c>
      <c r="B1373">
        <v>1</v>
      </c>
      <c r="C1373" t="str">
        <f t="shared" si="257"/>
        <v>ODS7« e ODS1«</v>
      </c>
      <c r="D1373" s="8" t="s">
        <v>29</v>
      </c>
      <c r="E1373" s="8"/>
      <c r="F1373" s="2">
        <v>10.8</v>
      </c>
      <c r="G1373" s="2">
        <v>10.4</v>
      </c>
      <c r="H1373" s="2">
        <v>9.6</v>
      </c>
      <c r="I1373" s="2">
        <v>9</v>
      </c>
      <c r="J1373" s="2">
        <v>8.1</v>
      </c>
      <c r="K1373" s="2">
        <v>7.6</v>
      </c>
      <c r="L1373" s="2">
        <v>6.9</v>
      </c>
      <c r="M1373" s="2"/>
      <c r="N1373">
        <f t="shared" si="251"/>
        <v>-7.8780440757164949E-2</v>
      </c>
      <c r="O1373">
        <f t="shared" si="252"/>
        <v>7.8780440757164953</v>
      </c>
      <c r="P1373" s="5">
        <f t="shared" si="253"/>
        <v>5</v>
      </c>
      <c r="Q1373">
        <f t="shared" si="254"/>
        <v>1.8</v>
      </c>
      <c r="R1373">
        <f t="shared" si="255"/>
        <v>30.1</v>
      </c>
      <c r="S1373" s="3">
        <f t="shared" si="256"/>
        <v>81.978798586572438</v>
      </c>
    </row>
    <row r="1374" spans="1:19" ht="14.45" x14ac:dyDescent="0.3">
      <c r="A1374">
        <v>7</v>
      </c>
      <c r="C1374" t="str">
        <f t="shared" si="257"/>
        <v>ODS7«</v>
      </c>
      <c r="D1374" s="7" t="s">
        <v>63</v>
      </c>
      <c r="E1374" s="7"/>
      <c r="F1374" s="2"/>
      <c r="G1374" s="2"/>
      <c r="H1374" s="2"/>
      <c r="I1374" s="2"/>
      <c r="J1374" s="2"/>
      <c r="K1374" s="2"/>
      <c r="L1374" s="2"/>
      <c r="M1374" s="2"/>
      <c r="S1374" s="3"/>
    </row>
    <row r="1375" spans="1:19" ht="14.45" x14ac:dyDescent="0.3">
      <c r="A1375">
        <v>7</v>
      </c>
      <c r="C1375" t="str">
        <f t="shared" si="257"/>
        <v>ODS7«</v>
      </c>
      <c r="D1375" s="8" t="s">
        <v>2</v>
      </c>
      <c r="E1375" s="8"/>
      <c r="F1375" s="2">
        <v>8.07</v>
      </c>
      <c r="G1375" s="2">
        <v>8.6199999999999992</v>
      </c>
      <c r="H1375" s="2">
        <v>8.6999999999999993</v>
      </c>
      <c r="I1375" s="2">
        <v>8.83</v>
      </c>
      <c r="J1375" s="2">
        <v>9.02</v>
      </c>
      <c r="K1375" s="2">
        <v>9.35</v>
      </c>
      <c r="L1375" s="2">
        <v>9.6999999999999993</v>
      </c>
      <c r="M1375" s="2"/>
      <c r="S1375" s="3"/>
    </row>
    <row r="1376" spans="1:19" ht="14.45" x14ac:dyDescent="0.3">
      <c r="A1376">
        <v>7</v>
      </c>
      <c r="C1376" t="str">
        <f t="shared" si="257"/>
        <v>ODS7«</v>
      </c>
      <c r="D1376" s="8" t="s">
        <v>3</v>
      </c>
      <c r="E1376" s="8"/>
      <c r="F1376" s="2">
        <v>8.98</v>
      </c>
      <c r="G1376" s="2">
        <v>9.3699999999999992</v>
      </c>
      <c r="H1376" s="2">
        <v>9.24</v>
      </c>
      <c r="I1376" s="2">
        <v>9.3000000000000007</v>
      </c>
      <c r="J1376" s="2">
        <v>9.35</v>
      </c>
      <c r="K1376" s="2">
        <v>9.82</v>
      </c>
      <c r="L1376" s="2">
        <v>9.76</v>
      </c>
      <c r="M1376" s="2"/>
      <c r="S1376" s="3"/>
    </row>
    <row r="1377" spans="1:19" ht="14.45" x14ac:dyDescent="0.3">
      <c r="A1377">
        <v>7</v>
      </c>
      <c r="C1377" t="str">
        <f t="shared" si="257"/>
        <v>ODS7«</v>
      </c>
      <c r="D1377" s="8" t="s">
        <v>4</v>
      </c>
      <c r="E1377" s="8"/>
      <c r="F1377" s="2">
        <v>5.9</v>
      </c>
      <c r="G1377" s="2">
        <v>6.39</v>
      </c>
      <c r="H1377" s="2">
        <v>6.47</v>
      </c>
      <c r="I1377" s="2">
        <v>6.15</v>
      </c>
      <c r="J1377" s="2">
        <v>6.17</v>
      </c>
      <c r="K1377" s="2">
        <v>6.3</v>
      </c>
      <c r="L1377" s="2">
        <v>6.36</v>
      </c>
      <c r="M1377" s="2"/>
      <c r="S1377" s="3"/>
    </row>
    <row r="1378" spans="1:19" ht="14.45" x14ac:dyDescent="0.3">
      <c r="A1378">
        <v>7</v>
      </c>
      <c r="C1378" t="str">
        <f t="shared" si="257"/>
        <v>ODS7«</v>
      </c>
      <c r="D1378" s="8" t="s">
        <v>5</v>
      </c>
      <c r="E1378" s="8"/>
      <c r="F1378" s="2">
        <v>2.2799999999999998</v>
      </c>
      <c r="G1378" s="2">
        <v>2.23</v>
      </c>
      <c r="H1378" s="2">
        <v>2.21</v>
      </c>
      <c r="I1378" s="2">
        <v>2.35</v>
      </c>
      <c r="J1378" s="2">
        <v>2.35</v>
      </c>
      <c r="K1378" s="2">
        <v>2.41</v>
      </c>
      <c r="L1378" s="2">
        <v>2.52</v>
      </c>
      <c r="M1378" s="2"/>
      <c r="S1378" s="3"/>
    </row>
    <row r="1379" spans="1:19" ht="14.45" x14ac:dyDescent="0.3">
      <c r="A1379">
        <v>7</v>
      </c>
      <c r="C1379" t="str">
        <f t="shared" si="257"/>
        <v>ODS7«</v>
      </c>
      <c r="D1379" s="8" t="s">
        <v>6</v>
      </c>
      <c r="E1379" s="8"/>
      <c r="F1379" s="2">
        <v>7.21</v>
      </c>
      <c r="G1379" s="2">
        <v>6.97</v>
      </c>
      <c r="H1379" s="2">
        <v>7.01</v>
      </c>
      <c r="I1379" s="2">
        <v>6.9</v>
      </c>
      <c r="J1379" s="2">
        <v>7.06</v>
      </c>
      <c r="K1379" s="2">
        <v>7.23</v>
      </c>
      <c r="L1379" s="2">
        <v>7.44</v>
      </c>
      <c r="M1379" s="2"/>
      <c r="S1379" s="3"/>
    </row>
    <row r="1380" spans="1:19" ht="14.45" x14ac:dyDescent="0.3">
      <c r="A1380">
        <v>7</v>
      </c>
      <c r="C1380" t="str">
        <f t="shared" si="257"/>
        <v>ODS7«</v>
      </c>
      <c r="D1380" s="8" t="s">
        <v>7</v>
      </c>
      <c r="E1380" s="8"/>
      <c r="F1380" s="2">
        <v>5.12</v>
      </c>
      <c r="G1380" s="2">
        <v>5.36</v>
      </c>
      <c r="H1380" s="2">
        <v>5.26</v>
      </c>
      <c r="I1380" s="2">
        <v>5.39</v>
      </c>
      <c r="J1380" s="2">
        <v>5.39</v>
      </c>
      <c r="K1380" s="2">
        <v>5.66</v>
      </c>
      <c r="L1380" s="2">
        <v>5.75</v>
      </c>
      <c r="M1380" s="2"/>
      <c r="S1380" s="3"/>
    </row>
    <row r="1381" spans="1:19" ht="14.45" x14ac:dyDescent="0.3">
      <c r="A1381">
        <v>7</v>
      </c>
      <c r="C1381" t="str">
        <f t="shared" si="257"/>
        <v>ODS7«</v>
      </c>
      <c r="D1381" s="8" t="s">
        <v>8</v>
      </c>
      <c r="E1381" s="8"/>
      <c r="F1381" s="2">
        <v>13.18</v>
      </c>
      <c r="G1381" s="2">
        <v>14</v>
      </c>
      <c r="H1381" s="2">
        <v>14.31</v>
      </c>
      <c r="I1381" s="2">
        <v>14.49</v>
      </c>
      <c r="J1381" s="2">
        <v>14.94</v>
      </c>
      <c r="K1381" s="2">
        <v>15.21</v>
      </c>
      <c r="L1381" s="2">
        <v>16.02</v>
      </c>
      <c r="M1381" s="2"/>
      <c r="S1381" s="3"/>
    </row>
    <row r="1382" spans="1:19" ht="14.45" x14ac:dyDescent="0.3">
      <c r="A1382">
        <v>7</v>
      </c>
      <c r="C1382" t="str">
        <f t="shared" si="257"/>
        <v>ODS7«</v>
      </c>
      <c r="D1382" s="8" t="s">
        <v>9</v>
      </c>
      <c r="E1382" s="8"/>
      <c r="F1382" s="2">
        <v>4.29</v>
      </c>
      <c r="G1382" s="2">
        <v>4.6900000000000004</v>
      </c>
      <c r="H1382" s="2">
        <v>4.76</v>
      </c>
      <c r="I1382" s="2">
        <v>4.84</v>
      </c>
      <c r="J1382" s="2">
        <v>4.72</v>
      </c>
      <c r="K1382" s="2">
        <v>4.96</v>
      </c>
      <c r="L1382" s="2">
        <v>5.08</v>
      </c>
      <c r="M1382" s="2"/>
      <c r="S1382" s="3"/>
    </row>
    <row r="1383" spans="1:19" ht="14.45" x14ac:dyDescent="0.3">
      <c r="A1383">
        <v>7</v>
      </c>
      <c r="C1383" t="str">
        <f t="shared" si="257"/>
        <v>ODS7«</v>
      </c>
      <c r="D1383" s="8" t="s">
        <v>10</v>
      </c>
      <c r="E1383" s="8"/>
      <c r="F1383" s="2">
        <v>5.16</v>
      </c>
      <c r="G1383" s="2">
        <v>5.49</v>
      </c>
      <c r="H1383" s="2">
        <v>5.66</v>
      </c>
      <c r="I1383" s="2">
        <v>5.61</v>
      </c>
      <c r="J1383" s="2">
        <v>5.69</v>
      </c>
      <c r="K1383" s="2">
        <v>5.93</v>
      </c>
      <c r="L1383" s="2">
        <v>6.26</v>
      </c>
      <c r="M1383" s="2"/>
      <c r="S1383" s="3"/>
    </row>
    <row r="1384" spans="1:19" ht="14.45" x14ac:dyDescent="0.3">
      <c r="A1384">
        <v>7</v>
      </c>
      <c r="C1384" t="str">
        <f t="shared" si="257"/>
        <v>ODS7«</v>
      </c>
      <c r="D1384" s="8" t="s">
        <v>11</v>
      </c>
      <c r="E1384" s="8"/>
      <c r="F1384" s="2">
        <v>7.96</v>
      </c>
      <c r="G1384" s="2">
        <v>8.19</v>
      </c>
      <c r="H1384" s="2">
        <v>8.2200000000000006</v>
      </c>
      <c r="I1384" s="2">
        <v>8.3800000000000008</v>
      </c>
      <c r="J1384" s="2">
        <v>8.27</v>
      </c>
      <c r="K1384" s="2">
        <v>8.4600000000000009</v>
      </c>
      <c r="L1384" s="2">
        <v>8.85</v>
      </c>
      <c r="M1384" s="2"/>
      <c r="S1384" s="3"/>
    </row>
    <row r="1385" spans="1:19" ht="14.45" x14ac:dyDescent="0.3">
      <c r="A1385">
        <v>7</v>
      </c>
      <c r="C1385" t="str">
        <f t="shared" si="257"/>
        <v>ODS7«</v>
      </c>
      <c r="D1385" s="8" t="s">
        <v>12</v>
      </c>
      <c r="E1385" s="8"/>
      <c r="F1385" s="2">
        <v>2.5499999999999998</v>
      </c>
      <c r="G1385" s="2">
        <v>2.81</v>
      </c>
      <c r="H1385" s="2">
        <v>3.06</v>
      </c>
      <c r="I1385" s="2">
        <v>2.88</v>
      </c>
      <c r="J1385" s="2">
        <v>3.13</v>
      </c>
      <c r="K1385" s="2">
        <v>3.07</v>
      </c>
      <c r="L1385" s="2">
        <v>4.17</v>
      </c>
      <c r="M1385" s="2"/>
      <c r="S1385" s="3"/>
    </row>
    <row r="1386" spans="1:19" ht="14.45" x14ac:dyDescent="0.3">
      <c r="A1386">
        <v>7</v>
      </c>
      <c r="C1386" t="str">
        <f t="shared" si="257"/>
        <v>ODS7«</v>
      </c>
      <c r="D1386" s="8" t="s">
        <v>13</v>
      </c>
      <c r="E1386" s="8"/>
      <c r="F1386" s="2">
        <v>5.59</v>
      </c>
      <c r="G1386" s="2">
        <v>5.45</v>
      </c>
      <c r="H1386" s="2">
        <v>5.73</v>
      </c>
      <c r="I1386" s="2">
        <v>5.69</v>
      </c>
      <c r="J1386" s="2">
        <v>5.79</v>
      </c>
      <c r="K1386" s="2">
        <v>5.76</v>
      </c>
      <c r="L1386" s="2">
        <v>5.94</v>
      </c>
      <c r="M1386" s="2"/>
      <c r="S1386" s="3"/>
    </row>
    <row r="1387" spans="1:19" ht="14.45" x14ac:dyDescent="0.3">
      <c r="A1387">
        <v>7</v>
      </c>
      <c r="C1387" t="str">
        <f t="shared" si="257"/>
        <v>ODS7«</v>
      </c>
      <c r="D1387" s="8" t="s">
        <v>14</v>
      </c>
      <c r="E1387" s="8"/>
      <c r="F1387" s="2">
        <v>7.67</v>
      </c>
      <c r="G1387" s="2">
        <v>8.06</v>
      </c>
      <c r="H1387" s="2">
        <v>8.02</v>
      </c>
      <c r="I1387" s="2">
        <v>8.26</v>
      </c>
      <c r="J1387" s="2">
        <v>8.44</v>
      </c>
      <c r="K1387" s="2">
        <v>8.61</v>
      </c>
      <c r="L1387" s="2">
        <v>8.8699999999999992</v>
      </c>
      <c r="M1387" s="2"/>
      <c r="S1387" s="3"/>
    </row>
    <row r="1388" spans="1:19" ht="14.45" x14ac:dyDescent="0.3">
      <c r="A1388">
        <v>7</v>
      </c>
      <c r="C1388" t="str">
        <f t="shared" si="257"/>
        <v>ODS7«</v>
      </c>
      <c r="D1388" s="8" t="s">
        <v>15</v>
      </c>
      <c r="E1388" s="8"/>
      <c r="F1388" s="2">
        <v>6.95</v>
      </c>
      <c r="G1388" s="2">
        <v>7.09</v>
      </c>
      <c r="H1388" s="2">
        <v>7.05</v>
      </c>
      <c r="I1388" s="2">
        <v>7.16</v>
      </c>
      <c r="J1388" s="2">
        <v>6.93</v>
      </c>
      <c r="K1388" s="2">
        <v>7.18</v>
      </c>
      <c r="L1388" s="2">
        <v>6.78</v>
      </c>
      <c r="M1388" s="2"/>
      <c r="S1388" s="3"/>
    </row>
    <row r="1389" spans="1:19" ht="14.45" x14ac:dyDescent="0.3">
      <c r="A1389">
        <v>7</v>
      </c>
      <c r="C1389" t="str">
        <f t="shared" si="257"/>
        <v>ODS7«</v>
      </c>
      <c r="D1389" s="8" t="s">
        <v>16</v>
      </c>
      <c r="E1389" s="8"/>
      <c r="F1389" s="2">
        <v>4.26</v>
      </c>
      <c r="G1389" s="2">
        <v>4.46</v>
      </c>
      <c r="H1389" s="2">
        <v>4.38</v>
      </c>
      <c r="I1389" s="2">
        <v>4.42</v>
      </c>
      <c r="J1389" s="2">
        <v>4.41</v>
      </c>
      <c r="K1389" s="2">
        <v>4.6399999999999997</v>
      </c>
      <c r="L1389" s="2">
        <v>4.8499999999999996</v>
      </c>
      <c r="M1389" s="2"/>
      <c r="S1389" s="3"/>
    </row>
    <row r="1390" spans="1:19" ht="14.45" x14ac:dyDescent="0.3">
      <c r="A1390">
        <v>7</v>
      </c>
      <c r="C1390" t="str">
        <f t="shared" si="257"/>
        <v>ODS7«</v>
      </c>
      <c r="D1390" s="8" t="s">
        <v>17</v>
      </c>
      <c r="E1390" s="8"/>
      <c r="F1390" s="2">
        <v>12.61</v>
      </c>
      <c r="G1390" s="2">
        <v>13.62</v>
      </c>
      <c r="H1390" s="2">
        <v>16.190000000000001</v>
      </c>
      <c r="I1390" s="2">
        <v>15.71</v>
      </c>
      <c r="J1390" s="2">
        <v>17.39</v>
      </c>
      <c r="K1390" s="2">
        <v>18.579999999999998</v>
      </c>
      <c r="L1390" s="2">
        <v>19.64</v>
      </c>
      <c r="M1390" s="2"/>
      <c r="S1390" s="3"/>
    </row>
    <row r="1391" spans="1:19" ht="14.45" x14ac:dyDescent="0.3">
      <c r="A1391">
        <v>7</v>
      </c>
      <c r="C1391" t="str">
        <f t="shared" si="257"/>
        <v>ODS7«</v>
      </c>
      <c r="D1391" s="8" t="s">
        <v>18</v>
      </c>
      <c r="E1391" s="8"/>
      <c r="F1391" s="2">
        <v>9.6199999999999992</v>
      </c>
      <c r="G1391" s="2">
        <v>10.18</v>
      </c>
      <c r="H1391" s="2">
        <v>9.8800000000000008</v>
      </c>
      <c r="I1391" s="2">
        <v>10.08</v>
      </c>
      <c r="J1391" s="2">
        <v>9.91</v>
      </c>
      <c r="K1391" s="2">
        <v>10.14</v>
      </c>
      <c r="L1391" s="2">
        <v>10.28</v>
      </c>
      <c r="M1391" s="2"/>
      <c r="S1391" s="3"/>
    </row>
    <row r="1392" spans="1:19" ht="14.45" x14ac:dyDescent="0.3">
      <c r="A1392">
        <v>7</v>
      </c>
      <c r="C1392" t="str">
        <f t="shared" si="257"/>
        <v>ODS7«</v>
      </c>
      <c r="D1392" s="8" t="s">
        <v>19</v>
      </c>
      <c r="E1392" s="8"/>
      <c r="F1392" s="2">
        <v>4.3099999999999996</v>
      </c>
      <c r="G1392" s="2">
        <v>4.38</v>
      </c>
      <c r="H1392" s="2">
        <v>4.5999999999999996</v>
      </c>
      <c r="I1392" s="2">
        <v>4.6399999999999997</v>
      </c>
      <c r="J1392" s="2">
        <v>4.6900000000000004</v>
      </c>
      <c r="K1392" s="2">
        <v>4.8600000000000003</v>
      </c>
      <c r="L1392" s="2">
        <v>4.84</v>
      </c>
      <c r="M1392" s="2"/>
      <c r="S1392" s="3"/>
    </row>
    <row r="1393" spans="1:19" ht="14.45" x14ac:dyDescent="0.3">
      <c r="A1393">
        <v>7</v>
      </c>
      <c r="C1393" t="str">
        <f t="shared" si="257"/>
        <v>ODS7«</v>
      </c>
      <c r="D1393" s="8" t="s">
        <v>20</v>
      </c>
      <c r="E1393" s="8"/>
      <c r="F1393" s="2">
        <v>4.5</v>
      </c>
      <c r="G1393" s="2">
        <v>4.68</v>
      </c>
      <c r="H1393" s="2">
        <v>4.6500000000000004</v>
      </c>
      <c r="I1393" s="2">
        <v>4.5999999999999996</v>
      </c>
      <c r="J1393" s="2">
        <v>4.59</v>
      </c>
      <c r="K1393" s="2">
        <v>4.67</v>
      </c>
      <c r="L1393" s="2">
        <v>4.9000000000000004</v>
      </c>
      <c r="M1393" s="2"/>
      <c r="S1393" s="3"/>
    </row>
    <row r="1394" spans="1:19" ht="14.45" x14ac:dyDescent="0.3">
      <c r="A1394">
        <v>7</v>
      </c>
      <c r="C1394" t="str">
        <f t="shared" si="257"/>
        <v>ODS7«</v>
      </c>
      <c r="D1394" s="8" t="s">
        <v>21</v>
      </c>
      <c r="E1394" s="8"/>
      <c r="F1394" s="2">
        <v>9.81</v>
      </c>
      <c r="G1394" s="2">
        <v>10.51</v>
      </c>
      <c r="H1394" s="2">
        <v>11.07</v>
      </c>
      <c r="I1394" s="2">
        <v>11.54</v>
      </c>
      <c r="J1394" s="2">
        <v>11.39</v>
      </c>
      <c r="K1394" s="2">
        <v>11.28</v>
      </c>
      <c r="L1394" s="2">
        <v>11.45</v>
      </c>
      <c r="M1394" s="2"/>
      <c r="S1394" s="3"/>
    </row>
    <row r="1395" spans="1:19" ht="14.45" x14ac:dyDescent="0.3">
      <c r="A1395">
        <v>7</v>
      </c>
      <c r="C1395" t="str">
        <f t="shared" si="257"/>
        <v>ODS7«</v>
      </c>
      <c r="D1395" s="8" t="s">
        <v>22</v>
      </c>
      <c r="E1395" s="8"/>
      <c r="F1395" s="2">
        <v>3.64</v>
      </c>
      <c r="G1395" s="2">
        <v>3.83</v>
      </c>
      <c r="H1395" s="2">
        <v>3.87</v>
      </c>
      <c r="I1395" s="2">
        <v>3.74</v>
      </c>
      <c r="J1395" s="2">
        <v>3.37</v>
      </c>
      <c r="K1395" s="2">
        <v>3.42</v>
      </c>
      <c r="L1395" s="2">
        <v>3.48</v>
      </c>
      <c r="M1395" s="2"/>
      <c r="S1395" s="3"/>
    </row>
    <row r="1396" spans="1:19" ht="14.45" x14ac:dyDescent="0.3">
      <c r="A1396">
        <v>7</v>
      </c>
      <c r="C1396" t="str">
        <f t="shared" si="257"/>
        <v>ODS7«</v>
      </c>
      <c r="D1396" s="8" t="s">
        <v>23</v>
      </c>
      <c r="E1396" s="8"/>
      <c r="F1396" s="2">
        <v>6.96</v>
      </c>
      <c r="G1396" s="2">
        <v>7.4</v>
      </c>
      <c r="H1396" s="2">
        <v>7.51</v>
      </c>
      <c r="I1396" s="2">
        <v>7.54</v>
      </c>
      <c r="J1396" s="2">
        <v>7.71</v>
      </c>
      <c r="K1396" s="2">
        <v>8.06</v>
      </c>
      <c r="L1396" s="2">
        <v>8.26</v>
      </c>
      <c r="M1396" s="2"/>
      <c r="S1396" s="3"/>
    </row>
    <row r="1397" spans="1:19" ht="14.45" x14ac:dyDescent="0.3">
      <c r="A1397">
        <v>7</v>
      </c>
      <c r="C1397" t="str">
        <f t="shared" si="257"/>
        <v>ODS7«</v>
      </c>
      <c r="D1397" s="8" t="s">
        <v>24</v>
      </c>
      <c r="E1397" s="8"/>
      <c r="F1397" s="2">
        <v>3.94</v>
      </c>
      <c r="G1397" s="2">
        <v>4.2300000000000004</v>
      </c>
      <c r="H1397" s="2">
        <v>4.3600000000000003</v>
      </c>
      <c r="I1397" s="2">
        <v>4.29</v>
      </c>
      <c r="J1397" s="2">
        <v>4.29</v>
      </c>
      <c r="K1397" s="2">
        <v>4.45</v>
      </c>
      <c r="L1397" s="2">
        <v>4.79</v>
      </c>
      <c r="M1397" s="2"/>
      <c r="S1397" s="3"/>
    </row>
    <row r="1398" spans="1:19" ht="14.45" x14ac:dyDescent="0.3">
      <c r="A1398">
        <v>7</v>
      </c>
      <c r="C1398" t="str">
        <f t="shared" si="257"/>
        <v>ODS7«</v>
      </c>
      <c r="D1398" s="8" t="s">
        <v>25</v>
      </c>
      <c r="E1398" s="8"/>
      <c r="F1398" s="2">
        <v>7.29</v>
      </c>
      <c r="G1398" s="2">
        <v>7.25</v>
      </c>
      <c r="H1398" s="2">
        <v>7.11</v>
      </c>
      <c r="I1398" s="2">
        <v>7.23</v>
      </c>
      <c r="J1398" s="2">
        <v>7.15</v>
      </c>
      <c r="K1398" s="2">
        <v>7.53</v>
      </c>
      <c r="L1398" s="2">
        <v>7.69</v>
      </c>
      <c r="M1398" s="2"/>
      <c r="S1398" s="3"/>
    </row>
    <row r="1399" spans="1:19" ht="14.45" x14ac:dyDescent="0.3">
      <c r="A1399">
        <v>7</v>
      </c>
      <c r="C1399" t="str">
        <f t="shared" si="257"/>
        <v>ODS7«</v>
      </c>
      <c r="D1399" s="8" t="s">
        <v>26</v>
      </c>
      <c r="E1399" s="8"/>
      <c r="F1399" s="2">
        <v>3.67</v>
      </c>
      <c r="G1399" s="2">
        <v>3.88</v>
      </c>
      <c r="H1399" s="2">
        <v>4.08</v>
      </c>
      <c r="I1399" s="2">
        <v>4.2300000000000004</v>
      </c>
      <c r="J1399" s="2">
        <v>4.26</v>
      </c>
      <c r="K1399" s="2">
        <v>4.3899999999999997</v>
      </c>
      <c r="L1399" s="2">
        <v>4.55</v>
      </c>
      <c r="M1399" s="2"/>
      <c r="S1399" s="3"/>
    </row>
    <row r="1400" spans="1:19" ht="14.45" x14ac:dyDescent="0.3">
      <c r="A1400">
        <v>7</v>
      </c>
      <c r="C1400" t="str">
        <f t="shared" si="257"/>
        <v>ODS7«</v>
      </c>
      <c r="D1400" s="8" t="s">
        <v>27</v>
      </c>
      <c r="E1400" s="8"/>
      <c r="F1400" s="2">
        <v>4.24</v>
      </c>
      <c r="G1400" s="2">
        <v>4.43</v>
      </c>
      <c r="H1400" s="2">
        <v>4.53</v>
      </c>
      <c r="I1400" s="2">
        <v>4.75</v>
      </c>
      <c r="J1400" s="2">
        <v>4.84</v>
      </c>
      <c r="K1400" s="2">
        <v>5.04</v>
      </c>
      <c r="L1400" s="2">
        <v>5.33</v>
      </c>
      <c r="M1400" s="2"/>
      <c r="S1400" s="3"/>
    </row>
    <row r="1401" spans="1:19" ht="14.45" x14ac:dyDescent="0.3">
      <c r="A1401">
        <v>7</v>
      </c>
      <c r="C1401" t="str">
        <f t="shared" si="257"/>
        <v>ODS7«</v>
      </c>
      <c r="D1401" s="8" t="s">
        <v>28</v>
      </c>
      <c r="E1401" s="8"/>
      <c r="F1401" s="2">
        <v>7.55</v>
      </c>
      <c r="G1401" s="2">
        <v>7.82</v>
      </c>
      <c r="H1401" s="2">
        <v>8.5399999999999991</v>
      </c>
      <c r="I1401" s="2">
        <v>8.33</v>
      </c>
      <c r="J1401" s="2">
        <v>8.2899999999999991</v>
      </c>
      <c r="K1401" s="2">
        <v>8.42</v>
      </c>
      <c r="L1401" s="2">
        <v>8.73</v>
      </c>
      <c r="M1401" s="2"/>
      <c r="S1401" s="3"/>
    </row>
    <row r="1402" spans="1:19" ht="14.45" x14ac:dyDescent="0.3">
      <c r="A1402">
        <v>7</v>
      </c>
      <c r="C1402" t="str">
        <f t="shared" si="257"/>
        <v>ODS7«</v>
      </c>
      <c r="D1402" s="8" t="s">
        <v>29</v>
      </c>
      <c r="E1402" s="8"/>
      <c r="F1402" s="2">
        <v>7.29</v>
      </c>
      <c r="G1402" s="2">
        <v>7.67</v>
      </c>
      <c r="H1402" s="2">
        <v>7.74</v>
      </c>
      <c r="I1402" s="2">
        <v>7.83</v>
      </c>
      <c r="J1402" s="2">
        <v>7.88</v>
      </c>
      <c r="K1402" s="2">
        <v>8.1</v>
      </c>
      <c r="L1402" s="2">
        <v>8.36</v>
      </c>
      <c r="M1402" s="2"/>
      <c r="S1402" s="3"/>
    </row>
    <row r="1403" spans="1:19" ht="14.45" x14ac:dyDescent="0.3">
      <c r="A1403">
        <v>7</v>
      </c>
      <c r="B1403">
        <v>12</v>
      </c>
      <c r="C1403" t="str">
        <f t="shared" si="257"/>
        <v>ODS7« e ODS12«</v>
      </c>
      <c r="D1403" s="7" t="s">
        <v>62</v>
      </c>
      <c r="E1403" s="7"/>
      <c r="F1403" s="2"/>
      <c r="G1403" s="2"/>
      <c r="H1403" s="2"/>
      <c r="I1403" s="2"/>
      <c r="J1403" s="2"/>
      <c r="K1403" s="2"/>
      <c r="L1403" s="2"/>
      <c r="M1403" s="2"/>
      <c r="O1403" t="s">
        <v>195</v>
      </c>
      <c r="S1403" s="3"/>
    </row>
    <row r="1404" spans="1:19" ht="14.45" x14ac:dyDescent="0.3">
      <c r="A1404">
        <v>7</v>
      </c>
      <c r="B1404">
        <v>12</v>
      </c>
      <c r="C1404" t="str">
        <f t="shared" si="257"/>
        <v>ODS7« e ODS12«</v>
      </c>
      <c r="D1404" s="8" t="s">
        <v>2</v>
      </c>
      <c r="E1404" s="8"/>
      <c r="F1404" s="2">
        <v>7.86</v>
      </c>
      <c r="G1404" s="2">
        <v>8.56</v>
      </c>
      <c r="H1404" s="2">
        <v>8.7200000000000006</v>
      </c>
      <c r="I1404" s="2">
        <v>8.9600000000000009</v>
      </c>
      <c r="J1404" s="2">
        <v>9.27</v>
      </c>
      <c r="K1404" s="2">
        <v>9.75</v>
      </c>
      <c r="L1404" s="2">
        <v>10.16</v>
      </c>
      <c r="M1404" s="2"/>
      <c r="N1404">
        <f>(L1404/G1404)^(1/5)-1</f>
        <v>3.4865690226177248E-2</v>
      </c>
      <c r="O1404">
        <f>N1404*100</f>
        <v>3.4865690226177248</v>
      </c>
      <c r="P1404">
        <f>IF(O1404&lt;-2,-5,IF(O1404&gt;2,5,2.5*O1404))</f>
        <v>5</v>
      </c>
      <c r="Q1404">
        <f>MAX($L$1404:$L$1430)</f>
        <v>19.63</v>
      </c>
      <c r="R1404">
        <f>MIN($L$1404:$L$1430)</f>
        <v>4.95</v>
      </c>
      <c r="S1404" s="3">
        <f>(L1404-R1404)/(Q1404-R1404)*100</f>
        <v>35.490463215258856</v>
      </c>
    </row>
    <row r="1405" spans="1:19" ht="14.45" x14ac:dyDescent="0.3">
      <c r="A1405">
        <v>7</v>
      </c>
      <c r="B1405">
        <v>12</v>
      </c>
      <c r="C1405" t="str">
        <f t="shared" si="257"/>
        <v>ODS7« e ODS12«</v>
      </c>
      <c r="D1405" s="8" t="s">
        <v>3</v>
      </c>
      <c r="E1405" s="8"/>
      <c r="F1405" s="2">
        <v>8.59</v>
      </c>
      <c r="G1405" s="2">
        <v>9.07</v>
      </c>
      <c r="H1405" s="2">
        <v>9.18</v>
      </c>
      <c r="I1405" s="2">
        <v>9.34</v>
      </c>
      <c r="J1405" s="2">
        <v>9.4</v>
      </c>
      <c r="K1405" s="2">
        <v>10.050000000000001</v>
      </c>
      <c r="L1405" s="2">
        <v>10.08</v>
      </c>
      <c r="M1405" s="2"/>
      <c r="N1405">
        <f>(L1405/G1405)^(1/5)-1</f>
        <v>2.1340724231593056E-2</v>
      </c>
      <c r="O1405">
        <f t="shared" ref="O1405:O1431" si="258">N1405*100</f>
        <v>2.1340724231593056</v>
      </c>
      <c r="P1405">
        <f t="shared" ref="P1405:P1431" si="259">IF(O1405&lt;-2,-5,IF(O1405&gt;2,5,2.5*O1405))</f>
        <v>5</v>
      </c>
      <c r="Q1405">
        <f t="shared" ref="Q1405:Q1431" si="260">MAX($L$1404:$L$1430)</f>
        <v>19.63</v>
      </c>
      <c r="R1405">
        <f t="shared" ref="R1405:R1431" si="261">MIN($L$1404:$L$1430)</f>
        <v>4.95</v>
      </c>
      <c r="S1405" s="3">
        <f>(L1405-R1405)/(Q1405-R1405)*100</f>
        <v>34.945504087193463</v>
      </c>
    </row>
    <row r="1406" spans="1:19" ht="14.45" x14ac:dyDescent="0.3">
      <c r="A1406">
        <v>7</v>
      </c>
      <c r="B1406">
        <v>12</v>
      </c>
      <c r="C1406" t="str">
        <f t="shared" si="257"/>
        <v>ODS7« e ODS12«</v>
      </c>
      <c r="D1406" s="8" t="s">
        <v>4</v>
      </c>
      <c r="E1406" s="8"/>
      <c r="F1406" s="2">
        <v>5.55</v>
      </c>
      <c r="G1406" s="2">
        <v>6.07</v>
      </c>
      <c r="H1406" s="2">
        <v>6.25</v>
      </c>
      <c r="I1406" s="2">
        <v>5.99</v>
      </c>
      <c r="J1406" s="2">
        <v>6.1</v>
      </c>
      <c r="K1406" s="2">
        <v>6.33</v>
      </c>
      <c r="L1406" s="2">
        <v>6.5</v>
      </c>
      <c r="M1406" s="2"/>
      <c r="N1406">
        <f>(L1406/G1406)^(1/5)-1</f>
        <v>1.3782833784137472E-2</v>
      </c>
      <c r="O1406">
        <f t="shared" si="258"/>
        <v>1.3782833784137472</v>
      </c>
      <c r="P1406">
        <f t="shared" si="259"/>
        <v>3.4457084460343679</v>
      </c>
      <c r="Q1406">
        <f t="shared" si="260"/>
        <v>19.63</v>
      </c>
      <c r="R1406">
        <f t="shared" si="261"/>
        <v>4.95</v>
      </c>
      <c r="S1406" s="3">
        <f>(L1406-R1406)/(Q1406-R1406)*100</f>
        <v>10.558583106267029</v>
      </c>
    </row>
    <row r="1407" spans="1:19" ht="14.45" x14ac:dyDescent="0.3">
      <c r="A1407">
        <v>7</v>
      </c>
      <c r="B1407">
        <v>12</v>
      </c>
      <c r="C1407" t="str">
        <f t="shared" si="257"/>
        <v>ODS7« e ODS12«</v>
      </c>
      <c r="D1407" s="8" t="s">
        <v>5</v>
      </c>
      <c r="E1407" s="8"/>
      <c r="F1407" s="2">
        <v>5.0599999999999996</v>
      </c>
      <c r="G1407" s="2">
        <v>5.0599999999999996</v>
      </c>
      <c r="H1407" s="2">
        <v>5.04</v>
      </c>
      <c r="I1407" s="2">
        <v>5.39</v>
      </c>
      <c r="J1407" s="2">
        <v>5.47</v>
      </c>
      <c r="K1407" s="2">
        <v>5.72</v>
      </c>
      <c r="L1407" s="2">
        <v>6.09</v>
      </c>
      <c r="M1407" s="2"/>
      <c r="N1407">
        <f>(L1407/G1407)^(1/5)-1</f>
        <v>3.7751465027447972E-2</v>
      </c>
      <c r="O1407">
        <f t="shared" si="258"/>
        <v>3.7751465027447972</v>
      </c>
      <c r="P1407">
        <f t="shared" si="259"/>
        <v>5</v>
      </c>
      <c r="Q1407">
        <f t="shared" si="260"/>
        <v>19.63</v>
      </c>
      <c r="R1407">
        <f t="shared" si="261"/>
        <v>4.95</v>
      </c>
      <c r="S1407" s="3">
        <f>(L1407-R1407)/(Q1407-R1407)*100</f>
        <v>7.7656675749318786</v>
      </c>
    </row>
    <row r="1408" spans="1:19" ht="14.45" x14ac:dyDescent="0.3">
      <c r="A1408">
        <v>7</v>
      </c>
      <c r="B1408">
        <v>12</v>
      </c>
      <c r="C1408" t="str">
        <f t="shared" si="257"/>
        <v>ODS7« e ODS12«</v>
      </c>
      <c r="D1408" s="8" t="s">
        <v>6</v>
      </c>
      <c r="E1408" s="8"/>
      <c r="F1408" s="2">
        <v>7.74</v>
      </c>
      <c r="G1408" s="2">
        <v>7.42</v>
      </c>
      <c r="H1408" s="2">
        <v>7.63</v>
      </c>
      <c r="I1408" s="2">
        <v>7.68</v>
      </c>
      <c r="J1408" s="2">
        <v>7.95</v>
      </c>
      <c r="K1408" s="2">
        <v>8.23</v>
      </c>
      <c r="L1408" s="2">
        <v>8.4600000000000009</v>
      </c>
      <c r="M1408" s="2"/>
      <c r="N1408">
        <f>(L1408/G1408)^(1/5)-1</f>
        <v>2.6581164263523638E-2</v>
      </c>
      <c r="O1408">
        <f t="shared" si="258"/>
        <v>2.6581164263523638</v>
      </c>
      <c r="P1408">
        <f t="shared" si="259"/>
        <v>5</v>
      </c>
      <c r="Q1408">
        <f t="shared" si="260"/>
        <v>19.63</v>
      </c>
      <c r="R1408">
        <f t="shared" si="261"/>
        <v>4.95</v>
      </c>
      <c r="S1408" s="3">
        <f>(L1408-R1408)/(Q1408-R1408)*100</f>
        <v>23.910081743869217</v>
      </c>
    </row>
    <row r="1409" spans="1:19" ht="14.45" x14ac:dyDescent="0.3">
      <c r="A1409">
        <v>7</v>
      </c>
      <c r="B1409">
        <v>12</v>
      </c>
      <c r="C1409" t="str">
        <f t="shared" si="257"/>
        <v>ODS7« e ODS12«</v>
      </c>
      <c r="D1409" s="8" t="s">
        <v>7</v>
      </c>
      <c r="E1409" s="8"/>
      <c r="F1409" s="2">
        <v>7.83</v>
      </c>
      <c r="G1409" s="2">
        <v>8.2100000000000009</v>
      </c>
      <c r="H1409" s="2">
        <v>8.17</v>
      </c>
      <c r="I1409" s="2">
        <v>8.4</v>
      </c>
      <c r="J1409" s="2">
        <v>8.5399999999999991</v>
      </c>
      <c r="K1409" s="2">
        <v>9.1</v>
      </c>
      <c r="L1409" s="2">
        <v>9.3699999999999992</v>
      </c>
      <c r="M1409" s="2"/>
      <c r="N1409">
        <f>(L1409/G1409)^(1/5)-1</f>
        <v>2.6784459029695507E-2</v>
      </c>
      <c r="O1409">
        <f t="shared" si="258"/>
        <v>2.6784459029695507</v>
      </c>
      <c r="P1409">
        <f t="shared" si="259"/>
        <v>5</v>
      </c>
      <c r="Q1409">
        <f t="shared" si="260"/>
        <v>19.63</v>
      </c>
      <c r="R1409">
        <f t="shared" si="261"/>
        <v>4.95</v>
      </c>
      <c r="S1409" s="3">
        <f>(L1409-R1409)/(Q1409-R1409)*100</f>
        <v>30.108991825613074</v>
      </c>
    </row>
    <row r="1410" spans="1:19" ht="14.45" x14ac:dyDescent="0.3">
      <c r="A1410">
        <v>7</v>
      </c>
      <c r="B1410">
        <v>12</v>
      </c>
      <c r="C1410" t="str">
        <f t="shared" si="257"/>
        <v>ODS7« e ODS12«</v>
      </c>
      <c r="D1410" s="8" t="s">
        <v>8</v>
      </c>
      <c r="E1410" s="8"/>
      <c r="F1410" s="2">
        <v>10.01</v>
      </c>
      <c r="G1410" s="2">
        <v>10.71</v>
      </c>
      <c r="H1410" s="2">
        <v>11.06</v>
      </c>
      <c r="I1410" s="2">
        <v>11.19</v>
      </c>
      <c r="J1410" s="2">
        <v>11.89</v>
      </c>
      <c r="K1410" s="2">
        <v>12.21</v>
      </c>
      <c r="L1410" s="2">
        <v>13.05</v>
      </c>
      <c r="M1410" s="2"/>
      <c r="N1410">
        <f>(L1410/G1410)^(1/5)-1</f>
        <v>4.0313437399594143E-2</v>
      </c>
      <c r="O1410">
        <f t="shared" si="258"/>
        <v>4.0313437399594143</v>
      </c>
      <c r="P1410">
        <f t="shared" si="259"/>
        <v>5</v>
      </c>
      <c r="Q1410">
        <f t="shared" si="260"/>
        <v>19.63</v>
      </c>
      <c r="R1410">
        <f t="shared" si="261"/>
        <v>4.95</v>
      </c>
      <c r="S1410" s="3">
        <f>(L1410-R1410)/(Q1410-R1410)*100</f>
        <v>55.177111716621262</v>
      </c>
    </row>
    <row r="1411" spans="1:19" ht="14.45" x14ac:dyDescent="0.3">
      <c r="A1411">
        <v>7</v>
      </c>
      <c r="B1411">
        <v>12</v>
      </c>
      <c r="C1411" t="str">
        <f t="shared" si="257"/>
        <v>ODS7« e ODS12«</v>
      </c>
      <c r="D1411" s="8" t="s">
        <v>9</v>
      </c>
      <c r="E1411" s="8"/>
      <c r="F1411" s="2">
        <v>6.53</v>
      </c>
      <c r="G1411" s="2">
        <v>7.14</v>
      </c>
      <c r="H1411" s="2">
        <v>7.17</v>
      </c>
      <c r="I1411" s="2">
        <v>6.84</v>
      </c>
      <c r="J1411" s="2">
        <v>6.52</v>
      </c>
      <c r="K1411" s="2">
        <v>6.84</v>
      </c>
      <c r="L1411" s="2">
        <v>7</v>
      </c>
      <c r="M1411" s="2"/>
      <c r="N1411">
        <f>(L1411/G1411)^(1/5)-1</f>
        <v>-3.9526929220121687E-3</v>
      </c>
      <c r="O1411">
        <f t="shared" si="258"/>
        <v>-0.39526929220121687</v>
      </c>
      <c r="P1411">
        <f t="shared" si="259"/>
        <v>-0.98817323050304218</v>
      </c>
      <c r="Q1411">
        <f t="shared" si="260"/>
        <v>19.63</v>
      </c>
      <c r="R1411">
        <f t="shared" si="261"/>
        <v>4.95</v>
      </c>
      <c r="S1411" s="3">
        <f>(L1411-R1411)/(Q1411-R1411)*100</f>
        <v>13.964577656675747</v>
      </c>
    </row>
    <row r="1412" spans="1:19" ht="14.45" x14ac:dyDescent="0.3">
      <c r="A1412">
        <v>7</v>
      </c>
      <c r="B1412">
        <v>12</v>
      </c>
      <c r="C1412" t="str">
        <f t="shared" si="257"/>
        <v>ODS7« e ODS12«</v>
      </c>
      <c r="D1412" s="8" t="s">
        <v>10</v>
      </c>
      <c r="E1412" s="8"/>
      <c r="F1412" s="2">
        <v>6.51</v>
      </c>
      <c r="G1412" s="2">
        <v>6.9</v>
      </c>
      <c r="H1412" s="2">
        <v>7.15</v>
      </c>
      <c r="I1412" s="2">
        <v>7.12</v>
      </c>
      <c r="J1412" s="2">
        <v>7.34</v>
      </c>
      <c r="K1412" s="2">
        <v>7.74</v>
      </c>
      <c r="L1412" s="2">
        <v>8.36</v>
      </c>
      <c r="M1412" s="2"/>
      <c r="N1412">
        <f>(L1412/G1412)^(1/5)-1</f>
        <v>3.9133718533871154E-2</v>
      </c>
      <c r="O1412">
        <f t="shared" si="258"/>
        <v>3.9133718533871154</v>
      </c>
      <c r="P1412">
        <f t="shared" si="259"/>
        <v>5</v>
      </c>
      <c r="Q1412">
        <f t="shared" si="260"/>
        <v>19.63</v>
      </c>
      <c r="R1412">
        <f t="shared" si="261"/>
        <v>4.95</v>
      </c>
      <c r="S1412" s="3">
        <f>(L1412-R1412)/(Q1412-R1412)*100</f>
        <v>23.228882833787463</v>
      </c>
    </row>
    <row r="1413" spans="1:19" ht="14.45" x14ac:dyDescent="0.3">
      <c r="A1413">
        <v>7</v>
      </c>
      <c r="B1413">
        <v>12</v>
      </c>
      <c r="C1413" t="str">
        <f t="shared" si="257"/>
        <v>ODS7« e ODS12«</v>
      </c>
      <c r="D1413" s="8" t="s">
        <v>11</v>
      </c>
      <c r="E1413" s="8"/>
      <c r="F1413" s="2">
        <v>8.5299999999999994</v>
      </c>
      <c r="G1413" s="2">
        <v>8.86</v>
      </c>
      <c r="H1413" s="2">
        <v>8.94</v>
      </c>
      <c r="I1413" s="2">
        <v>9.14</v>
      </c>
      <c r="J1413" s="2">
        <v>9.1999999999999993</v>
      </c>
      <c r="K1413" s="2">
        <v>9.39</v>
      </c>
      <c r="L1413" s="2">
        <v>9.9499999999999993</v>
      </c>
      <c r="M1413" s="2"/>
      <c r="N1413">
        <f>(L1413/G1413)^(1/5)-1</f>
        <v>2.3476491694475188E-2</v>
      </c>
      <c r="O1413">
        <f t="shared" si="258"/>
        <v>2.3476491694475188</v>
      </c>
      <c r="P1413">
        <f t="shared" si="259"/>
        <v>5</v>
      </c>
      <c r="Q1413">
        <f t="shared" si="260"/>
        <v>19.63</v>
      </c>
      <c r="R1413">
        <f t="shared" si="261"/>
        <v>4.95</v>
      </c>
      <c r="S1413" s="3">
        <f>(L1413-R1413)/(Q1413-R1413)*100</f>
        <v>34.059945504087189</v>
      </c>
    </row>
    <row r="1414" spans="1:19" ht="14.45" x14ac:dyDescent="0.3">
      <c r="A1414">
        <v>7</v>
      </c>
      <c r="B1414">
        <v>12</v>
      </c>
      <c r="C1414" t="str">
        <f t="shared" si="257"/>
        <v>ODS7« e ODS12«</v>
      </c>
      <c r="D1414" s="8" t="s">
        <v>12</v>
      </c>
      <c r="E1414" s="8"/>
      <c r="F1414" s="2">
        <v>4.01</v>
      </c>
      <c r="G1414" s="2">
        <v>4.4800000000000004</v>
      </c>
      <c r="H1414" s="2">
        <v>4.8499999999999996</v>
      </c>
      <c r="I1414" s="2">
        <v>4.5999999999999996</v>
      </c>
      <c r="J1414" s="2">
        <v>5.03</v>
      </c>
      <c r="K1414" s="2">
        <v>5.0199999999999996</v>
      </c>
      <c r="L1414" s="2">
        <v>6.91</v>
      </c>
      <c r="M1414" s="2"/>
      <c r="N1414">
        <f>(L1414/G1414)^(1/5)-1</f>
        <v>9.0535999755986474E-2</v>
      </c>
      <c r="O1414">
        <f t="shared" si="258"/>
        <v>9.0535999755986474</v>
      </c>
      <c r="P1414">
        <f t="shared" si="259"/>
        <v>5</v>
      </c>
      <c r="Q1414">
        <f t="shared" si="260"/>
        <v>19.63</v>
      </c>
      <c r="R1414">
        <f t="shared" si="261"/>
        <v>4.95</v>
      </c>
      <c r="S1414" s="3">
        <f>(L1414-R1414)/(Q1414-R1414)*100</f>
        <v>13.35149863760218</v>
      </c>
    </row>
    <row r="1415" spans="1:19" ht="14.45" x14ac:dyDescent="0.3">
      <c r="A1415">
        <v>7</v>
      </c>
      <c r="B1415">
        <v>12</v>
      </c>
      <c r="C1415" t="str">
        <f t="shared" si="257"/>
        <v>ODS7« e ODS12«</v>
      </c>
      <c r="D1415" s="8" t="s">
        <v>13</v>
      </c>
      <c r="E1415" s="8"/>
      <c r="F1415" s="2">
        <v>4.82</v>
      </c>
      <c r="G1415" s="2">
        <v>4.74</v>
      </c>
      <c r="H1415" s="2">
        <v>5.08</v>
      </c>
      <c r="I1415" s="2">
        <v>5.0199999999999996</v>
      </c>
      <c r="J1415" s="2">
        <v>5.2</v>
      </c>
      <c r="K1415" s="2">
        <v>5.28</v>
      </c>
      <c r="L1415" s="2">
        <v>5.54</v>
      </c>
      <c r="M1415" s="2"/>
      <c r="N1415">
        <f>(L1415/G1415)^(1/5)-1</f>
        <v>3.1683024430501749E-2</v>
      </c>
      <c r="O1415">
        <f t="shared" si="258"/>
        <v>3.1683024430501749</v>
      </c>
      <c r="P1415">
        <f t="shared" si="259"/>
        <v>5</v>
      </c>
      <c r="Q1415">
        <f t="shared" si="260"/>
        <v>19.63</v>
      </c>
      <c r="R1415">
        <f t="shared" si="261"/>
        <v>4.95</v>
      </c>
      <c r="S1415" s="3">
        <f>(L1415-R1415)/(Q1415-R1415)*100</f>
        <v>4.0190735694822877</v>
      </c>
    </row>
    <row r="1416" spans="1:19" ht="14.45" x14ac:dyDescent="0.3">
      <c r="A1416">
        <v>7</v>
      </c>
      <c r="B1416">
        <v>12</v>
      </c>
      <c r="C1416" t="str">
        <f t="shared" si="257"/>
        <v>ODS7« e ODS12«</v>
      </c>
      <c r="D1416" s="8" t="s">
        <v>14</v>
      </c>
      <c r="E1416" s="8"/>
      <c r="F1416" s="2">
        <v>7.02</v>
      </c>
      <c r="G1416" s="2">
        <v>7.4</v>
      </c>
      <c r="H1416" s="2">
        <v>7.47</v>
      </c>
      <c r="I1416" s="2">
        <v>7.73</v>
      </c>
      <c r="J1416" s="2">
        <v>7.96</v>
      </c>
      <c r="K1416" s="2">
        <v>8.26</v>
      </c>
      <c r="L1416" s="2">
        <v>8.81</v>
      </c>
      <c r="M1416" s="2"/>
      <c r="N1416">
        <f>(L1416/G1416)^(1/5)-1</f>
        <v>3.549698265482748E-2</v>
      </c>
      <c r="O1416">
        <f t="shared" si="258"/>
        <v>3.549698265482748</v>
      </c>
      <c r="P1416">
        <f t="shared" si="259"/>
        <v>5</v>
      </c>
      <c r="Q1416">
        <f t="shared" si="260"/>
        <v>19.63</v>
      </c>
      <c r="R1416">
        <f t="shared" si="261"/>
        <v>4.95</v>
      </c>
      <c r="S1416" s="3">
        <f>(L1416-R1416)/(Q1416-R1416)*100</f>
        <v>26.294277929155317</v>
      </c>
    </row>
    <row r="1417" spans="1:19" ht="14.45" x14ac:dyDescent="0.3">
      <c r="A1417">
        <v>7</v>
      </c>
      <c r="B1417">
        <v>12</v>
      </c>
      <c r="C1417" t="str">
        <f t="shared" si="257"/>
        <v>ODS7« e ODS12«</v>
      </c>
      <c r="D1417" s="8" t="s">
        <v>15</v>
      </c>
      <c r="E1417" s="8"/>
      <c r="F1417" s="2">
        <v>7.84</v>
      </c>
      <c r="G1417" s="2">
        <v>8.0399999999999991</v>
      </c>
      <c r="H1417" s="2">
        <v>8.0299999999999994</v>
      </c>
      <c r="I1417" s="2">
        <v>8.1</v>
      </c>
      <c r="J1417" s="2">
        <v>7.97</v>
      </c>
      <c r="K1417" s="2">
        <v>8.3000000000000007</v>
      </c>
      <c r="L1417" s="2">
        <v>7.93</v>
      </c>
      <c r="M1417" s="2"/>
      <c r="N1417">
        <f>(L1417/G1417)^(1/5)-1</f>
        <v>-2.7514174025867755E-3</v>
      </c>
      <c r="O1417">
        <f t="shared" si="258"/>
        <v>-0.27514174025867755</v>
      </c>
      <c r="P1417">
        <f t="shared" si="259"/>
        <v>-0.68785435064669387</v>
      </c>
      <c r="Q1417">
        <f t="shared" si="260"/>
        <v>19.63</v>
      </c>
      <c r="R1417">
        <f t="shared" si="261"/>
        <v>4.95</v>
      </c>
      <c r="S1417" s="3">
        <f>(L1417-R1417)/(Q1417-R1417)*100</f>
        <v>20.299727520435965</v>
      </c>
    </row>
    <row r="1418" spans="1:19" ht="14.45" x14ac:dyDescent="0.3">
      <c r="A1418">
        <v>7</v>
      </c>
      <c r="B1418">
        <v>12</v>
      </c>
      <c r="C1418" t="str">
        <f t="shared" si="257"/>
        <v>ODS7« e ODS12«</v>
      </c>
      <c r="D1418" s="8" t="s">
        <v>16</v>
      </c>
      <c r="E1418" s="8"/>
      <c r="F1418" s="2">
        <v>7.31</v>
      </c>
      <c r="G1418" s="2">
        <v>7.61</v>
      </c>
      <c r="H1418" s="2">
        <v>7.52</v>
      </c>
      <c r="I1418" s="2">
        <v>7.45</v>
      </c>
      <c r="J1418" s="2">
        <v>7.43</v>
      </c>
      <c r="K1418" s="2">
        <v>7.9</v>
      </c>
      <c r="L1418" s="2">
        <v>8.34</v>
      </c>
      <c r="M1418" s="2"/>
      <c r="N1418">
        <f>(L1418/G1418)^(1/5)-1</f>
        <v>1.8488849741695956E-2</v>
      </c>
      <c r="O1418">
        <f t="shared" si="258"/>
        <v>1.8488849741695956</v>
      </c>
      <c r="P1418">
        <f t="shared" si="259"/>
        <v>4.6222124354239895</v>
      </c>
      <c r="Q1418">
        <f t="shared" si="260"/>
        <v>19.63</v>
      </c>
      <c r="R1418">
        <f t="shared" si="261"/>
        <v>4.95</v>
      </c>
      <c r="S1418" s="3">
        <f>(L1418-R1418)/(Q1418-R1418)*100</f>
        <v>23.092643051771116</v>
      </c>
    </row>
    <row r="1419" spans="1:19" ht="14.45" x14ac:dyDescent="0.3">
      <c r="A1419">
        <v>7</v>
      </c>
      <c r="B1419">
        <v>12</v>
      </c>
      <c r="C1419" t="str">
        <f t="shared" si="257"/>
        <v>ODS7« e ODS12«</v>
      </c>
      <c r="D1419" s="8" t="s">
        <v>17</v>
      </c>
      <c r="E1419" s="8"/>
      <c r="F1419" s="2">
        <v>11.78</v>
      </c>
      <c r="G1419" s="2">
        <v>12.52</v>
      </c>
      <c r="H1419" s="2">
        <v>16.25</v>
      </c>
      <c r="I1419" s="2">
        <v>15.68</v>
      </c>
      <c r="J1419" s="2">
        <v>17.45</v>
      </c>
      <c r="K1419" s="2">
        <v>18.54</v>
      </c>
      <c r="L1419" s="2">
        <v>19.63</v>
      </c>
      <c r="M1419" s="2"/>
      <c r="N1419">
        <f>(L1419/G1419)^(1/5)-1</f>
        <v>9.4115559331544585E-2</v>
      </c>
      <c r="O1419">
        <f t="shared" si="258"/>
        <v>9.4115559331544585</v>
      </c>
      <c r="P1419">
        <f t="shared" si="259"/>
        <v>5</v>
      </c>
      <c r="Q1419">
        <f t="shared" si="260"/>
        <v>19.63</v>
      </c>
      <c r="R1419">
        <f t="shared" si="261"/>
        <v>4.95</v>
      </c>
      <c r="S1419" s="3">
        <f>(L1419-R1419)/(Q1419-R1419)*100</f>
        <v>100</v>
      </c>
    </row>
    <row r="1420" spans="1:19" ht="14.45" x14ac:dyDescent="0.3">
      <c r="A1420">
        <v>7</v>
      </c>
      <c r="B1420">
        <v>12</v>
      </c>
      <c r="C1420" t="str">
        <f t="shared" si="257"/>
        <v>ODS7« e ODS12«</v>
      </c>
      <c r="D1420" s="8" t="s">
        <v>18</v>
      </c>
      <c r="E1420" s="8"/>
      <c r="F1420" s="2">
        <v>9.83</v>
      </c>
      <c r="G1420" s="2">
        <v>10.39</v>
      </c>
      <c r="H1420" s="2">
        <v>10.220000000000001</v>
      </c>
      <c r="I1420" s="2">
        <v>10.74</v>
      </c>
      <c r="J1420" s="2">
        <v>10.68</v>
      </c>
      <c r="K1420" s="2">
        <v>11.06</v>
      </c>
      <c r="L1420" s="2">
        <v>11.37</v>
      </c>
      <c r="M1420" s="2"/>
      <c r="N1420">
        <f>(L1420/G1420)^(1/5)-1</f>
        <v>1.8190365882145842E-2</v>
      </c>
      <c r="O1420">
        <f t="shared" si="258"/>
        <v>1.8190365882145842</v>
      </c>
      <c r="P1420">
        <f t="shared" si="259"/>
        <v>4.5475914705364602</v>
      </c>
      <c r="Q1420">
        <f t="shared" si="260"/>
        <v>19.63</v>
      </c>
      <c r="R1420">
        <f t="shared" si="261"/>
        <v>4.95</v>
      </c>
      <c r="S1420" s="3">
        <f>(L1420-R1420)/(Q1420-R1420)*100</f>
        <v>43.732970027247951</v>
      </c>
    </row>
    <row r="1421" spans="1:19" ht="14.45" x14ac:dyDescent="0.3">
      <c r="A1421">
        <v>7</v>
      </c>
      <c r="B1421">
        <v>12</v>
      </c>
      <c r="C1421" t="str">
        <f t="shared" si="257"/>
        <v>ODS7« e ODS12«</v>
      </c>
      <c r="D1421" s="8" t="s">
        <v>19</v>
      </c>
      <c r="E1421" s="8"/>
      <c r="F1421" s="2">
        <v>7.04</v>
      </c>
      <c r="G1421" s="2">
        <v>7.26</v>
      </c>
      <c r="H1421" s="2">
        <v>7.66</v>
      </c>
      <c r="I1421" s="2">
        <v>7.72</v>
      </c>
      <c r="J1421" s="2">
        <v>7.94</v>
      </c>
      <c r="K1421" s="2">
        <v>8.33</v>
      </c>
      <c r="L1421" s="2">
        <v>8.34</v>
      </c>
      <c r="M1421" s="2"/>
      <c r="N1421">
        <f>(L1421/G1421)^(1/5)-1</f>
        <v>2.812492035649572E-2</v>
      </c>
      <c r="O1421">
        <f t="shared" si="258"/>
        <v>2.812492035649572</v>
      </c>
      <c r="P1421">
        <f t="shared" si="259"/>
        <v>5</v>
      </c>
      <c r="Q1421">
        <f t="shared" si="260"/>
        <v>19.63</v>
      </c>
      <c r="R1421">
        <f t="shared" si="261"/>
        <v>4.95</v>
      </c>
      <c r="S1421" s="3">
        <f>(L1421-R1421)/(Q1421-R1421)*100</f>
        <v>23.092643051771116</v>
      </c>
    </row>
    <row r="1422" spans="1:19" ht="14.45" x14ac:dyDescent="0.3">
      <c r="A1422">
        <v>7</v>
      </c>
      <c r="B1422">
        <v>12</v>
      </c>
      <c r="C1422" t="str">
        <f t="shared" si="257"/>
        <v>ODS7« e ODS12«</v>
      </c>
      <c r="D1422" s="8" t="s">
        <v>20</v>
      </c>
      <c r="E1422" s="8"/>
      <c r="F1422" s="2">
        <v>8.0299999999999994</v>
      </c>
      <c r="G1422" s="2">
        <v>8.3699999999999992</v>
      </c>
      <c r="H1422" s="2">
        <v>8.2899999999999991</v>
      </c>
      <c r="I1422" s="2">
        <v>8.19</v>
      </c>
      <c r="J1422" s="2">
        <v>8.33</v>
      </c>
      <c r="K1422" s="2">
        <v>8.59</v>
      </c>
      <c r="L1422" s="2">
        <v>9.1</v>
      </c>
      <c r="M1422" s="2"/>
      <c r="N1422">
        <f>(L1422/G1422)^(1/5)-1</f>
        <v>1.6864736542385739E-2</v>
      </c>
      <c r="O1422">
        <f t="shared" si="258"/>
        <v>1.6864736542385739</v>
      </c>
      <c r="P1422">
        <f t="shared" si="259"/>
        <v>4.2161841355964347</v>
      </c>
      <c r="Q1422">
        <f t="shared" si="260"/>
        <v>19.63</v>
      </c>
      <c r="R1422">
        <f t="shared" si="261"/>
        <v>4.95</v>
      </c>
      <c r="S1422" s="3">
        <f>(L1422-R1422)/(Q1422-R1422)*100</f>
        <v>28.269754768392367</v>
      </c>
    </row>
    <row r="1423" spans="1:19" ht="14.45" x14ac:dyDescent="0.3">
      <c r="A1423">
        <v>7</v>
      </c>
      <c r="B1423">
        <v>12</v>
      </c>
      <c r="C1423" t="str">
        <f t="shared" si="257"/>
        <v>ODS7« e ODS12«</v>
      </c>
      <c r="D1423" s="8" t="s">
        <v>21</v>
      </c>
      <c r="E1423" s="8"/>
      <c r="F1423" s="2">
        <v>8.64</v>
      </c>
      <c r="G1423" s="2">
        <v>9.56</v>
      </c>
      <c r="H1423" s="2">
        <v>10.16</v>
      </c>
      <c r="I1423" s="2">
        <v>10.66</v>
      </c>
      <c r="J1423" s="2">
        <v>10.63</v>
      </c>
      <c r="K1423" s="2">
        <v>10.67</v>
      </c>
      <c r="L1423" s="2">
        <v>11.1</v>
      </c>
      <c r="M1423" s="2"/>
      <c r="N1423">
        <f>(L1423/G1423)^(1/5)-1</f>
        <v>3.032210458397655E-2</v>
      </c>
      <c r="O1423">
        <f t="shared" si="258"/>
        <v>3.032210458397655</v>
      </c>
      <c r="P1423">
        <f t="shared" si="259"/>
        <v>5</v>
      </c>
      <c r="Q1423">
        <f t="shared" si="260"/>
        <v>19.63</v>
      </c>
      <c r="R1423">
        <f t="shared" si="261"/>
        <v>4.95</v>
      </c>
      <c r="S1423" s="3">
        <f>(L1423-R1423)/(Q1423-R1423)*100</f>
        <v>41.893732970027244</v>
      </c>
    </row>
    <row r="1424" spans="1:19" ht="14.45" x14ac:dyDescent="0.3">
      <c r="A1424">
        <v>7</v>
      </c>
      <c r="B1424">
        <v>12</v>
      </c>
      <c r="C1424" t="str">
        <f t="shared" si="257"/>
        <v>ODS7« e ODS12«</v>
      </c>
      <c r="D1424" s="8" t="s">
        <v>22</v>
      </c>
      <c r="E1424" s="8"/>
      <c r="F1424" s="2">
        <v>4.8</v>
      </c>
      <c r="G1424" s="2">
        <v>5.05</v>
      </c>
      <c r="H1424" s="2">
        <v>5.22</v>
      </c>
      <c r="I1424" s="2">
        <v>5.0999999999999996</v>
      </c>
      <c r="J1424" s="2">
        <v>4.62</v>
      </c>
      <c r="K1424" s="2">
        <v>4.76</v>
      </c>
      <c r="L1424" s="2">
        <v>4.95</v>
      </c>
      <c r="M1424" s="2"/>
      <c r="N1424">
        <f>(L1424/G1424)^(1/5)-1</f>
        <v>-3.9921434650335152E-3</v>
      </c>
      <c r="O1424">
        <f t="shared" si="258"/>
        <v>-0.39921434650335152</v>
      </c>
      <c r="P1424">
        <f t="shared" si="259"/>
        <v>-0.99803586625837881</v>
      </c>
      <c r="Q1424">
        <f t="shared" si="260"/>
        <v>19.63</v>
      </c>
      <c r="R1424">
        <f t="shared" si="261"/>
        <v>4.95</v>
      </c>
      <c r="S1424" s="3">
        <f>(L1424-R1424)/(Q1424-R1424)*100</f>
        <v>0</v>
      </c>
    </row>
    <row r="1425" spans="1:19" ht="14.45" x14ac:dyDescent="0.3">
      <c r="A1425">
        <v>7</v>
      </c>
      <c r="B1425">
        <v>12</v>
      </c>
      <c r="C1425" t="str">
        <f t="shared" si="257"/>
        <v>ODS7« e ODS12«</v>
      </c>
      <c r="D1425" s="8" t="s">
        <v>23</v>
      </c>
      <c r="E1425" s="8"/>
      <c r="F1425" s="2">
        <v>6.47</v>
      </c>
      <c r="G1425" s="2">
        <v>6.77</v>
      </c>
      <c r="H1425" s="2">
        <v>6.93</v>
      </c>
      <c r="I1425" s="2">
        <v>6.88</v>
      </c>
      <c r="J1425" s="2">
        <v>7.16</v>
      </c>
      <c r="K1425" s="2">
        <v>7.63</v>
      </c>
      <c r="L1425" s="2">
        <v>7.88</v>
      </c>
      <c r="M1425" s="2"/>
      <c r="N1425">
        <f>(L1425/G1425)^(1/5)-1</f>
        <v>3.0831093100651241E-2</v>
      </c>
      <c r="O1425">
        <f t="shared" si="258"/>
        <v>3.0831093100651241</v>
      </c>
      <c r="P1425">
        <f t="shared" si="259"/>
        <v>5</v>
      </c>
      <c r="Q1425">
        <f t="shared" si="260"/>
        <v>19.63</v>
      </c>
      <c r="R1425">
        <f t="shared" si="261"/>
        <v>4.95</v>
      </c>
      <c r="S1425" s="3">
        <f>(L1425-R1425)/(Q1425-R1425)*100</f>
        <v>19.959128065395092</v>
      </c>
    </row>
    <row r="1426" spans="1:19" ht="14.45" x14ac:dyDescent="0.3">
      <c r="A1426">
        <v>7</v>
      </c>
      <c r="B1426">
        <v>12</v>
      </c>
      <c r="C1426" t="str">
        <f t="shared" si="257"/>
        <v>ODS7« e ODS12«</v>
      </c>
      <c r="D1426" s="8" t="s">
        <v>24</v>
      </c>
      <c r="E1426" s="8"/>
      <c r="F1426" s="2">
        <v>6.84</v>
      </c>
      <c r="G1426" s="2">
        <v>7.31</v>
      </c>
      <c r="H1426" s="2">
        <v>7.64</v>
      </c>
      <c r="I1426" s="2">
        <v>7.41</v>
      </c>
      <c r="J1426" s="2">
        <v>7.43</v>
      </c>
      <c r="K1426" s="2">
        <v>7.68</v>
      </c>
      <c r="L1426" s="2">
        <v>8.35</v>
      </c>
      <c r="M1426" s="2"/>
      <c r="N1426">
        <f>(L1426/G1426)^(1/5)-1</f>
        <v>2.6960689322157005E-2</v>
      </c>
      <c r="O1426">
        <f t="shared" si="258"/>
        <v>2.6960689322157005</v>
      </c>
      <c r="P1426">
        <f t="shared" si="259"/>
        <v>5</v>
      </c>
      <c r="Q1426">
        <f t="shared" si="260"/>
        <v>19.63</v>
      </c>
      <c r="R1426">
        <f t="shared" si="261"/>
        <v>4.95</v>
      </c>
      <c r="S1426" s="3">
        <f>(L1426-R1426)/(Q1426-R1426)*100</f>
        <v>23.160762942779289</v>
      </c>
    </row>
    <row r="1427" spans="1:19" ht="14.45" x14ac:dyDescent="0.3">
      <c r="A1427">
        <v>7</v>
      </c>
      <c r="B1427">
        <v>12</v>
      </c>
      <c r="C1427" t="str">
        <f t="shared" si="257"/>
        <v>ODS7« e ODS12«</v>
      </c>
      <c r="D1427" s="8" t="s">
        <v>25</v>
      </c>
      <c r="E1427" s="8"/>
      <c r="F1427" s="2">
        <v>9.15</v>
      </c>
      <c r="G1427" s="2">
        <v>9.19</v>
      </c>
      <c r="H1427" s="2">
        <v>9.1199999999999992</v>
      </c>
      <c r="I1427" s="2">
        <v>9.33</v>
      </c>
      <c r="J1427" s="2">
        <v>9.19</v>
      </c>
      <c r="K1427" s="2">
        <v>9.81</v>
      </c>
      <c r="L1427" s="2">
        <v>10.210000000000001</v>
      </c>
      <c r="M1427" s="2"/>
      <c r="N1427">
        <f>(L1427/G1427)^(1/5)-1</f>
        <v>2.1273460393541388E-2</v>
      </c>
      <c r="O1427">
        <f t="shared" si="258"/>
        <v>2.1273460393541388</v>
      </c>
      <c r="P1427">
        <f t="shared" si="259"/>
        <v>5</v>
      </c>
      <c r="Q1427">
        <f t="shared" si="260"/>
        <v>19.63</v>
      </c>
      <c r="R1427">
        <f t="shared" si="261"/>
        <v>4.95</v>
      </c>
      <c r="S1427" s="3">
        <f>(L1427-R1427)/(Q1427-R1427)*100</f>
        <v>35.831062670299737</v>
      </c>
    </row>
    <row r="1428" spans="1:19" ht="14.45" x14ac:dyDescent="0.3">
      <c r="A1428">
        <v>7</v>
      </c>
      <c r="B1428">
        <v>12</v>
      </c>
      <c r="C1428" t="str">
        <f t="shared" si="257"/>
        <v>ODS7« e ODS12«</v>
      </c>
      <c r="D1428" s="8" t="s">
        <v>26</v>
      </c>
      <c r="E1428" s="8"/>
      <c r="F1428" s="2">
        <v>5.38</v>
      </c>
      <c r="G1428" s="2">
        <v>5.83</v>
      </c>
      <c r="H1428" s="2">
        <v>6.11</v>
      </c>
      <c r="I1428" s="2">
        <v>6.36</v>
      </c>
      <c r="J1428" s="2">
        <v>6.5</v>
      </c>
      <c r="K1428" s="2">
        <v>6.81</v>
      </c>
      <c r="L1428" s="2">
        <v>7.17</v>
      </c>
      <c r="M1428" s="2"/>
      <c r="N1428">
        <f>(L1428/G1428)^(1/5)-1</f>
        <v>4.2245719562098216E-2</v>
      </c>
      <c r="O1428">
        <f t="shared" si="258"/>
        <v>4.2245719562098216</v>
      </c>
      <c r="P1428">
        <f t="shared" si="259"/>
        <v>5</v>
      </c>
      <c r="Q1428">
        <f t="shared" si="260"/>
        <v>19.63</v>
      </c>
      <c r="R1428">
        <f t="shared" si="261"/>
        <v>4.95</v>
      </c>
      <c r="S1428" s="3">
        <f>(L1428-R1428)/(Q1428-R1428)*100</f>
        <v>15.122615803814712</v>
      </c>
    </row>
    <row r="1429" spans="1:19" ht="14.45" x14ac:dyDescent="0.3">
      <c r="A1429">
        <v>7</v>
      </c>
      <c r="B1429">
        <v>12</v>
      </c>
      <c r="C1429" t="str">
        <f t="shared" si="257"/>
        <v>ODS7« e ODS12«</v>
      </c>
      <c r="D1429" s="8" t="s">
        <v>27</v>
      </c>
      <c r="E1429" s="8"/>
      <c r="F1429" s="2">
        <v>8.94</v>
      </c>
      <c r="G1429" s="2">
        <v>9.31</v>
      </c>
      <c r="H1429" s="2">
        <v>9.64</v>
      </c>
      <c r="I1429" s="2">
        <v>10.43</v>
      </c>
      <c r="J1429" s="2">
        <v>10.88</v>
      </c>
      <c r="K1429" s="2">
        <v>11.49</v>
      </c>
      <c r="L1429" s="2">
        <v>12.7</v>
      </c>
      <c r="M1429" s="2"/>
      <c r="N1429">
        <f>(L1429/G1429)^(1/5)-1</f>
        <v>6.4071492046394729E-2</v>
      </c>
      <c r="O1429">
        <f t="shared" si="258"/>
        <v>6.4071492046394729</v>
      </c>
      <c r="P1429">
        <f t="shared" si="259"/>
        <v>5</v>
      </c>
      <c r="Q1429">
        <f t="shared" si="260"/>
        <v>19.63</v>
      </c>
      <c r="R1429">
        <f t="shared" si="261"/>
        <v>4.95</v>
      </c>
      <c r="S1429" s="3">
        <f>(L1429-R1429)/(Q1429-R1429)*100</f>
        <v>52.792915531335147</v>
      </c>
    </row>
    <row r="1430" spans="1:19" ht="14.45" x14ac:dyDescent="0.3">
      <c r="A1430">
        <v>7</v>
      </c>
      <c r="B1430">
        <v>12</v>
      </c>
      <c r="C1430" t="str">
        <f t="shared" ref="C1430:C1493" si="262">IF(B1430="","ODS"&amp;A1430&amp;"«","ODS"&amp;A1430&amp;"«"&amp;" e ODS"&amp;B1430&amp;"«")</f>
        <v>ODS7« e ODS12«</v>
      </c>
      <c r="D1430" s="8" t="s">
        <v>28</v>
      </c>
      <c r="E1430" s="8"/>
      <c r="F1430" s="2">
        <v>6.23</v>
      </c>
      <c r="G1430" s="2">
        <v>6.42</v>
      </c>
      <c r="H1430" s="2">
        <v>7.08</v>
      </c>
      <c r="I1430" s="2">
        <v>6.8</v>
      </c>
      <c r="J1430" s="2">
        <v>6.81</v>
      </c>
      <c r="K1430" s="2">
        <v>6.99</v>
      </c>
      <c r="L1430" s="2">
        <v>7.35</v>
      </c>
      <c r="M1430" s="2"/>
      <c r="N1430">
        <f>(L1430/G1430)^(1/5)-1</f>
        <v>2.7425788118651928E-2</v>
      </c>
      <c r="O1430">
        <f t="shared" si="258"/>
        <v>2.7425788118651928</v>
      </c>
      <c r="P1430">
        <f t="shared" si="259"/>
        <v>5</v>
      </c>
      <c r="Q1430">
        <f t="shared" si="260"/>
        <v>19.63</v>
      </c>
      <c r="R1430">
        <f t="shared" si="261"/>
        <v>4.95</v>
      </c>
      <c r="S1430" s="3">
        <f>(L1430-R1430)/(Q1430-R1430)*100</f>
        <v>16.348773841961851</v>
      </c>
    </row>
    <row r="1431" spans="1:19" ht="14.45" x14ac:dyDescent="0.3">
      <c r="A1431">
        <v>7</v>
      </c>
      <c r="B1431">
        <v>12</v>
      </c>
      <c r="C1431" t="str">
        <f t="shared" si="262"/>
        <v>ODS7« e ODS12«</v>
      </c>
      <c r="D1431" s="8" t="s">
        <v>29</v>
      </c>
      <c r="E1431" s="8"/>
      <c r="F1431" s="2">
        <v>7.57</v>
      </c>
      <c r="G1431" s="2">
        <v>8.02</v>
      </c>
      <c r="H1431" s="2">
        <v>8.1999999999999993</v>
      </c>
      <c r="I1431" s="2">
        <v>8.35</v>
      </c>
      <c r="J1431" s="2">
        <v>8.52</v>
      </c>
      <c r="K1431" s="2">
        <v>8.8800000000000008</v>
      </c>
      <c r="L1431" s="2">
        <v>9.31</v>
      </c>
      <c r="M1431" s="2"/>
      <c r="N1431">
        <f>(L1431/G1431)^(1/5)-1</f>
        <v>3.0279509507954883E-2</v>
      </c>
      <c r="O1431">
        <f t="shared" si="258"/>
        <v>3.0279509507954883</v>
      </c>
      <c r="P1431">
        <f t="shared" si="259"/>
        <v>5</v>
      </c>
      <c r="Q1431">
        <f t="shared" si="260"/>
        <v>19.63</v>
      </c>
      <c r="R1431">
        <f t="shared" si="261"/>
        <v>4.95</v>
      </c>
      <c r="S1431" s="3">
        <f>(L1431-R1431)/(Q1431-R1431)*100</f>
        <v>29.700272479564031</v>
      </c>
    </row>
    <row r="1432" spans="1:19" ht="14.45" x14ac:dyDescent="0.3">
      <c r="A1432">
        <v>8</v>
      </c>
      <c r="C1432" t="str">
        <f t="shared" si="262"/>
        <v>ODS8«</v>
      </c>
      <c r="D1432" s="1" t="s">
        <v>143</v>
      </c>
      <c r="E1432" s="1"/>
      <c r="F1432" s="2"/>
      <c r="G1432" s="2"/>
      <c r="H1432" s="2"/>
      <c r="I1432" s="2"/>
      <c r="J1432" s="2"/>
      <c r="K1432" s="2"/>
      <c r="L1432" s="2"/>
      <c r="M1432" s="2"/>
      <c r="S1432" s="3"/>
    </row>
    <row r="1433" spans="1:19" ht="14.45" x14ac:dyDescent="0.3">
      <c r="A1433">
        <v>8</v>
      </c>
      <c r="B1433">
        <v>3</v>
      </c>
      <c r="C1433" t="str">
        <f t="shared" si="262"/>
        <v>ODS8« e ODS3«</v>
      </c>
      <c r="D1433" s="7" t="s">
        <v>149</v>
      </c>
      <c r="E1433" s="7"/>
      <c r="F1433" s="2"/>
      <c r="G1433" s="2"/>
      <c r="H1433" s="2"/>
      <c r="I1433" s="2"/>
      <c r="J1433" s="2"/>
      <c r="K1433" s="2"/>
      <c r="L1433" s="2"/>
      <c r="O1433" t="s">
        <v>161</v>
      </c>
      <c r="S1433" s="3"/>
    </row>
    <row r="1434" spans="1:19" ht="14.45" x14ac:dyDescent="0.3">
      <c r="A1434">
        <v>8</v>
      </c>
      <c r="B1434">
        <v>3</v>
      </c>
      <c r="C1434" t="str">
        <f t="shared" si="262"/>
        <v>ODS8« e ODS3«</v>
      </c>
      <c r="D1434" s="8" t="s">
        <v>2</v>
      </c>
      <c r="E1434" s="8"/>
      <c r="F1434" s="2">
        <v>1.04</v>
      </c>
      <c r="G1434" s="2">
        <v>1.1499999999999999</v>
      </c>
      <c r="H1434" s="2">
        <v>1.02</v>
      </c>
      <c r="I1434" s="2">
        <v>0.96</v>
      </c>
      <c r="J1434" s="2">
        <v>0.89</v>
      </c>
      <c r="K1434" s="2">
        <v>0.78</v>
      </c>
      <c r="L1434" s="2"/>
      <c r="N1434">
        <f>IF(AND(G1434=0,K1434=0),"",(K1434/F1434)^(1/5)-1)</f>
        <v>-5.5912488705098018E-2</v>
      </c>
      <c r="O1434">
        <f>IF(N1434="","",-N1434*100)</f>
        <v>5.5912488705098013</v>
      </c>
      <c r="P1434" s="5">
        <f>IF(O1434="",5,IF(O1434&lt;-2,-5,IF(O1434&gt;2,5,2.5*O1434)))</f>
        <v>5</v>
      </c>
      <c r="Q1434">
        <f>MIN($K$1434:$K$1460)</f>
        <v>0.6</v>
      </c>
      <c r="R1434">
        <f>MAX($K$1434:$K$1460)</f>
        <v>4.33</v>
      </c>
      <c r="S1434" s="3">
        <f>IF(O1434="",0,(K1434-R1434)/(Q1434-R1434)*100)</f>
        <v>95.174262734584445</v>
      </c>
    </row>
    <row r="1435" spans="1:19" ht="14.45" x14ac:dyDescent="0.3">
      <c r="A1435">
        <v>8</v>
      </c>
      <c r="B1435">
        <v>3</v>
      </c>
      <c r="C1435" t="str">
        <f t="shared" si="262"/>
        <v>ODS8« e ODS3«</v>
      </c>
      <c r="D1435" s="8" t="s">
        <v>3</v>
      </c>
      <c r="E1435" s="8"/>
      <c r="F1435" s="2">
        <v>3.43</v>
      </c>
      <c r="G1435" s="2">
        <v>3.06</v>
      </c>
      <c r="H1435" s="2">
        <v>3.23</v>
      </c>
      <c r="I1435" s="2">
        <v>2.91</v>
      </c>
      <c r="J1435" s="2">
        <v>2.5299999999999998</v>
      </c>
      <c r="K1435" s="2">
        <v>2.87</v>
      </c>
      <c r="L1435" s="2"/>
      <c r="N1435">
        <f>IF(AND(G1435=0,K1435=0),"",(K1435/F1435)^(1/5)-1)</f>
        <v>-3.5021681992195353E-2</v>
      </c>
      <c r="O1435">
        <f t="shared" ref="O1435:O1461" si="263">IF(N1435="","",-N1435*100)</f>
        <v>3.5021681992195353</v>
      </c>
      <c r="P1435" s="5">
        <f t="shared" ref="P1435:P1461" si="264">IF(O1435&lt;-2,-5,IF(O1435&gt;2,5,2.5*O1435))</f>
        <v>5</v>
      </c>
      <c r="Q1435">
        <f t="shared" ref="Q1435:Q1461" si="265">MIN($K$1434:$K$1460)</f>
        <v>0.6</v>
      </c>
      <c r="R1435">
        <f t="shared" ref="R1435:R1461" si="266">MAX($K$1434:$K$1460)</f>
        <v>4.33</v>
      </c>
      <c r="S1435" s="3">
        <f>IF(O1435="",0,(K1435-R1435)/(Q1435-R1435)*100)</f>
        <v>39.142091152815013</v>
      </c>
    </row>
    <row r="1436" spans="1:19" ht="14.45" x14ac:dyDescent="0.3">
      <c r="A1436">
        <v>8</v>
      </c>
      <c r="B1436">
        <v>3</v>
      </c>
      <c r="C1436" t="str">
        <f t="shared" si="262"/>
        <v>ODS8« e ODS3«</v>
      </c>
      <c r="D1436" s="8" t="s">
        <v>4</v>
      </c>
      <c r="E1436" s="8"/>
      <c r="F1436" s="2">
        <v>2.46</v>
      </c>
      <c r="G1436" s="2">
        <v>1.53</v>
      </c>
      <c r="H1436" s="2">
        <v>1.41</v>
      </c>
      <c r="I1436" s="2">
        <v>1.8</v>
      </c>
      <c r="J1436" s="2">
        <v>1.68</v>
      </c>
      <c r="K1436" s="2">
        <v>1.91</v>
      </c>
      <c r="L1436" s="2"/>
      <c r="N1436">
        <f>IF(AND(G1436=0,K1436=0),"",(K1436/F1436)^(1/5)-1)</f>
        <v>-4.9352190057989631E-2</v>
      </c>
      <c r="O1436">
        <f t="shared" si="263"/>
        <v>4.9352190057989631</v>
      </c>
      <c r="P1436" s="5">
        <f t="shared" si="264"/>
        <v>5</v>
      </c>
      <c r="Q1436">
        <f t="shared" si="265"/>
        <v>0.6</v>
      </c>
      <c r="R1436">
        <f t="shared" si="266"/>
        <v>4.33</v>
      </c>
      <c r="S1436" s="3">
        <f>IF(O1436="",0,(K1436-R1436)/(Q1436-R1436)*100)</f>
        <v>64.879356568364614</v>
      </c>
    </row>
    <row r="1437" spans="1:19" ht="14.45" x14ac:dyDescent="0.3">
      <c r="A1437">
        <v>8</v>
      </c>
      <c r="B1437">
        <v>3</v>
      </c>
      <c r="C1437" t="str">
        <f t="shared" si="262"/>
        <v>ODS8« e ODS3«</v>
      </c>
      <c r="D1437" s="8" t="s">
        <v>5</v>
      </c>
      <c r="E1437" s="8"/>
      <c r="F1437" s="2">
        <v>3.35</v>
      </c>
      <c r="G1437" s="2">
        <v>4.45</v>
      </c>
      <c r="H1437" s="2">
        <v>3.57</v>
      </c>
      <c r="I1437" s="2">
        <v>3</v>
      </c>
      <c r="J1437" s="2">
        <v>3.4</v>
      </c>
      <c r="K1437" s="2">
        <v>3.14</v>
      </c>
      <c r="L1437" s="2"/>
      <c r="N1437">
        <f>IF(AND(G1437=0,K1437=0),"",(K1437/F1437)^(1/5)-1)</f>
        <v>-1.2864050767502078E-2</v>
      </c>
      <c r="O1437">
        <f t="shared" si="263"/>
        <v>1.2864050767502078</v>
      </c>
      <c r="P1437" s="5">
        <f t="shared" si="264"/>
        <v>3.2160126918755196</v>
      </c>
      <c r="Q1437">
        <f t="shared" si="265"/>
        <v>0.6</v>
      </c>
      <c r="R1437">
        <f t="shared" si="266"/>
        <v>4.33</v>
      </c>
      <c r="S1437" s="3">
        <f>IF(O1437="",0,(K1437-R1437)/(Q1437-R1437)*100)</f>
        <v>31.903485254691688</v>
      </c>
    </row>
    <row r="1438" spans="1:19" ht="14.45" x14ac:dyDescent="0.3">
      <c r="A1438">
        <v>8</v>
      </c>
      <c r="B1438">
        <v>3</v>
      </c>
      <c r="C1438" t="str">
        <f t="shared" si="262"/>
        <v>ODS8« e ODS3«</v>
      </c>
      <c r="D1438" s="8" t="s">
        <v>6</v>
      </c>
      <c r="E1438" s="8"/>
      <c r="F1438" s="2">
        <v>2.4700000000000002</v>
      </c>
      <c r="G1438" s="2">
        <v>1.74</v>
      </c>
      <c r="H1438" s="2">
        <v>1.29</v>
      </c>
      <c r="I1438" s="2">
        <v>1.4</v>
      </c>
      <c r="J1438" s="2">
        <v>0.54</v>
      </c>
      <c r="K1438" s="2">
        <v>2.29</v>
      </c>
      <c r="L1438" s="2"/>
      <c r="N1438">
        <f>IF(AND(G1438=0,K1438=0),"",(K1438/F1438)^(1/5)-1)</f>
        <v>-1.5019334182874822E-2</v>
      </c>
      <c r="O1438">
        <f t="shared" si="263"/>
        <v>1.5019334182874822</v>
      </c>
      <c r="P1438" s="5">
        <f t="shared" si="264"/>
        <v>3.7548335457187054</v>
      </c>
      <c r="Q1438">
        <f t="shared" si="265"/>
        <v>0.6</v>
      </c>
      <c r="R1438">
        <f t="shared" si="266"/>
        <v>4.33</v>
      </c>
      <c r="S1438" s="3">
        <f>IF(O1438="",0,(K1438-R1438)/(Q1438-R1438)*100)</f>
        <v>54.6916890080429</v>
      </c>
    </row>
    <row r="1439" spans="1:19" ht="14.45" x14ac:dyDescent="0.3">
      <c r="A1439">
        <v>8</v>
      </c>
      <c r="B1439">
        <v>3</v>
      </c>
      <c r="C1439" t="str">
        <f t="shared" si="262"/>
        <v>ODS8« e ODS3«</v>
      </c>
      <c r="D1439" s="8" t="s">
        <v>7</v>
      </c>
      <c r="E1439" s="8"/>
      <c r="F1439" s="2">
        <v>2.09</v>
      </c>
      <c r="G1439" s="2">
        <v>1.94</v>
      </c>
      <c r="H1439" s="2">
        <v>2.16</v>
      </c>
      <c r="I1439" s="2">
        <v>2.37</v>
      </c>
      <c r="J1439" s="2">
        <v>2.63</v>
      </c>
      <c r="K1439" s="2">
        <v>3.04</v>
      </c>
      <c r="L1439" s="2"/>
      <c r="N1439">
        <f>IF(AND(G1439=0,K1439=0),"",(K1439/F1439)^(1/5)-1)</f>
        <v>7.7818067712725814E-2</v>
      </c>
      <c r="O1439">
        <f t="shared" si="263"/>
        <v>-7.7818067712725814</v>
      </c>
      <c r="P1439" s="5">
        <f t="shared" si="264"/>
        <v>-5</v>
      </c>
      <c r="Q1439">
        <f t="shared" si="265"/>
        <v>0.6</v>
      </c>
      <c r="R1439">
        <f t="shared" si="266"/>
        <v>4.33</v>
      </c>
      <c r="S1439" s="3">
        <f>IF(O1439="",0,(K1439-R1439)/(Q1439-R1439)*100)</f>
        <v>34.584450402144775</v>
      </c>
    </row>
    <row r="1440" spans="1:19" ht="14.45" x14ac:dyDescent="0.3">
      <c r="A1440">
        <v>8</v>
      </c>
      <c r="B1440">
        <v>3</v>
      </c>
      <c r="C1440" t="str">
        <f t="shared" si="262"/>
        <v>ODS8« e ODS3«</v>
      </c>
      <c r="D1440" s="8" t="s">
        <v>8</v>
      </c>
      <c r="E1440" s="8"/>
      <c r="F1440" s="2">
        <v>1.45</v>
      </c>
      <c r="G1440" s="2">
        <v>1.4</v>
      </c>
      <c r="H1440" s="2">
        <v>1.02</v>
      </c>
      <c r="I1440" s="2">
        <v>1.23</v>
      </c>
      <c r="J1440" s="2">
        <v>0.92</v>
      </c>
      <c r="K1440" s="2">
        <v>1.28</v>
      </c>
      <c r="L1440" s="2"/>
      <c r="N1440">
        <f>IF(AND(G1440=0,K1440=0),"",(K1440/F1440)^(1/5)-1)</f>
        <v>-2.463224618512172E-2</v>
      </c>
      <c r="O1440">
        <f t="shared" si="263"/>
        <v>2.463224618512172</v>
      </c>
      <c r="P1440" s="5">
        <f t="shared" si="264"/>
        <v>5</v>
      </c>
      <c r="Q1440">
        <f t="shared" si="265"/>
        <v>0.6</v>
      </c>
      <c r="R1440">
        <f t="shared" si="266"/>
        <v>4.33</v>
      </c>
      <c r="S1440" s="3">
        <f>IF(O1440="",0,(K1440-R1440)/(Q1440-R1440)*100)</f>
        <v>81.769436997319033</v>
      </c>
    </row>
    <row r="1441" spans="1:19" ht="14.45" x14ac:dyDescent="0.3">
      <c r="A1441">
        <v>8</v>
      </c>
      <c r="B1441">
        <v>3</v>
      </c>
      <c r="C1441" t="str">
        <f t="shared" si="262"/>
        <v>ODS8« e ODS3«</v>
      </c>
      <c r="D1441" s="8" t="s">
        <v>9</v>
      </c>
      <c r="E1441" s="8"/>
      <c r="F1441" s="2">
        <v>2.36</v>
      </c>
      <c r="G1441" s="2">
        <v>1.69</v>
      </c>
      <c r="H1441" s="2">
        <v>2.67</v>
      </c>
      <c r="I1441" s="2">
        <v>2.13</v>
      </c>
      <c r="J1441" s="2">
        <v>2</v>
      </c>
      <c r="K1441" s="2">
        <v>1.83</v>
      </c>
      <c r="L1441" s="2"/>
      <c r="N1441">
        <f>IF(AND(G1441=0,K1441=0),"",(K1441/F1441)^(1/5)-1)</f>
        <v>-4.9596958775086519E-2</v>
      </c>
      <c r="O1441">
        <f t="shared" si="263"/>
        <v>4.9596958775086524</v>
      </c>
      <c r="P1441" s="5">
        <f t="shared" si="264"/>
        <v>5</v>
      </c>
      <c r="Q1441">
        <f t="shared" si="265"/>
        <v>0.6</v>
      </c>
      <c r="R1441">
        <f t="shared" si="266"/>
        <v>4.33</v>
      </c>
      <c r="S1441" s="3">
        <f>IF(O1441="",0,(K1441-R1441)/(Q1441-R1441)*100)</f>
        <v>67.024128686327074</v>
      </c>
    </row>
    <row r="1442" spans="1:19" ht="14.45" x14ac:dyDescent="0.3">
      <c r="A1442">
        <v>8</v>
      </c>
      <c r="B1442">
        <v>3</v>
      </c>
      <c r="C1442" t="str">
        <f t="shared" si="262"/>
        <v>ODS8« e ODS3«</v>
      </c>
      <c r="D1442" s="8" t="s">
        <v>10</v>
      </c>
      <c r="E1442" s="8"/>
      <c r="F1442" s="2">
        <v>2.38</v>
      </c>
      <c r="G1442" s="2">
        <v>3.09</v>
      </c>
      <c r="H1442" s="2">
        <v>2.79</v>
      </c>
      <c r="I1442" s="2">
        <v>1.65</v>
      </c>
      <c r="J1442" s="2">
        <v>1.85</v>
      </c>
      <c r="K1442" s="2">
        <v>1.67</v>
      </c>
      <c r="L1442" s="2"/>
      <c r="N1442">
        <f>IF(AND(G1442=0,K1442=0),"",(K1442/F1442)^(1/5)-1)</f>
        <v>-6.8403382893367559E-2</v>
      </c>
      <c r="O1442">
        <f t="shared" si="263"/>
        <v>6.8403382893367564</v>
      </c>
      <c r="P1442" s="5">
        <f t="shared" si="264"/>
        <v>5</v>
      </c>
      <c r="Q1442">
        <f t="shared" si="265"/>
        <v>0.6</v>
      </c>
      <c r="R1442">
        <f t="shared" si="266"/>
        <v>4.33</v>
      </c>
      <c r="S1442" s="3">
        <f>IF(O1442="",0,(K1442-R1442)/(Q1442-R1442)*100)</f>
        <v>71.31367292225201</v>
      </c>
    </row>
    <row r="1443" spans="1:19" ht="14.45" x14ac:dyDescent="0.3">
      <c r="A1443">
        <v>8</v>
      </c>
      <c r="B1443">
        <v>3</v>
      </c>
      <c r="C1443" t="str">
        <f t="shared" si="262"/>
        <v>ODS8« e ODS3«</v>
      </c>
      <c r="D1443" s="8" t="s">
        <v>11</v>
      </c>
      <c r="E1443" s="8"/>
      <c r="F1443" s="2">
        <v>1.88</v>
      </c>
      <c r="G1443" s="2">
        <v>1.93</v>
      </c>
      <c r="H1443" s="2">
        <v>2.2999999999999998</v>
      </c>
      <c r="I1443" s="2">
        <v>1.92</v>
      </c>
      <c r="J1443" s="2">
        <v>1.99</v>
      </c>
      <c r="K1443" s="2">
        <v>1.96</v>
      </c>
      <c r="L1443" s="2"/>
      <c r="N1443">
        <f>IF(AND(G1443=0,K1443=0),"",(K1443/F1443)^(1/5)-1)</f>
        <v>8.3693682465066921E-3</v>
      </c>
      <c r="O1443">
        <f t="shared" si="263"/>
        <v>-0.83693682465066921</v>
      </c>
      <c r="P1443" s="5">
        <f t="shared" si="264"/>
        <v>-2.092342061626673</v>
      </c>
      <c r="Q1443">
        <f t="shared" si="265"/>
        <v>0.6</v>
      </c>
      <c r="R1443">
        <f t="shared" si="266"/>
        <v>4.33</v>
      </c>
      <c r="S1443" s="3">
        <f>IF(O1443="",0,(K1443-R1443)/(Q1443-R1443)*100)</f>
        <v>63.538873994638067</v>
      </c>
    </row>
    <row r="1444" spans="1:19" ht="14.45" x14ac:dyDescent="0.3">
      <c r="A1444">
        <v>8</v>
      </c>
      <c r="B1444">
        <v>3</v>
      </c>
      <c r="C1444" t="str">
        <f t="shared" si="262"/>
        <v>ODS8« e ODS3«</v>
      </c>
      <c r="D1444" s="8" t="s">
        <v>12</v>
      </c>
      <c r="E1444" s="8"/>
      <c r="F1444" s="2">
        <v>3.22</v>
      </c>
      <c r="G1444" s="2">
        <v>2.56</v>
      </c>
      <c r="H1444" s="2">
        <v>2.93</v>
      </c>
      <c r="I1444" s="2">
        <v>4.45</v>
      </c>
      <c r="J1444" s="2">
        <v>1.21</v>
      </c>
      <c r="K1444" s="2">
        <v>1.81</v>
      </c>
      <c r="L1444" s="2"/>
      <c r="N1444">
        <f>IF(AND(G1444=0,K1444=0),"",(K1444/F1444)^(1/5)-1)</f>
        <v>-0.10882182793581163</v>
      </c>
      <c r="O1444">
        <f t="shared" si="263"/>
        <v>10.882182793581164</v>
      </c>
      <c r="P1444" s="5">
        <f t="shared" si="264"/>
        <v>5</v>
      </c>
      <c r="Q1444">
        <f t="shared" si="265"/>
        <v>0.6</v>
      </c>
      <c r="R1444">
        <f t="shared" si="266"/>
        <v>4.33</v>
      </c>
      <c r="S1444" s="3">
        <f>IF(O1444="",0,(K1444-R1444)/(Q1444-R1444)*100)</f>
        <v>67.560321715817693</v>
      </c>
    </row>
    <row r="1445" spans="1:19" ht="14.45" x14ac:dyDescent="0.3">
      <c r="A1445">
        <v>8</v>
      </c>
      <c r="B1445">
        <v>3</v>
      </c>
      <c r="C1445" t="str">
        <f t="shared" si="262"/>
        <v>ODS8« e ODS3«</v>
      </c>
      <c r="D1445" s="8" t="s">
        <v>13</v>
      </c>
      <c r="E1445" s="8"/>
      <c r="F1445" s="2">
        <v>0.9</v>
      </c>
      <c r="G1445" s="2">
        <v>1.44</v>
      </c>
      <c r="H1445" s="2">
        <v>1.44</v>
      </c>
      <c r="I1445" s="2">
        <v>1.43</v>
      </c>
      <c r="J1445" s="2">
        <v>0.93</v>
      </c>
      <c r="K1445" s="2">
        <v>0.99</v>
      </c>
      <c r="L1445" s="2"/>
      <c r="N1445">
        <f>IF(AND(G1445=0,K1445=0),"",(K1445/F1445)^(1/5)-1)</f>
        <v>1.9244876491456564E-2</v>
      </c>
      <c r="O1445">
        <f t="shared" si="263"/>
        <v>-1.9244876491456564</v>
      </c>
      <c r="P1445" s="5">
        <f t="shared" si="264"/>
        <v>-4.8112191228641414</v>
      </c>
      <c r="Q1445">
        <f t="shared" si="265"/>
        <v>0.6</v>
      </c>
      <c r="R1445">
        <f t="shared" si="266"/>
        <v>4.33</v>
      </c>
      <c r="S1445" s="3">
        <f>IF(O1445="",0,(K1445-R1445)/(Q1445-R1445)*100)</f>
        <v>89.544235924932963</v>
      </c>
    </row>
    <row r="1446" spans="1:19" ht="14.45" x14ac:dyDescent="0.3">
      <c r="A1446">
        <v>8</v>
      </c>
      <c r="B1446">
        <v>3</v>
      </c>
      <c r="C1446" t="str">
        <f t="shared" si="262"/>
        <v>ODS8« e ODS3«</v>
      </c>
      <c r="D1446" s="8" t="s">
        <v>14</v>
      </c>
      <c r="E1446" s="8"/>
      <c r="F1446" s="2">
        <v>2.42</v>
      </c>
      <c r="G1446" s="2">
        <v>2.7</v>
      </c>
      <c r="H1446" s="2">
        <v>2.57</v>
      </c>
      <c r="I1446" s="2">
        <v>2.74</v>
      </c>
      <c r="J1446" s="2">
        <v>2.64</v>
      </c>
      <c r="K1446" s="2">
        <v>2.74</v>
      </c>
      <c r="L1446" s="2"/>
      <c r="N1446">
        <f>IF(AND(G1446=0,K1446=0),"",(K1446/F1446)^(1/5)-1)</f>
        <v>2.5149110887132453E-2</v>
      </c>
      <c r="O1446">
        <f t="shared" si="263"/>
        <v>-2.5149110887132453</v>
      </c>
      <c r="P1446" s="5">
        <f t="shared" si="264"/>
        <v>-5</v>
      </c>
      <c r="Q1446">
        <f t="shared" si="265"/>
        <v>0.6</v>
      </c>
      <c r="R1446">
        <f t="shared" si="266"/>
        <v>4.33</v>
      </c>
      <c r="S1446" s="3">
        <f>IF(O1446="",0,(K1446-R1446)/(Q1446-R1446)*100)</f>
        <v>42.627345844504013</v>
      </c>
    </row>
    <row r="1447" spans="1:19" ht="14.45" x14ac:dyDescent="0.3">
      <c r="A1447">
        <v>8</v>
      </c>
      <c r="B1447">
        <v>3</v>
      </c>
      <c r="C1447" t="str">
        <f t="shared" si="262"/>
        <v>ODS8« e ODS3«</v>
      </c>
      <c r="D1447" s="8" t="s">
        <v>15</v>
      </c>
      <c r="E1447" s="8"/>
      <c r="F1447" s="2">
        <v>0.63</v>
      </c>
      <c r="G1447" s="2">
        <v>0.79</v>
      </c>
      <c r="H1447" s="2">
        <v>1.19</v>
      </c>
      <c r="I1447" s="2">
        <v>1.29</v>
      </c>
      <c r="J1447" s="2">
        <v>1.22</v>
      </c>
      <c r="K1447" s="2">
        <v>0.97</v>
      </c>
      <c r="L1447" s="2"/>
      <c r="N1447">
        <f>IF(AND(G1447=0,K1447=0),"",(K1447/F1447)^(1/5)-1)</f>
        <v>9.0149944370137458E-2</v>
      </c>
      <c r="O1447">
        <f t="shared" si="263"/>
        <v>-9.0149944370137458</v>
      </c>
      <c r="P1447" s="5">
        <f t="shared" si="264"/>
        <v>-5</v>
      </c>
      <c r="Q1447">
        <f t="shared" si="265"/>
        <v>0.6</v>
      </c>
      <c r="R1447">
        <f t="shared" si="266"/>
        <v>4.33</v>
      </c>
      <c r="S1447" s="3">
        <f>IF(O1447="",0,(K1447-R1447)/(Q1447-R1447)*100)</f>
        <v>90.080428954423596</v>
      </c>
    </row>
    <row r="1448" spans="1:19" ht="14.45" x14ac:dyDescent="0.3">
      <c r="A1448">
        <v>8</v>
      </c>
      <c r="B1448">
        <v>3</v>
      </c>
      <c r="C1448" t="str">
        <f t="shared" si="262"/>
        <v>ODS8« e ODS3«</v>
      </c>
      <c r="D1448" s="8" t="s">
        <v>16</v>
      </c>
      <c r="E1448" s="8"/>
      <c r="F1448" s="2">
        <v>1.4</v>
      </c>
      <c r="G1448" s="2">
        <v>2.2200000000000002</v>
      </c>
      <c r="H1448" s="2">
        <v>2.29</v>
      </c>
      <c r="I1448" s="2">
        <v>2.14</v>
      </c>
      <c r="J1448" s="2">
        <v>2.0099999999999998</v>
      </c>
      <c r="K1448" s="2">
        <v>1.97</v>
      </c>
      <c r="L1448" s="2"/>
      <c r="N1448">
        <f>IF(AND(G1448=0,K1448=0),"",(K1448/F1448)^(1/5)-1)</f>
        <v>7.069959425151251E-2</v>
      </c>
      <c r="O1448">
        <f t="shared" si="263"/>
        <v>-7.069959425151251</v>
      </c>
      <c r="P1448" s="5">
        <f t="shared" si="264"/>
        <v>-5</v>
      </c>
      <c r="Q1448">
        <f t="shared" si="265"/>
        <v>0.6</v>
      </c>
      <c r="R1448">
        <f t="shared" si="266"/>
        <v>4.33</v>
      </c>
      <c r="S1448" s="3">
        <f>IF(O1448="",0,(K1448-R1448)/(Q1448-R1448)*100)</f>
        <v>63.270777479892772</v>
      </c>
    </row>
    <row r="1449" spans="1:19" ht="14.45" x14ac:dyDescent="0.3">
      <c r="A1449">
        <v>8</v>
      </c>
      <c r="B1449">
        <v>3</v>
      </c>
      <c r="C1449" t="str">
        <f t="shared" si="262"/>
        <v>ODS8« e ODS3«</v>
      </c>
      <c r="D1449" s="8" t="s">
        <v>17</v>
      </c>
      <c r="E1449" s="8"/>
      <c r="F1449" s="2">
        <v>2.13</v>
      </c>
      <c r="G1449" s="2">
        <v>2.46</v>
      </c>
      <c r="H1449" s="2">
        <v>2.5099999999999998</v>
      </c>
      <c r="I1449" s="2">
        <v>2.2400000000000002</v>
      </c>
      <c r="J1449" s="2">
        <v>1.87</v>
      </c>
      <c r="K1449" s="2">
        <v>1.51</v>
      </c>
      <c r="L1449" s="2"/>
      <c r="N1449">
        <f>IF(AND(G1449=0,K1449=0),"",(K1449/F1449)^(1/5)-1)</f>
        <v>-6.6488937752722577E-2</v>
      </c>
      <c r="O1449">
        <f t="shared" si="263"/>
        <v>6.6488937752722581</v>
      </c>
      <c r="P1449" s="5">
        <f t="shared" si="264"/>
        <v>5</v>
      </c>
      <c r="Q1449">
        <f t="shared" si="265"/>
        <v>0.6</v>
      </c>
      <c r="R1449">
        <f t="shared" si="266"/>
        <v>4.33</v>
      </c>
      <c r="S1449" s="3">
        <f>IF(O1449="",0,(K1449-R1449)/(Q1449-R1449)*100)</f>
        <v>75.603217158176946</v>
      </c>
    </row>
    <row r="1450" spans="1:19" ht="14.45" x14ac:dyDescent="0.3">
      <c r="A1450">
        <v>8</v>
      </c>
      <c r="B1450">
        <v>3</v>
      </c>
      <c r="C1450" t="str">
        <f t="shared" si="262"/>
        <v>ODS8« e ODS3«</v>
      </c>
      <c r="D1450" s="8" t="s">
        <v>18</v>
      </c>
      <c r="E1450" s="8"/>
      <c r="F1450" s="2">
        <v>2.31</v>
      </c>
      <c r="G1450" s="2">
        <v>2.34</v>
      </c>
      <c r="H1450" s="2">
        <v>2.42</v>
      </c>
      <c r="I1450" s="2">
        <v>2.11</v>
      </c>
      <c r="J1450" s="2">
        <v>2.1</v>
      </c>
      <c r="K1450" s="2">
        <v>2.25</v>
      </c>
      <c r="L1450" s="2"/>
      <c r="N1450">
        <f>IF(AND(G1450=0,K1450=0),"",(K1450/F1450)^(1/5)-1)</f>
        <v>-5.2496339203693676E-3</v>
      </c>
      <c r="O1450">
        <f t="shared" si="263"/>
        <v>0.52496339203693676</v>
      </c>
      <c r="P1450" s="5">
        <f t="shared" si="264"/>
        <v>1.3124084800923419</v>
      </c>
      <c r="Q1450">
        <f t="shared" si="265"/>
        <v>0.6</v>
      </c>
      <c r="R1450">
        <f t="shared" si="266"/>
        <v>4.33</v>
      </c>
      <c r="S1450" s="3">
        <f>IF(O1450="",0,(K1450-R1450)/(Q1450-R1450)*100)</f>
        <v>55.76407506702413</v>
      </c>
    </row>
    <row r="1451" spans="1:19" ht="14.45" x14ac:dyDescent="0.3">
      <c r="A1451">
        <v>8</v>
      </c>
      <c r="B1451">
        <v>3</v>
      </c>
      <c r="C1451" t="str">
        <f t="shared" si="262"/>
        <v>ODS8« e ODS3«</v>
      </c>
      <c r="D1451" s="8" t="s">
        <v>19</v>
      </c>
      <c r="E1451" s="8"/>
      <c r="F1451" s="2">
        <v>3.59</v>
      </c>
      <c r="G1451" s="2">
        <v>4.5</v>
      </c>
      <c r="H1451" s="2">
        <v>3.32</v>
      </c>
      <c r="I1451" s="2">
        <v>4.22</v>
      </c>
      <c r="J1451" s="2">
        <v>2.29</v>
      </c>
      <c r="K1451" s="2">
        <v>3.27</v>
      </c>
      <c r="L1451" s="2"/>
      <c r="N1451">
        <f>IF(AND(G1451=0,K1451=0),"",(K1451/F1451)^(1/5)-1)</f>
        <v>-1.8499193454579621E-2</v>
      </c>
      <c r="O1451">
        <f t="shared" si="263"/>
        <v>1.8499193454579621</v>
      </c>
      <c r="P1451" s="5">
        <f t="shared" si="264"/>
        <v>4.6247983636449055</v>
      </c>
      <c r="Q1451">
        <f t="shared" si="265"/>
        <v>0.6</v>
      </c>
      <c r="R1451">
        <f t="shared" si="266"/>
        <v>4.33</v>
      </c>
      <c r="S1451" s="3">
        <f>IF(O1451="",0,(K1451-R1451)/(Q1451-R1451)*100)</f>
        <v>28.418230563002684</v>
      </c>
    </row>
    <row r="1452" spans="1:19" ht="14.45" x14ac:dyDescent="0.3">
      <c r="A1452">
        <v>8</v>
      </c>
      <c r="B1452">
        <v>3</v>
      </c>
      <c r="C1452" t="str">
        <f t="shared" si="262"/>
        <v>ODS8« e ODS3«</v>
      </c>
      <c r="D1452" s="8" t="s">
        <v>20</v>
      </c>
      <c r="E1452" s="8"/>
      <c r="F1452" s="2">
        <v>4.49</v>
      </c>
      <c r="G1452" s="2">
        <v>4.74</v>
      </c>
      <c r="H1452" s="2">
        <v>3.84</v>
      </c>
      <c r="I1452" s="2">
        <v>3.69</v>
      </c>
      <c r="J1452" s="2">
        <v>2.77</v>
      </c>
      <c r="K1452" s="2">
        <v>3.05</v>
      </c>
      <c r="L1452" s="2"/>
      <c r="N1452">
        <f>IF(AND(G1452=0,K1452=0),"",(K1452/F1452)^(1/5)-1)</f>
        <v>-7.4426952269035396E-2</v>
      </c>
      <c r="O1452">
        <f t="shared" si="263"/>
        <v>7.44269522690354</v>
      </c>
      <c r="P1452" s="5">
        <f t="shared" si="264"/>
        <v>5</v>
      </c>
      <c r="Q1452">
        <f t="shared" si="265"/>
        <v>0.6</v>
      </c>
      <c r="R1452">
        <f t="shared" si="266"/>
        <v>4.33</v>
      </c>
      <c r="S1452" s="3">
        <f>IF(O1452="",0,(K1452-R1452)/(Q1452-R1452)*100)</f>
        <v>34.316353887399472</v>
      </c>
    </row>
    <row r="1453" spans="1:19" ht="14.45" x14ac:dyDescent="0.3">
      <c r="A1453">
        <v>8</v>
      </c>
      <c r="B1453">
        <v>3</v>
      </c>
      <c r="C1453" t="str">
        <f t="shared" si="262"/>
        <v>ODS8« e ODS3«</v>
      </c>
      <c r="D1453" s="8" t="s">
        <v>21</v>
      </c>
      <c r="E1453" s="8"/>
      <c r="F1453" s="2">
        <v>1.6</v>
      </c>
      <c r="G1453" s="2">
        <v>4.0199999999999996</v>
      </c>
      <c r="H1453" s="2">
        <v>3.3</v>
      </c>
      <c r="I1453" s="2">
        <v>6.32</v>
      </c>
      <c r="J1453" s="2">
        <v>2.7</v>
      </c>
      <c r="K1453" s="2">
        <v>4.22</v>
      </c>
      <c r="L1453" s="2"/>
      <c r="N1453">
        <f>IF(AND(G1453=0,K1453=0),"",(K1453/F1453)^(1/5)-1)</f>
        <v>0.21405536831006544</v>
      </c>
      <c r="O1453">
        <f t="shared" si="263"/>
        <v>-21.405536831006543</v>
      </c>
      <c r="P1453" s="5">
        <f t="shared" si="264"/>
        <v>-5</v>
      </c>
      <c r="Q1453">
        <f t="shared" si="265"/>
        <v>0.6</v>
      </c>
      <c r="R1453">
        <f t="shared" si="266"/>
        <v>4.33</v>
      </c>
      <c r="S1453" s="3">
        <f>IF(O1453="",0,(K1453-R1453)/(Q1453-R1453)*100)</f>
        <v>2.9490616621984</v>
      </c>
    </row>
    <row r="1454" spans="1:19" ht="14.45" x14ac:dyDescent="0.3">
      <c r="A1454">
        <v>8</v>
      </c>
      <c r="B1454">
        <v>3</v>
      </c>
      <c r="C1454" t="str">
        <f t="shared" si="262"/>
        <v>ODS8« e ODS3«</v>
      </c>
      <c r="D1454" s="8" t="s">
        <v>22</v>
      </c>
      <c r="E1454" s="8"/>
      <c r="F1454" s="2">
        <v>2.27</v>
      </c>
      <c r="G1454" s="2">
        <v>2.2000000000000002</v>
      </c>
      <c r="H1454" s="2">
        <v>2.69</v>
      </c>
      <c r="I1454" s="2">
        <v>3.65</v>
      </c>
      <c r="J1454" s="2">
        <v>0.45</v>
      </c>
      <c r="K1454" s="2">
        <v>1.68</v>
      </c>
      <c r="L1454" s="2"/>
      <c r="N1454">
        <f>IF(AND(G1454=0,K1454=0),"",(K1454/F1454)^(1/5)-1)</f>
        <v>-5.8421171242098335E-2</v>
      </c>
      <c r="O1454">
        <f t="shared" si="263"/>
        <v>5.8421171242098335</v>
      </c>
      <c r="P1454" s="5">
        <f t="shared" si="264"/>
        <v>5</v>
      </c>
      <c r="Q1454">
        <f t="shared" si="265"/>
        <v>0.6</v>
      </c>
      <c r="R1454">
        <f t="shared" si="266"/>
        <v>4.33</v>
      </c>
      <c r="S1454" s="3">
        <f>IF(O1454="",0,(K1454-R1454)/(Q1454-R1454)*100)</f>
        <v>71.045576407506715</v>
      </c>
    </row>
    <row r="1455" spans="1:19" ht="14.45" x14ac:dyDescent="0.3">
      <c r="A1455">
        <v>8</v>
      </c>
      <c r="B1455">
        <v>3</v>
      </c>
      <c r="C1455" t="str">
        <f t="shared" si="262"/>
        <v>ODS8« e ODS3«</v>
      </c>
      <c r="D1455" s="8" t="s">
        <v>23</v>
      </c>
      <c r="E1455" s="8"/>
      <c r="F1455" s="2">
        <v>0.6</v>
      </c>
      <c r="G1455" s="2">
        <v>0.64</v>
      </c>
      <c r="H1455" s="2">
        <v>0.5</v>
      </c>
      <c r="I1455" s="2">
        <v>0.5</v>
      </c>
      <c r="J1455" s="2">
        <v>0.59</v>
      </c>
      <c r="K1455" s="2">
        <v>0.6</v>
      </c>
      <c r="L1455" s="2"/>
      <c r="N1455">
        <f>IF(AND(G1455=0,K1455=0),"",(K1455/F1455)^(1/5)-1)</f>
        <v>0</v>
      </c>
      <c r="O1455">
        <f t="shared" si="263"/>
        <v>0</v>
      </c>
      <c r="P1455" s="5">
        <f t="shared" si="264"/>
        <v>0</v>
      </c>
      <c r="Q1455">
        <f t="shared" si="265"/>
        <v>0.6</v>
      </c>
      <c r="R1455">
        <f t="shared" si="266"/>
        <v>4.33</v>
      </c>
      <c r="S1455" s="3">
        <f>IF(O1455="",0,(K1455-R1455)/(Q1455-R1455)*100)</f>
        <v>100</v>
      </c>
    </row>
    <row r="1456" spans="1:19" ht="14.45" x14ac:dyDescent="0.3">
      <c r="A1456">
        <v>8</v>
      </c>
      <c r="B1456">
        <v>3</v>
      </c>
      <c r="C1456" t="str">
        <f t="shared" si="262"/>
        <v>ODS8« e ODS3«</v>
      </c>
      <c r="D1456" s="8" t="s">
        <v>24</v>
      </c>
      <c r="E1456" s="8"/>
      <c r="F1456" s="2">
        <v>1.83</v>
      </c>
      <c r="G1456" s="2">
        <v>1.75</v>
      </c>
      <c r="H1456" s="2">
        <v>1.89</v>
      </c>
      <c r="I1456" s="2">
        <v>1.54</v>
      </c>
      <c r="J1456" s="2">
        <v>2</v>
      </c>
      <c r="K1456" s="2">
        <v>1.56</v>
      </c>
      <c r="L1456" s="2"/>
      <c r="N1456">
        <f>IF(AND(G1456=0,K1456=0),"",(K1456/F1456)^(1/5)-1)</f>
        <v>-3.1421773985318313E-2</v>
      </c>
      <c r="O1456">
        <f t="shared" si="263"/>
        <v>3.1421773985318313</v>
      </c>
      <c r="P1456" s="5">
        <f t="shared" si="264"/>
        <v>5</v>
      </c>
      <c r="Q1456">
        <f t="shared" si="265"/>
        <v>0.6</v>
      </c>
      <c r="R1456">
        <f t="shared" si="266"/>
        <v>4.33</v>
      </c>
      <c r="S1456" s="3">
        <f>IF(O1456="",0,(K1456-R1456)/(Q1456-R1456)*100)</f>
        <v>74.262734584450413</v>
      </c>
    </row>
    <row r="1457" spans="1:19" ht="14.45" x14ac:dyDescent="0.3">
      <c r="A1457">
        <v>8</v>
      </c>
      <c r="B1457">
        <v>3</v>
      </c>
      <c r="C1457" t="str">
        <f t="shared" si="262"/>
        <v>ODS8« e ODS3«</v>
      </c>
      <c r="D1457" s="8" t="s">
        <v>25</v>
      </c>
      <c r="E1457" s="8"/>
      <c r="F1457" s="2">
        <v>3.61</v>
      </c>
      <c r="G1457" s="2">
        <v>3.56</v>
      </c>
      <c r="H1457" s="2">
        <v>3.54</v>
      </c>
      <c r="I1457" s="2">
        <v>3</v>
      </c>
      <c r="J1457" s="2">
        <v>2.94</v>
      </c>
      <c r="K1457" s="2">
        <v>2.12</v>
      </c>
      <c r="L1457" s="2"/>
      <c r="N1457">
        <f>IF(AND(G1457=0,K1457=0),"",(K1457/F1457)^(1/5)-1)</f>
        <v>-0.10098749682032404</v>
      </c>
      <c r="O1457">
        <f t="shared" si="263"/>
        <v>10.098749682032404</v>
      </c>
      <c r="P1457" s="5">
        <f t="shared" si="264"/>
        <v>5</v>
      </c>
      <c r="Q1457">
        <f t="shared" si="265"/>
        <v>0.6</v>
      </c>
      <c r="R1457">
        <f t="shared" si="266"/>
        <v>4.33</v>
      </c>
      <c r="S1457" s="3">
        <f>IF(O1457="",0,(K1457-R1457)/(Q1457-R1457)*100)</f>
        <v>59.249329758713131</v>
      </c>
    </row>
    <row r="1458" spans="1:19" ht="14.45" x14ac:dyDescent="0.3">
      <c r="A1458">
        <v>8</v>
      </c>
      <c r="B1458">
        <v>3</v>
      </c>
      <c r="C1458" t="str">
        <f t="shared" si="262"/>
        <v>ODS8« e ODS3«</v>
      </c>
      <c r="D1458" s="8" t="s">
        <v>26</v>
      </c>
      <c r="E1458" s="8"/>
      <c r="F1458" s="2">
        <v>2.29</v>
      </c>
      <c r="G1458" s="2">
        <v>2.37</v>
      </c>
      <c r="H1458" s="2">
        <v>2.76</v>
      </c>
      <c r="I1458" s="2">
        <v>2.0699999999999998</v>
      </c>
      <c r="J1458" s="2">
        <v>1.82</v>
      </c>
      <c r="K1458" s="2">
        <v>2.59</v>
      </c>
      <c r="L1458" s="2"/>
      <c r="N1458">
        <f>IF(AND(G1458=0,K1458=0),"",(K1458/F1458)^(1/5)-1)</f>
        <v>2.4926816627367954E-2</v>
      </c>
      <c r="O1458">
        <f t="shared" si="263"/>
        <v>-2.4926816627367954</v>
      </c>
      <c r="P1458" s="5">
        <f t="shared" si="264"/>
        <v>-5</v>
      </c>
      <c r="Q1458">
        <f t="shared" si="265"/>
        <v>0.6</v>
      </c>
      <c r="R1458">
        <f t="shared" si="266"/>
        <v>4.33</v>
      </c>
      <c r="S1458" s="3">
        <f>IF(O1458="",0,(K1458-R1458)/(Q1458-R1458)*100)</f>
        <v>46.648793565683647</v>
      </c>
    </row>
    <row r="1459" spans="1:19" ht="14.45" x14ac:dyDescent="0.3">
      <c r="A1459">
        <v>8</v>
      </c>
      <c r="B1459">
        <v>3</v>
      </c>
      <c r="C1459" t="str">
        <f t="shared" si="262"/>
        <v>ODS8« e ODS3«</v>
      </c>
      <c r="D1459" s="8" t="s">
        <v>27</v>
      </c>
      <c r="E1459" s="8"/>
      <c r="F1459" s="2">
        <v>5.6</v>
      </c>
      <c r="G1459" s="2">
        <v>5.5</v>
      </c>
      <c r="H1459" s="2">
        <v>5.56</v>
      </c>
      <c r="I1459" s="2">
        <v>4.5199999999999996</v>
      </c>
      <c r="J1459" s="2">
        <v>4.49</v>
      </c>
      <c r="K1459" s="2">
        <v>4.33</v>
      </c>
      <c r="L1459" s="2"/>
      <c r="N1459">
        <f>IF(AND(G1459=0,K1459=0),"",(K1459/F1459)^(1/5)-1)</f>
        <v>-5.0139180723497767E-2</v>
      </c>
      <c r="O1459">
        <f t="shared" si="263"/>
        <v>5.0139180723497763</v>
      </c>
      <c r="P1459" s="5">
        <f t="shared" si="264"/>
        <v>5</v>
      </c>
      <c r="Q1459">
        <f t="shared" si="265"/>
        <v>0.6</v>
      </c>
      <c r="R1459">
        <f t="shared" si="266"/>
        <v>4.33</v>
      </c>
      <c r="S1459" s="3">
        <f>IF(O1459="",0,(K1459-R1459)/(Q1459-R1459)*100)</f>
        <v>0</v>
      </c>
    </row>
    <row r="1460" spans="1:19" ht="14.45" x14ac:dyDescent="0.3">
      <c r="A1460">
        <v>8</v>
      </c>
      <c r="B1460">
        <v>3</v>
      </c>
      <c r="C1460" t="str">
        <f t="shared" si="262"/>
        <v>ODS8« e ODS3«</v>
      </c>
      <c r="D1460" s="8" t="s">
        <v>28</v>
      </c>
      <c r="E1460" s="8"/>
      <c r="F1460" s="2">
        <v>0.77</v>
      </c>
      <c r="G1460" s="2">
        <v>0.87</v>
      </c>
      <c r="H1460" s="2">
        <v>0.73</v>
      </c>
      <c r="I1460" s="2">
        <v>0.77</v>
      </c>
      <c r="J1460" s="2">
        <v>0.9</v>
      </c>
      <c r="K1460" s="2">
        <v>1.01</v>
      </c>
      <c r="L1460" s="2"/>
      <c r="N1460">
        <f>IF(AND(G1460=0,K1460=0),"",(K1460/F1460)^(1/5)-1)</f>
        <v>5.5762251168913535E-2</v>
      </c>
      <c r="O1460">
        <f t="shared" si="263"/>
        <v>-5.5762251168913535</v>
      </c>
      <c r="P1460" s="5">
        <f t="shared" si="264"/>
        <v>-5</v>
      </c>
      <c r="Q1460">
        <f t="shared" si="265"/>
        <v>0.6</v>
      </c>
      <c r="R1460">
        <f t="shared" si="266"/>
        <v>4.33</v>
      </c>
      <c r="S1460" s="3">
        <f>IF(O1460="",0,(K1460-R1460)/(Q1460-R1460)*100)</f>
        <v>89.008042895442358</v>
      </c>
    </row>
    <row r="1461" spans="1:19" ht="14.45" x14ac:dyDescent="0.3">
      <c r="A1461">
        <v>8</v>
      </c>
      <c r="B1461">
        <v>3</v>
      </c>
      <c r="C1461" t="str">
        <f t="shared" si="262"/>
        <v>ODS8« e ODS3«</v>
      </c>
      <c r="D1461" s="8" t="s">
        <v>29</v>
      </c>
      <c r="E1461" s="8"/>
      <c r="F1461" s="2">
        <v>1.92</v>
      </c>
      <c r="G1461" s="2">
        <v>2</v>
      </c>
      <c r="H1461" s="2">
        <v>2.0099999999999998</v>
      </c>
      <c r="I1461" s="2">
        <v>1.84</v>
      </c>
      <c r="J1461" s="2">
        <v>1.79</v>
      </c>
      <c r="K1461" s="2">
        <v>1.77</v>
      </c>
      <c r="L1461" s="2"/>
      <c r="N1461">
        <f>IF(AND(G1461=0,K1461=0),"",(K1461/F1461)^(1/5)-1)</f>
        <v>-1.6137500417744532E-2</v>
      </c>
      <c r="O1461">
        <f t="shared" si="263"/>
        <v>1.6137500417744532</v>
      </c>
      <c r="P1461" s="5">
        <f t="shared" si="264"/>
        <v>4.0343751044361333</v>
      </c>
      <c r="Q1461">
        <f t="shared" si="265"/>
        <v>0.6</v>
      </c>
      <c r="R1461">
        <f t="shared" si="266"/>
        <v>4.33</v>
      </c>
      <c r="S1461" s="3">
        <f>IF(O1461="",0,(K1461-R1461)/(Q1461-R1461)*100)</f>
        <v>68.632707774798931</v>
      </c>
    </row>
    <row r="1462" spans="1:19" ht="14.45" x14ac:dyDescent="0.3">
      <c r="A1462">
        <v>8</v>
      </c>
      <c r="C1462" t="str">
        <f t="shared" si="262"/>
        <v>ODS8«</v>
      </c>
      <c r="D1462" s="7" t="s">
        <v>145</v>
      </c>
      <c r="E1462" s="7"/>
      <c r="F1462" s="2"/>
      <c r="G1462" s="2"/>
      <c r="H1462" s="2"/>
      <c r="I1462" s="2"/>
      <c r="J1462" s="2"/>
      <c r="K1462" s="2"/>
      <c r="L1462" s="2"/>
      <c r="M1462" s="2"/>
      <c r="O1462" t="s">
        <v>195</v>
      </c>
      <c r="S1462" s="3"/>
    </row>
    <row r="1463" spans="1:19" ht="14.45" x14ac:dyDescent="0.3">
      <c r="A1463">
        <v>8</v>
      </c>
      <c r="C1463" t="str">
        <f t="shared" si="262"/>
        <v>ODS8«</v>
      </c>
      <c r="D1463" s="8" t="s">
        <v>2</v>
      </c>
      <c r="E1463" s="8"/>
      <c r="F1463" s="2">
        <v>19.899999999999999</v>
      </c>
      <c r="G1463" s="2">
        <v>20.04</v>
      </c>
      <c r="H1463" s="2">
        <v>20.02</v>
      </c>
      <c r="I1463" s="2">
        <v>20.3</v>
      </c>
      <c r="J1463" s="2">
        <v>20.43</v>
      </c>
      <c r="K1463" s="2">
        <v>21.13</v>
      </c>
      <c r="L1463" s="2">
        <v>21.69</v>
      </c>
      <c r="M1463" s="2"/>
      <c r="N1463">
        <f>(L1463/G1463)^(1/5)-1</f>
        <v>1.5950075563863075E-2</v>
      </c>
      <c r="O1463">
        <f>N1463*100</f>
        <v>1.5950075563863075</v>
      </c>
      <c r="P1463">
        <f>IF(O1463&lt;-2,-5,IF(O1463&gt;2,5,2.5*O1463))</f>
        <v>3.9875188909657688</v>
      </c>
      <c r="Q1463">
        <f>MAX($L$1463:$L$1489)</f>
        <v>45.6</v>
      </c>
      <c r="R1463">
        <f>MIN($L$1463:$L$1489)</f>
        <v>10.14</v>
      </c>
      <c r="S1463" s="3">
        <f>(L1463-R1463)/(Q1463-R1463)*100</f>
        <v>32.571912013536384</v>
      </c>
    </row>
    <row r="1464" spans="1:19" ht="14.45" x14ac:dyDescent="0.3">
      <c r="A1464">
        <v>8</v>
      </c>
      <c r="C1464" t="str">
        <f t="shared" si="262"/>
        <v>ODS8«</v>
      </c>
      <c r="D1464" s="8" t="s">
        <v>3</v>
      </c>
      <c r="E1464" s="8"/>
      <c r="F1464" s="2">
        <v>23.04</v>
      </c>
      <c r="G1464" s="2">
        <v>22.66</v>
      </c>
      <c r="H1464" s="2">
        <v>22.7</v>
      </c>
      <c r="I1464" s="2">
        <v>23.1</v>
      </c>
      <c r="J1464" s="2">
        <v>23.63</v>
      </c>
      <c r="K1464" s="2">
        <v>23.98</v>
      </c>
      <c r="L1464" s="2">
        <v>24.68</v>
      </c>
      <c r="M1464" s="2"/>
      <c r="N1464">
        <f>(L1464/G1464)^(1/5)-1</f>
        <v>1.7225058137171345E-2</v>
      </c>
      <c r="O1464">
        <f t="shared" ref="O1464:O1490" si="267">N1464*100</f>
        <v>1.7225058137171345</v>
      </c>
      <c r="P1464">
        <f t="shared" ref="P1464:P1490" si="268">IF(O1464&lt;-2,-5,IF(O1464&gt;2,5,2.5*O1464))</f>
        <v>4.3062645342928363</v>
      </c>
      <c r="Q1464">
        <f t="shared" ref="Q1464:Q1490" si="269">MAX($L$1463:$L$1489)</f>
        <v>45.6</v>
      </c>
      <c r="R1464">
        <f t="shared" ref="R1464:R1490" si="270">MIN($L$1463:$L$1489)</f>
        <v>10.14</v>
      </c>
      <c r="S1464" s="3">
        <f>(L1464-R1464)/(Q1464-R1464)*100</f>
        <v>41.003948110547093</v>
      </c>
    </row>
    <row r="1465" spans="1:19" ht="14.45" x14ac:dyDescent="0.3">
      <c r="A1465">
        <v>8</v>
      </c>
      <c r="C1465" t="str">
        <f t="shared" si="262"/>
        <v>ODS8«</v>
      </c>
      <c r="D1465" s="8" t="s">
        <v>4</v>
      </c>
      <c r="E1465" s="8"/>
      <c r="F1465" s="2">
        <v>22.17</v>
      </c>
      <c r="G1465" s="2">
        <v>22.81</v>
      </c>
      <c r="H1465" s="2">
        <v>22.96</v>
      </c>
      <c r="I1465" s="2">
        <v>23.28</v>
      </c>
      <c r="J1465" s="2">
        <v>23.28</v>
      </c>
      <c r="K1465" s="2">
        <v>23.74</v>
      </c>
      <c r="L1465" s="2">
        <v>24.16</v>
      </c>
      <c r="M1465" s="2"/>
      <c r="N1465">
        <f>(L1465/G1465)^(1/5)-1</f>
        <v>1.1566245029437816E-2</v>
      </c>
      <c r="O1465">
        <f t="shared" si="267"/>
        <v>1.1566245029437816</v>
      </c>
      <c r="P1465">
        <f t="shared" si="268"/>
        <v>2.891561257359454</v>
      </c>
      <c r="Q1465">
        <f t="shared" si="269"/>
        <v>45.6</v>
      </c>
      <c r="R1465">
        <f t="shared" si="270"/>
        <v>10.14</v>
      </c>
      <c r="S1465" s="3">
        <f>(L1465-R1465)/(Q1465-R1465)*100</f>
        <v>39.537507050197398</v>
      </c>
    </row>
    <row r="1466" spans="1:19" ht="14.45" x14ac:dyDescent="0.3">
      <c r="A1466">
        <v>8</v>
      </c>
      <c r="C1466" t="str">
        <f t="shared" si="262"/>
        <v>ODS8«</v>
      </c>
      <c r="D1466" s="8" t="s">
        <v>5</v>
      </c>
      <c r="E1466" s="8"/>
      <c r="F1466" s="2">
        <v>21.21</v>
      </c>
      <c r="G1466" s="2">
        <v>21.08</v>
      </c>
      <c r="H1466" s="2">
        <v>21.01</v>
      </c>
      <c r="I1466" s="2">
        <v>18.57</v>
      </c>
      <c r="J1466" s="2">
        <v>18.52</v>
      </c>
      <c r="K1466" s="2"/>
      <c r="L1466" s="2"/>
      <c r="M1466" s="2"/>
      <c r="N1466">
        <f>(L1466/G1466)^(1/5)-1</f>
        <v>-1</v>
      </c>
      <c r="O1466">
        <f t="shared" si="267"/>
        <v>-100</v>
      </c>
      <c r="P1466">
        <f t="shared" si="268"/>
        <v>-5</v>
      </c>
      <c r="Q1466">
        <f t="shared" si="269"/>
        <v>45.6</v>
      </c>
      <c r="R1466">
        <f t="shared" si="270"/>
        <v>10.14</v>
      </c>
      <c r="S1466" s="3">
        <f>(L1466-R1466)/(Q1466-R1466)*100</f>
        <v>-28.59560067681895</v>
      </c>
    </row>
    <row r="1467" spans="1:19" ht="14.45" x14ac:dyDescent="0.3">
      <c r="A1467">
        <v>8</v>
      </c>
      <c r="C1467" t="str">
        <f t="shared" si="262"/>
        <v>ODS8«</v>
      </c>
      <c r="D1467" s="8" t="s">
        <v>6</v>
      </c>
      <c r="E1467" s="8"/>
      <c r="F1467" s="2">
        <v>14.11</v>
      </c>
      <c r="G1467" s="2">
        <v>13.34</v>
      </c>
      <c r="H1467" s="2">
        <v>12.88</v>
      </c>
      <c r="I1467" s="2">
        <v>18.12</v>
      </c>
      <c r="J1467" s="2">
        <v>21.04</v>
      </c>
      <c r="K1467" s="2">
        <v>19.190000000000001</v>
      </c>
      <c r="L1467" s="2">
        <v>19.41</v>
      </c>
      <c r="M1467" s="2"/>
      <c r="N1467">
        <f>(L1467/G1467)^(1/5)-1</f>
        <v>7.7888754902739388E-2</v>
      </c>
      <c r="O1467">
        <f t="shared" si="267"/>
        <v>7.7888754902739388</v>
      </c>
      <c r="P1467">
        <f t="shared" si="268"/>
        <v>5</v>
      </c>
      <c r="Q1467">
        <f t="shared" si="269"/>
        <v>45.6</v>
      </c>
      <c r="R1467">
        <f t="shared" si="270"/>
        <v>10.14</v>
      </c>
      <c r="S1467" s="3">
        <f>(L1467-R1467)/(Q1467-R1467)*100</f>
        <v>26.142131979695431</v>
      </c>
    </row>
    <row r="1468" spans="1:19" ht="14.45" x14ac:dyDescent="0.3">
      <c r="A1468">
        <v>8</v>
      </c>
      <c r="C1468" t="str">
        <f t="shared" si="262"/>
        <v>ODS8«</v>
      </c>
      <c r="D1468" s="8" t="s">
        <v>7</v>
      </c>
      <c r="E1468" s="8"/>
      <c r="F1468" s="2">
        <v>19.66</v>
      </c>
      <c r="G1468" s="2">
        <v>19.260000000000002</v>
      </c>
      <c r="H1468" s="2">
        <v>19.55</v>
      </c>
      <c r="I1468" s="2">
        <v>20.059999999999999</v>
      </c>
      <c r="J1468" s="2">
        <v>19.95</v>
      </c>
      <c r="K1468" s="2">
        <v>20.36</v>
      </c>
      <c r="L1468" s="2">
        <v>21.02</v>
      </c>
      <c r="M1468" s="2"/>
      <c r="N1468">
        <f>(L1468/G1468)^(1/5)-1</f>
        <v>1.7642616160914448E-2</v>
      </c>
      <c r="O1468">
        <f t="shared" si="267"/>
        <v>1.7642616160914448</v>
      </c>
      <c r="P1468">
        <f t="shared" si="268"/>
        <v>4.4106540402286125</v>
      </c>
      <c r="Q1468">
        <f t="shared" si="269"/>
        <v>45.6</v>
      </c>
      <c r="R1468">
        <f t="shared" si="270"/>
        <v>10.14</v>
      </c>
      <c r="S1468" s="3">
        <f>(L1468-R1468)/(Q1468-R1468)*100</f>
        <v>30.682459108855042</v>
      </c>
    </row>
    <row r="1469" spans="1:19" ht="14.45" x14ac:dyDescent="0.3">
      <c r="A1469">
        <v>8</v>
      </c>
      <c r="C1469" t="str">
        <f t="shared" si="262"/>
        <v>ODS8«</v>
      </c>
      <c r="D1469" s="8" t="s">
        <v>8</v>
      </c>
      <c r="E1469" s="8"/>
      <c r="F1469" s="2">
        <v>19.05</v>
      </c>
      <c r="G1469" s="2">
        <v>19.16</v>
      </c>
      <c r="H1469" s="2">
        <v>19.850000000000001</v>
      </c>
      <c r="I1469" s="2">
        <v>21.02</v>
      </c>
      <c r="J1469" s="2">
        <v>21.23</v>
      </c>
      <c r="K1469" s="2">
        <v>22.03</v>
      </c>
      <c r="L1469" s="2">
        <v>21.95</v>
      </c>
      <c r="M1469" s="2"/>
      <c r="N1469">
        <f>(L1469/G1469)^(1/5)-1</f>
        <v>2.7561452510241446E-2</v>
      </c>
      <c r="O1469">
        <f t="shared" si="267"/>
        <v>2.7561452510241446</v>
      </c>
      <c r="P1469">
        <f t="shared" si="268"/>
        <v>5</v>
      </c>
      <c r="Q1469">
        <f t="shared" si="269"/>
        <v>45.6</v>
      </c>
      <c r="R1469">
        <f t="shared" si="270"/>
        <v>10.14</v>
      </c>
      <c r="S1469" s="3">
        <f>(L1469-R1469)/(Q1469-R1469)*100</f>
        <v>33.305132543711217</v>
      </c>
    </row>
    <row r="1470" spans="1:19" ht="14.45" x14ac:dyDescent="0.3">
      <c r="A1470">
        <v>8</v>
      </c>
      <c r="C1470" t="str">
        <f t="shared" si="262"/>
        <v>ODS8«</v>
      </c>
      <c r="D1470" s="8" t="s">
        <v>9</v>
      </c>
      <c r="E1470" s="8"/>
      <c r="F1470" s="2">
        <v>20.420000000000002</v>
      </c>
      <c r="G1470" s="2">
        <v>20.41</v>
      </c>
      <c r="H1470" s="2">
        <v>23.72</v>
      </c>
      <c r="I1470" s="2">
        <v>21</v>
      </c>
      <c r="J1470" s="2">
        <v>21.16</v>
      </c>
      <c r="K1470" s="2">
        <v>20.96</v>
      </c>
      <c r="L1470" s="2">
        <v>21.4</v>
      </c>
      <c r="M1470" s="2"/>
      <c r="N1470">
        <f>(L1470/G1470)^(1/5)-1</f>
        <v>9.5182017221151494E-3</v>
      </c>
      <c r="O1470">
        <f t="shared" si="267"/>
        <v>0.95182017221151494</v>
      </c>
      <c r="P1470">
        <f t="shared" si="268"/>
        <v>2.3795504305287873</v>
      </c>
      <c r="Q1470">
        <f t="shared" si="269"/>
        <v>45.6</v>
      </c>
      <c r="R1470">
        <f t="shared" si="270"/>
        <v>10.14</v>
      </c>
      <c r="S1470" s="3">
        <f>(L1470-R1470)/(Q1470-R1470)*100</f>
        <v>31.754089114495198</v>
      </c>
    </row>
    <row r="1471" spans="1:19" ht="14.45" x14ac:dyDescent="0.3">
      <c r="A1471">
        <v>8</v>
      </c>
      <c r="C1471" t="str">
        <f t="shared" si="262"/>
        <v>ODS8«</v>
      </c>
      <c r="D1471" s="8" t="s">
        <v>10</v>
      </c>
      <c r="E1471" s="8"/>
      <c r="F1471" s="2">
        <v>19.63</v>
      </c>
      <c r="G1471" s="2">
        <v>19.11</v>
      </c>
      <c r="H1471" s="2">
        <v>18.649999999999999</v>
      </c>
      <c r="I1471" s="2">
        <v>17.38</v>
      </c>
      <c r="J1471" s="2">
        <v>18.32</v>
      </c>
      <c r="K1471" s="2">
        <v>19.23</v>
      </c>
      <c r="L1471" s="2">
        <v>19.64</v>
      </c>
      <c r="M1471" s="2"/>
      <c r="N1471">
        <f>(L1471/G1471)^(1/5)-1</f>
        <v>5.4863038804109365E-3</v>
      </c>
      <c r="O1471">
        <f t="shared" si="267"/>
        <v>0.54863038804109365</v>
      </c>
      <c r="P1471">
        <f t="shared" si="268"/>
        <v>1.3715759701027341</v>
      </c>
      <c r="Q1471">
        <f t="shared" si="269"/>
        <v>45.6</v>
      </c>
      <c r="R1471">
        <f t="shared" si="270"/>
        <v>10.14</v>
      </c>
      <c r="S1471" s="3">
        <f>(L1471-R1471)/(Q1471-R1471)*100</f>
        <v>26.790750141003951</v>
      </c>
    </row>
    <row r="1472" spans="1:19" ht="14.45" x14ac:dyDescent="0.3">
      <c r="A1472">
        <v>8</v>
      </c>
      <c r="C1472" t="str">
        <f t="shared" si="262"/>
        <v>ODS8«</v>
      </c>
      <c r="D1472" s="8" t="s">
        <v>11</v>
      </c>
      <c r="E1472" s="8"/>
      <c r="F1472" s="2">
        <v>17.37</v>
      </c>
      <c r="G1472" s="2">
        <v>17.78</v>
      </c>
      <c r="H1472" s="2">
        <v>18.010000000000002</v>
      </c>
      <c r="I1472" s="2">
        <v>17.96</v>
      </c>
      <c r="J1472" s="2">
        <v>18.670000000000002</v>
      </c>
      <c r="K1472" s="2">
        <v>19.46</v>
      </c>
      <c r="L1472" s="2">
        <v>19.87</v>
      </c>
      <c r="M1472" s="2"/>
      <c r="N1472">
        <f>(L1472/G1472)^(1/5)-1</f>
        <v>2.2476233655100319E-2</v>
      </c>
      <c r="O1472">
        <f t="shared" si="267"/>
        <v>2.2476233655100319</v>
      </c>
      <c r="P1472">
        <f t="shared" si="268"/>
        <v>5</v>
      </c>
      <c r="Q1472">
        <f t="shared" si="269"/>
        <v>45.6</v>
      </c>
      <c r="R1472">
        <f t="shared" si="270"/>
        <v>10.14</v>
      </c>
      <c r="S1472" s="3">
        <f>(L1472-R1472)/(Q1472-R1472)*100</f>
        <v>27.439368302312467</v>
      </c>
    </row>
    <row r="1473" spans="1:19" ht="14.45" x14ac:dyDescent="0.3">
      <c r="A1473">
        <v>8</v>
      </c>
      <c r="C1473" t="str">
        <f t="shared" si="262"/>
        <v>ODS8«</v>
      </c>
      <c r="D1473" s="8" t="s">
        <v>12</v>
      </c>
      <c r="E1473" s="8"/>
      <c r="F1473" s="2">
        <v>27.72</v>
      </c>
      <c r="G1473" s="2">
        <v>25.58</v>
      </c>
      <c r="H1473" s="2">
        <v>24.32</v>
      </c>
      <c r="I1473" s="2">
        <v>24.23</v>
      </c>
      <c r="J1473" s="2">
        <v>24.9</v>
      </c>
      <c r="K1473" s="2">
        <v>24.58</v>
      </c>
      <c r="L1473" s="2">
        <v>26.21</v>
      </c>
      <c r="M1473" s="2"/>
      <c r="N1473">
        <f>(L1473/G1473)^(1/5)-1</f>
        <v>4.8779026569114592E-3</v>
      </c>
      <c r="O1473">
        <f t="shared" si="267"/>
        <v>0.48779026569114592</v>
      </c>
      <c r="P1473">
        <f t="shared" si="268"/>
        <v>1.2194756642278648</v>
      </c>
      <c r="Q1473">
        <f t="shared" si="269"/>
        <v>45.6</v>
      </c>
      <c r="R1473">
        <f t="shared" si="270"/>
        <v>10.14</v>
      </c>
      <c r="S1473" s="3">
        <f>(L1473-R1473)/(Q1473-R1473)*100</f>
        <v>45.318668922729834</v>
      </c>
    </row>
    <row r="1474" spans="1:19" ht="14.45" x14ac:dyDescent="0.3">
      <c r="A1474">
        <v>8</v>
      </c>
      <c r="C1474" t="str">
        <f t="shared" si="262"/>
        <v>ODS8«</v>
      </c>
      <c r="D1474" s="8" t="s">
        <v>13</v>
      </c>
      <c r="E1474" s="8"/>
      <c r="F1474" s="2">
        <v>22.01</v>
      </c>
      <c r="G1474" s="2">
        <v>21.47</v>
      </c>
      <c r="H1474" s="2">
        <v>21.23</v>
      </c>
      <c r="I1474" s="2">
        <v>22.74</v>
      </c>
      <c r="J1474" s="2">
        <v>23.35</v>
      </c>
      <c r="K1474" s="2">
        <v>24.13</v>
      </c>
      <c r="L1474" s="2">
        <v>23.87</v>
      </c>
      <c r="M1474" s="2"/>
      <c r="N1474">
        <f>(L1474/G1474)^(1/5)-1</f>
        <v>2.1419335755477054E-2</v>
      </c>
      <c r="O1474">
        <f t="shared" si="267"/>
        <v>2.1419335755477054</v>
      </c>
      <c r="P1474">
        <f t="shared" si="268"/>
        <v>5</v>
      </c>
      <c r="Q1474">
        <f t="shared" si="269"/>
        <v>45.6</v>
      </c>
      <c r="R1474">
        <f t="shared" si="270"/>
        <v>10.14</v>
      </c>
      <c r="S1474" s="3">
        <f>(L1474-R1474)/(Q1474-R1474)*100</f>
        <v>38.71968415115623</v>
      </c>
    </row>
    <row r="1475" spans="1:19" ht="14.45" x14ac:dyDescent="0.3">
      <c r="A1475">
        <v>8</v>
      </c>
      <c r="C1475" t="str">
        <f t="shared" si="262"/>
        <v>ODS8«</v>
      </c>
      <c r="D1475" s="8" t="s">
        <v>14</v>
      </c>
      <c r="E1475" s="8"/>
      <c r="F1475" s="2">
        <v>22.04</v>
      </c>
      <c r="G1475" s="2">
        <v>21.82</v>
      </c>
      <c r="H1475" s="2">
        <v>21.5</v>
      </c>
      <c r="I1475" s="2">
        <v>21.82</v>
      </c>
      <c r="J1475" s="2">
        <v>22.5</v>
      </c>
      <c r="K1475" s="2">
        <v>22.91</v>
      </c>
      <c r="L1475" s="2">
        <v>23.63</v>
      </c>
      <c r="M1475" s="2"/>
      <c r="N1475">
        <f>(L1475/G1475)^(1/5)-1</f>
        <v>1.606570989533318E-2</v>
      </c>
      <c r="O1475">
        <f t="shared" si="267"/>
        <v>1.606570989533318</v>
      </c>
      <c r="P1475">
        <f t="shared" si="268"/>
        <v>4.0164274738332946</v>
      </c>
      <c r="Q1475">
        <f t="shared" si="269"/>
        <v>45.6</v>
      </c>
      <c r="R1475">
        <f t="shared" si="270"/>
        <v>10.14</v>
      </c>
      <c r="S1475" s="3">
        <f>(L1475-R1475)/(Q1475-R1475)*100</f>
        <v>38.042865200225599</v>
      </c>
    </row>
    <row r="1476" spans="1:19" ht="14.45" x14ac:dyDescent="0.3">
      <c r="A1476">
        <v>8</v>
      </c>
      <c r="C1476" t="str">
        <f t="shared" si="262"/>
        <v>ODS8«</v>
      </c>
      <c r="D1476" s="8" t="s">
        <v>15</v>
      </c>
      <c r="E1476" s="8"/>
      <c r="F1476" s="2">
        <v>11.21</v>
      </c>
      <c r="G1476" s="2">
        <v>10.83</v>
      </c>
      <c r="H1476" s="2">
        <v>10.79</v>
      </c>
      <c r="I1476" s="2">
        <v>11.02</v>
      </c>
      <c r="J1476" s="2">
        <v>11.73</v>
      </c>
      <c r="K1476" s="2">
        <v>10.84</v>
      </c>
      <c r="L1476" s="2">
        <v>10.14</v>
      </c>
      <c r="M1476" s="2"/>
      <c r="N1476">
        <f>(L1476/G1476)^(1/5)-1</f>
        <v>-1.3080114520427011E-2</v>
      </c>
      <c r="O1476">
        <f t="shared" si="267"/>
        <v>-1.3080114520427011</v>
      </c>
      <c r="P1476">
        <f t="shared" si="268"/>
        <v>-3.2700286301067525</v>
      </c>
      <c r="Q1476">
        <f t="shared" si="269"/>
        <v>45.6</v>
      </c>
      <c r="R1476">
        <f t="shared" si="270"/>
        <v>10.14</v>
      </c>
      <c r="S1476" s="3">
        <f>(L1476-R1476)/(Q1476-R1476)*100</f>
        <v>0</v>
      </c>
    </row>
    <row r="1477" spans="1:19" ht="14.45" x14ac:dyDescent="0.3">
      <c r="A1477">
        <v>8</v>
      </c>
      <c r="C1477" t="str">
        <f t="shared" si="262"/>
        <v>ODS8«</v>
      </c>
      <c r="D1477" s="8" t="s">
        <v>16</v>
      </c>
      <c r="E1477" s="8"/>
      <c r="F1477" s="2">
        <v>20.84</v>
      </c>
      <c r="G1477" s="2">
        <v>22.05</v>
      </c>
      <c r="H1477" s="2">
        <v>22.19</v>
      </c>
      <c r="I1477" s="2">
        <v>19.52</v>
      </c>
      <c r="J1477" s="2">
        <v>22.17</v>
      </c>
      <c r="K1477" s="2">
        <v>24.78</v>
      </c>
      <c r="L1477" s="2">
        <v>27.23</v>
      </c>
      <c r="M1477" s="2"/>
      <c r="N1477">
        <f>(L1477/G1477)^(1/5)-1</f>
        <v>4.3104477264736207E-2</v>
      </c>
      <c r="O1477">
        <f t="shared" si="267"/>
        <v>4.3104477264736207</v>
      </c>
      <c r="P1477">
        <f t="shared" si="268"/>
        <v>5</v>
      </c>
      <c r="Q1477">
        <f t="shared" si="269"/>
        <v>45.6</v>
      </c>
      <c r="R1477">
        <f t="shared" si="270"/>
        <v>10.14</v>
      </c>
      <c r="S1477" s="3">
        <f>(L1477-R1477)/(Q1477-R1477)*100</f>
        <v>48.195149464184993</v>
      </c>
    </row>
    <row r="1478" spans="1:19" ht="14.45" x14ac:dyDescent="0.3">
      <c r="A1478">
        <v>8</v>
      </c>
      <c r="C1478" t="str">
        <f t="shared" si="262"/>
        <v>ODS8«</v>
      </c>
      <c r="D1478" s="8" t="s">
        <v>17</v>
      </c>
      <c r="E1478" s="8"/>
      <c r="F1478" s="2">
        <v>18.57</v>
      </c>
      <c r="G1478" s="2">
        <v>20.61</v>
      </c>
      <c r="H1478" s="2">
        <v>24.07</v>
      </c>
      <c r="I1478" s="2">
        <v>35.83</v>
      </c>
      <c r="J1478" s="2">
        <v>33.15</v>
      </c>
      <c r="K1478" s="2">
        <v>28.35</v>
      </c>
      <c r="L1478" s="2">
        <v>45.6</v>
      </c>
      <c r="M1478" s="2"/>
      <c r="N1478">
        <f>(L1478/G1478)^(1/5)-1</f>
        <v>0.17213428744652504</v>
      </c>
      <c r="O1478">
        <f t="shared" si="267"/>
        <v>17.213428744652504</v>
      </c>
      <c r="P1478">
        <f t="shared" si="268"/>
        <v>5</v>
      </c>
      <c r="Q1478">
        <f t="shared" si="269"/>
        <v>45.6</v>
      </c>
      <c r="R1478">
        <f t="shared" si="270"/>
        <v>10.14</v>
      </c>
      <c r="S1478" s="3">
        <f>(L1478-R1478)/(Q1478-R1478)*100</f>
        <v>100</v>
      </c>
    </row>
    <row r="1479" spans="1:19" ht="14.45" x14ac:dyDescent="0.3">
      <c r="A1479">
        <v>8</v>
      </c>
      <c r="C1479" t="str">
        <f t="shared" si="262"/>
        <v>ODS8«</v>
      </c>
      <c r="D1479" s="8" t="s">
        <v>18</v>
      </c>
      <c r="E1479" s="8"/>
      <c r="F1479" s="2">
        <v>17.2</v>
      </c>
      <c r="G1479" s="2">
        <v>16.72</v>
      </c>
      <c r="H1479" s="2">
        <v>16.940000000000001</v>
      </c>
      <c r="I1479" s="2">
        <v>17.170000000000002</v>
      </c>
      <c r="J1479" s="2">
        <v>17.48</v>
      </c>
      <c r="K1479" s="2">
        <v>17.829999999999998</v>
      </c>
      <c r="L1479" s="2">
        <v>18.059999999999999</v>
      </c>
      <c r="M1479" s="2"/>
      <c r="N1479">
        <f>(L1479/G1479)^(1/5)-1</f>
        <v>1.5538270882725191E-2</v>
      </c>
      <c r="O1479">
        <f t="shared" si="267"/>
        <v>1.5538270882725191</v>
      </c>
      <c r="P1479">
        <f t="shared" si="268"/>
        <v>3.8845677206812979</v>
      </c>
      <c r="Q1479">
        <f t="shared" si="269"/>
        <v>45.6</v>
      </c>
      <c r="R1479">
        <f t="shared" si="270"/>
        <v>10.14</v>
      </c>
      <c r="S1479" s="3">
        <f>(L1479-R1479)/(Q1479-R1479)*100</f>
        <v>22.335025380710654</v>
      </c>
    </row>
    <row r="1480" spans="1:19" ht="14.45" x14ac:dyDescent="0.3">
      <c r="A1480">
        <v>8</v>
      </c>
      <c r="C1480" t="str">
        <f t="shared" si="262"/>
        <v>ODS8«</v>
      </c>
      <c r="D1480" s="8" t="s">
        <v>19</v>
      </c>
      <c r="E1480" s="8"/>
      <c r="F1480" s="2">
        <v>23.03</v>
      </c>
      <c r="G1480" s="2">
        <v>22.81</v>
      </c>
      <c r="H1480" s="2">
        <v>21.87</v>
      </c>
      <c r="I1480" s="2">
        <v>19.32</v>
      </c>
      <c r="J1480" s="2">
        <v>20.62</v>
      </c>
      <c r="K1480" s="2">
        <v>22.13</v>
      </c>
      <c r="L1480" s="2">
        <v>22.19</v>
      </c>
      <c r="M1480" s="2"/>
      <c r="N1480">
        <f>(L1480/G1480)^(1/5)-1</f>
        <v>-5.49629963986209E-3</v>
      </c>
      <c r="O1480">
        <f t="shared" si="267"/>
        <v>-0.549629963986209</v>
      </c>
      <c r="P1480">
        <f t="shared" si="268"/>
        <v>-1.3740749099655225</v>
      </c>
      <c r="Q1480">
        <f t="shared" si="269"/>
        <v>45.6</v>
      </c>
      <c r="R1480">
        <f t="shared" si="270"/>
        <v>10.14</v>
      </c>
      <c r="S1480" s="3">
        <f>(L1480-R1480)/(Q1480-R1480)*100</f>
        <v>33.981951494641848</v>
      </c>
    </row>
    <row r="1481" spans="1:19" ht="14.45" x14ac:dyDescent="0.3">
      <c r="A1481">
        <v>8</v>
      </c>
      <c r="C1481" t="str">
        <f t="shared" si="262"/>
        <v>ODS8«</v>
      </c>
      <c r="D1481" s="8" t="s">
        <v>20</v>
      </c>
      <c r="E1481" s="8"/>
      <c r="F1481" s="2">
        <v>18.420000000000002</v>
      </c>
      <c r="G1481" s="2">
        <v>18.87</v>
      </c>
      <c r="H1481" s="2">
        <v>19.61</v>
      </c>
      <c r="I1481" s="2">
        <v>19.86</v>
      </c>
      <c r="J1481" s="2">
        <v>20.11</v>
      </c>
      <c r="K1481" s="2">
        <v>20.95</v>
      </c>
      <c r="L1481" s="2">
        <v>21.37</v>
      </c>
      <c r="M1481" s="2"/>
      <c r="N1481">
        <f>(L1481/G1481)^(1/5)-1</f>
        <v>2.5195106201375772E-2</v>
      </c>
      <c r="O1481">
        <f t="shared" si="267"/>
        <v>2.5195106201375772</v>
      </c>
      <c r="P1481">
        <f t="shared" si="268"/>
        <v>5</v>
      </c>
      <c r="Q1481">
        <f t="shared" si="269"/>
        <v>45.6</v>
      </c>
      <c r="R1481">
        <f t="shared" si="270"/>
        <v>10.14</v>
      </c>
      <c r="S1481" s="3">
        <f>(L1481-R1481)/(Q1481-R1481)*100</f>
        <v>31.669486745628877</v>
      </c>
    </row>
    <row r="1482" spans="1:19" ht="14.45" x14ac:dyDescent="0.3">
      <c r="A1482">
        <v>8</v>
      </c>
      <c r="C1482" t="str">
        <f t="shared" si="262"/>
        <v>ODS8«</v>
      </c>
      <c r="D1482" s="8" t="s">
        <v>21</v>
      </c>
      <c r="E1482" s="8"/>
      <c r="F1482" s="2">
        <v>19.510000000000002</v>
      </c>
      <c r="G1482" s="2">
        <v>19.97</v>
      </c>
      <c r="H1482" s="2">
        <v>18.21</v>
      </c>
      <c r="I1482" s="2">
        <v>18.14</v>
      </c>
      <c r="J1482" s="2">
        <v>18.760000000000002</v>
      </c>
      <c r="K1482" s="2">
        <v>16.809999999999999</v>
      </c>
      <c r="L1482" s="2"/>
      <c r="M1482" s="2"/>
      <c r="N1482">
        <f>(L1482/G1482)^(1/5)-1</f>
        <v>-1</v>
      </c>
      <c r="O1482">
        <f t="shared" si="267"/>
        <v>-100</v>
      </c>
      <c r="P1482">
        <f t="shared" si="268"/>
        <v>-5</v>
      </c>
      <c r="Q1482">
        <f t="shared" si="269"/>
        <v>45.6</v>
      </c>
      <c r="R1482">
        <f t="shared" si="270"/>
        <v>10.14</v>
      </c>
      <c r="S1482" s="3">
        <f>(L1482-R1482)/(Q1482-R1482)*100</f>
        <v>-28.59560067681895</v>
      </c>
    </row>
    <row r="1483" spans="1:19" ht="14.45" x14ac:dyDescent="0.3">
      <c r="A1483">
        <v>8</v>
      </c>
      <c r="C1483" t="str">
        <f t="shared" si="262"/>
        <v>ODS8«</v>
      </c>
      <c r="D1483" s="8" t="s">
        <v>22</v>
      </c>
      <c r="E1483" s="8"/>
      <c r="F1483" s="2">
        <v>17.440000000000001</v>
      </c>
      <c r="G1483" s="2">
        <v>17.25</v>
      </c>
      <c r="H1483" s="2">
        <v>24.82</v>
      </c>
      <c r="I1483" s="2">
        <v>23.59</v>
      </c>
      <c r="J1483" s="2">
        <v>20.45</v>
      </c>
      <c r="K1483" s="2">
        <v>18.88</v>
      </c>
      <c r="L1483" s="2"/>
      <c r="M1483" s="2"/>
      <c r="N1483">
        <f>(L1483/G1483)^(1/5)-1</f>
        <v>-1</v>
      </c>
      <c r="O1483">
        <f t="shared" si="267"/>
        <v>-100</v>
      </c>
      <c r="P1483">
        <f t="shared" si="268"/>
        <v>-5</v>
      </c>
      <c r="Q1483">
        <f t="shared" si="269"/>
        <v>45.6</v>
      </c>
      <c r="R1483">
        <f t="shared" si="270"/>
        <v>10.14</v>
      </c>
      <c r="S1483" s="3">
        <f>(L1483-R1483)/(Q1483-R1483)*100</f>
        <v>-28.59560067681895</v>
      </c>
    </row>
    <row r="1484" spans="1:19" ht="14.45" x14ac:dyDescent="0.3">
      <c r="A1484">
        <v>8</v>
      </c>
      <c r="C1484" t="str">
        <f t="shared" si="262"/>
        <v>ODS8«</v>
      </c>
      <c r="D1484" s="8" t="s">
        <v>23</v>
      </c>
      <c r="E1484" s="8"/>
      <c r="F1484" s="2">
        <v>18.36</v>
      </c>
      <c r="G1484" s="2">
        <v>17.59</v>
      </c>
      <c r="H1484" s="2">
        <v>22.11</v>
      </c>
      <c r="I1484" s="2">
        <v>20</v>
      </c>
      <c r="J1484" s="2">
        <v>20.14</v>
      </c>
      <c r="K1484" s="2">
        <v>20.43</v>
      </c>
      <c r="L1484" s="2">
        <v>20.99</v>
      </c>
      <c r="M1484" s="2"/>
      <c r="N1484">
        <f>(L1484/G1484)^(1/5)-1</f>
        <v>3.5975106440861992E-2</v>
      </c>
      <c r="O1484">
        <f t="shared" si="267"/>
        <v>3.5975106440861992</v>
      </c>
      <c r="P1484">
        <f t="shared" si="268"/>
        <v>5</v>
      </c>
      <c r="Q1484">
        <f t="shared" si="269"/>
        <v>45.6</v>
      </c>
      <c r="R1484">
        <f t="shared" si="270"/>
        <v>10.14</v>
      </c>
      <c r="S1484" s="3">
        <f>(L1484-R1484)/(Q1484-R1484)*100</f>
        <v>30.59785673998871</v>
      </c>
    </row>
    <row r="1485" spans="1:19" ht="14.45" x14ac:dyDescent="0.3">
      <c r="A1485">
        <v>8</v>
      </c>
      <c r="C1485" t="str">
        <f t="shared" si="262"/>
        <v>ODS8«</v>
      </c>
      <c r="D1485" s="8" t="s">
        <v>24</v>
      </c>
      <c r="E1485" s="8"/>
      <c r="F1485" s="2">
        <v>18.93</v>
      </c>
      <c r="G1485" s="2">
        <v>19.829999999999998</v>
      </c>
      <c r="H1485" s="2">
        <v>20.07</v>
      </c>
      <c r="I1485" s="2">
        <v>17.98</v>
      </c>
      <c r="J1485" s="2">
        <v>17.53</v>
      </c>
      <c r="K1485" s="2">
        <v>18.22</v>
      </c>
      <c r="L1485" s="2">
        <v>18.52</v>
      </c>
      <c r="M1485" s="2"/>
      <c r="N1485">
        <f>(L1485/G1485)^(1/5)-1</f>
        <v>-1.3575946866253519E-2</v>
      </c>
      <c r="O1485">
        <f t="shared" si="267"/>
        <v>-1.3575946866253519</v>
      </c>
      <c r="P1485">
        <f t="shared" si="268"/>
        <v>-3.3939867165633797</v>
      </c>
      <c r="Q1485">
        <f t="shared" si="269"/>
        <v>45.6</v>
      </c>
      <c r="R1485">
        <f t="shared" si="270"/>
        <v>10.14</v>
      </c>
      <c r="S1485" s="3">
        <f>(L1485-R1485)/(Q1485-R1485)*100</f>
        <v>23.632261703327689</v>
      </c>
    </row>
    <row r="1486" spans="1:19" ht="14.45" x14ac:dyDescent="0.3">
      <c r="A1486">
        <v>8</v>
      </c>
      <c r="C1486" t="str">
        <f t="shared" si="262"/>
        <v>ODS8«</v>
      </c>
      <c r="D1486" s="8" t="s">
        <v>25</v>
      </c>
      <c r="E1486" s="8"/>
      <c r="F1486" s="2">
        <v>14.75</v>
      </c>
      <c r="G1486" s="2">
        <v>15.03</v>
      </c>
      <c r="H1486" s="2">
        <v>15.52</v>
      </c>
      <c r="I1486" s="2">
        <v>15.49</v>
      </c>
      <c r="J1486" s="2">
        <v>16.78</v>
      </c>
      <c r="K1486" s="2">
        <v>17.52</v>
      </c>
      <c r="L1486" s="2">
        <v>18.21</v>
      </c>
      <c r="M1486" s="2"/>
      <c r="N1486">
        <f>(L1486/G1486)^(1/5)-1</f>
        <v>3.9130741312219719E-2</v>
      </c>
      <c r="O1486">
        <f t="shared" si="267"/>
        <v>3.9130741312219719</v>
      </c>
      <c r="P1486">
        <f t="shared" si="268"/>
        <v>5</v>
      </c>
      <c r="Q1486">
        <f t="shared" si="269"/>
        <v>45.6</v>
      </c>
      <c r="R1486">
        <f t="shared" si="270"/>
        <v>10.14</v>
      </c>
      <c r="S1486" s="3">
        <f>(L1486-R1486)/(Q1486-R1486)*100</f>
        <v>22.758037225042301</v>
      </c>
    </row>
    <row r="1487" spans="1:19" ht="14.45" x14ac:dyDescent="0.3">
      <c r="A1487">
        <v>8</v>
      </c>
      <c r="C1487" t="str">
        <f t="shared" si="262"/>
        <v>ODS8«</v>
      </c>
      <c r="D1487" s="8" t="s">
        <v>26</v>
      </c>
      <c r="E1487" s="8"/>
      <c r="F1487" s="2">
        <v>25.36</v>
      </c>
      <c r="G1487" s="2">
        <v>25.4</v>
      </c>
      <c r="H1487" s="2">
        <v>26.54</v>
      </c>
      <c r="I1487" s="2">
        <v>24.94</v>
      </c>
      <c r="J1487" s="2">
        <v>24.92</v>
      </c>
      <c r="K1487" s="2">
        <v>26.31</v>
      </c>
      <c r="L1487" s="2">
        <v>26.25</v>
      </c>
      <c r="M1487" s="2"/>
      <c r="N1487">
        <f>(L1487/G1487)^(1/5)-1</f>
        <v>6.6050809697697499E-3</v>
      </c>
      <c r="O1487">
        <f t="shared" si="267"/>
        <v>0.66050809697697499</v>
      </c>
      <c r="P1487">
        <f t="shared" si="268"/>
        <v>1.6512702424424375</v>
      </c>
      <c r="Q1487">
        <f t="shared" si="269"/>
        <v>45.6</v>
      </c>
      <c r="R1487">
        <f t="shared" si="270"/>
        <v>10.14</v>
      </c>
      <c r="S1487" s="3">
        <f>(L1487-R1487)/(Q1487-R1487)*100</f>
        <v>45.431472081218274</v>
      </c>
    </row>
    <row r="1488" spans="1:19" ht="14.45" x14ac:dyDescent="0.3">
      <c r="A1488">
        <v>8</v>
      </c>
      <c r="C1488" t="str">
        <f t="shared" si="262"/>
        <v>ODS8«</v>
      </c>
      <c r="D1488" s="8" t="s">
        <v>27</v>
      </c>
      <c r="E1488" s="8"/>
      <c r="F1488" s="2">
        <v>24.7</v>
      </c>
      <c r="G1488" s="2">
        <v>24.36</v>
      </c>
      <c r="H1488" s="2">
        <v>24.79</v>
      </c>
      <c r="I1488" s="2">
        <v>22.95</v>
      </c>
      <c r="J1488" s="2">
        <v>22.41</v>
      </c>
      <c r="K1488" s="2">
        <v>21.05</v>
      </c>
      <c r="L1488" s="2">
        <v>23.63</v>
      </c>
      <c r="M1488" s="2"/>
      <c r="N1488">
        <f>(L1488/G1488)^(1/5)-1</f>
        <v>-6.0665937841446471E-3</v>
      </c>
      <c r="O1488">
        <f t="shared" si="267"/>
        <v>-0.60665937841446471</v>
      </c>
      <c r="P1488">
        <f t="shared" si="268"/>
        <v>-1.5166484460361618</v>
      </c>
      <c r="Q1488">
        <f t="shared" si="269"/>
        <v>45.6</v>
      </c>
      <c r="R1488">
        <f t="shared" si="270"/>
        <v>10.14</v>
      </c>
      <c r="S1488" s="3">
        <f>(L1488-R1488)/(Q1488-R1488)*100</f>
        <v>38.042865200225599</v>
      </c>
    </row>
    <row r="1489" spans="1:19" ht="14.45" x14ac:dyDescent="0.3">
      <c r="A1489">
        <v>8</v>
      </c>
      <c r="C1489" t="str">
        <f t="shared" si="262"/>
        <v>ODS8«</v>
      </c>
      <c r="D1489" s="8" t="s">
        <v>28</v>
      </c>
      <c r="E1489" s="8"/>
      <c r="F1489" s="2">
        <v>22.45</v>
      </c>
      <c r="G1489" s="2">
        <v>23.23</v>
      </c>
      <c r="H1489" s="2">
        <v>23.75</v>
      </c>
      <c r="I1489" s="2">
        <v>24.21</v>
      </c>
      <c r="J1489" s="2">
        <v>25.14</v>
      </c>
      <c r="K1489" s="2">
        <v>25.18</v>
      </c>
      <c r="L1489" s="2">
        <v>24.44</v>
      </c>
      <c r="M1489" s="2"/>
      <c r="N1489">
        <f>(L1489/G1489)^(1/5)-1</f>
        <v>1.0207057738868874E-2</v>
      </c>
      <c r="O1489">
        <f t="shared" si="267"/>
        <v>1.0207057738868874</v>
      </c>
      <c r="P1489">
        <f t="shared" si="268"/>
        <v>2.5517644347172186</v>
      </c>
      <c r="Q1489">
        <f t="shared" si="269"/>
        <v>45.6</v>
      </c>
      <c r="R1489">
        <f t="shared" si="270"/>
        <v>10.14</v>
      </c>
      <c r="S1489" s="3">
        <f>(L1489-R1489)/(Q1489-R1489)*100</f>
        <v>40.327129159616469</v>
      </c>
    </row>
    <row r="1490" spans="1:19" ht="14.45" x14ac:dyDescent="0.3">
      <c r="A1490">
        <v>8</v>
      </c>
      <c r="C1490" t="str">
        <f t="shared" si="262"/>
        <v>ODS8«</v>
      </c>
      <c r="D1490" s="8" t="s">
        <v>29</v>
      </c>
      <c r="E1490" s="8"/>
      <c r="F1490" s="2">
        <v>20.100000000000001</v>
      </c>
      <c r="G1490" s="2">
        <v>20.149999999999999</v>
      </c>
      <c r="H1490" s="2">
        <v>20.59</v>
      </c>
      <c r="I1490" s="2">
        <v>20.81</v>
      </c>
      <c r="J1490" s="2">
        <v>21.14</v>
      </c>
      <c r="K1490" s="2">
        <v>21.54</v>
      </c>
      <c r="L1490" s="2">
        <v>22.44</v>
      </c>
      <c r="M1490" s="2"/>
      <c r="N1490">
        <f>(L1490/G1490)^(1/5)-1</f>
        <v>2.1761561156553144E-2</v>
      </c>
      <c r="O1490">
        <f t="shared" si="267"/>
        <v>2.1761561156553144</v>
      </c>
      <c r="P1490">
        <f t="shared" si="268"/>
        <v>5</v>
      </c>
      <c r="Q1490">
        <f t="shared" si="269"/>
        <v>45.6</v>
      </c>
      <c r="R1490">
        <f t="shared" si="270"/>
        <v>10.14</v>
      </c>
      <c r="S1490" s="3">
        <f>(L1490-R1490)/(Q1490-R1490)*100</f>
        <v>34.686971235194584</v>
      </c>
    </row>
    <row r="1491" spans="1:19" ht="14.45" x14ac:dyDescent="0.3">
      <c r="A1491">
        <v>8</v>
      </c>
      <c r="C1491" t="str">
        <f t="shared" si="262"/>
        <v>ODS8«</v>
      </c>
      <c r="D1491" s="7" t="s">
        <v>144</v>
      </c>
      <c r="E1491" s="7"/>
      <c r="F1491" s="2"/>
      <c r="G1491" s="2"/>
      <c r="H1491" s="2"/>
      <c r="I1491" s="2"/>
      <c r="J1491" s="2"/>
      <c r="K1491" s="2"/>
      <c r="L1491" s="2"/>
      <c r="M1491" s="2"/>
      <c r="O1491" t="s">
        <v>195</v>
      </c>
      <c r="S1491" s="3"/>
    </row>
    <row r="1492" spans="1:19" ht="14.45" x14ac:dyDescent="0.3">
      <c r="A1492">
        <v>8</v>
      </c>
      <c r="C1492" t="str">
        <f t="shared" si="262"/>
        <v>ODS8«</v>
      </c>
      <c r="D1492" s="8" t="s">
        <v>2</v>
      </c>
      <c r="E1492" s="8"/>
      <c r="F1492" s="2">
        <v>33330</v>
      </c>
      <c r="G1492" s="2">
        <v>33920</v>
      </c>
      <c r="H1492" s="2">
        <v>34130</v>
      </c>
      <c r="I1492" s="2">
        <v>34610</v>
      </c>
      <c r="J1492" s="2">
        <v>35380</v>
      </c>
      <c r="K1492" s="2">
        <v>35720</v>
      </c>
      <c r="L1492" s="2">
        <v>35840</v>
      </c>
      <c r="M1492" s="2">
        <v>34060</v>
      </c>
      <c r="N1492">
        <f>(M1492/H1492)^(1/5)-1</f>
        <v>-4.1053324497153376E-4</v>
      </c>
      <c r="O1492">
        <f>N1492*100</f>
        <v>-4.1053324497153376E-2</v>
      </c>
      <c r="P1492">
        <f>IF(O1492&lt;-2,-5,IF(O1492&gt;2,5,2.5*O1492))</f>
        <v>-0.10263331124288344</v>
      </c>
      <c r="Q1492">
        <f>MAX($M$1492:$M$1518)</f>
        <v>81290</v>
      </c>
      <c r="R1492">
        <f>MIN($M$1492:$M$1518)</f>
        <v>6600</v>
      </c>
      <c r="S1492" s="3">
        <f>(M1492-R1492)/(Q1492-R1492)*100</f>
        <v>36.765296559110993</v>
      </c>
    </row>
    <row r="1493" spans="1:19" ht="14.45" x14ac:dyDescent="0.3">
      <c r="A1493">
        <v>8</v>
      </c>
      <c r="C1493" t="str">
        <f t="shared" si="262"/>
        <v>ODS8«</v>
      </c>
      <c r="D1493" s="8" t="s">
        <v>3</v>
      </c>
      <c r="E1493" s="8"/>
      <c r="F1493" s="2">
        <v>36180</v>
      </c>
      <c r="G1493" s="2">
        <v>36130</v>
      </c>
      <c r="H1493" s="2">
        <v>36140</v>
      </c>
      <c r="I1493" s="2">
        <v>36390</v>
      </c>
      <c r="J1493" s="2">
        <v>37030</v>
      </c>
      <c r="K1493" s="2">
        <v>37800</v>
      </c>
      <c r="L1493" s="2">
        <v>38170</v>
      </c>
      <c r="M1493" s="2">
        <v>35490</v>
      </c>
      <c r="N1493">
        <f>(M1493/H1493)^(1/5)-1</f>
        <v>-3.6232837097892601E-3</v>
      </c>
      <c r="O1493">
        <f t="shared" ref="O1493:O1519" si="271">N1493*100</f>
        <v>-0.36232837097892601</v>
      </c>
      <c r="P1493">
        <f t="shared" ref="P1493:P1519" si="272">IF(O1493&lt;-2,-5,IF(O1493&gt;2,5,2.5*O1493))</f>
        <v>-0.90582092744731502</v>
      </c>
      <c r="Q1493">
        <f t="shared" ref="Q1493:Q1519" si="273">MAX($M$1492:$M$1518)</f>
        <v>81290</v>
      </c>
      <c r="R1493">
        <f t="shared" ref="R1493:R1519" si="274">MIN($M$1492:$M$1518)</f>
        <v>6600</v>
      </c>
      <c r="S1493" s="3">
        <f>(M1493-R1493)/(Q1493-R1493)*100</f>
        <v>38.679876824206723</v>
      </c>
    </row>
    <row r="1494" spans="1:19" ht="14.45" x14ac:dyDescent="0.3">
      <c r="A1494">
        <v>8</v>
      </c>
      <c r="C1494" t="str">
        <f t="shared" ref="C1494:C1557" si="275">IF(B1494="","ODS"&amp;A1494&amp;"«","ODS"&amp;A1494&amp;"«"&amp;" e ODS"&amp;B1494&amp;"«")</f>
        <v>ODS8«</v>
      </c>
      <c r="D1494" s="8" t="s">
        <v>4</v>
      </c>
      <c r="E1494" s="8"/>
      <c r="F1494" s="2">
        <v>33490</v>
      </c>
      <c r="G1494" s="2">
        <v>33870</v>
      </c>
      <c r="H1494" s="2">
        <v>34360</v>
      </c>
      <c r="I1494" s="2">
        <v>34620</v>
      </c>
      <c r="J1494" s="2">
        <v>35040</v>
      </c>
      <c r="K1494" s="2">
        <v>35510</v>
      </c>
      <c r="L1494" s="2">
        <v>35940</v>
      </c>
      <c r="M1494" s="2">
        <v>33500</v>
      </c>
      <c r="N1494">
        <f>(M1494/H1494)^(1/5)-1</f>
        <v>-5.0567032685249202E-3</v>
      </c>
      <c r="O1494">
        <f t="shared" si="271"/>
        <v>-0.50567032685249202</v>
      </c>
      <c r="P1494">
        <f t="shared" si="272"/>
        <v>-1.2641758171312301</v>
      </c>
      <c r="Q1494">
        <f t="shared" si="273"/>
        <v>81290</v>
      </c>
      <c r="R1494">
        <f t="shared" si="274"/>
        <v>6600</v>
      </c>
      <c r="S1494" s="3">
        <f>(M1494-R1494)/(Q1494-R1494)*100</f>
        <v>36.015530860891687</v>
      </c>
    </row>
    <row r="1495" spans="1:19" ht="14.45" x14ac:dyDescent="0.3">
      <c r="A1495">
        <v>8</v>
      </c>
      <c r="C1495" t="str">
        <f t="shared" si="275"/>
        <v>ODS8«</v>
      </c>
      <c r="D1495" s="8" t="s">
        <v>5</v>
      </c>
      <c r="E1495" s="8"/>
      <c r="F1495" s="2">
        <v>5400</v>
      </c>
      <c r="G1495" s="2">
        <v>5530</v>
      </c>
      <c r="H1495" s="2">
        <v>5790</v>
      </c>
      <c r="I1495" s="2">
        <v>6050</v>
      </c>
      <c r="J1495" s="2">
        <v>6310</v>
      </c>
      <c r="K1495" s="2">
        <v>6550</v>
      </c>
      <c r="L1495" s="2">
        <v>6840</v>
      </c>
      <c r="M1495" s="2">
        <v>6600</v>
      </c>
      <c r="N1495">
        <f>(M1495/H1495)^(1/5)-1</f>
        <v>2.653337617657292E-2</v>
      </c>
      <c r="O1495">
        <f t="shared" si="271"/>
        <v>2.653337617657292</v>
      </c>
      <c r="P1495">
        <f t="shared" si="272"/>
        <v>5</v>
      </c>
      <c r="Q1495">
        <f t="shared" si="273"/>
        <v>81290</v>
      </c>
      <c r="R1495">
        <f t="shared" si="274"/>
        <v>6600</v>
      </c>
      <c r="S1495" s="3">
        <f>(M1495-R1495)/(Q1495-R1495)*100</f>
        <v>0</v>
      </c>
    </row>
    <row r="1496" spans="1:19" ht="14.45" x14ac:dyDescent="0.3">
      <c r="A1496">
        <v>8</v>
      </c>
      <c r="C1496" t="str">
        <f t="shared" si="275"/>
        <v>ODS8«</v>
      </c>
      <c r="D1496" s="8" t="s">
        <v>6</v>
      </c>
      <c r="E1496" s="8"/>
      <c r="F1496" s="2">
        <v>20400</v>
      </c>
      <c r="G1496" s="2">
        <v>20250</v>
      </c>
      <c r="H1496" s="2">
        <v>21020</v>
      </c>
      <c r="I1496" s="2">
        <v>22270</v>
      </c>
      <c r="J1496" s="2">
        <v>23200</v>
      </c>
      <c r="K1496" s="2">
        <v>24120</v>
      </c>
      <c r="L1496" s="2">
        <v>24530</v>
      </c>
      <c r="M1496" s="2">
        <v>23050</v>
      </c>
      <c r="N1496">
        <f>(M1496/H1496)^(1/5)-1</f>
        <v>1.8609315476145305E-2</v>
      </c>
      <c r="O1496">
        <f t="shared" si="271"/>
        <v>1.8609315476145305</v>
      </c>
      <c r="P1496">
        <f t="shared" si="272"/>
        <v>4.6523288690363263</v>
      </c>
      <c r="Q1496">
        <f t="shared" si="273"/>
        <v>81290</v>
      </c>
      <c r="R1496">
        <f t="shared" si="274"/>
        <v>6600</v>
      </c>
      <c r="S1496" s="3">
        <f>(M1496-R1496)/(Q1496-R1496)*100</f>
        <v>22.024367385192129</v>
      </c>
    </row>
    <row r="1497" spans="1:19" ht="14.45" x14ac:dyDescent="0.3">
      <c r="A1497">
        <v>8</v>
      </c>
      <c r="C1497" t="str">
        <f t="shared" si="275"/>
        <v>ODS8«</v>
      </c>
      <c r="D1497" s="8" t="s">
        <v>7</v>
      </c>
      <c r="E1497" s="8"/>
      <c r="F1497" s="2">
        <v>10300</v>
      </c>
      <c r="G1497" s="2">
        <v>10310</v>
      </c>
      <c r="H1497" s="2">
        <v>10630</v>
      </c>
      <c r="I1497" s="2">
        <v>11100</v>
      </c>
      <c r="J1497" s="2">
        <v>11600</v>
      </c>
      <c r="K1497" s="2">
        <v>12040</v>
      </c>
      <c r="L1497" s="2">
        <v>12450</v>
      </c>
      <c r="M1497" s="2">
        <v>11460</v>
      </c>
      <c r="N1497">
        <f>(M1497/H1497)^(1/5)-1</f>
        <v>1.5150120762691843E-2</v>
      </c>
      <c r="O1497">
        <f t="shared" si="271"/>
        <v>1.5150120762691843</v>
      </c>
      <c r="P1497">
        <f t="shared" si="272"/>
        <v>3.7875301906729608</v>
      </c>
      <c r="Q1497">
        <f t="shared" si="273"/>
        <v>81290</v>
      </c>
      <c r="R1497">
        <f t="shared" si="274"/>
        <v>6600</v>
      </c>
      <c r="S1497" s="3">
        <f>(M1497-R1497)/(Q1497-R1497)*100</f>
        <v>6.5068951666889809</v>
      </c>
    </row>
    <row r="1498" spans="1:19" ht="14.45" x14ac:dyDescent="0.3">
      <c r="A1498">
        <v>8</v>
      </c>
      <c r="C1498" t="str">
        <f t="shared" si="275"/>
        <v>ODS8«</v>
      </c>
      <c r="D1498" s="8" t="s">
        <v>8</v>
      </c>
      <c r="E1498" s="8"/>
      <c r="F1498" s="2">
        <v>44410</v>
      </c>
      <c r="G1498" s="2">
        <v>44890</v>
      </c>
      <c r="H1498" s="2">
        <v>45630</v>
      </c>
      <c r="I1498" s="2">
        <v>46720</v>
      </c>
      <c r="J1498" s="2">
        <v>47740</v>
      </c>
      <c r="K1498" s="2">
        <v>48530</v>
      </c>
      <c r="L1498" s="2">
        <v>49720</v>
      </c>
      <c r="M1498" s="2">
        <v>47980</v>
      </c>
      <c r="N1498">
        <f>(M1498/H1498)^(1/5)-1</f>
        <v>1.0094380467156272E-2</v>
      </c>
      <c r="O1498">
        <f t="shared" si="271"/>
        <v>1.0094380467156272</v>
      </c>
      <c r="P1498">
        <f t="shared" si="272"/>
        <v>2.523595116789068</v>
      </c>
      <c r="Q1498">
        <f t="shared" si="273"/>
        <v>81290</v>
      </c>
      <c r="R1498">
        <f t="shared" si="274"/>
        <v>6600</v>
      </c>
      <c r="S1498" s="3">
        <f>(M1498-R1498)/(Q1498-R1498)*100</f>
        <v>55.402329629133753</v>
      </c>
    </row>
    <row r="1499" spans="1:19" ht="14.45" x14ac:dyDescent="0.3">
      <c r="A1499">
        <v>8</v>
      </c>
      <c r="C1499" t="str">
        <f t="shared" si="275"/>
        <v>ODS8«</v>
      </c>
      <c r="D1499" s="8" t="s">
        <v>9</v>
      </c>
      <c r="E1499" s="8"/>
      <c r="F1499" s="2">
        <v>13290</v>
      </c>
      <c r="G1499" s="2">
        <v>13630</v>
      </c>
      <c r="H1499" s="2">
        <v>14270</v>
      </c>
      <c r="I1499" s="2">
        <v>14550</v>
      </c>
      <c r="J1499" s="2">
        <v>14980</v>
      </c>
      <c r="K1499" s="2">
        <v>15520</v>
      </c>
      <c r="L1499" s="2">
        <v>15860</v>
      </c>
      <c r="M1499" s="2">
        <v>15010</v>
      </c>
      <c r="N1499">
        <f>(M1499/H1499)^(1/5)-1</f>
        <v>1.016273620696273E-2</v>
      </c>
      <c r="O1499">
        <f t="shared" si="271"/>
        <v>1.016273620696273</v>
      </c>
      <c r="P1499">
        <f t="shared" si="272"/>
        <v>2.5406840517406826</v>
      </c>
      <c r="Q1499">
        <f t="shared" si="273"/>
        <v>81290</v>
      </c>
      <c r="R1499">
        <f t="shared" si="274"/>
        <v>6600</v>
      </c>
      <c r="S1499" s="3">
        <f>(M1499-R1499)/(Q1499-R1499)*100</f>
        <v>11.259874146472084</v>
      </c>
    </row>
    <row r="1500" spans="1:19" ht="14.45" x14ac:dyDescent="0.3">
      <c r="A1500">
        <v>8</v>
      </c>
      <c r="C1500" t="str">
        <f t="shared" si="275"/>
        <v>ODS8«</v>
      </c>
      <c r="D1500" s="8" t="s">
        <v>10</v>
      </c>
      <c r="E1500" s="8"/>
      <c r="F1500" s="2">
        <v>17160</v>
      </c>
      <c r="G1500" s="2">
        <v>17620</v>
      </c>
      <c r="H1500" s="2">
        <v>17990</v>
      </c>
      <c r="I1500" s="2">
        <v>18550</v>
      </c>
      <c r="J1500" s="2">
        <v>19430</v>
      </c>
      <c r="K1500" s="2">
        <v>20220</v>
      </c>
      <c r="L1500" s="2">
        <v>20700</v>
      </c>
      <c r="M1500" s="2">
        <v>19420</v>
      </c>
      <c r="N1500">
        <f>(M1500/H1500)^(1/5)-1</f>
        <v>1.5415088396607324E-2</v>
      </c>
      <c r="O1500">
        <f t="shared" si="271"/>
        <v>1.5415088396607324</v>
      </c>
      <c r="P1500">
        <f t="shared" si="272"/>
        <v>3.8537720991518309</v>
      </c>
      <c r="Q1500">
        <f t="shared" si="273"/>
        <v>81290</v>
      </c>
      <c r="R1500">
        <f t="shared" si="274"/>
        <v>6600</v>
      </c>
      <c r="S1500" s="3">
        <f>(M1500-R1500)/(Q1500-R1500)*100</f>
        <v>17.16427901994912</v>
      </c>
    </row>
    <row r="1501" spans="1:19" ht="14.45" x14ac:dyDescent="0.3">
      <c r="A1501">
        <v>8</v>
      </c>
      <c r="C1501" t="str">
        <f t="shared" si="275"/>
        <v>ODS8«</v>
      </c>
      <c r="D1501" s="8" t="s">
        <v>11</v>
      </c>
      <c r="E1501" s="8"/>
      <c r="F1501" s="2">
        <v>21840</v>
      </c>
      <c r="G1501" s="2">
        <v>22210</v>
      </c>
      <c r="H1501" s="2">
        <v>23080</v>
      </c>
      <c r="I1501" s="2">
        <v>23760</v>
      </c>
      <c r="J1501" s="2">
        <v>24430</v>
      </c>
      <c r="K1501" s="2">
        <v>24910</v>
      </c>
      <c r="L1501" s="2">
        <v>25200</v>
      </c>
      <c r="M1501" s="2">
        <v>22300</v>
      </c>
      <c r="N1501">
        <f>(M1501/H1501)^(1/5)-1</f>
        <v>-6.8523673604840019E-3</v>
      </c>
      <c r="O1501">
        <f t="shared" si="271"/>
        <v>-0.68523673604840019</v>
      </c>
      <c r="P1501">
        <f t="shared" si="272"/>
        <v>-1.7130918401210005</v>
      </c>
      <c r="Q1501">
        <f t="shared" si="273"/>
        <v>81290</v>
      </c>
      <c r="R1501">
        <f t="shared" si="274"/>
        <v>6600</v>
      </c>
      <c r="S1501" s="3">
        <f>(M1501-R1501)/(Q1501-R1501)*100</f>
        <v>21.020216896505556</v>
      </c>
    </row>
    <row r="1502" spans="1:19" ht="14.45" x14ac:dyDescent="0.3">
      <c r="A1502">
        <v>8</v>
      </c>
      <c r="C1502" t="str">
        <f t="shared" si="275"/>
        <v>ODS8«</v>
      </c>
      <c r="D1502" s="8" t="s">
        <v>12</v>
      </c>
      <c r="E1502" s="8"/>
      <c r="F1502" s="2">
        <v>12640</v>
      </c>
      <c r="G1502" s="2">
        <v>13060</v>
      </c>
      <c r="H1502" s="2">
        <v>13330</v>
      </c>
      <c r="I1502" s="2">
        <v>13720</v>
      </c>
      <c r="J1502" s="2">
        <v>14480</v>
      </c>
      <c r="K1502" s="2">
        <v>15070</v>
      </c>
      <c r="L1502" s="2">
        <v>15760</v>
      </c>
      <c r="M1502" s="2">
        <v>15250</v>
      </c>
      <c r="N1502">
        <f>(M1502/H1502)^(1/5)-1</f>
        <v>2.7277885070656538E-2</v>
      </c>
      <c r="O1502">
        <f t="shared" si="271"/>
        <v>2.7277885070656538</v>
      </c>
      <c r="P1502">
        <f t="shared" si="272"/>
        <v>5</v>
      </c>
      <c r="Q1502">
        <f t="shared" si="273"/>
        <v>81290</v>
      </c>
      <c r="R1502">
        <f t="shared" si="274"/>
        <v>6600</v>
      </c>
      <c r="S1502" s="3">
        <f>(M1502-R1502)/(Q1502-R1502)*100</f>
        <v>11.581202302851787</v>
      </c>
    </row>
    <row r="1503" spans="1:19" ht="14.45" x14ac:dyDescent="0.3">
      <c r="A1503">
        <v>8</v>
      </c>
      <c r="C1503" t="str">
        <f t="shared" si="275"/>
        <v>ODS8«</v>
      </c>
      <c r="D1503" s="8" t="s">
        <v>13</v>
      </c>
      <c r="E1503" s="8"/>
      <c r="F1503" s="2">
        <v>34660</v>
      </c>
      <c r="G1503" s="2">
        <v>34390</v>
      </c>
      <c r="H1503" s="2">
        <v>34460</v>
      </c>
      <c r="I1503" s="2">
        <v>35330</v>
      </c>
      <c r="J1503" s="2">
        <v>36380</v>
      </c>
      <c r="K1503" s="2">
        <v>36800</v>
      </c>
      <c r="L1503" s="2">
        <v>37230</v>
      </c>
      <c r="M1503" s="2">
        <v>36100</v>
      </c>
      <c r="N1503">
        <f>(M1503/H1503)^(1/5)-1</f>
        <v>9.3420943248534449E-3</v>
      </c>
      <c r="O1503">
        <f t="shared" si="271"/>
        <v>0.93420943248534449</v>
      </c>
      <c r="P1503">
        <f t="shared" si="272"/>
        <v>2.3355235812133612</v>
      </c>
      <c r="Q1503">
        <f t="shared" si="273"/>
        <v>81290</v>
      </c>
      <c r="R1503">
        <f t="shared" si="274"/>
        <v>6600</v>
      </c>
      <c r="S1503" s="3">
        <f>(M1503-R1503)/(Q1503-R1503)*100</f>
        <v>39.496585888338466</v>
      </c>
    </row>
    <row r="1504" spans="1:19" ht="14.45" x14ac:dyDescent="0.3">
      <c r="A1504">
        <v>8</v>
      </c>
      <c r="C1504" t="str">
        <f t="shared" si="275"/>
        <v>ODS8«</v>
      </c>
      <c r="D1504" s="8" t="s">
        <v>14</v>
      </c>
      <c r="E1504" s="8"/>
      <c r="F1504" s="2">
        <v>31170</v>
      </c>
      <c r="G1504" s="2">
        <v>31320</v>
      </c>
      <c r="H1504" s="2">
        <v>31540</v>
      </c>
      <c r="I1504" s="2">
        <v>31770</v>
      </c>
      <c r="J1504" s="2">
        <v>32380</v>
      </c>
      <c r="K1504" s="2">
        <v>32860</v>
      </c>
      <c r="L1504" s="2">
        <v>33270</v>
      </c>
      <c r="M1504" s="2">
        <v>30480</v>
      </c>
      <c r="N1504">
        <f>(M1504/H1504)^(1/5)-1</f>
        <v>-6.8138498739896969E-3</v>
      </c>
      <c r="O1504">
        <f t="shared" si="271"/>
        <v>-0.68138498739896969</v>
      </c>
      <c r="P1504">
        <f t="shared" si="272"/>
        <v>-1.7034624684974242</v>
      </c>
      <c r="Q1504">
        <f t="shared" si="273"/>
        <v>81290</v>
      </c>
      <c r="R1504">
        <f t="shared" si="274"/>
        <v>6600</v>
      </c>
      <c r="S1504" s="3">
        <f>(M1504-R1504)/(Q1504-R1504)*100</f>
        <v>31.972151559780425</v>
      </c>
    </row>
    <row r="1505" spans="1:19" ht="14.45" x14ac:dyDescent="0.3">
      <c r="A1505">
        <v>8</v>
      </c>
      <c r="C1505" t="str">
        <f t="shared" si="275"/>
        <v>ODS8«</v>
      </c>
      <c r="D1505" s="8" t="s">
        <v>15</v>
      </c>
      <c r="E1505" s="8"/>
      <c r="F1505" s="2">
        <v>16600</v>
      </c>
      <c r="G1505" s="2">
        <v>16820</v>
      </c>
      <c r="H1505" s="2">
        <v>16870</v>
      </c>
      <c r="I1505" s="2">
        <v>16850</v>
      </c>
      <c r="J1505" s="2">
        <v>17100</v>
      </c>
      <c r="K1505" s="2">
        <v>17400</v>
      </c>
      <c r="L1505" s="2">
        <v>17750</v>
      </c>
      <c r="M1505" s="2">
        <v>16300</v>
      </c>
      <c r="N1505">
        <f>(M1505/H1505)^(1/5)-1</f>
        <v>-6.8507834022306646E-3</v>
      </c>
      <c r="O1505">
        <f t="shared" si="271"/>
        <v>-0.68507834022306646</v>
      </c>
      <c r="P1505">
        <f t="shared" si="272"/>
        <v>-1.7126958505576662</v>
      </c>
      <c r="Q1505">
        <f t="shared" si="273"/>
        <v>81290</v>
      </c>
      <c r="R1505">
        <f t="shared" si="274"/>
        <v>6600</v>
      </c>
      <c r="S1505" s="3">
        <f>(M1505-R1505)/(Q1505-R1505)*100</f>
        <v>12.987012987012985</v>
      </c>
    </row>
    <row r="1506" spans="1:19" ht="14.45" x14ac:dyDescent="0.3">
      <c r="A1506">
        <v>8</v>
      </c>
      <c r="C1506" t="str">
        <f t="shared" si="275"/>
        <v>ODS8«</v>
      </c>
      <c r="D1506" s="8" t="s">
        <v>16</v>
      </c>
      <c r="E1506" s="8"/>
      <c r="F1506" s="2">
        <v>10310</v>
      </c>
      <c r="G1506" s="2">
        <v>10770</v>
      </c>
      <c r="H1506" s="2">
        <v>11210</v>
      </c>
      <c r="I1506" s="2">
        <v>11480</v>
      </c>
      <c r="J1506" s="2">
        <v>12010</v>
      </c>
      <c r="K1506" s="2">
        <v>12680</v>
      </c>
      <c r="L1506" s="2">
        <v>13260</v>
      </c>
      <c r="M1506" s="2">
        <v>12630</v>
      </c>
      <c r="N1506">
        <f>(M1506/H1506)^(1/5)-1</f>
        <v>2.4140515996177614E-2</v>
      </c>
      <c r="O1506">
        <f t="shared" si="271"/>
        <v>2.4140515996177614</v>
      </c>
      <c r="P1506">
        <f t="shared" si="272"/>
        <v>5</v>
      </c>
      <c r="Q1506">
        <f t="shared" si="273"/>
        <v>81290</v>
      </c>
      <c r="R1506">
        <f t="shared" si="274"/>
        <v>6600</v>
      </c>
      <c r="S1506" s="3">
        <f>(M1506-R1506)/(Q1506-R1506)*100</f>
        <v>8.073369929040032</v>
      </c>
    </row>
    <row r="1507" spans="1:19" ht="14.45" x14ac:dyDescent="0.3">
      <c r="A1507">
        <v>8</v>
      </c>
      <c r="C1507" t="str">
        <f t="shared" si="275"/>
        <v>ODS8«</v>
      </c>
      <c r="D1507" s="8" t="s">
        <v>17</v>
      </c>
      <c r="E1507" s="8"/>
      <c r="F1507" s="2">
        <v>37010</v>
      </c>
      <c r="G1507" s="2">
        <v>39920</v>
      </c>
      <c r="H1507" s="2">
        <v>49510</v>
      </c>
      <c r="I1507" s="2">
        <v>49930</v>
      </c>
      <c r="J1507" s="2">
        <v>53890</v>
      </c>
      <c r="K1507" s="2">
        <v>57780</v>
      </c>
      <c r="L1507" s="2">
        <v>60170</v>
      </c>
      <c r="M1507" s="2">
        <v>61560</v>
      </c>
      <c r="N1507">
        <f>(M1507/H1507)^(1/5)-1</f>
        <v>4.4530526903843848E-2</v>
      </c>
      <c r="O1507">
        <f t="shared" si="271"/>
        <v>4.4530526903843848</v>
      </c>
      <c r="P1507">
        <f t="shared" si="272"/>
        <v>5</v>
      </c>
      <c r="Q1507">
        <f t="shared" si="273"/>
        <v>81290</v>
      </c>
      <c r="R1507">
        <f t="shared" si="274"/>
        <v>6600</v>
      </c>
      <c r="S1507" s="3">
        <f>(M1507-R1507)/(Q1507-R1507)*100</f>
        <v>73.584147810951933</v>
      </c>
    </row>
    <row r="1508" spans="1:19" ht="14.45" x14ac:dyDescent="0.3">
      <c r="A1508">
        <v>8</v>
      </c>
      <c r="C1508" t="str">
        <f t="shared" si="275"/>
        <v>ODS8«</v>
      </c>
      <c r="D1508" s="8" t="s">
        <v>18</v>
      </c>
      <c r="E1508" s="8"/>
      <c r="F1508" s="2">
        <v>25480</v>
      </c>
      <c r="G1508" s="2">
        <v>25420</v>
      </c>
      <c r="H1508" s="2">
        <v>25640</v>
      </c>
      <c r="I1508" s="2">
        <v>26020</v>
      </c>
      <c r="J1508" s="2">
        <v>26490</v>
      </c>
      <c r="K1508" s="2">
        <v>26780</v>
      </c>
      <c r="L1508" s="2">
        <v>26910</v>
      </c>
      <c r="M1508" s="2">
        <v>24640</v>
      </c>
      <c r="N1508">
        <f>(M1508/H1508)^(1/5)-1</f>
        <v>-7.9249295239555151E-3</v>
      </c>
      <c r="O1508">
        <f t="shared" si="271"/>
        <v>-0.79249295239555151</v>
      </c>
      <c r="P1508">
        <f t="shared" si="272"/>
        <v>-1.9812323809888788</v>
      </c>
      <c r="Q1508">
        <f t="shared" si="273"/>
        <v>81290</v>
      </c>
      <c r="R1508">
        <f t="shared" si="274"/>
        <v>6600</v>
      </c>
      <c r="S1508" s="3">
        <f>(M1508-R1508)/(Q1508-R1508)*100</f>
        <v>24.153166421207658</v>
      </c>
    </row>
    <row r="1509" spans="1:19" ht="14.45" x14ac:dyDescent="0.3">
      <c r="A1509">
        <v>8</v>
      </c>
      <c r="C1509" t="str">
        <f t="shared" si="275"/>
        <v>ODS8«</v>
      </c>
      <c r="D1509" s="8" t="s">
        <v>19</v>
      </c>
      <c r="E1509" s="8"/>
      <c r="F1509" s="2">
        <v>10080</v>
      </c>
      <c r="G1509" s="2">
        <v>10290</v>
      </c>
      <c r="H1509" s="2">
        <v>10790</v>
      </c>
      <c r="I1509" s="2">
        <v>11150</v>
      </c>
      <c r="J1509" s="2">
        <v>11620</v>
      </c>
      <c r="K1509" s="2">
        <v>12180</v>
      </c>
      <c r="L1509" s="2">
        <v>12510</v>
      </c>
      <c r="M1509" s="2">
        <v>12130</v>
      </c>
      <c r="N1509">
        <f>(M1509/H1509)^(1/5)-1</f>
        <v>2.3688610165866208E-2</v>
      </c>
      <c r="O1509">
        <f t="shared" si="271"/>
        <v>2.3688610165866208</v>
      </c>
      <c r="P1509">
        <f t="shared" si="272"/>
        <v>5</v>
      </c>
      <c r="Q1509">
        <f t="shared" si="273"/>
        <v>81290</v>
      </c>
      <c r="R1509">
        <f t="shared" si="274"/>
        <v>6600</v>
      </c>
      <c r="S1509" s="3">
        <f>(M1509-R1509)/(Q1509-R1509)*100</f>
        <v>7.4039362699156506</v>
      </c>
    </row>
    <row r="1510" spans="1:19" ht="14.45" x14ac:dyDescent="0.3">
      <c r="A1510">
        <v>8</v>
      </c>
      <c r="C1510" t="str">
        <f t="shared" si="275"/>
        <v>ODS8«</v>
      </c>
      <c r="D1510" s="8" t="s">
        <v>20</v>
      </c>
      <c r="E1510" s="8"/>
      <c r="F1510" s="2">
        <v>10810</v>
      </c>
      <c r="G1510" s="2">
        <v>11290</v>
      </c>
      <c r="H1510" s="2">
        <v>11620</v>
      </c>
      <c r="I1510" s="2">
        <v>12070</v>
      </c>
      <c r="J1510" s="2">
        <v>12760</v>
      </c>
      <c r="K1510" s="2">
        <v>13390</v>
      </c>
      <c r="L1510" s="2">
        <v>14010</v>
      </c>
      <c r="M1510" s="2">
        <v>13890</v>
      </c>
      <c r="N1510">
        <f>(M1510/H1510)^(1/5)-1</f>
        <v>3.6332751598133317E-2</v>
      </c>
      <c r="O1510">
        <f t="shared" si="271"/>
        <v>3.6332751598133317</v>
      </c>
      <c r="P1510">
        <f t="shared" si="272"/>
        <v>5</v>
      </c>
      <c r="Q1510">
        <f t="shared" si="273"/>
        <v>81290</v>
      </c>
      <c r="R1510">
        <f t="shared" si="274"/>
        <v>6600</v>
      </c>
      <c r="S1510" s="3">
        <f>(M1510-R1510)/(Q1510-R1510)*100</f>
        <v>9.7603427500334714</v>
      </c>
    </row>
    <row r="1511" spans="1:19" ht="14.45" x14ac:dyDescent="0.3">
      <c r="A1511">
        <v>8</v>
      </c>
      <c r="C1511" t="str">
        <f t="shared" si="275"/>
        <v>ODS8«</v>
      </c>
      <c r="D1511" s="8" t="s">
        <v>21</v>
      </c>
      <c r="E1511" s="8"/>
      <c r="F1511" s="2">
        <v>78030</v>
      </c>
      <c r="G1511" s="2">
        <v>79490</v>
      </c>
      <c r="H1511" s="2">
        <v>81300</v>
      </c>
      <c r="I1511" s="2">
        <v>82880</v>
      </c>
      <c r="J1511" s="2">
        <v>82550</v>
      </c>
      <c r="K1511" s="2">
        <v>83470</v>
      </c>
      <c r="L1511" s="2">
        <v>83640</v>
      </c>
      <c r="M1511" s="2">
        <v>81290</v>
      </c>
      <c r="N1511">
        <f>(M1511/H1511)^(1/5)-1</f>
        <v>-2.4601456436013081E-5</v>
      </c>
      <c r="O1511">
        <f t="shared" si="271"/>
        <v>-2.4601456436013081E-3</v>
      </c>
      <c r="P1511">
        <f t="shared" si="272"/>
        <v>-6.1503641090032701E-3</v>
      </c>
      <c r="Q1511">
        <f t="shared" si="273"/>
        <v>81290</v>
      </c>
      <c r="R1511">
        <f t="shared" si="274"/>
        <v>6600</v>
      </c>
      <c r="S1511" s="3">
        <f>(M1511-R1511)/(Q1511-R1511)*100</f>
        <v>100</v>
      </c>
    </row>
    <row r="1512" spans="1:19" ht="14.45" x14ac:dyDescent="0.3">
      <c r="A1512">
        <v>8</v>
      </c>
      <c r="C1512" t="str">
        <f t="shared" si="275"/>
        <v>ODS8«</v>
      </c>
      <c r="D1512" s="8" t="s">
        <v>22</v>
      </c>
      <c r="E1512" s="8"/>
      <c r="F1512" s="2">
        <v>17650</v>
      </c>
      <c r="G1512" s="2">
        <v>18610</v>
      </c>
      <c r="H1512" s="2">
        <v>19920</v>
      </c>
      <c r="I1512" s="2">
        <v>20270</v>
      </c>
      <c r="J1512" s="2">
        <v>21310</v>
      </c>
      <c r="K1512" s="2">
        <v>21640</v>
      </c>
      <c r="L1512" s="2">
        <v>21960</v>
      </c>
      <c r="M1512" s="2">
        <v>19990</v>
      </c>
      <c r="N1512">
        <f>(M1512/H1512)^(1/5)-1</f>
        <v>7.0182543547270271E-4</v>
      </c>
      <c r="O1512">
        <f t="shared" si="271"/>
        <v>7.0182543547270271E-2</v>
      </c>
      <c r="P1512">
        <f t="shared" si="272"/>
        <v>0.17545635886817568</v>
      </c>
      <c r="Q1512">
        <f t="shared" si="273"/>
        <v>81290</v>
      </c>
      <c r="R1512">
        <f t="shared" si="274"/>
        <v>6600</v>
      </c>
      <c r="S1512" s="3">
        <f>(M1512-R1512)/(Q1512-R1512)*100</f>
        <v>17.927433391350917</v>
      </c>
    </row>
    <row r="1513" spans="1:19" ht="14.45" x14ac:dyDescent="0.3">
      <c r="A1513">
        <v>8</v>
      </c>
      <c r="C1513" t="str">
        <f t="shared" si="275"/>
        <v>ODS8«</v>
      </c>
      <c r="D1513" s="8" t="s">
        <v>23</v>
      </c>
      <c r="E1513" s="8"/>
      <c r="F1513" s="2">
        <v>38180</v>
      </c>
      <c r="G1513" s="2">
        <v>38580</v>
      </c>
      <c r="H1513" s="2">
        <v>39170</v>
      </c>
      <c r="I1513" s="2">
        <v>39810</v>
      </c>
      <c r="J1513" s="2">
        <v>40730</v>
      </c>
      <c r="K1513" s="2">
        <v>41450</v>
      </c>
      <c r="L1513" s="2">
        <v>41870</v>
      </c>
      <c r="M1513" s="2">
        <v>40070</v>
      </c>
      <c r="N1513">
        <f>(M1513/H1513)^(1/5)-1</f>
        <v>4.5536920816673376E-3</v>
      </c>
      <c r="O1513">
        <f t="shared" si="271"/>
        <v>0.45536920816673376</v>
      </c>
      <c r="P1513">
        <f t="shared" si="272"/>
        <v>1.1384230204168344</v>
      </c>
      <c r="Q1513">
        <f t="shared" si="273"/>
        <v>81290</v>
      </c>
      <c r="R1513">
        <f t="shared" si="274"/>
        <v>6600</v>
      </c>
      <c r="S1513" s="3">
        <f>(M1513-R1513)/(Q1513-R1513)*100</f>
        <v>44.811889141786047</v>
      </c>
    </row>
    <row r="1514" spans="1:19" ht="14.45" x14ac:dyDescent="0.3">
      <c r="A1514">
        <v>8</v>
      </c>
      <c r="C1514" t="str">
        <f t="shared" si="275"/>
        <v>ODS8«</v>
      </c>
      <c r="D1514" s="8" t="s">
        <v>24</v>
      </c>
      <c r="E1514" s="8"/>
      <c r="F1514" s="2">
        <v>10100</v>
      </c>
      <c r="G1514" s="2">
        <v>10440</v>
      </c>
      <c r="H1514" s="2">
        <v>10890</v>
      </c>
      <c r="I1514" s="2">
        <v>11240</v>
      </c>
      <c r="J1514" s="2">
        <v>11790</v>
      </c>
      <c r="K1514" s="2">
        <v>12420</v>
      </c>
      <c r="L1514" s="2">
        <v>13000</v>
      </c>
      <c r="M1514" s="2">
        <v>12660</v>
      </c>
      <c r="N1514">
        <f>(M1514/H1514)^(1/5)-1</f>
        <v>3.0578707036905239E-2</v>
      </c>
      <c r="O1514">
        <f t="shared" si="271"/>
        <v>3.0578707036905239</v>
      </c>
      <c r="P1514">
        <f t="shared" si="272"/>
        <v>5</v>
      </c>
      <c r="Q1514">
        <f t="shared" si="273"/>
        <v>81290</v>
      </c>
      <c r="R1514">
        <f t="shared" si="274"/>
        <v>6600</v>
      </c>
      <c r="S1514" s="3">
        <f>(M1514-R1514)/(Q1514-R1514)*100</f>
        <v>8.1135359485874954</v>
      </c>
    </row>
    <row r="1515" spans="1:19" ht="14.45" x14ac:dyDescent="0.3">
      <c r="A1515">
        <v>8</v>
      </c>
      <c r="C1515" t="str">
        <f t="shared" si="275"/>
        <v>ODS8«</v>
      </c>
      <c r="D1515" s="8" t="s">
        <v>25</v>
      </c>
      <c r="E1515" s="8"/>
      <c r="F1515" s="2">
        <v>16050</v>
      </c>
      <c r="G1515" s="2">
        <v>16260</v>
      </c>
      <c r="H1515" s="2">
        <v>16620</v>
      </c>
      <c r="I1515" s="2">
        <v>17010</v>
      </c>
      <c r="J1515" s="2">
        <v>17650</v>
      </c>
      <c r="K1515" s="2">
        <v>18190</v>
      </c>
      <c r="L1515" s="2">
        <v>18630</v>
      </c>
      <c r="M1515" s="2">
        <v>17180</v>
      </c>
      <c r="N1515">
        <f>(M1515/H1515)^(1/5)-1</f>
        <v>6.6498380658048806E-3</v>
      </c>
      <c r="O1515">
        <f t="shared" si="271"/>
        <v>0.66498380658048806</v>
      </c>
      <c r="P1515">
        <f t="shared" si="272"/>
        <v>1.6624595164512201</v>
      </c>
      <c r="Q1515">
        <f t="shared" si="273"/>
        <v>81290</v>
      </c>
      <c r="R1515">
        <f t="shared" si="274"/>
        <v>6600</v>
      </c>
      <c r="S1515" s="3">
        <f>(M1515-R1515)/(Q1515-R1515)*100</f>
        <v>14.165216227071898</v>
      </c>
    </row>
    <row r="1516" spans="1:19" ht="14.45" x14ac:dyDescent="0.3">
      <c r="A1516">
        <v>8</v>
      </c>
      <c r="C1516" t="str">
        <f t="shared" si="275"/>
        <v>ODS8«</v>
      </c>
      <c r="D1516" s="8" t="s">
        <v>26</v>
      </c>
      <c r="E1516" s="8"/>
      <c r="F1516" s="2">
        <v>15160</v>
      </c>
      <c r="G1516" s="2">
        <v>15480</v>
      </c>
      <c r="H1516" s="2">
        <v>16290</v>
      </c>
      <c r="I1516" s="2">
        <v>16670</v>
      </c>
      <c r="J1516" s="2">
        <v>17490</v>
      </c>
      <c r="K1516" s="2">
        <v>17990</v>
      </c>
      <c r="L1516" s="2">
        <v>18330</v>
      </c>
      <c r="M1516" s="2">
        <v>17260</v>
      </c>
      <c r="N1516">
        <f>(M1516/H1516)^(1/5)-1</f>
        <v>1.1635221282552344E-2</v>
      </c>
      <c r="O1516">
        <f t="shared" si="271"/>
        <v>1.1635221282552344</v>
      </c>
      <c r="P1516">
        <f t="shared" si="272"/>
        <v>2.9088053206380859</v>
      </c>
      <c r="Q1516">
        <f t="shared" si="273"/>
        <v>81290</v>
      </c>
      <c r="R1516">
        <f t="shared" si="274"/>
        <v>6600</v>
      </c>
      <c r="S1516" s="3">
        <f>(M1516-R1516)/(Q1516-R1516)*100</f>
        <v>14.272325612531796</v>
      </c>
    </row>
    <row r="1517" spans="1:19" ht="14.45" x14ac:dyDescent="0.3">
      <c r="A1517">
        <v>8</v>
      </c>
      <c r="C1517" t="str">
        <f t="shared" si="275"/>
        <v>ODS8«</v>
      </c>
      <c r="D1517" s="8" t="s">
        <v>27</v>
      </c>
      <c r="E1517" s="8"/>
      <c r="F1517" s="2">
        <v>6770</v>
      </c>
      <c r="G1517" s="2">
        <v>7040</v>
      </c>
      <c r="H1517" s="2">
        <v>7290</v>
      </c>
      <c r="I1517" s="2">
        <v>7670</v>
      </c>
      <c r="J1517" s="2">
        <v>8280</v>
      </c>
      <c r="K1517" s="2">
        <v>8700</v>
      </c>
      <c r="L1517" s="2">
        <v>9110</v>
      </c>
      <c r="M1517" s="2">
        <v>8780</v>
      </c>
      <c r="N1517">
        <f>(M1517/H1517)^(1/5)-1</f>
        <v>3.789494682612804E-2</v>
      </c>
      <c r="O1517">
        <f t="shared" si="271"/>
        <v>3.789494682612804</v>
      </c>
      <c r="P1517">
        <f t="shared" si="272"/>
        <v>5</v>
      </c>
      <c r="Q1517">
        <f t="shared" si="273"/>
        <v>81290</v>
      </c>
      <c r="R1517">
        <f t="shared" si="274"/>
        <v>6600</v>
      </c>
      <c r="S1517" s="3">
        <f>(M1517-R1517)/(Q1517-R1517)*100</f>
        <v>2.9187307537823002</v>
      </c>
    </row>
    <row r="1518" spans="1:19" ht="14.45" x14ac:dyDescent="0.3">
      <c r="A1518">
        <v>8</v>
      </c>
      <c r="C1518" t="str">
        <f t="shared" si="275"/>
        <v>ODS8«</v>
      </c>
      <c r="D1518" s="8" t="s">
        <v>28</v>
      </c>
      <c r="E1518" s="8"/>
      <c r="F1518" s="2">
        <v>40510</v>
      </c>
      <c r="G1518" s="2">
        <v>41180</v>
      </c>
      <c r="H1518" s="2">
        <v>42580</v>
      </c>
      <c r="I1518" s="2">
        <v>42920</v>
      </c>
      <c r="J1518" s="2">
        <v>43430</v>
      </c>
      <c r="K1518" s="2">
        <v>43760</v>
      </c>
      <c r="L1518" s="2">
        <v>43920</v>
      </c>
      <c r="M1518" s="2">
        <v>42370</v>
      </c>
      <c r="N1518">
        <f>(M1518/H1518)^(1/5)-1</f>
        <v>-9.883302449985587E-4</v>
      </c>
      <c r="O1518">
        <f t="shared" si="271"/>
        <v>-9.883302449985587E-2</v>
      </c>
      <c r="P1518">
        <f t="shared" si="272"/>
        <v>-0.24708256124963968</v>
      </c>
      <c r="Q1518">
        <f t="shared" si="273"/>
        <v>81290</v>
      </c>
      <c r="R1518">
        <f t="shared" si="274"/>
        <v>6600</v>
      </c>
      <c r="S1518" s="3">
        <f>(M1518-R1518)/(Q1518-R1518)*100</f>
        <v>47.891283973758206</v>
      </c>
    </row>
    <row r="1519" spans="1:19" ht="14.45" x14ac:dyDescent="0.3">
      <c r="A1519">
        <v>8</v>
      </c>
      <c r="C1519" t="str">
        <f t="shared" si="275"/>
        <v>ODS8«</v>
      </c>
      <c r="D1519" s="8" t="s">
        <v>29</v>
      </c>
      <c r="E1519" s="8"/>
      <c r="F1519" s="2">
        <v>25040</v>
      </c>
      <c r="G1519" s="2">
        <v>25390</v>
      </c>
      <c r="H1519" s="2">
        <v>25920</v>
      </c>
      <c r="I1519" s="2">
        <v>26380</v>
      </c>
      <c r="J1519" s="2">
        <v>27080</v>
      </c>
      <c r="K1519" s="2">
        <v>27600</v>
      </c>
      <c r="L1519" s="2">
        <v>27970</v>
      </c>
      <c r="M1519" s="2">
        <v>26220</v>
      </c>
      <c r="N1519">
        <f>(M1519/H1519)^(1/5)-1</f>
        <v>2.3041719036345221E-3</v>
      </c>
      <c r="O1519">
        <f t="shared" si="271"/>
        <v>0.23041719036345221</v>
      </c>
      <c r="P1519">
        <f t="shared" si="272"/>
        <v>0.57604297590863052</v>
      </c>
      <c r="Q1519">
        <f t="shared" si="273"/>
        <v>81290</v>
      </c>
      <c r="R1519">
        <f t="shared" si="274"/>
        <v>6600</v>
      </c>
      <c r="S1519" s="3">
        <f>(M1519-R1519)/(Q1519-R1519)*100</f>
        <v>26.268576784040704</v>
      </c>
    </row>
    <row r="1520" spans="1:19" ht="14.45" x14ac:dyDescent="0.3">
      <c r="A1520">
        <v>8</v>
      </c>
      <c r="C1520" t="str">
        <f t="shared" si="275"/>
        <v>ODS8«</v>
      </c>
      <c r="D1520" s="7" t="s">
        <v>148</v>
      </c>
      <c r="E1520" s="7"/>
      <c r="F1520" s="2"/>
      <c r="G1520" s="2"/>
      <c r="H1520" s="2"/>
      <c r="I1520" s="2"/>
      <c r="J1520" s="2"/>
      <c r="K1520" s="2"/>
      <c r="L1520" s="2"/>
      <c r="M1520" s="2"/>
      <c r="O1520" t="s">
        <v>161</v>
      </c>
      <c r="S1520" s="3"/>
    </row>
    <row r="1521" spans="1:19" ht="14.45" x14ac:dyDescent="0.3">
      <c r="A1521">
        <v>8</v>
      </c>
      <c r="C1521" t="str">
        <f t="shared" si="275"/>
        <v>ODS8«</v>
      </c>
      <c r="D1521" s="8" t="s">
        <v>2</v>
      </c>
      <c r="E1521" s="8"/>
      <c r="F1521" s="2">
        <v>2.2999999999999998</v>
      </c>
      <c r="G1521" s="2">
        <v>2.2000000000000002</v>
      </c>
      <c r="H1521" s="2">
        <v>2</v>
      </c>
      <c r="I1521" s="2">
        <v>1.7</v>
      </c>
      <c r="J1521" s="2">
        <v>1.6</v>
      </c>
      <c r="K1521" s="2">
        <v>1.4</v>
      </c>
      <c r="L1521" s="2">
        <v>1.2</v>
      </c>
      <c r="M1521" s="2">
        <v>1.1000000000000001</v>
      </c>
      <c r="N1521">
        <f>IF(AND(I1521=0,M1521=0),"",(M1521/H1521)^(1/5)-1)</f>
        <v>-0.11269579863367396</v>
      </c>
      <c r="O1521">
        <f>IF(N1521="","",-N1521*100)</f>
        <v>11.269579863367396</v>
      </c>
      <c r="P1521" s="5">
        <f>IF(O1521="",5,IF(O1521&lt;-2,-5,IF(O1521&gt;2,5,2.5*O1521)))</f>
        <v>5</v>
      </c>
      <c r="Q1521">
        <f>MIN($M$1521:$M$1547)</f>
        <v>0.6</v>
      </c>
      <c r="R1521">
        <f>MAX($M$1521:$M$1547)</f>
        <v>10.9</v>
      </c>
      <c r="S1521" s="3">
        <f>IF(O1521="",0,(M1521-R1521)/(Q1521-R1521)*100)</f>
        <v>95.145631067961162</v>
      </c>
    </row>
    <row r="1522" spans="1:19" ht="14.45" x14ac:dyDescent="0.3">
      <c r="A1522">
        <v>8</v>
      </c>
      <c r="C1522" t="str">
        <f t="shared" si="275"/>
        <v>ODS8«</v>
      </c>
      <c r="D1522" s="8" t="s">
        <v>3</v>
      </c>
      <c r="E1522" s="8"/>
      <c r="F1522" s="2">
        <v>1.3</v>
      </c>
      <c r="G1522" s="2">
        <v>1.5</v>
      </c>
      <c r="H1522" s="2">
        <v>1.7</v>
      </c>
      <c r="I1522" s="2">
        <v>1.9</v>
      </c>
      <c r="J1522" s="2">
        <v>1.8</v>
      </c>
      <c r="K1522" s="2">
        <v>1.4</v>
      </c>
      <c r="L1522" s="2">
        <v>1.1000000000000001</v>
      </c>
      <c r="M1522" s="2">
        <v>1.3</v>
      </c>
      <c r="N1522">
        <f>IF(AND(I1522=0,M1522=0),"",(M1522/H1522)^(1/5)-1)</f>
        <v>-5.223888541775934E-2</v>
      </c>
      <c r="O1522">
        <f t="shared" ref="O1522:O1548" si="276">IF(N1522="","",-N1522*100)</f>
        <v>5.223888541775934</v>
      </c>
      <c r="P1522" s="5">
        <f t="shared" ref="P1522:P1548" si="277">IF(O1522&lt;-2,-5,IF(O1522&gt;2,5,2.5*O1522))</f>
        <v>5</v>
      </c>
      <c r="Q1522">
        <f t="shared" ref="Q1522:Q1548" si="278">MIN($M$1521:$M$1547)</f>
        <v>0.6</v>
      </c>
      <c r="R1522">
        <f t="shared" ref="R1522:R1548" si="279">MAX($M$1521:$M$1547)</f>
        <v>10.9</v>
      </c>
      <c r="S1522" s="3">
        <f>IF(O1522="",0,(M1522-R1522)/(Q1522-R1522)*100)</f>
        <v>93.203883495145618</v>
      </c>
    </row>
    <row r="1523" spans="1:19" ht="14.45" x14ac:dyDescent="0.3">
      <c r="A1523">
        <v>8</v>
      </c>
      <c r="C1523" t="str">
        <f t="shared" si="275"/>
        <v>ODS8«</v>
      </c>
      <c r="D1523" s="8" t="s">
        <v>4</v>
      </c>
      <c r="E1523" s="8"/>
      <c r="F1523" s="2">
        <v>3.9</v>
      </c>
      <c r="G1523" s="2">
        <v>4.3</v>
      </c>
      <c r="H1523" s="2">
        <v>4.4000000000000004</v>
      </c>
      <c r="I1523" s="2">
        <v>4</v>
      </c>
      <c r="J1523" s="2">
        <v>3.5</v>
      </c>
      <c r="K1523" s="2">
        <v>2.9</v>
      </c>
      <c r="L1523" s="2">
        <v>2.2999999999999998</v>
      </c>
      <c r="M1523" s="2">
        <v>2.2999999999999998</v>
      </c>
      <c r="N1523">
        <f>IF(AND(I1523=0,M1523=0),"",(M1523/H1523)^(1/5)-1)</f>
        <v>-0.12167542968702127</v>
      </c>
      <c r="O1523">
        <f t="shared" si="276"/>
        <v>12.167542968702127</v>
      </c>
      <c r="P1523" s="5">
        <f t="shared" si="277"/>
        <v>5</v>
      </c>
      <c r="Q1523">
        <f t="shared" si="278"/>
        <v>0.6</v>
      </c>
      <c r="R1523">
        <f t="shared" si="279"/>
        <v>10.9</v>
      </c>
      <c r="S1523" s="3">
        <f>IF(O1523="",0,(M1523-R1523)/(Q1523-R1523)*100)</f>
        <v>83.49514563106797</v>
      </c>
    </row>
    <row r="1524" spans="1:19" ht="14.45" x14ac:dyDescent="0.3">
      <c r="A1524">
        <v>8</v>
      </c>
      <c r="C1524" t="str">
        <f t="shared" si="275"/>
        <v>ODS8«</v>
      </c>
      <c r="D1524" s="8" t="s">
        <v>5</v>
      </c>
      <c r="E1524" s="8"/>
      <c r="F1524" s="2">
        <v>7.4</v>
      </c>
      <c r="G1524" s="2">
        <v>6.9</v>
      </c>
      <c r="H1524" s="2">
        <v>5.6</v>
      </c>
      <c r="I1524" s="2">
        <v>4.5</v>
      </c>
      <c r="J1524" s="2">
        <v>3.4</v>
      </c>
      <c r="K1524" s="2">
        <v>3</v>
      </c>
      <c r="L1524" s="2">
        <v>2.4</v>
      </c>
      <c r="M1524" s="2">
        <v>2.2999999999999998</v>
      </c>
      <c r="N1524">
        <f>IF(AND(I1524=0,M1524=0),"",(M1524/H1524)^(1/5)-1)</f>
        <v>-0.16303371909495024</v>
      </c>
      <c r="O1524">
        <f t="shared" si="276"/>
        <v>16.303371909495024</v>
      </c>
      <c r="P1524" s="5">
        <f t="shared" si="277"/>
        <v>5</v>
      </c>
      <c r="Q1524">
        <f t="shared" si="278"/>
        <v>0.6</v>
      </c>
      <c r="R1524">
        <f t="shared" si="279"/>
        <v>10.9</v>
      </c>
      <c r="S1524" s="3">
        <f>IF(O1524="",0,(M1524-R1524)/(Q1524-R1524)*100)</f>
        <v>83.49514563106797</v>
      </c>
    </row>
    <row r="1525" spans="1:19" ht="14.45" x14ac:dyDescent="0.3">
      <c r="A1525">
        <v>8</v>
      </c>
      <c r="C1525" t="str">
        <f t="shared" si="275"/>
        <v>ODS8«</v>
      </c>
      <c r="D1525" s="8" t="s">
        <v>6</v>
      </c>
      <c r="E1525" s="8"/>
      <c r="F1525" s="2">
        <v>6.1</v>
      </c>
      <c r="G1525" s="2">
        <v>7.7</v>
      </c>
      <c r="H1525" s="2">
        <v>6.8</v>
      </c>
      <c r="I1525" s="2">
        <v>5.8</v>
      </c>
      <c r="J1525" s="2">
        <v>4.5</v>
      </c>
      <c r="K1525" s="2">
        <v>2.7</v>
      </c>
      <c r="L1525" s="2">
        <v>2.1</v>
      </c>
      <c r="M1525" s="2">
        <v>2.1</v>
      </c>
      <c r="N1525">
        <f>IF(AND(I1525=0,M1525=0),"",(M1525/H1525)^(1/5)-1)</f>
        <v>-0.20942682094334286</v>
      </c>
      <c r="O1525">
        <f t="shared" si="276"/>
        <v>20.942682094334288</v>
      </c>
      <c r="P1525" s="5">
        <f t="shared" si="277"/>
        <v>5</v>
      </c>
      <c r="Q1525">
        <f t="shared" si="278"/>
        <v>0.6</v>
      </c>
      <c r="R1525">
        <f t="shared" si="279"/>
        <v>10.9</v>
      </c>
      <c r="S1525" s="3">
        <f>IF(O1525="",0,(M1525-R1525)/(Q1525-R1525)*100)</f>
        <v>85.4368932038835</v>
      </c>
    </row>
    <row r="1526" spans="1:19" ht="14.45" x14ac:dyDescent="0.3">
      <c r="A1526">
        <v>8</v>
      </c>
      <c r="C1526" t="str">
        <f t="shared" si="275"/>
        <v>ODS8«</v>
      </c>
      <c r="D1526" s="8" t="s">
        <v>7</v>
      </c>
      <c r="E1526" s="8"/>
      <c r="F1526" s="2">
        <v>11</v>
      </c>
      <c r="G1526" s="2">
        <v>10.1</v>
      </c>
      <c r="H1526" s="2">
        <v>10.199999999999999</v>
      </c>
      <c r="I1526" s="2">
        <v>6.6</v>
      </c>
      <c r="J1526" s="2">
        <v>4.5999999999999996</v>
      </c>
      <c r="K1526" s="2">
        <v>3.4</v>
      </c>
      <c r="L1526" s="2">
        <v>2.4</v>
      </c>
      <c r="M1526" s="2">
        <v>2.1</v>
      </c>
      <c r="N1526">
        <f>IF(AND(I1526=0,M1526=0),"",(M1526/H1526)^(1/5)-1)</f>
        <v>-0.27100621698659577</v>
      </c>
      <c r="O1526">
        <f t="shared" si="276"/>
        <v>27.100621698659577</v>
      </c>
      <c r="P1526" s="5">
        <f t="shared" si="277"/>
        <v>5</v>
      </c>
      <c r="Q1526">
        <f t="shared" si="278"/>
        <v>0.6</v>
      </c>
      <c r="R1526">
        <f t="shared" si="279"/>
        <v>10.9</v>
      </c>
      <c r="S1526" s="3">
        <f>IF(O1526="",0,(M1526-R1526)/(Q1526-R1526)*100)</f>
        <v>85.4368932038835</v>
      </c>
    </row>
    <row r="1527" spans="1:19" ht="14.45" x14ac:dyDescent="0.3">
      <c r="A1527">
        <v>8</v>
      </c>
      <c r="C1527" t="str">
        <f t="shared" si="275"/>
        <v>ODS8«</v>
      </c>
      <c r="D1527" s="8" t="s">
        <v>8</v>
      </c>
      <c r="E1527" s="8"/>
      <c r="F1527" s="2">
        <v>1.8</v>
      </c>
      <c r="G1527" s="2">
        <v>1.7</v>
      </c>
      <c r="H1527" s="2">
        <v>1.6</v>
      </c>
      <c r="I1527" s="2">
        <v>1.2</v>
      </c>
      <c r="J1527" s="2">
        <v>1.2</v>
      </c>
      <c r="K1527" s="2">
        <v>1</v>
      </c>
      <c r="L1527" s="2">
        <v>0.8</v>
      </c>
      <c r="M1527" s="2">
        <v>0.9</v>
      </c>
      <c r="N1527">
        <f>IF(AND(I1527=0,M1527=0),"",(M1527/H1527)^(1/5)-1)</f>
        <v>-0.10869877101699832</v>
      </c>
      <c r="O1527">
        <f t="shared" si="276"/>
        <v>10.869877101699831</v>
      </c>
      <c r="P1527" s="5">
        <f t="shared" si="277"/>
        <v>5</v>
      </c>
      <c r="Q1527">
        <f t="shared" si="278"/>
        <v>0.6</v>
      </c>
      <c r="R1527">
        <f t="shared" si="279"/>
        <v>10.9</v>
      </c>
      <c r="S1527" s="3">
        <f>IF(O1527="",0,(M1527-R1527)/(Q1527-R1527)*100)</f>
        <v>97.087378640776691</v>
      </c>
    </row>
    <row r="1528" spans="1:19" ht="14.45" x14ac:dyDescent="0.3">
      <c r="A1528">
        <v>8</v>
      </c>
      <c r="C1528" t="str">
        <f t="shared" si="275"/>
        <v>ODS8«</v>
      </c>
      <c r="D1528" s="8" t="s">
        <v>9</v>
      </c>
      <c r="E1528" s="8"/>
      <c r="F1528" s="2">
        <v>10</v>
      </c>
      <c r="G1528" s="2">
        <v>9.3000000000000007</v>
      </c>
      <c r="H1528" s="2">
        <v>7.6</v>
      </c>
      <c r="I1528" s="2">
        <v>5.8</v>
      </c>
      <c r="J1528" s="2">
        <v>5.0999999999999996</v>
      </c>
      <c r="K1528" s="2">
        <v>4</v>
      </c>
      <c r="L1528" s="2">
        <v>3.4</v>
      </c>
      <c r="M1528" s="2">
        <v>3.2</v>
      </c>
      <c r="N1528">
        <f>IF(AND(I1528=0,M1528=0),"",(M1528/H1528)^(1/5)-1)</f>
        <v>-0.15886195406998527</v>
      </c>
      <c r="O1528">
        <f t="shared" si="276"/>
        <v>15.886195406998526</v>
      </c>
      <c r="P1528" s="5">
        <f t="shared" si="277"/>
        <v>5</v>
      </c>
      <c r="Q1528">
        <f t="shared" si="278"/>
        <v>0.6</v>
      </c>
      <c r="R1528">
        <f t="shared" si="279"/>
        <v>10.9</v>
      </c>
      <c r="S1528" s="3">
        <f>IF(O1528="",0,(M1528-R1528)/(Q1528-R1528)*100)</f>
        <v>74.757281553398059</v>
      </c>
    </row>
    <row r="1529" spans="1:19" ht="14.45" x14ac:dyDescent="0.3">
      <c r="A1529">
        <v>8</v>
      </c>
      <c r="C1529" t="str">
        <f t="shared" si="275"/>
        <v>ODS8«</v>
      </c>
      <c r="D1529" s="8" t="s">
        <v>10</v>
      </c>
      <c r="E1529" s="8"/>
      <c r="F1529" s="2">
        <v>5.2</v>
      </c>
      <c r="G1529" s="2">
        <v>5.3</v>
      </c>
      <c r="H1529" s="2">
        <v>4.7</v>
      </c>
      <c r="I1529" s="2">
        <v>4.3</v>
      </c>
      <c r="J1529" s="2">
        <v>3.1</v>
      </c>
      <c r="K1529" s="2">
        <v>2.2000000000000002</v>
      </c>
      <c r="L1529" s="2">
        <v>1.9</v>
      </c>
      <c r="M1529" s="2">
        <v>1.9</v>
      </c>
      <c r="N1529">
        <f>IF(AND(I1529=0,M1529=0),"",(M1529/H1529)^(1/5)-1)</f>
        <v>-0.16568289286571314</v>
      </c>
      <c r="O1529">
        <f t="shared" si="276"/>
        <v>16.568289286571314</v>
      </c>
      <c r="P1529" s="5">
        <f t="shared" si="277"/>
        <v>5</v>
      </c>
      <c r="Q1529">
        <f t="shared" si="278"/>
        <v>0.6</v>
      </c>
      <c r="R1529">
        <f t="shared" si="279"/>
        <v>10.9</v>
      </c>
      <c r="S1529" s="3">
        <f>IF(O1529="",0,(M1529-R1529)/(Q1529-R1529)*100)</f>
        <v>87.378640776699029</v>
      </c>
    </row>
    <row r="1530" spans="1:19" ht="14.45" x14ac:dyDescent="0.3">
      <c r="A1530">
        <v>8</v>
      </c>
      <c r="C1530" t="str">
        <f t="shared" si="275"/>
        <v>ODS8«</v>
      </c>
      <c r="D1530" s="8" t="s">
        <v>11</v>
      </c>
      <c r="E1530" s="8"/>
      <c r="F1530" s="2">
        <v>13</v>
      </c>
      <c r="G1530" s="2">
        <v>12.9</v>
      </c>
      <c r="H1530" s="2">
        <v>11.4</v>
      </c>
      <c r="I1530" s="2">
        <v>9.5</v>
      </c>
      <c r="J1530" s="2">
        <v>7.7</v>
      </c>
      <c r="K1530" s="2">
        <v>6.4</v>
      </c>
      <c r="L1530" s="2">
        <v>5.3</v>
      </c>
      <c r="M1530" s="2">
        <v>5</v>
      </c>
      <c r="N1530">
        <f>IF(AND(I1530=0,M1530=0),"",(M1530/H1530)^(1/5)-1)</f>
        <v>-0.15196645703838962</v>
      </c>
      <c r="O1530">
        <f t="shared" si="276"/>
        <v>15.196645703838962</v>
      </c>
      <c r="P1530" s="5">
        <f t="shared" si="277"/>
        <v>5</v>
      </c>
      <c r="Q1530">
        <f t="shared" si="278"/>
        <v>0.6</v>
      </c>
      <c r="R1530">
        <f t="shared" si="279"/>
        <v>10.9</v>
      </c>
      <c r="S1530" s="3">
        <f>IF(O1530="",0,(M1530-R1530)/(Q1530-R1530)*100)</f>
        <v>57.28155339805825</v>
      </c>
    </row>
    <row r="1531" spans="1:19" ht="14.45" x14ac:dyDescent="0.3">
      <c r="A1531">
        <v>8</v>
      </c>
      <c r="C1531" t="str">
        <f t="shared" si="275"/>
        <v>ODS8«</v>
      </c>
      <c r="D1531" s="8" t="s">
        <v>12</v>
      </c>
      <c r="E1531" s="8"/>
      <c r="F1531" s="2">
        <v>3.8</v>
      </c>
      <c r="G1531" s="2">
        <v>3.3</v>
      </c>
      <c r="H1531" s="2">
        <v>2.4</v>
      </c>
      <c r="I1531" s="2">
        <v>2.1</v>
      </c>
      <c r="J1531" s="2">
        <v>1.9</v>
      </c>
      <c r="K1531" s="2">
        <v>1.3</v>
      </c>
      <c r="L1531" s="2">
        <v>0.9</v>
      </c>
      <c r="M1531" s="2">
        <v>1.2</v>
      </c>
      <c r="N1531">
        <f>IF(AND(I1531=0,M1531=0),"",(M1531/H1531)^(1/5)-1)</f>
        <v>-0.12944943670387588</v>
      </c>
      <c r="O1531">
        <f t="shared" si="276"/>
        <v>12.944943670387588</v>
      </c>
      <c r="P1531" s="5">
        <f t="shared" si="277"/>
        <v>5</v>
      </c>
      <c r="Q1531">
        <f t="shared" si="278"/>
        <v>0.6</v>
      </c>
      <c r="R1531">
        <f t="shared" si="279"/>
        <v>10.9</v>
      </c>
      <c r="S1531" s="3">
        <f>IF(O1531="",0,(M1531-R1531)/(Q1531-R1531)*100)</f>
        <v>94.174757281553397</v>
      </c>
    </row>
    <row r="1532" spans="1:19" ht="14.45" x14ac:dyDescent="0.3">
      <c r="A1532">
        <v>8</v>
      </c>
      <c r="C1532" t="str">
        <f t="shared" si="275"/>
        <v>ODS8«</v>
      </c>
      <c r="D1532" s="8" t="s">
        <v>13</v>
      </c>
      <c r="E1532" s="8"/>
      <c r="F1532" s="2">
        <v>1.7</v>
      </c>
      <c r="G1532" s="2">
        <v>1.9</v>
      </c>
      <c r="H1532" s="2">
        <v>2.2999999999999998</v>
      </c>
      <c r="I1532" s="2">
        <v>2.2999999999999998</v>
      </c>
      <c r="J1532" s="2">
        <v>2.1</v>
      </c>
      <c r="K1532" s="2">
        <v>1.6</v>
      </c>
      <c r="L1532" s="2">
        <v>1.2</v>
      </c>
      <c r="M1532" s="2">
        <v>1.2</v>
      </c>
      <c r="N1532">
        <f>IF(AND(I1532=0,M1532=0),"",(M1532/H1532)^(1/5)-1)</f>
        <v>-0.12200775084549009</v>
      </c>
      <c r="O1532">
        <f t="shared" si="276"/>
        <v>12.20077508454901</v>
      </c>
      <c r="P1532" s="5">
        <f t="shared" si="277"/>
        <v>5</v>
      </c>
      <c r="Q1532">
        <f t="shared" si="278"/>
        <v>0.6</v>
      </c>
      <c r="R1532">
        <f t="shared" si="279"/>
        <v>10.9</v>
      </c>
      <c r="S1532" s="3">
        <f>IF(O1532="",0,(M1532-R1532)/(Q1532-R1532)*100)</f>
        <v>94.174757281553397</v>
      </c>
    </row>
    <row r="1533" spans="1:19" ht="14.45" x14ac:dyDescent="0.3">
      <c r="A1533">
        <v>8</v>
      </c>
      <c r="C1533" t="str">
        <f t="shared" si="275"/>
        <v>ODS8«</v>
      </c>
      <c r="D1533" s="8" t="s">
        <v>14</v>
      </c>
      <c r="E1533" s="8"/>
      <c r="F1533" s="2">
        <v>4.5</v>
      </c>
      <c r="G1533" s="2">
        <v>4.5</v>
      </c>
      <c r="H1533" s="2">
        <v>4.5999999999999996</v>
      </c>
      <c r="I1533" s="2">
        <v>4.5999999999999996</v>
      </c>
      <c r="J1533" s="2">
        <v>4.2</v>
      </c>
      <c r="K1533" s="2">
        <v>3.8</v>
      </c>
      <c r="L1533" s="2">
        <v>3.4</v>
      </c>
      <c r="M1533" s="2">
        <v>2.9</v>
      </c>
      <c r="N1533">
        <f>IF(AND(I1533=0,M1533=0),"",(M1533/H1533)^(1/5)-1)</f>
        <v>-8.8140277056866112E-2</v>
      </c>
      <c r="O1533">
        <f t="shared" si="276"/>
        <v>8.8140277056866108</v>
      </c>
      <c r="P1533" s="5">
        <f t="shared" si="277"/>
        <v>5</v>
      </c>
      <c r="Q1533">
        <f t="shared" si="278"/>
        <v>0.6</v>
      </c>
      <c r="R1533">
        <f t="shared" si="279"/>
        <v>10.9</v>
      </c>
      <c r="S1533" s="3">
        <f>IF(O1533="",0,(M1533-R1533)/(Q1533-R1533)*100)</f>
        <v>77.669902912621353</v>
      </c>
    </row>
    <row r="1534" spans="1:19" ht="14.45" x14ac:dyDescent="0.3">
      <c r="A1534">
        <v>8</v>
      </c>
      <c r="C1534" t="str">
        <f t="shared" si="275"/>
        <v>ODS8«</v>
      </c>
      <c r="D1534" s="8" t="s">
        <v>15</v>
      </c>
      <c r="E1534" s="8"/>
      <c r="F1534" s="2">
        <v>18.5</v>
      </c>
      <c r="G1534" s="2">
        <v>19.5</v>
      </c>
      <c r="H1534" s="2">
        <v>18.2</v>
      </c>
      <c r="I1534" s="2">
        <v>17</v>
      </c>
      <c r="J1534" s="2">
        <v>15.6</v>
      </c>
      <c r="K1534" s="2">
        <v>13.6</v>
      </c>
      <c r="L1534" s="2">
        <v>12.2</v>
      </c>
      <c r="M1534" s="2">
        <v>10.9</v>
      </c>
      <c r="N1534">
        <f>IF(AND(I1534=0,M1534=0),"",(M1534/H1534)^(1/5)-1)</f>
        <v>-9.7450516548950317E-2</v>
      </c>
      <c r="O1534">
        <f t="shared" si="276"/>
        <v>9.7450516548950326</v>
      </c>
      <c r="P1534" s="5">
        <f t="shared" si="277"/>
        <v>5</v>
      </c>
      <c r="Q1534">
        <f t="shared" si="278"/>
        <v>0.6</v>
      </c>
      <c r="R1534">
        <f t="shared" si="279"/>
        <v>10.9</v>
      </c>
      <c r="S1534" s="3">
        <f>IF(O1534="",0,(M1534-R1534)/(Q1534-R1534)*100)</f>
        <v>0</v>
      </c>
    </row>
    <row r="1535" spans="1:19" ht="14.45" x14ac:dyDescent="0.3">
      <c r="A1535">
        <v>8</v>
      </c>
      <c r="C1535" t="str">
        <f t="shared" si="275"/>
        <v>ODS8«</v>
      </c>
      <c r="D1535" s="8" t="s">
        <v>16</v>
      </c>
      <c r="E1535" s="8"/>
      <c r="F1535" s="2">
        <v>4.9000000000000004</v>
      </c>
      <c r="G1535" s="2">
        <v>3.7</v>
      </c>
      <c r="H1535" s="2">
        <v>3.1</v>
      </c>
      <c r="I1535" s="2">
        <v>2.4</v>
      </c>
      <c r="J1535" s="2">
        <v>1.7</v>
      </c>
      <c r="K1535" s="2">
        <v>1.4</v>
      </c>
      <c r="L1535" s="2">
        <v>1.1000000000000001</v>
      </c>
      <c r="M1535" s="2">
        <v>1.1000000000000001</v>
      </c>
      <c r="N1535">
        <f>IF(AND(I1535=0,M1535=0),"",(M1535/H1535)^(1/5)-1)</f>
        <v>-0.18715788300989145</v>
      </c>
      <c r="O1535">
        <f t="shared" si="276"/>
        <v>18.715788300989146</v>
      </c>
      <c r="P1535" s="5">
        <f t="shared" si="277"/>
        <v>5</v>
      </c>
      <c r="Q1535">
        <f t="shared" si="278"/>
        <v>0.6</v>
      </c>
      <c r="R1535">
        <f t="shared" si="279"/>
        <v>10.9</v>
      </c>
      <c r="S1535" s="3">
        <f>IF(O1535="",0,(M1535-R1535)/(Q1535-R1535)*100)</f>
        <v>95.145631067961162</v>
      </c>
    </row>
    <row r="1536" spans="1:19" ht="14.45" x14ac:dyDescent="0.3">
      <c r="A1536">
        <v>8</v>
      </c>
      <c r="C1536" t="str">
        <f t="shared" si="275"/>
        <v>ODS8«</v>
      </c>
      <c r="D1536" s="8" t="s">
        <v>17</v>
      </c>
      <c r="E1536" s="8"/>
      <c r="F1536" s="2">
        <v>8</v>
      </c>
      <c r="G1536" s="2">
        <v>6.6</v>
      </c>
      <c r="H1536" s="2">
        <v>5.3</v>
      </c>
      <c r="I1536" s="2">
        <v>4.2</v>
      </c>
      <c r="J1536" s="2">
        <v>3</v>
      </c>
      <c r="K1536" s="2">
        <v>2.1</v>
      </c>
      <c r="L1536" s="2">
        <v>1.6</v>
      </c>
      <c r="M1536" s="2">
        <v>1.3</v>
      </c>
      <c r="N1536">
        <f>IF(AND(I1536=0,M1536=0),"",(M1536/H1536)^(1/5)-1)</f>
        <v>-0.24502339065883794</v>
      </c>
      <c r="O1536">
        <f t="shared" si="276"/>
        <v>24.502339065883795</v>
      </c>
      <c r="P1536" s="5">
        <f t="shared" si="277"/>
        <v>5</v>
      </c>
      <c r="Q1536">
        <f t="shared" si="278"/>
        <v>0.6</v>
      </c>
      <c r="R1536">
        <f t="shared" si="279"/>
        <v>10.9</v>
      </c>
      <c r="S1536" s="3">
        <f>IF(O1536="",0,(M1536-R1536)/(Q1536-R1536)*100)</f>
        <v>93.203883495145618</v>
      </c>
    </row>
    <row r="1537" spans="1:19" ht="14.45" x14ac:dyDescent="0.3">
      <c r="A1537">
        <v>8</v>
      </c>
      <c r="C1537" t="str">
        <f t="shared" si="275"/>
        <v>ODS8«</v>
      </c>
      <c r="D1537" s="8" t="s">
        <v>18</v>
      </c>
      <c r="E1537" s="8"/>
      <c r="F1537" s="2">
        <v>6.9</v>
      </c>
      <c r="G1537" s="2">
        <v>7.7</v>
      </c>
      <c r="H1537" s="2">
        <v>6.9</v>
      </c>
      <c r="I1537" s="2">
        <v>6.7</v>
      </c>
      <c r="J1537" s="2">
        <v>6.5</v>
      </c>
      <c r="K1537" s="2">
        <v>6.2</v>
      </c>
      <c r="L1537" s="2">
        <v>5.6</v>
      </c>
      <c r="M1537" s="2">
        <v>4.7</v>
      </c>
      <c r="N1537">
        <f>IF(AND(I1537=0,M1537=0),"",(M1537/H1537)^(1/5)-1)</f>
        <v>-7.3917338070310423E-2</v>
      </c>
      <c r="O1537">
        <f t="shared" si="276"/>
        <v>7.3917338070310423</v>
      </c>
      <c r="P1537" s="5">
        <f t="shared" si="277"/>
        <v>5</v>
      </c>
      <c r="Q1537">
        <f t="shared" si="278"/>
        <v>0.6</v>
      </c>
      <c r="R1537">
        <f t="shared" si="279"/>
        <v>10.9</v>
      </c>
      <c r="S1537" s="3">
        <f>IF(O1537="",0,(M1537-R1537)/(Q1537-R1537)*100)</f>
        <v>60.194174757281552</v>
      </c>
    </row>
    <row r="1538" spans="1:19" ht="14.45" x14ac:dyDescent="0.3">
      <c r="A1538">
        <v>8</v>
      </c>
      <c r="C1538" t="str">
        <f t="shared" si="275"/>
        <v>ODS8«</v>
      </c>
      <c r="D1538" s="8" t="s">
        <v>19</v>
      </c>
      <c r="E1538" s="8"/>
      <c r="F1538" s="2">
        <v>5.7</v>
      </c>
      <c r="G1538" s="2">
        <v>4.5999999999999996</v>
      </c>
      <c r="H1538" s="2">
        <v>4.5</v>
      </c>
      <c r="I1538" s="2">
        <v>4</v>
      </c>
      <c r="J1538" s="2">
        <v>3.3</v>
      </c>
      <c r="K1538" s="2">
        <v>3.1</v>
      </c>
      <c r="L1538" s="2">
        <v>2.4</v>
      </c>
      <c r="M1538" s="2">
        <v>2.2000000000000002</v>
      </c>
      <c r="N1538">
        <f>IF(AND(I1538=0,M1538=0),"",(M1538/H1538)^(1/5)-1)</f>
        <v>-0.13335340825699205</v>
      </c>
      <c r="O1538">
        <f t="shared" si="276"/>
        <v>13.335340825699205</v>
      </c>
      <c r="P1538" s="5">
        <f t="shared" si="277"/>
        <v>5</v>
      </c>
      <c r="Q1538">
        <f t="shared" si="278"/>
        <v>0.6</v>
      </c>
      <c r="R1538">
        <f t="shared" si="279"/>
        <v>10.9</v>
      </c>
      <c r="S1538" s="3">
        <f>IF(O1538="",0,(M1538-R1538)/(Q1538-R1538)*100)</f>
        <v>84.466019417475707</v>
      </c>
    </row>
    <row r="1539" spans="1:19" ht="14.45" x14ac:dyDescent="0.3">
      <c r="A1539">
        <v>8</v>
      </c>
      <c r="C1539" t="str">
        <f t="shared" si="275"/>
        <v>ODS8«</v>
      </c>
      <c r="D1539" s="8" t="s">
        <v>20</v>
      </c>
      <c r="E1539" s="8"/>
      <c r="F1539" s="2">
        <v>5.0999999999999996</v>
      </c>
      <c r="G1539" s="2">
        <v>4.8</v>
      </c>
      <c r="H1539" s="2">
        <v>3.9</v>
      </c>
      <c r="I1539" s="2">
        <v>3</v>
      </c>
      <c r="J1539" s="2">
        <v>2.7</v>
      </c>
      <c r="K1539" s="2">
        <v>2</v>
      </c>
      <c r="L1539" s="2">
        <v>1.9</v>
      </c>
      <c r="M1539" s="2">
        <v>2.5</v>
      </c>
      <c r="N1539">
        <f>IF(AND(I1539=0,M1539=0),"",(M1539/H1539)^(1/5)-1)</f>
        <v>-8.5096939613797939E-2</v>
      </c>
      <c r="O1539">
        <f t="shared" si="276"/>
        <v>8.5096939613797939</v>
      </c>
      <c r="P1539" s="5">
        <f t="shared" si="277"/>
        <v>5</v>
      </c>
      <c r="Q1539">
        <f t="shared" si="278"/>
        <v>0.6</v>
      </c>
      <c r="R1539">
        <f t="shared" si="279"/>
        <v>10.9</v>
      </c>
      <c r="S1539" s="3">
        <f>IF(O1539="",0,(M1539-R1539)/(Q1539-R1539)*100)</f>
        <v>81.553398058252426</v>
      </c>
    </row>
    <row r="1540" spans="1:19" ht="14.45" x14ac:dyDescent="0.3">
      <c r="A1540">
        <v>8</v>
      </c>
      <c r="C1540" t="str">
        <f t="shared" si="275"/>
        <v>ODS8«</v>
      </c>
      <c r="D1540" s="8" t="s">
        <v>21</v>
      </c>
      <c r="E1540" s="8"/>
      <c r="F1540" s="2">
        <v>1.8</v>
      </c>
      <c r="G1540" s="2">
        <v>1.6</v>
      </c>
      <c r="H1540" s="2">
        <v>1.9</v>
      </c>
      <c r="I1540" s="2">
        <v>2.2000000000000002</v>
      </c>
      <c r="J1540" s="2">
        <v>2.1</v>
      </c>
      <c r="K1540" s="2">
        <v>1.4</v>
      </c>
      <c r="L1540" s="2">
        <v>1.3</v>
      </c>
      <c r="M1540" s="2">
        <v>1.7</v>
      </c>
      <c r="N1540">
        <f>IF(AND(I1540=0,M1540=0),"",(M1540/H1540)^(1/5)-1)</f>
        <v>-2.1999528676967639E-2</v>
      </c>
      <c r="O1540">
        <f t="shared" si="276"/>
        <v>2.1999528676967639</v>
      </c>
      <c r="P1540" s="5">
        <f t="shared" si="277"/>
        <v>5</v>
      </c>
      <c r="Q1540">
        <f t="shared" si="278"/>
        <v>0.6</v>
      </c>
      <c r="R1540">
        <f t="shared" si="279"/>
        <v>10.9</v>
      </c>
      <c r="S1540" s="3">
        <f>IF(O1540="",0,(M1540-R1540)/(Q1540-R1540)*100)</f>
        <v>89.320388349514573</v>
      </c>
    </row>
    <row r="1541" spans="1:19" ht="14.45" x14ac:dyDescent="0.3">
      <c r="A1541">
        <v>8</v>
      </c>
      <c r="C1541" t="str">
        <f t="shared" si="275"/>
        <v>ODS8«</v>
      </c>
      <c r="D1541" s="8" t="s">
        <v>22</v>
      </c>
      <c r="E1541" s="8"/>
      <c r="F1541" s="2">
        <v>3.5</v>
      </c>
      <c r="G1541" s="2">
        <v>2.9</v>
      </c>
      <c r="H1541" s="2">
        <v>2.7</v>
      </c>
      <c r="I1541" s="2">
        <v>2.4</v>
      </c>
      <c r="J1541" s="2">
        <v>2</v>
      </c>
      <c r="K1541" s="2">
        <v>1.8</v>
      </c>
      <c r="L1541" s="2">
        <v>0.9</v>
      </c>
      <c r="M1541" s="2">
        <v>1.1000000000000001</v>
      </c>
      <c r="N1541">
        <f>IF(AND(I1541=0,M1541=0),"",(M1541/H1541)^(1/5)-1)</f>
        <v>-0.16438585262196659</v>
      </c>
      <c r="O1541">
        <f t="shared" si="276"/>
        <v>16.438585262196661</v>
      </c>
      <c r="P1541" s="5">
        <f t="shared" si="277"/>
        <v>5</v>
      </c>
      <c r="Q1541">
        <f t="shared" si="278"/>
        <v>0.6</v>
      </c>
      <c r="R1541">
        <f t="shared" si="279"/>
        <v>10.9</v>
      </c>
      <c r="S1541" s="3">
        <f>IF(O1541="",0,(M1541-R1541)/(Q1541-R1541)*100)</f>
        <v>95.145631067961162</v>
      </c>
    </row>
    <row r="1542" spans="1:19" ht="14.45" x14ac:dyDescent="0.3">
      <c r="A1542">
        <v>8</v>
      </c>
      <c r="C1542" t="str">
        <f t="shared" si="275"/>
        <v>ODS8«</v>
      </c>
      <c r="D1542" s="8" t="s">
        <v>23</v>
      </c>
      <c r="E1542" s="8"/>
      <c r="F1542" s="2">
        <v>2.5</v>
      </c>
      <c r="G1542" s="2">
        <v>2.9</v>
      </c>
      <c r="H1542" s="2">
        <v>3</v>
      </c>
      <c r="I1542" s="2">
        <v>2.5</v>
      </c>
      <c r="J1542" s="2">
        <v>1.9</v>
      </c>
      <c r="K1542" s="2">
        <v>1.4</v>
      </c>
      <c r="L1542" s="2">
        <v>1</v>
      </c>
      <c r="M1542" s="2">
        <v>0.9</v>
      </c>
      <c r="N1542">
        <f>IF(AND(I1542=0,M1542=0),"",(M1542/H1542)^(1/5)-1)</f>
        <v>-0.2139969144033772</v>
      </c>
      <c r="O1542">
        <f t="shared" si="276"/>
        <v>21.399691440337719</v>
      </c>
      <c r="P1542" s="5">
        <f t="shared" si="277"/>
        <v>5</v>
      </c>
      <c r="Q1542">
        <f t="shared" si="278"/>
        <v>0.6</v>
      </c>
      <c r="R1542">
        <f t="shared" si="279"/>
        <v>10.9</v>
      </c>
      <c r="S1542" s="3">
        <f>IF(O1542="",0,(M1542-R1542)/(Q1542-R1542)*100)</f>
        <v>97.087378640776691</v>
      </c>
    </row>
    <row r="1543" spans="1:19" ht="14.45" x14ac:dyDescent="0.3">
      <c r="A1543">
        <v>8</v>
      </c>
      <c r="C1543" t="str">
        <f t="shared" si="275"/>
        <v>ODS8«</v>
      </c>
      <c r="D1543" s="8" t="s">
        <v>24</v>
      </c>
      <c r="E1543" s="8"/>
      <c r="F1543" s="2">
        <v>4.4000000000000004</v>
      </c>
      <c r="G1543" s="2">
        <v>3.8</v>
      </c>
      <c r="H1543" s="2">
        <v>3</v>
      </c>
      <c r="I1543" s="2">
        <v>2.2000000000000002</v>
      </c>
      <c r="J1543" s="2">
        <v>1.5</v>
      </c>
      <c r="K1543" s="2">
        <v>1</v>
      </c>
      <c r="L1543" s="2">
        <v>0.7</v>
      </c>
      <c r="M1543" s="2">
        <v>0.6</v>
      </c>
      <c r="N1543">
        <f>IF(AND(I1543=0,M1543=0),"",(M1543/H1543)^(1/5)-1)</f>
        <v>-0.27522033632230447</v>
      </c>
      <c r="O1543">
        <f t="shared" si="276"/>
        <v>27.522033632230446</v>
      </c>
      <c r="P1543" s="5">
        <f t="shared" si="277"/>
        <v>5</v>
      </c>
      <c r="Q1543">
        <f t="shared" si="278"/>
        <v>0.6</v>
      </c>
      <c r="R1543">
        <f t="shared" si="279"/>
        <v>10.9</v>
      </c>
      <c r="S1543" s="3">
        <f>IF(O1543="",0,(M1543-R1543)/(Q1543-R1543)*100)</f>
        <v>100</v>
      </c>
    </row>
    <row r="1544" spans="1:19" ht="14.45" x14ac:dyDescent="0.3">
      <c r="A1544">
        <v>8</v>
      </c>
      <c r="C1544" t="str">
        <f t="shared" si="275"/>
        <v>ODS8«</v>
      </c>
      <c r="D1544" s="8" t="s">
        <v>25</v>
      </c>
      <c r="E1544" s="8"/>
      <c r="F1544" s="2">
        <v>9.3000000000000007</v>
      </c>
      <c r="G1544" s="2">
        <v>8.4</v>
      </c>
      <c r="H1544" s="2">
        <v>7.2</v>
      </c>
      <c r="I1544" s="2">
        <v>6.2</v>
      </c>
      <c r="J1544" s="2">
        <v>4.5</v>
      </c>
      <c r="K1544" s="2">
        <v>3.1</v>
      </c>
      <c r="L1544" s="2">
        <v>2.8</v>
      </c>
      <c r="M1544" s="2">
        <v>2.2999999999999998</v>
      </c>
      <c r="N1544">
        <f>IF(AND(I1544=0,M1544=0),"",(M1544/H1544)^(1/5)-1)</f>
        <v>-0.20406231439453293</v>
      </c>
      <c r="O1544">
        <f t="shared" si="276"/>
        <v>20.406231439453293</v>
      </c>
      <c r="P1544" s="5">
        <f t="shared" si="277"/>
        <v>5</v>
      </c>
      <c r="Q1544">
        <f t="shared" si="278"/>
        <v>0.6</v>
      </c>
      <c r="R1544">
        <f t="shared" si="279"/>
        <v>10.9</v>
      </c>
      <c r="S1544" s="3">
        <f>IF(O1544="",0,(M1544-R1544)/(Q1544-R1544)*100)</f>
        <v>83.49514563106797</v>
      </c>
    </row>
    <row r="1545" spans="1:19" ht="14.45" x14ac:dyDescent="0.3">
      <c r="A1545">
        <v>8</v>
      </c>
      <c r="C1545" t="str">
        <f t="shared" si="275"/>
        <v>ODS8«</v>
      </c>
      <c r="D1545" s="8" t="s">
        <v>26</v>
      </c>
      <c r="E1545" s="8"/>
      <c r="F1545" s="2">
        <v>3</v>
      </c>
      <c r="G1545" s="2">
        <v>2.7</v>
      </c>
      <c r="H1545" s="2">
        <v>2.4</v>
      </c>
      <c r="I1545" s="2">
        <v>1.7</v>
      </c>
      <c r="J1545" s="2">
        <v>1</v>
      </c>
      <c r="K1545" s="2">
        <v>0.7</v>
      </c>
      <c r="L1545" s="2">
        <v>0.6</v>
      </c>
      <c r="M1545" s="2">
        <v>0.6</v>
      </c>
      <c r="N1545">
        <f>IF(AND(I1545=0,M1545=0),"",(M1545/H1545)^(1/5)-1)</f>
        <v>-0.24214171674480089</v>
      </c>
      <c r="O1545">
        <f t="shared" si="276"/>
        <v>24.214171674480088</v>
      </c>
      <c r="P1545" s="5">
        <f t="shared" si="277"/>
        <v>5</v>
      </c>
      <c r="Q1545">
        <f t="shared" si="278"/>
        <v>0.6</v>
      </c>
      <c r="R1545">
        <f t="shared" si="279"/>
        <v>10.9</v>
      </c>
      <c r="S1545" s="3">
        <f>IF(O1545="",0,(M1545-R1545)/(Q1545-R1545)*100)</f>
        <v>100</v>
      </c>
    </row>
    <row r="1546" spans="1:19" ht="14.45" x14ac:dyDescent="0.3">
      <c r="A1546">
        <v>8</v>
      </c>
      <c r="C1546" t="str">
        <f t="shared" si="275"/>
        <v>ODS8«</v>
      </c>
      <c r="D1546" s="8" t="s">
        <v>27</v>
      </c>
      <c r="E1546" s="8"/>
      <c r="F1546" s="2">
        <v>3.2</v>
      </c>
      <c r="G1546" s="2">
        <v>2.8</v>
      </c>
      <c r="H1546" s="2">
        <v>3</v>
      </c>
      <c r="I1546" s="2">
        <v>3</v>
      </c>
      <c r="J1546" s="2">
        <v>2</v>
      </c>
      <c r="K1546" s="2">
        <v>1.8</v>
      </c>
      <c r="L1546" s="2">
        <v>1.7</v>
      </c>
      <c r="M1546" s="2">
        <v>1.5</v>
      </c>
      <c r="N1546">
        <f>IF(AND(I1546=0,M1546=0),"",(M1546/H1546)^(1/5)-1)</f>
        <v>-0.12944943670387588</v>
      </c>
      <c r="O1546">
        <f t="shared" si="276"/>
        <v>12.944943670387588</v>
      </c>
      <c r="P1546" s="5">
        <f t="shared" si="277"/>
        <v>5</v>
      </c>
      <c r="Q1546">
        <f t="shared" si="278"/>
        <v>0.6</v>
      </c>
      <c r="R1546">
        <f t="shared" si="279"/>
        <v>10.9</v>
      </c>
      <c r="S1546" s="3">
        <f>IF(O1546="",0,(M1546-R1546)/(Q1546-R1546)*100)</f>
        <v>91.262135922330089</v>
      </c>
    </row>
    <row r="1547" spans="1:19" ht="14.45" x14ac:dyDescent="0.3">
      <c r="A1547">
        <v>8</v>
      </c>
      <c r="C1547" t="str">
        <f t="shared" si="275"/>
        <v>ODS8«</v>
      </c>
      <c r="D1547" s="8" t="s">
        <v>28</v>
      </c>
      <c r="E1547" s="8"/>
      <c r="F1547" s="2">
        <v>1.4</v>
      </c>
      <c r="G1547" s="2">
        <v>1.4</v>
      </c>
      <c r="H1547" s="2">
        <v>1.5</v>
      </c>
      <c r="I1547" s="2">
        <v>1.3</v>
      </c>
      <c r="J1547" s="2">
        <v>1.2</v>
      </c>
      <c r="K1547" s="2">
        <v>1.1000000000000001</v>
      </c>
      <c r="L1547" s="2">
        <v>0.9</v>
      </c>
      <c r="M1547" s="2">
        <v>1.1000000000000001</v>
      </c>
      <c r="N1547">
        <f>IF(AND(I1547=0,M1547=0),"",(M1547/H1547)^(1/5)-1)</f>
        <v>-6.0146235650011315E-2</v>
      </c>
      <c r="O1547">
        <f t="shared" si="276"/>
        <v>6.0146235650011315</v>
      </c>
      <c r="P1547" s="5">
        <f t="shared" si="277"/>
        <v>5</v>
      </c>
      <c r="Q1547">
        <f t="shared" si="278"/>
        <v>0.6</v>
      </c>
      <c r="R1547">
        <f t="shared" si="279"/>
        <v>10.9</v>
      </c>
      <c r="S1547" s="3">
        <f>IF(O1547="",0,(M1547-R1547)/(Q1547-R1547)*100)</f>
        <v>95.145631067961162</v>
      </c>
    </row>
    <row r="1548" spans="1:19" ht="14.45" x14ac:dyDescent="0.3">
      <c r="A1548">
        <v>8</v>
      </c>
      <c r="C1548" t="str">
        <f t="shared" si="275"/>
        <v>ODS8«</v>
      </c>
      <c r="D1548" s="8" t="s">
        <v>29</v>
      </c>
      <c r="E1548" s="8"/>
      <c r="F1548" s="2">
        <v>5.5</v>
      </c>
      <c r="G1548" s="2">
        <v>5.5</v>
      </c>
      <c r="H1548" s="2">
        <v>5</v>
      </c>
      <c r="I1548" s="2">
        <v>4.4000000000000004</v>
      </c>
      <c r="J1548" s="2">
        <v>3.8</v>
      </c>
      <c r="K1548" s="2">
        <v>3.2</v>
      </c>
      <c r="L1548" s="2">
        <v>2.8</v>
      </c>
      <c r="M1548" s="2">
        <v>2.5</v>
      </c>
      <c r="N1548">
        <f>IF(AND(I1548=0,M1548=0),"",(M1548/H1548)^(1/5)-1)</f>
        <v>-0.12944943670387588</v>
      </c>
      <c r="O1548">
        <f t="shared" si="276"/>
        <v>12.944943670387588</v>
      </c>
      <c r="P1548" s="5">
        <f t="shared" si="277"/>
        <v>5</v>
      </c>
      <c r="Q1548">
        <f t="shared" si="278"/>
        <v>0.6</v>
      </c>
      <c r="R1548">
        <f t="shared" si="279"/>
        <v>10.9</v>
      </c>
      <c r="S1548" s="3">
        <f>IF(O1548="",0,(M1548-R1548)/(Q1548-R1548)*100)</f>
        <v>81.553398058252426</v>
      </c>
    </row>
    <row r="1549" spans="1:19" ht="14.45" x14ac:dyDescent="0.3">
      <c r="A1549">
        <v>8</v>
      </c>
      <c r="C1549" t="str">
        <f t="shared" si="275"/>
        <v>ODS8«</v>
      </c>
      <c r="D1549" s="7" t="s">
        <v>147</v>
      </c>
      <c r="E1549" s="7"/>
      <c r="F1549" s="2"/>
      <c r="G1549" s="2"/>
      <c r="H1549" s="2"/>
      <c r="I1549" s="2"/>
      <c r="J1549" s="2"/>
      <c r="K1549" s="2"/>
      <c r="L1549" s="2"/>
      <c r="M1549" s="2"/>
      <c r="O1549" t="s">
        <v>195</v>
      </c>
      <c r="S1549" s="3"/>
    </row>
    <row r="1550" spans="1:19" ht="14.45" x14ac:dyDescent="0.3">
      <c r="A1550">
        <v>8</v>
      </c>
      <c r="C1550" t="str">
        <f t="shared" si="275"/>
        <v>ODS8«</v>
      </c>
      <c r="D1550" s="8" t="s">
        <v>2</v>
      </c>
      <c r="E1550" s="8"/>
      <c r="F1550" s="2">
        <v>77.3</v>
      </c>
      <c r="G1550" s="2">
        <v>77.7</v>
      </c>
      <c r="H1550" s="2">
        <v>78</v>
      </c>
      <c r="I1550" s="2">
        <v>78.599999999999994</v>
      </c>
      <c r="J1550" s="2">
        <v>79.2</v>
      </c>
      <c r="K1550" s="2">
        <v>79.900000000000006</v>
      </c>
      <c r="L1550" s="2">
        <v>80.599999999999994</v>
      </c>
      <c r="M1550" s="2">
        <v>80.099999999999994</v>
      </c>
      <c r="N1550">
        <f>(M1550/H1550)^(1/5)-1</f>
        <v>5.3275466506617075E-3</v>
      </c>
      <c r="O1550">
        <f>N1550*100</f>
        <v>0.53275466506617075</v>
      </c>
      <c r="P1550">
        <f>IF(O1550&lt;-2,-5,IF(O1550&gt;2,5,2.5*O1550))</f>
        <v>1.3318866626654269</v>
      </c>
      <c r="Q1550">
        <f>MAX($M$1550:$M$1576)</f>
        <v>80.8</v>
      </c>
      <c r="R1550">
        <f>MIN($M$1550:$M$1576)</f>
        <v>61.1</v>
      </c>
      <c r="S1550" s="3">
        <f>(M1550-R1550)/(Q1550-R1550)*100</f>
        <v>96.446700507614196</v>
      </c>
    </row>
    <row r="1551" spans="1:19" ht="14.45" x14ac:dyDescent="0.3">
      <c r="A1551">
        <v>8</v>
      </c>
      <c r="C1551" t="str">
        <f t="shared" si="275"/>
        <v>ODS8«</v>
      </c>
      <c r="D1551" s="8" t="s">
        <v>3</v>
      </c>
      <c r="E1551" s="8"/>
      <c r="F1551" s="2">
        <v>74.599999999999994</v>
      </c>
      <c r="G1551" s="2">
        <v>74.2</v>
      </c>
      <c r="H1551" s="2">
        <v>74.3</v>
      </c>
      <c r="I1551" s="2">
        <v>74.8</v>
      </c>
      <c r="J1551" s="2">
        <v>75.400000000000006</v>
      </c>
      <c r="K1551" s="2">
        <v>76.2</v>
      </c>
      <c r="L1551" s="2">
        <v>76.8</v>
      </c>
      <c r="M1551" s="2">
        <v>75.5</v>
      </c>
      <c r="N1551">
        <f>(M1551/H1551)^(1/5)-1</f>
        <v>3.2094802945594747E-3</v>
      </c>
      <c r="O1551">
        <f t="shared" ref="O1551:O1577" si="280">N1551*100</f>
        <v>0.32094802945594747</v>
      </c>
      <c r="P1551">
        <f t="shared" ref="P1551:P1577" si="281">IF(O1551&lt;-2,-5,IF(O1551&gt;2,5,2.5*O1551))</f>
        <v>0.80237007363986868</v>
      </c>
      <c r="Q1551">
        <f t="shared" ref="Q1551:Q1577" si="282">MAX($M$1550:$M$1576)</f>
        <v>80.8</v>
      </c>
      <c r="R1551">
        <f t="shared" ref="R1551:R1577" si="283">MIN($M$1550:$M$1576)</f>
        <v>61.1</v>
      </c>
      <c r="S1551" s="3">
        <f>(M1551-R1551)/(Q1551-R1551)*100</f>
        <v>73.096446700507627</v>
      </c>
    </row>
    <row r="1552" spans="1:19" ht="14.45" x14ac:dyDescent="0.3">
      <c r="A1552">
        <v>8</v>
      </c>
      <c r="C1552" t="str">
        <f t="shared" si="275"/>
        <v>ODS8«</v>
      </c>
      <c r="D1552" s="8" t="s">
        <v>4</v>
      </c>
      <c r="E1552" s="8"/>
      <c r="F1552" s="2">
        <v>67.2</v>
      </c>
      <c r="G1552" s="2">
        <v>67.3</v>
      </c>
      <c r="H1552" s="2">
        <v>67.2</v>
      </c>
      <c r="I1552" s="2">
        <v>67.7</v>
      </c>
      <c r="J1552" s="2">
        <v>68.5</v>
      </c>
      <c r="K1552" s="2">
        <v>69.7</v>
      </c>
      <c r="L1552" s="2">
        <v>70.5</v>
      </c>
      <c r="M1552" s="2">
        <v>70</v>
      </c>
      <c r="N1552">
        <f>(M1552/H1552)^(1/5)-1</f>
        <v>8.197818497166498E-3</v>
      </c>
      <c r="O1552">
        <f t="shared" si="280"/>
        <v>0.8197818497166498</v>
      </c>
      <c r="P1552">
        <f t="shared" si="281"/>
        <v>2.0494546242916245</v>
      </c>
      <c r="Q1552">
        <f t="shared" si="282"/>
        <v>80.8</v>
      </c>
      <c r="R1552">
        <f t="shared" si="283"/>
        <v>61.1</v>
      </c>
      <c r="S1552" s="3">
        <f>(M1552-R1552)/(Q1552-R1552)*100</f>
        <v>45.17766497461929</v>
      </c>
    </row>
    <row r="1553" spans="1:19" ht="14.45" x14ac:dyDescent="0.3">
      <c r="A1553">
        <v>8</v>
      </c>
      <c r="C1553" t="str">
        <f t="shared" si="275"/>
        <v>ODS8«</v>
      </c>
      <c r="D1553" s="8" t="s">
        <v>5</v>
      </c>
      <c r="E1553" s="8"/>
      <c r="F1553" s="2">
        <v>63.5</v>
      </c>
      <c r="G1553" s="2">
        <v>65.099999999999994</v>
      </c>
      <c r="H1553" s="2">
        <v>67.099999999999994</v>
      </c>
      <c r="I1553" s="2">
        <v>67.7</v>
      </c>
      <c r="J1553" s="2">
        <v>71.3</v>
      </c>
      <c r="K1553" s="2">
        <v>72.400000000000006</v>
      </c>
      <c r="L1553" s="2">
        <v>75</v>
      </c>
      <c r="M1553" s="2">
        <v>73.400000000000006</v>
      </c>
      <c r="N1553">
        <f>(M1553/H1553)^(1/5)-1</f>
        <v>1.8110011227650658E-2</v>
      </c>
      <c r="O1553">
        <f t="shared" si="280"/>
        <v>1.8110011227650658</v>
      </c>
      <c r="P1553">
        <f t="shared" si="281"/>
        <v>4.5275028069126648</v>
      </c>
      <c r="Q1553">
        <f t="shared" si="282"/>
        <v>80.8</v>
      </c>
      <c r="R1553">
        <f t="shared" si="283"/>
        <v>61.1</v>
      </c>
      <c r="S1553" s="3">
        <f>(M1553-R1553)/(Q1553-R1553)*100</f>
        <v>62.436548223350286</v>
      </c>
    </row>
    <row r="1554" spans="1:19" ht="14.45" x14ac:dyDescent="0.3">
      <c r="A1554">
        <v>8</v>
      </c>
      <c r="C1554" t="str">
        <f t="shared" si="275"/>
        <v>ODS8«</v>
      </c>
      <c r="D1554" s="8" t="s">
        <v>6</v>
      </c>
      <c r="E1554" s="8"/>
      <c r="F1554" s="2">
        <v>67.2</v>
      </c>
      <c r="G1554" s="2">
        <v>67.599999999999994</v>
      </c>
      <c r="H1554" s="2">
        <v>67.900000000000006</v>
      </c>
      <c r="I1554" s="2">
        <v>68.7</v>
      </c>
      <c r="J1554" s="2">
        <v>70.8</v>
      </c>
      <c r="K1554" s="2">
        <v>73.900000000000006</v>
      </c>
      <c r="L1554" s="2">
        <v>75.7</v>
      </c>
      <c r="M1554" s="2">
        <v>74.900000000000006</v>
      </c>
      <c r="N1554">
        <f>(M1554/H1554)^(1/5)-1</f>
        <v>1.9817379123614698E-2</v>
      </c>
      <c r="O1554">
        <f t="shared" si="280"/>
        <v>1.9817379123614698</v>
      </c>
      <c r="P1554">
        <f t="shared" si="281"/>
        <v>4.9543447809036749</v>
      </c>
      <c r="Q1554">
        <f t="shared" si="282"/>
        <v>80.8</v>
      </c>
      <c r="R1554">
        <f t="shared" si="283"/>
        <v>61.1</v>
      </c>
      <c r="S1554" s="3">
        <f>(M1554-R1554)/(Q1554-R1554)*100</f>
        <v>70.050761421319834</v>
      </c>
    </row>
    <row r="1555" spans="1:19" ht="14.45" x14ac:dyDescent="0.3">
      <c r="A1555">
        <v>8</v>
      </c>
      <c r="C1555" t="str">
        <f t="shared" si="275"/>
        <v>ODS8«</v>
      </c>
      <c r="D1555" s="8" t="s">
        <v>7</v>
      </c>
      <c r="E1555" s="8"/>
      <c r="F1555" s="2">
        <v>57.2</v>
      </c>
      <c r="G1555" s="2">
        <v>59.2</v>
      </c>
      <c r="H1555" s="2">
        <v>60.6</v>
      </c>
      <c r="I1555" s="2">
        <v>61.4</v>
      </c>
      <c r="J1555" s="2">
        <v>63.6</v>
      </c>
      <c r="K1555" s="2">
        <v>65.2</v>
      </c>
      <c r="L1555" s="2">
        <v>66.7</v>
      </c>
      <c r="M1555" s="2">
        <v>66.900000000000006</v>
      </c>
      <c r="N1555">
        <f>(M1555/H1555)^(1/5)-1</f>
        <v>1.9977751508563513E-2</v>
      </c>
      <c r="O1555">
        <f t="shared" si="280"/>
        <v>1.9977751508563513</v>
      </c>
      <c r="P1555">
        <f t="shared" si="281"/>
        <v>4.9944378771408786</v>
      </c>
      <c r="Q1555">
        <f t="shared" si="282"/>
        <v>80.8</v>
      </c>
      <c r="R1555">
        <f t="shared" si="283"/>
        <v>61.1</v>
      </c>
      <c r="S1555" s="3">
        <f>(M1555-R1555)/(Q1555-R1555)*100</f>
        <v>29.441624365482262</v>
      </c>
    </row>
    <row r="1556" spans="1:19" ht="14.45" x14ac:dyDescent="0.3">
      <c r="A1556">
        <v>8</v>
      </c>
      <c r="C1556" t="str">
        <f t="shared" si="275"/>
        <v>ODS8«</v>
      </c>
      <c r="D1556" s="8" t="s">
        <v>8</v>
      </c>
      <c r="E1556" s="8"/>
      <c r="F1556" s="2">
        <v>74.3</v>
      </c>
      <c r="G1556" s="2">
        <v>74.7</v>
      </c>
      <c r="H1556" s="2">
        <v>75.400000000000006</v>
      </c>
      <c r="I1556" s="2">
        <v>76</v>
      </c>
      <c r="J1556" s="2">
        <v>76.599999999999994</v>
      </c>
      <c r="K1556" s="2">
        <v>77.5</v>
      </c>
      <c r="L1556" s="2">
        <v>78.3</v>
      </c>
      <c r="M1556" s="2">
        <v>77.8</v>
      </c>
      <c r="N1556">
        <f>(M1556/H1556)^(1/5)-1</f>
        <v>6.2865089050172518E-3</v>
      </c>
      <c r="O1556">
        <f t="shared" si="280"/>
        <v>0.62865089050172518</v>
      </c>
      <c r="P1556">
        <f t="shared" si="281"/>
        <v>1.5716272262543129</v>
      </c>
      <c r="Q1556">
        <f t="shared" si="282"/>
        <v>80.8</v>
      </c>
      <c r="R1556">
        <f t="shared" si="283"/>
        <v>61.1</v>
      </c>
      <c r="S1556" s="3">
        <f>(M1556-R1556)/(Q1556-R1556)*100</f>
        <v>84.771573604060919</v>
      </c>
    </row>
    <row r="1557" spans="1:19" ht="14.45" x14ac:dyDescent="0.3">
      <c r="A1557">
        <v>8</v>
      </c>
      <c r="C1557" t="str">
        <f t="shared" si="275"/>
        <v>ODS8«</v>
      </c>
      <c r="D1557" s="8" t="s">
        <v>9</v>
      </c>
      <c r="E1557" s="8"/>
      <c r="F1557" s="2">
        <v>65</v>
      </c>
      <c r="G1557" s="2">
        <v>65.900000000000006</v>
      </c>
      <c r="H1557" s="2">
        <v>67.7</v>
      </c>
      <c r="I1557" s="2">
        <v>69.8</v>
      </c>
      <c r="J1557" s="2">
        <v>71.099999999999994</v>
      </c>
      <c r="K1557" s="2">
        <v>72.400000000000006</v>
      </c>
      <c r="L1557" s="2">
        <v>73.400000000000006</v>
      </c>
      <c r="M1557" s="2">
        <v>72.5</v>
      </c>
      <c r="N1557">
        <f>(M1557/H1557)^(1/5)-1</f>
        <v>1.3794352472884963E-2</v>
      </c>
      <c r="O1557">
        <f t="shared" si="280"/>
        <v>1.3794352472884963</v>
      </c>
      <c r="P1557">
        <f t="shared" si="281"/>
        <v>3.4485881182212408</v>
      </c>
      <c r="Q1557">
        <f t="shared" si="282"/>
        <v>80.8</v>
      </c>
      <c r="R1557">
        <f t="shared" si="283"/>
        <v>61.1</v>
      </c>
      <c r="S1557" s="3">
        <f>(M1557-R1557)/(Q1557-R1557)*100</f>
        <v>57.868020304568532</v>
      </c>
    </row>
    <row r="1558" spans="1:19" ht="14.45" x14ac:dyDescent="0.3">
      <c r="A1558">
        <v>8</v>
      </c>
      <c r="C1558" t="str">
        <f t="shared" ref="C1558:C1621" si="284">IF(B1558="","ODS"&amp;A1558&amp;"«","ODS"&amp;A1558&amp;"«"&amp;" e ODS"&amp;B1558&amp;"«")</f>
        <v>ODS8«</v>
      </c>
      <c r="D1558" s="8" t="s">
        <v>10</v>
      </c>
      <c r="E1558" s="8"/>
      <c r="F1558" s="2">
        <v>67.2</v>
      </c>
      <c r="G1558" s="2">
        <v>67.7</v>
      </c>
      <c r="H1558" s="2">
        <v>69.099999999999994</v>
      </c>
      <c r="I1558" s="2">
        <v>70.099999999999994</v>
      </c>
      <c r="J1558" s="2">
        <v>73.400000000000006</v>
      </c>
      <c r="K1558" s="2">
        <v>75.400000000000006</v>
      </c>
      <c r="L1558" s="2">
        <v>76.400000000000006</v>
      </c>
      <c r="M1558" s="2">
        <v>75.599999999999994</v>
      </c>
      <c r="N1558">
        <f>(M1558/H1558)^(1/5)-1</f>
        <v>1.8142929449280532E-2</v>
      </c>
      <c r="O1558">
        <f t="shared" si="280"/>
        <v>1.8142929449280532</v>
      </c>
      <c r="P1558">
        <f t="shared" si="281"/>
        <v>4.5357323623201324</v>
      </c>
      <c r="Q1558">
        <f t="shared" si="282"/>
        <v>80.8</v>
      </c>
      <c r="R1558">
        <f t="shared" si="283"/>
        <v>61.1</v>
      </c>
      <c r="S1558" s="3">
        <f>(M1558-R1558)/(Q1558-R1558)*100</f>
        <v>73.604060913705567</v>
      </c>
    </row>
    <row r="1559" spans="1:19" ht="14.45" x14ac:dyDescent="0.3">
      <c r="A1559">
        <v>8</v>
      </c>
      <c r="C1559" t="str">
        <f t="shared" si="284"/>
        <v>ODS8«</v>
      </c>
      <c r="D1559" s="8" t="s">
        <v>11</v>
      </c>
      <c r="E1559" s="8"/>
      <c r="F1559" s="2">
        <v>58.6</v>
      </c>
      <c r="G1559" s="2">
        <v>59.9</v>
      </c>
      <c r="H1559" s="2">
        <v>62</v>
      </c>
      <c r="I1559" s="2">
        <v>63.9</v>
      </c>
      <c r="J1559" s="2">
        <v>65.5</v>
      </c>
      <c r="K1559" s="2">
        <v>67</v>
      </c>
      <c r="L1559" s="2">
        <v>68</v>
      </c>
      <c r="M1559" s="2">
        <v>65.7</v>
      </c>
      <c r="N1559">
        <f>(M1559/H1559)^(1/5)-1</f>
        <v>1.1660366274895084E-2</v>
      </c>
      <c r="O1559">
        <f t="shared" si="280"/>
        <v>1.1660366274895084</v>
      </c>
      <c r="P1559">
        <f t="shared" si="281"/>
        <v>2.9150915687237711</v>
      </c>
      <c r="Q1559">
        <f t="shared" si="282"/>
        <v>80.8</v>
      </c>
      <c r="R1559">
        <f t="shared" si="283"/>
        <v>61.1</v>
      </c>
      <c r="S1559" s="3">
        <f>(M1559-R1559)/(Q1559-R1559)*100</f>
        <v>23.350253807106611</v>
      </c>
    </row>
    <row r="1560" spans="1:19" ht="14.45" x14ac:dyDescent="0.3">
      <c r="A1560">
        <v>8</v>
      </c>
      <c r="C1560" t="str">
        <f t="shared" si="284"/>
        <v>ODS8«</v>
      </c>
      <c r="D1560" s="8" t="s">
        <v>12</v>
      </c>
      <c r="E1560" s="8"/>
      <c r="F1560" s="2">
        <v>73.3</v>
      </c>
      <c r="G1560" s="2">
        <v>74.3</v>
      </c>
      <c r="H1560" s="2">
        <v>76.5</v>
      </c>
      <c r="I1560" s="2">
        <v>76.599999999999994</v>
      </c>
      <c r="J1560" s="2">
        <v>78.7</v>
      </c>
      <c r="K1560" s="2">
        <v>79.5</v>
      </c>
      <c r="L1560" s="2">
        <v>80.2</v>
      </c>
      <c r="M1560" s="2">
        <v>78.8</v>
      </c>
      <c r="N1560">
        <f>(M1560/H1560)^(1/5)-1</f>
        <v>5.9420354758812355E-3</v>
      </c>
      <c r="O1560">
        <f t="shared" si="280"/>
        <v>0.59420354758812355</v>
      </c>
      <c r="P1560">
        <f t="shared" si="281"/>
        <v>1.4855088689703089</v>
      </c>
      <c r="Q1560">
        <f t="shared" si="282"/>
        <v>80.8</v>
      </c>
      <c r="R1560">
        <f t="shared" si="283"/>
        <v>61.1</v>
      </c>
      <c r="S1560" s="3">
        <f>(M1560-R1560)/(Q1560-R1560)*100</f>
        <v>89.847715736040612</v>
      </c>
    </row>
    <row r="1561" spans="1:19" ht="14.45" x14ac:dyDescent="0.3">
      <c r="A1561">
        <v>8</v>
      </c>
      <c r="C1561" t="str">
        <f t="shared" si="284"/>
        <v>ODS8«</v>
      </c>
      <c r="D1561" s="8" t="s">
        <v>13</v>
      </c>
      <c r="E1561" s="8"/>
      <c r="F1561" s="2">
        <v>73.3</v>
      </c>
      <c r="G1561" s="2">
        <v>73.099999999999994</v>
      </c>
      <c r="H1561" s="2">
        <v>72.900000000000006</v>
      </c>
      <c r="I1561" s="2">
        <v>73.400000000000006</v>
      </c>
      <c r="J1561" s="2">
        <v>74.2</v>
      </c>
      <c r="K1561" s="2">
        <v>76.3</v>
      </c>
      <c r="L1561" s="2">
        <v>77.2</v>
      </c>
      <c r="M1561" s="2">
        <v>76.5</v>
      </c>
      <c r="N1561">
        <f>(M1561/H1561)^(1/5)-1</f>
        <v>9.6870389029797277E-3</v>
      </c>
      <c r="O1561">
        <f t="shared" si="280"/>
        <v>0.96870389029797277</v>
      </c>
      <c r="P1561">
        <f t="shared" si="281"/>
        <v>2.4217597257449319</v>
      </c>
      <c r="Q1561">
        <f t="shared" si="282"/>
        <v>80.8</v>
      </c>
      <c r="R1561">
        <f t="shared" si="283"/>
        <v>61.1</v>
      </c>
      <c r="S1561" s="3">
        <f>(M1561-R1561)/(Q1561-R1561)*100</f>
        <v>78.172588832487321</v>
      </c>
    </row>
    <row r="1562" spans="1:19" ht="14.45" x14ac:dyDescent="0.3">
      <c r="A1562">
        <v>8</v>
      </c>
      <c r="C1562" t="str">
        <f t="shared" si="284"/>
        <v>ODS8«</v>
      </c>
      <c r="D1562" s="8" t="s">
        <v>14</v>
      </c>
      <c r="E1562" s="8"/>
      <c r="F1562" s="2">
        <v>69</v>
      </c>
      <c r="G1562" s="2">
        <v>69.2</v>
      </c>
      <c r="H1562" s="2">
        <v>69.5</v>
      </c>
      <c r="I1562" s="2">
        <v>70</v>
      </c>
      <c r="J1562" s="2">
        <v>70.599999999999994</v>
      </c>
      <c r="K1562" s="2">
        <v>71.3</v>
      </c>
      <c r="L1562" s="2">
        <v>71.599999999999994</v>
      </c>
      <c r="M1562" s="2">
        <v>71.400000000000006</v>
      </c>
      <c r="N1562">
        <f>(M1562/H1562)^(1/5)-1</f>
        <v>5.4087983729427247E-3</v>
      </c>
      <c r="O1562">
        <f t="shared" si="280"/>
        <v>0.54087983729427247</v>
      </c>
      <c r="P1562">
        <f t="shared" si="281"/>
        <v>1.3521995932356812</v>
      </c>
      <c r="Q1562">
        <f t="shared" si="282"/>
        <v>80.8</v>
      </c>
      <c r="R1562">
        <f t="shared" si="283"/>
        <v>61.1</v>
      </c>
      <c r="S1562" s="3">
        <f>(M1562-R1562)/(Q1562-R1562)*100</f>
        <v>52.284263959390898</v>
      </c>
    </row>
    <row r="1563" spans="1:19" ht="14.45" x14ac:dyDescent="0.3">
      <c r="A1563">
        <v>8</v>
      </c>
      <c r="C1563" t="str">
        <f t="shared" si="284"/>
        <v>ODS8«</v>
      </c>
      <c r="D1563" s="8" t="s">
        <v>15</v>
      </c>
      <c r="E1563" s="8"/>
      <c r="F1563" s="2">
        <v>52.9</v>
      </c>
      <c r="G1563" s="2">
        <v>53.3</v>
      </c>
      <c r="H1563" s="2">
        <v>54.9</v>
      </c>
      <c r="I1563" s="2">
        <v>56.2</v>
      </c>
      <c r="J1563" s="2">
        <v>57.8</v>
      </c>
      <c r="K1563" s="2">
        <v>59.5</v>
      </c>
      <c r="L1563" s="2">
        <v>61.2</v>
      </c>
      <c r="M1563" s="2">
        <v>61.1</v>
      </c>
      <c r="N1563">
        <f>(M1563/H1563)^(1/5)-1</f>
        <v>2.1630319286521482E-2</v>
      </c>
      <c r="O1563">
        <f t="shared" si="280"/>
        <v>2.1630319286521482</v>
      </c>
      <c r="P1563">
        <f t="shared" si="281"/>
        <v>5</v>
      </c>
      <c r="Q1563">
        <f t="shared" si="282"/>
        <v>80.8</v>
      </c>
      <c r="R1563">
        <f t="shared" si="283"/>
        <v>61.1</v>
      </c>
      <c r="S1563" s="3">
        <f>(M1563-R1563)/(Q1563-R1563)*100</f>
        <v>0</v>
      </c>
    </row>
    <row r="1564" spans="1:19" ht="14.45" x14ac:dyDescent="0.3">
      <c r="A1564">
        <v>8</v>
      </c>
      <c r="C1564" t="str">
        <f t="shared" si="284"/>
        <v>ODS8«</v>
      </c>
      <c r="D1564" s="8" t="s">
        <v>16</v>
      </c>
      <c r="E1564" s="8"/>
      <c r="F1564" s="2">
        <v>63</v>
      </c>
      <c r="G1564" s="2">
        <v>66.7</v>
      </c>
      <c r="H1564" s="2">
        <v>68.900000000000006</v>
      </c>
      <c r="I1564" s="2">
        <v>71.5</v>
      </c>
      <c r="J1564" s="2">
        <v>73.3</v>
      </c>
      <c r="K1564" s="2">
        <v>74.400000000000006</v>
      </c>
      <c r="L1564" s="2">
        <v>75.3</v>
      </c>
      <c r="M1564" s="2">
        <v>75</v>
      </c>
      <c r="N1564">
        <f>(M1564/H1564)^(1/5)-1</f>
        <v>1.7111133699225345E-2</v>
      </c>
      <c r="O1564">
        <f t="shared" si="280"/>
        <v>1.7111133699225345</v>
      </c>
      <c r="P1564">
        <f t="shared" si="281"/>
        <v>4.2777834248063362</v>
      </c>
      <c r="Q1564">
        <f t="shared" si="282"/>
        <v>80.8</v>
      </c>
      <c r="R1564">
        <f t="shared" si="283"/>
        <v>61.1</v>
      </c>
      <c r="S1564" s="3">
        <f>(M1564-R1564)/(Q1564-R1564)*100</f>
        <v>70.558375634517773</v>
      </c>
    </row>
    <row r="1565" spans="1:19" ht="14.45" x14ac:dyDescent="0.3">
      <c r="A1565">
        <v>8</v>
      </c>
      <c r="C1565" t="str">
        <f t="shared" si="284"/>
        <v>ODS8«</v>
      </c>
      <c r="D1565" s="8" t="s">
        <v>17</v>
      </c>
      <c r="E1565" s="8"/>
      <c r="F1565" s="2">
        <v>66.5</v>
      </c>
      <c r="G1565" s="2">
        <v>68.099999999999994</v>
      </c>
      <c r="H1565" s="2">
        <v>69.900000000000006</v>
      </c>
      <c r="I1565" s="2">
        <v>71.400000000000006</v>
      </c>
      <c r="J1565" s="2">
        <v>73</v>
      </c>
      <c r="K1565" s="2">
        <v>74.099999999999994</v>
      </c>
      <c r="L1565" s="2">
        <v>75.099999999999994</v>
      </c>
      <c r="M1565" s="2">
        <v>73.400000000000006</v>
      </c>
      <c r="N1565">
        <f>(M1565/H1565)^(1/5)-1</f>
        <v>9.8195558079874345E-3</v>
      </c>
      <c r="O1565">
        <f t="shared" si="280"/>
        <v>0.98195558079874345</v>
      </c>
      <c r="P1565">
        <f t="shared" si="281"/>
        <v>2.4548889519968586</v>
      </c>
      <c r="Q1565">
        <f t="shared" si="282"/>
        <v>80.8</v>
      </c>
      <c r="R1565">
        <f t="shared" si="283"/>
        <v>61.1</v>
      </c>
      <c r="S1565" s="3">
        <f>(M1565-R1565)/(Q1565-R1565)*100</f>
        <v>62.436548223350286</v>
      </c>
    </row>
    <row r="1566" spans="1:19" ht="14.45" x14ac:dyDescent="0.3">
      <c r="A1566">
        <v>8</v>
      </c>
      <c r="C1566" t="str">
        <f t="shared" si="284"/>
        <v>ODS8«</v>
      </c>
      <c r="D1566" s="8" t="s">
        <v>18</v>
      </c>
      <c r="E1566" s="8"/>
      <c r="F1566" s="2">
        <v>59.7</v>
      </c>
      <c r="G1566" s="2">
        <v>59.9</v>
      </c>
      <c r="H1566" s="2">
        <v>60.5</v>
      </c>
      <c r="I1566" s="2">
        <v>61.6</v>
      </c>
      <c r="J1566" s="2">
        <v>62.3</v>
      </c>
      <c r="K1566" s="2">
        <v>63</v>
      </c>
      <c r="L1566" s="2">
        <v>63.5</v>
      </c>
      <c r="M1566" s="2">
        <v>62.6</v>
      </c>
      <c r="N1566">
        <f>(M1566/H1566)^(1/5)-1</f>
        <v>6.8477217744618013E-3</v>
      </c>
      <c r="O1566">
        <f t="shared" si="280"/>
        <v>0.68477217744618013</v>
      </c>
      <c r="P1566">
        <f t="shared" si="281"/>
        <v>1.7119304436154503</v>
      </c>
      <c r="Q1566">
        <f t="shared" si="282"/>
        <v>80.8</v>
      </c>
      <c r="R1566">
        <f t="shared" si="283"/>
        <v>61.1</v>
      </c>
      <c r="S1566" s="3">
        <f>(M1566-R1566)/(Q1566-R1566)*100</f>
        <v>7.6142131979695451</v>
      </c>
    </row>
    <row r="1567" spans="1:19" ht="14.45" x14ac:dyDescent="0.3">
      <c r="A1567">
        <v>8</v>
      </c>
      <c r="C1567" t="str">
        <f t="shared" si="284"/>
        <v>ODS8«</v>
      </c>
      <c r="D1567" s="8" t="s">
        <v>19</v>
      </c>
      <c r="E1567" s="8"/>
      <c r="F1567" s="2">
        <v>69.7</v>
      </c>
      <c r="G1567" s="2">
        <v>70.7</v>
      </c>
      <c r="H1567" s="2">
        <v>72.5</v>
      </c>
      <c r="I1567" s="2">
        <v>73.2</v>
      </c>
      <c r="J1567" s="2">
        <v>74.8</v>
      </c>
      <c r="K1567" s="2">
        <v>76.8</v>
      </c>
      <c r="L1567" s="2">
        <v>77.400000000000006</v>
      </c>
      <c r="M1567" s="2">
        <v>77</v>
      </c>
      <c r="N1567">
        <f>(M1567/H1567)^(1/5)-1</f>
        <v>1.2116590262473359E-2</v>
      </c>
      <c r="O1567">
        <f t="shared" si="280"/>
        <v>1.2116590262473359</v>
      </c>
      <c r="P1567">
        <f t="shared" si="281"/>
        <v>3.0291475656183398</v>
      </c>
      <c r="Q1567">
        <f t="shared" si="282"/>
        <v>80.8</v>
      </c>
      <c r="R1567">
        <f t="shared" si="283"/>
        <v>61.1</v>
      </c>
      <c r="S1567" s="3">
        <f>(M1567-R1567)/(Q1567-R1567)*100</f>
        <v>80.710659898477161</v>
      </c>
    </row>
    <row r="1568" spans="1:19" ht="14.45" x14ac:dyDescent="0.3">
      <c r="A1568">
        <v>8</v>
      </c>
      <c r="C1568" t="str">
        <f t="shared" si="284"/>
        <v>ODS8«</v>
      </c>
      <c r="D1568" s="8" t="s">
        <v>20</v>
      </c>
      <c r="E1568" s="8"/>
      <c r="F1568" s="2">
        <v>69.900000000000006</v>
      </c>
      <c r="G1568" s="2">
        <v>71.8</v>
      </c>
      <c r="H1568" s="2">
        <v>73.3</v>
      </c>
      <c r="I1568" s="2">
        <v>75.2</v>
      </c>
      <c r="J1568" s="2">
        <v>76</v>
      </c>
      <c r="K1568" s="2">
        <v>77.8</v>
      </c>
      <c r="L1568" s="2">
        <v>78.2</v>
      </c>
      <c r="M1568" s="2">
        <v>76.7</v>
      </c>
      <c r="N1568">
        <f>(M1568/H1568)^(1/5)-1</f>
        <v>9.1094607683348539E-3</v>
      </c>
      <c r="O1568">
        <f t="shared" si="280"/>
        <v>0.91094607683348539</v>
      </c>
      <c r="P1568">
        <f t="shared" si="281"/>
        <v>2.2773651920837135</v>
      </c>
      <c r="Q1568">
        <f t="shared" si="282"/>
        <v>80.8</v>
      </c>
      <c r="R1568">
        <f t="shared" si="283"/>
        <v>61.1</v>
      </c>
      <c r="S1568" s="3">
        <f>(M1568-R1568)/(Q1568-R1568)*100</f>
        <v>79.187817258883271</v>
      </c>
    </row>
    <row r="1569" spans="1:19" ht="14.45" x14ac:dyDescent="0.3">
      <c r="A1569">
        <v>8</v>
      </c>
      <c r="C1569" t="str">
        <f t="shared" si="284"/>
        <v>ODS8«</v>
      </c>
      <c r="D1569" s="8" t="s">
        <v>21</v>
      </c>
      <c r="E1569" s="8"/>
      <c r="F1569" s="2">
        <v>71.099999999999994</v>
      </c>
      <c r="G1569" s="2">
        <v>72.099999999999994</v>
      </c>
      <c r="H1569" s="2">
        <v>70.900000000000006</v>
      </c>
      <c r="I1569" s="2">
        <v>70.7</v>
      </c>
      <c r="J1569" s="2">
        <v>71.5</v>
      </c>
      <c r="K1569" s="2">
        <v>72.099999999999994</v>
      </c>
      <c r="L1569" s="2">
        <v>72.8</v>
      </c>
      <c r="M1569" s="2">
        <v>72.099999999999994</v>
      </c>
      <c r="N1569">
        <f>(M1569/H1569)^(1/5)-1</f>
        <v>3.3623622513470064E-3</v>
      </c>
      <c r="O1569">
        <f t="shared" si="280"/>
        <v>0.33623622513470064</v>
      </c>
      <c r="P1569">
        <f t="shared" si="281"/>
        <v>0.8405905628367516</v>
      </c>
      <c r="Q1569">
        <f t="shared" si="282"/>
        <v>80.8</v>
      </c>
      <c r="R1569">
        <f t="shared" si="283"/>
        <v>61.1</v>
      </c>
      <c r="S1569" s="3">
        <f>(M1569-R1569)/(Q1569-R1569)*100</f>
        <v>55.837563451776631</v>
      </c>
    </row>
    <row r="1570" spans="1:19" ht="14.45" x14ac:dyDescent="0.3">
      <c r="A1570">
        <v>8</v>
      </c>
      <c r="C1570" t="str">
        <f t="shared" si="284"/>
        <v>ODS8«</v>
      </c>
      <c r="D1570" s="8" t="s">
        <v>22</v>
      </c>
      <c r="E1570" s="8"/>
      <c r="F1570" s="2">
        <v>66.2</v>
      </c>
      <c r="G1570" s="2">
        <v>67.900000000000006</v>
      </c>
      <c r="H1570" s="2">
        <v>69</v>
      </c>
      <c r="I1570" s="2">
        <v>71.099999999999994</v>
      </c>
      <c r="J1570" s="2">
        <v>73</v>
      </c>
      <c r="K1570" s="2">
        <v>75.5</v>
      </c>
      <c r="L1570" s="2">
        <v>76.8</v>
      </c>
      <c r="M1570" s="2">
        <v>77.400000000000006</v>
      </c>
      <c r="N1570">
        <f>(M1570/H1570)^(1/5)-1</f>
        <v>2.3242037927602821E-2</v>
      </c>
      <c r="O1570">
        <f t="shared" si="280"/>
        <v>2.3242037927602821</v>
      </c>
      <c r="P1570">
        <f t="shared" si="281"/>
        <v>5</v>
      </c>
      <c r="Q1570">
        <f t="shared" si="282"/>
        <v>80.8</v>
      </c>
      <c r="R1570">
        <f t="shared" si="283"/>
        <v>61.1</v>
      </c>
      <c r="S1570" s="3">
        <f>(M1570-R1570)/(Q1570-R1570)*100</f>
        <v>82.741116751269075</v>
      </c>
    </row>
    <row r="1571" spans="1:19" ht="14.45" x14ac:dyDescent="0.3">
      <c r="A1571">
        <v>8</v>
      </c>
      <c r="C1571" t="str">
        <f t="shared" si="284"/>
        <v>ODS8«</v>
      </c>
      <c r="D1571" s="8" t="s">
        <v>23</v>
      </c>
      <c r="E1571" s="8"/>
      <c r="F1571" s="2">
        <v>75.900000000000006</v>
      </c>
      <c r="G1571" s="2">
        <v>75.400000000000006</v>
      </c>
      <c r="H1571" s="2">
        <v>76.400000000000006</v>
      </c>
      <c r="I1571" s="2">
        <v>77.099999999999994</v>
      </c>
      <c r="J1571" s="2">
        <v>78</v>
      </c>
      <c r="K1571" s="2">
        <v>79.2</v>
      </c>
      <c r="L1571" s="2">
        <v>80.099999999999994</v>
      </c>
      <c r="M1571" s="2">
        <v>80</v>
      </c>
      <c r="N1571">
        <f>(M1571/H1571)^(1/5)-1</f>
        <v>9.2513190395118183E-3</v>
      </c>
      <c r="O1571">
        <f t="shared" si="280"/>
        <v>0.92513190395118183</v>
      </c>
      <c r="P1571">
        <f t="shared" si="281"/>
        <v>2.3128297598779546</v>
      </c>
      <c r="Q1571">
        <f t="shared" si="282"/>
        <v>80.8</v>
      </c>
      <c r="R1571">
        <f t="shared" si="283"/>
        <v>61.1</v>
      </c>
      <c r="S1571" s="3">
        <f>(M1571-R1571)/(Q1571-R1571)*100</f>
        <v>95.939086294416256</v>
      </c>
    </row>
    <row r="1572" spans="1:19" ht="14.45" x14ac:dyDescent="0.3">
      <c r="A1572">
        <v>8</v>
      </c>
      <c r="C1572" t="str">
        <f t="shared" si="284"/>
        <v>ODS8«</v>
      </c>
      <c r="D1572" s="8" t="s">
        <v>24</v>
      </c>
      <c r="E1572" s="8"/>
      <c r="F1572" s="2">
        <v>64.900000000000006</v>
      </c>
      <c r="G1572" s="2">
        <v>66.5</v>
      </c>
      <c r="H1572" s="2">
        <v>67.8</v>
      </c>
      <c r="I1572" s="2">
        <v>69.3</v>
      </c>
      <c r="J1572" s="2">
        <v>70.900000000000006</v>
      </c>
      <c r="K1572" s="2">
        <v>72.2</v>
      </c>
      <c r="L1572" s="2">
        <v>73</v>
      </c>
      <c r="M1572" s="2">
        <v>73.599999999999994</v>
      </c>
      <c r="N1572">
        <f>(M1572/H1572)^(1/5)-1</f>
        <v>1.6552058403608516E-2</v>
      </c>
      <c r="O1572">
        <f t="shared" si="280"/>
        <v>1.6552058403608516</v>
      </c>
      <c r="P1572">
        <f t="shared" si="281"/>
        <v>4.138014600902129</v>
      </c>
      <c r="Q1572">
        <f t="shared" si="282"/>
        <v>80.8</v>
      </c>
      <c r="R1572">
        <f t="shared" si="283"/>
        <v>61.1</v>
      </c>
      <c r="S1572" s="3">
        <f>(M1572-R1572)/(Q1572-R1572)*100</f>
        <v>63.451776649746172</v>
      </c>
    </row>
    <row r="1573" spans="1:19" ht="14.45" x14ac:dyDescent="0.3">
      <c r="A1573">
        <v>8</v>
      </c>
      <c r="C1573" t="str">
        <f t="shared" si="284"/>
        <v>ODS8«</v>
      </c>
      <c r="D1573" s="8" t="s">
        <v>25</v>
      </c>
      <c r="E1573" s="8"/>
      <c r="F1573" s="2">
        <v>65.400000000000006</v>
      </c>
      <c r="G1573" s="2">
        <v>67.599999999999994</v>
      </c>
      <c r="H1573" s="2">
        <v>69.099999999999994</v>
      </c>
      <c r="I1573" s="2">
        <v>70.599999999999994</v>
      </c>
      <c r="J1573" s="2">
        <v>73.400000000000006</v>
      </c>
      <c r="K1573" s="2">
        <v>75.400000000000006</v>
      </c>
      <c r="L1573" s="2">
        <v>76.099999999999994</v>
      </c>
      <c r="M1573" s="2">
        <v>74.7</v>
      </c>
      <c r="N1573">
        <f>(M1573/H1573)^(1/5)-1</f>
        <v>1.5707152899159915E-2</v>
      </c>
      <c r="O1573">
        <f t="shared" si="280"/>
        <v>1.5707152899159915</v>
      </c>
      <c r="P1573">
        <f t="shared" si="281"/>
        <v>3.9267882247899788</v>
      </c>
      <c r="Q1573">
        <f t="shared" si="282"/>
        <v>80.8</v>
      </c>
      <c r="R1573">
        <f t="shared" si="283"/>
        <v>61.1</v>
      </c>
      <c r="S1573" s="3">
        <f>(M1573-R1573)/(Q1573-R1573)*100</f>
        <v>69.035532994923869</v>
      </c>
    </row>
    <row r="1574" spans="1:19" ht="14.45" x14ac:dyDescent="0.3">
      <c r="A1574">
        <v>8</v>
      </c>
      <c r="C1574" t="str">
        <f t="shared" si="284"/>
        <v>ODS8«</v>
      </c>
      <c r="D1574" s="8" t="s">
        <v>26</v>
      </c>
      <c r="E1574" s="8"/>
      <c r="F1574" s="2">
        <v>72.5</v>
      </c>
      <c r="G1574" s="2">
        <v>73.5</v>
      </c>
      <c r="H1574" s="2">
        <v>74.8</v>
      </c>
      <c r="I1574" s="2">
        <v>76.7</v>
      </c>
      <c r="J1574" s="2">
        <v>78.5</v>
      </c>
      <c r="K1574" s="2">
        <v>79.900000000000006</v>
      </c>
      <c r="L1574" s="2">
        <v>80.3</v>
      </c>
      <c r="M1574" s="2">
        <v>79.7</v>
      </c>
      <c r="N1574">
        <f>(M1574/H1574)^(1/5)-1</f>
        <v>1.2771204232007838E-2</v>
      </c>
      <c r="O1574">
        <f t="shared" si="280"/>
        <v>1.2771204232007838</v>
      </c>
      <c r="P1574">
        <f t="shared" si="281"/>
        <v>3.1928010580019595</v>
      </c>
      <c r="Q1574">
        <f t="shared" si="282"/>
        <v>80.8</v>
      </c>
      <c r="R1574">
        <f t="shared" si="283"/>
        <v>61.1</v>
      </c>
      <c r="S1574" s="3">
        <f>(M1574-R1574)/(Q1574-R1574)*100</f>
        <v>94.416243654822367</v>
      </c>
    </row>
    <row r="1575" spans="1:19" ht="14.45" x14ac:dyDescent="0.3">
      <c r="A1575">
        <v>8</v>
      </c>
      <c r="C1575" t="str">
        <f t="shared" si="284"/>
        <v>ODS8«</v>
      </c>
      <c r="D1575" s="8" t="s">
        <v>27</v>
      </c>
      <c r="E1575" s="8"/>
      <c r="F1575" s="2">
        <v>64.7</v>
      </c>
      <c r="G1575" s="2">
        <v>65.7</v>
      </c>
      <c r="H1575" s="2">
        <v>66</v>
      </c>
      <c r="I1575" s="2">
        <v>66.3</v>
      </c>
      <c r="J1575" s="2">
        <v>68.8</v>
      </c>
      <c r="K1575" s="2">
        <v>69.900000000000006</v>
      </c>
      <c r="L1575" s="2">
        <v>70.900000000000006</v>
      </c>
      <c r="M1575" s="2">
        <v>70.8</v>
      </c>
      <c r="N1575">
        <f>(M1575/H1575)^(1/5)-1</f>
        <v>1.4139887465853374E-2</v>
      </c>
      <c r="O1575">
        <f t="shared" si="280"/>
        <v>1.4139887465853374</v>
      </c>
      <c r="P1575">
        <f t="shared" si="281"/>
        <v>3.5349718664633434</v>
      </c>
      <c r="Q1575">
        <f t="shared" si="282"/>
        <v>80.8</v>
      </c>
      <c r="R1575">
        <f t="shared" si="283"/>
        <v>61.1</v>
      </c>
      <c r="S1575" s="3">
        <f>(M1575-R1575)/(Q1575-R1575)*100</f>
        <v>49.238578680203034</v>
      </c>
    </row>
    <row r="1576" spans="1:19" ht="14.45" x14ac:dyDescent="0.3">
      <c r="A1576">
        <v>8</v>
      </c>
      <c r="C1576" t="str">
        <f t="shared" si="284"/>
        <v>ODS8«</v>
      </c>
      <c r="D1576" s="8" t="s">
        <v>28</v>
      </c>
      <c r="E1576" s="8"/>
      <c r="F1576" s="2">
        <v>79.8</v>
      </c>
      <c r="G1576" s="2">
        <v>80</v>
      </c>
      <c r="H1576" s="2">
        <v>80.5</v>
      </c>
      <c r="I1576" s="2">
        <v>81.2</v>
      </c>
      <c r="J1576" s="2">
        <v>81.8</v>
      </c>
      <c r="K1576" s="2">
        <v>82.4</v>
      </c>
      <c r="L1576" s="2">
        <v>82.1</v>
      </c>
      <c r="M1576" s="2">
        <v>80.8</v>
      </c>
      <c r="N1576">
        <f>(M1576/H1576)^(1/5)-1</f>
        <v>7.4423302457460316E-4</v>
      </c>
      <c r="O1576">
        <f t="shared" si="280"/>
        <v>7.4423302457460316E-2</v>
      </c>
      <c r="P1576">
        <f t="shared" si="281"/>
        <v>0.18605825614365079</v>
      </c>
      <c r="Q1576">
        <f t="shared" si="282"/>
        <v>80.8</v>
      </c>
      <c r="R1576">
        <f t="shared" si="283"/>
        <v>61.1</v>
      </c>
      <c r="S1576" s="3">
        <f>(M1576-R1576)/(Q1576-R1576)*100</f>
        <v>100</v>
      </c>
    </row>
    <row r="1577" spans="1:19" ht="14.45" x14ac:dyDescent="0.3">
      <c r="A1577">
        <v>8</v>
      </c>
      <c r="C1577" t="str">
        <f t="shared" si="284"/>
        <v>ODS8«</v>
      </c>
      <c r="D1577" s="8" t="s">
        <v>29</v>
      </c>
      <c r="E1577" s="8"/>
      <c r="F1577" s="2">
        <v>67.5</v>
      </c>
      <c r="G1577" s="2">
        <v>68.2</v>
      </c>
      <c r="H1577" s="2">
        <v>69.099999999999994</v>
      </c>
      <c r="I1577" s="2">
        <v>70.099999999999994</v>
      </c>
      <c r="J1577" s="2">
        <v>71.3</v>
      </c>
      <c r="K1577" s="2">
        <v>72.400000000000006</v>
      </c>
      <c r="L1577" s="2">
        <v>73.099999999999994</v>
      </c>
      <c r="M1577" s="2">
        <v>72.400000000000006</v>
      </c>
      <c r="N1577">
        <f>(M1577/H1577)^(1/5)-1</f>
        <v>9.3739767917566663E-3</v>
      </c>
      <c r="O1577">
        <f t="shared" si="280"/>
        <v>0.93739767917566663</v>
      </c>
      <c r="P1577">
        <f t="shared" si="281"/>
        <v>2.3434941979391666</v>
      </c>
      <c r="Q1577">
        <f t="shared" si="282"/>
        <v>80.8</v>
      </c>
      <c r="R1577">
        <f t="shared" si="283"/>
        <v>61.1</v>
      </c>
      <c r="S1577" s="3">
        <f>(M1577-R1577)/(Q1577-R1577)*100</f>
        <v>57.360406091370599</v>
      </c>
    </row>
    <row r="1578" spans="1:19" ht="14.45" x14ac:dyDescent="0.3">
      <c r="A1578">
        <v>8</v>
      </c>
      <c r="C1578" t="str">
        <f t="shared" si="284"/>
        <v>ODS8«</v>
      </c>
      <c r="D1578" s="7" t="s">
        <v>146</v>
      </c>
      <c r="E1578" s="7"/>
      <c r="F1578" s="2"/>
      <c r="G1578" s="2"/>
      <c r="H1578" s="2"/>
      <c r="I1578" s="2"/>
      <c r="J1578" s="2"/>
      <c r="K1578" s="2"/>
      <c r="L1578" s="2"/>
      <c r="M1578" s="2"/>
      <c r="O1578" t="s">
        <v>161</v>
      </c>
      <c r="S1578" s="3"/>
    </row>
    <row r="1579" spans="1:19" ht="14.45" x14ac:dyDescent="0.3">
      <c r="A1579">
        <v>8</v>
      </c>
      <c r="C1579" t="str">
        <f t="shared" si="284"/>
        <v>ODS8«</v>
      </c>
      <c r="D1579" s="8" t="s">
        <v>2</v>
      </c>
      <c r="E1579" s="8"/>
      <c r="F1579" s="2">
        <v>8.6999999999999993</v>
      </c>
      <c r="G1579" s="2">
        <v>8.6999999999999993</v>
      </c>
      <c r="H1579" s="2">
        <v>8.5</v>
      </c>
      <c r="I1579" s="2">
        <v>8.9</v>
      </c>
      <c r="J1579" s="2">
        <v>8.5</v>
      </c>
      <c r="K1579" s="2">
        <v>7.9</v>
      </c>
      <c r="L1579" s="2">
        <v>7.6</v>
      </c>
      <c r="M1579" s="2">
        <v>8.5</v>
      </c>
      <c r="N1579">
        <f>IF(AND(I1579=0,M1579=0),"",(M1579/H1579)^(1/5)-1)</f>
        <v>0</v>
      </c>
      <c r="O1579">
        <f>IF(N1579="","",-N1579*100)</f>
        <v>0</v>
      </c>
      <c r="P1579" s="5">
        <f>IF(O1579="",5,IF(O1579&lt;-2,-5,IF(O1579&gt;2,5,2.5*O1579)))</f>
        <v>0</v>
      </c>
      <c r="Q1579">
        <f>MIN($M$1579:$M$1605)</f>
        <v>5.7</v>
      </c>
      <c r="R1579">
        <f>MAX($M$1579:$M$1605)</f>
        <v>23.3</v>
      </c>
      <c r="S1579" s="3">
        <f>IF(O1579="",0,(M1579-R1579)/(Q1579-R1579)*100)</f>
        <v>84.090909090909079</v>
      </c>
    </row>
    <row r="1580" spans="1:19" ht="14.45" x14ac:dyDescent="0.3">
      <c r="A1580">
        <v>8</v>
      </c>
      <c r="C1580" t="str">
        <f t="shared" si="284"/>
        <v>ODS8«</v>
      </c>
      <c r="D1580" s="8" t="s">
        <v>3</v>
      </c>
      <c r="E1580" s="8"/>
      <c r="F1580" s="2">
        <v>8.6</v>
      </c>
      <c r="G1580" s="2">
        <v>9.3000000000000007</v>
      </c>
      <c r="H1580" s="2">
        <v>8.6999999999999993</v>
      </c>
      <c r="I1580" s="2">
        <v>8.9</v>
      </c>
      <c r="J1580" s="2">
        <v>8.4</v>
      </c>
      <c r="K1580" s="2">
        <v>8.4</v>
      </c>
      <c r="L1580" s="2">
        <v>8.3000000000000007</v>
      </c>
      <c r="M1580" s="2">
        <v>9.5</v>
      </c>
      <c r="N1580">
        <f>IF(AND(I1580=0,M1580=0),"",(M1580/H1580)^(1/5)-1)</f>
        <v>1.7749436358237558E-2</v>
      </c>
      <c r="O1580">
        <f t="shared" ref="O1580:O1606" si="285">IF(N1580="","",-N1580*100)</f>
        <v>-1.7749436358237558</v>
      </c>
      <c r="P1580" s="5">
        <f t="shared" ref="P1580:P1606" si="286">IF(O1580&lt;-2,-5,IF(O1580&gt;2,5,2.5*O1580))</f>
        <v>-4.43735908955939</v>
      </c>
      <c r="Q1580">
        <f t="shared" ref="Q1580:Q1606" si="287">MIN($M$1579:$M$1605)</f>
        <v>5.7</v>
      </c>
      <c r="R1580">
        <f t="shared" ref="R1580:R1606" si="288">MAX($M$1579:$M$1605)</f>
        <v>23.3</v>
      </c>
      <c r="S1580" s="3">
        <f>IF(O1580="",0,(M1580-R1580)/(Q1580-R1580)*100)</f>
        <v>78.409090909090907</v>
      </c>
    </row>
    <row r="1581" spans="1:19" ht="14.45" x14ac:dyDescent="0.3">
      <c r="A1581">
        <v>8</v>
      </c>
      <c r="C1581" t="str">
        <f t="shared" si="284"/>
        <v>ODS8«</v>
      </c>
      <c r="D1581" s="8" t="s">
        <v>4</v>
      </c>
      <c r="E1581" s="8"/>
      <c r="F1581" s="2">
        <v>14.9</v>
      </c>
      <c r="G1581" s="2">
        <v>14.1</v>
      </c>
      <c r="H1581" s="2">
        <v>14.4</v>
      </c>
      <c r="I1581" s="2">
        <v>13</v>
      </c>
      <c r="J1581" s="2">
        <v>12.6</v>
      </c>
      <c r="K1581" s="2">
        <v>12</v>
      </c>
      <c r="L1581" s="2">
        <v>11.8</v>
      </c>
      <c r="M1581" s="2">
        <v>12</v>
      </c>
      <c r="N1581">
        <f>IF(AND(I1581=0,M1581=0),"",(M1581/H1581)^(1/5)-1)</f>
        <v>-3.5807495997372762E-2</v>
      </c>
      <c r="O1581">
        <f t="shared" si="285"/>
        <v>3.5807495997372762</v>
      </c>
      <c r="P1581" s="5">
        <f t="shared" si="286"/>
        <v>5</v>
      </c>
      <c r="Q1581">
        <f t="shared" si="287"/>
        <v>5.7</v>
      </c>
      <c r="R1581">
        <f t="shared" si="288"/>
        <v>23.3</v>
      </c>
      <c r="S1581" s="3">
        <f>IF(O1581="",0,(M1581-R1581)/(Q1581-R1581)*100)</f>
        <v>64.204545454545453</v>
      </c>
    </row>
    <row r="1582" spans="1:19" ht="14.45" x14ac:dyDescent="0.3">
      <c r="A1582">
        <v>8</v>
      </c>
      <c r="C1582" t="str">
        <f t="shared" si="284"/>
        <v>ODS8«</v>
      </c>
      <c r="D1582" s="8" t="s">
        <v>5</v>
      </c>
      <c r="E1582" s="8"/>
      <c r="F1582" s="2">
        <v>25.7</v>
      </c>
      <c r="G1582" s="2">
        <v>24</v>
      </c>
      <c r="H1582" s="2">
        <v>22.2</v>
      </c>
      <c r="I1582" s="2">
        <v>22.4</v>
      </c>
      <c r="J1582" s="2">
        <v>18.899999999999999</v>
      </c>
      <c r="K1582" s="2">
        <v>18.100000000000001</v>
      </c>
      <c r="L1582" s="2">
        <v>16.7</v>
      </c>
      <c r="M1582" s="2">
        <v>18.100000000000001</v>
      </c>
      <c r="N1582">
        <f>IF(AND(I1582=0,M1582=0),"",(M1582/H1582)^(1/5)-1)</f>
        <v>-4.0013512481895774E-2</v>
      </c>
      <c r="O1582">
        <f t="shared" si="285"/>
        <v>4.001351248189577</v>
      </c>
      <c r="P1582" s="5">
        <f t="shared" si="286"/>
        <v>5</v>
      </c>
      <c r="Q1582">
        <f t="shared" si="287"/>
        <v>5.7</v>
      </c>
      <c r="R1582">
        <f t="shared" si="288"/>
        <v>23.3</v>
      </c>
      <c r="S1582" s="3">
        <f>IF(O1582="",0,(M1582-R1582)/(Q1582-R1582)*100)</f>
        <v>29.54545454545454</v>
      </c>
    </row>
    <row r="1583" spans="1:19" ht="14.45" x14ac:dyDescent="0.3">
      <c r="A1583">
        <v>8</v>
      </c>
      <c r="C1583" t="str">
        <f t="shared" si="284"/>
        <v>ODS8«</v>
      </c>
      <c r="D1583" s="8" t="s">
        <v>6</v>
      </c>
      <c r="E1583" s="8"/>
      <c r="F1583" s="2">
        <v>20.399999999999999</v>
      </c>
      <c r="G1583" s="2">
        <v>19.5</v>
      </c>
      <c r="H1583" s="2">
        <v>18.5</v>
      </c>
      <c r="I1583" s="2">
        <v>18</v>
      </c>
      <c r="J1583" s="2">
        <v>17.600000000000001</v>
      </c>
      <c r="K1583" s="2">
        <v>14.9</v>
      </c>
      <c r="L1583" s="2">
        <v>14.1</v>
      </c>
      <c r="M1583" s="2">
        <v>15.3</v>
      </c>
      <c r="N1583">
        <f>IF(AND(I1583=0,M1583=0),"",(M1583/H1583)^(1/5)-1)</f>
        <v>-3.7271251942231021E-2</v>
      </c>
      <c r="O1583">
        <f t="shared" si="285"/>
        <v>3.7271251942231021</v>
      </c>
      <c r="P1583" s="5">
        <f t="shared" si="286"/>
        <v>5</v>
      </c>
      <c r="Q1583">
        <f t="shared" si="287"/>
        <v>5.7</v>
      </c>
      <c r="R1583">
        <f t="shared" si="288"/>
        <v>23.3</v>
      </c>
      <c r="S1583" s="3">
        <f>IF(O1583="",0,(M1583-R1583)/(Q1583-R1583)*100)</f>
        <v>45.454545454545453</v>
      </c>
    </row>
    <row r="1584" spans="1:19" ht="14.45" x14ac:dyDescent="0.3">
      <c r="A1584">
        <v>8</v>
      </c>
      <c r="C1584" t="str">
        <f t="shared" si="284"/>
        <v>ODS8«</v>
      </c>
      <c r="D1584" s="8" t="s">
        <v>7</v>
      </c>
      <c r="E1584" s="8"/>
      <c r="F1584" s="2">
        <v>22.3</v>
      </c>
      <c r="G1584" s="2">
        <v>21.8</v>
      </c>
      <c r="H1584" s="2">
        <v>19.899999999999999</v>
      </c>
      <c r="I1584" s="2">
        <v>19.5</v>
      </c>
      <c r="J1584" s="2">
        <v>17.899999999999999</v>
      </c>
      <c r="K1584" s="2">
        <v>15.6</v>
      </c>
      <c r="L1584" s="2">
        <v>14.2</v>
      </c>
      <c r="M1584" s="2">
        <v>14.6</v>
      </c>
      <c r="N1584">
        <f>IF(AND(I1584=0,M1584=0),"",(M1584/H1584)^(1/5)-1)</f>
        <v>-6.0060380732679275E-2</v>
      </c>
      <c r="O1584">
        <f t="shared" si="285"/>
        <v>6.006038073267927</v>
      </c>
      <c r="P1584" s="5">
        <f t="shared" si="286"/>
        <v>5</v>
      </c>
      <c r="Q1584">
        <f t="shared" si="287"/>
        <v>5.7</v>
      </c>
      <c r="R1584">
        <f t="shared" si="288"/>
        <v>23.3</v>
      </c>
      <c r="S1584" s="3">
        <f>IF(O1584="",0,(M1584-R1584)/(Q1584-R1584)*100)</f>
        <v>49.43181818181818</v>
      </c>
    </row>
    <row r="1585" spans="1:19" ht="14.45" x14ac:dyDescent="0.3">
      <c r="A1585">
        <v>8</v>
      </c>
      <c r="C1585" t="str">
        <f t="shared" si="284"/>
        <v>ODS8«</v>
      </c>
      <c r="D1585" s="8" t="s">
        <v>8</v>
      </c>
      <c r="E1585" s="8"/>
      <c r="F1585" s="2">
        <v>8.1999999999999993</v>
      </c>
      <c r="G1585" s="2">
        <v>8</v>
      </c>
      <c r="H1585" s="2">
        <v>8.5</v>
      </c>
      <c r="I1585" s="2">
        <v>8.4</v>
      </c>
      <c r="J1585" s="2">
        <v>9.8000000000000007</v>
      </c>
      <c r="K1585" s="2">
        <v>9.6</v>
      </c>
      <c r="L1585" s="2">
        <v>9.6</v>
      </c>
      <c r="M1585" s="2">
        <v>10.199999999999999</v>
      </c>
      <c r="N1585">
        <f>IF(AND(I1585=0,M1585=0),"",(M1585/H1585)^(1/5)-1)</f>
        <v>3.7137289336648172E-2</v>
      </c>
      <c r="O1585">
        <f t="shared" si="285"/>
        <v>-3.7137289336648172</v>
      </c>
      <c r="P1585" s="5">
        <f t="shared" si="286"/>
        <v>-5</v>
      </c>
      <c r="Q1585">
        <f t="shared" si="287"/>
        <v>5.7</v>
      </c>
      <c r="R1585">
        <f t="shared" si="288"/>
        <v>23.3</v>
      </c>
      <c r="S1585" s="3">
        <f>IF(O1585="",0,(M1585-R1585)/(Q1585-R1585)*100)</f>
        <v>74.431818181818187</v>
      </c>
    </row>
    <row r="1586" spans="1:19" ht="14.45" x14ac:dyDescent="0.3">
      <c r="A1586">
        <v>8</v>
      </c>
      <c r="C1586" t="str">
        <f t="shared" si="284"/>
        <v>ODS8«</v>
      </c>
      <c r="D1586" s="8" t="s">
        <v>9</v>
      </c>
      <c r="E1586" s="8"/>
      <c r="F1586" s="2">
        <v>19</v>
      </c>
      <c r="G1586" s="2">
        <v>18.2</v>
      </c>
      <c r="H1586" s="2">
        <v>17.2</v>
      </c>
      <c r="I1586" s="2">
        <v>15.9</v>
      </c>
      <c r="J1586" s="2">
        <v>16</v>
      </c>
      <c r="K1586" s="2">
        <v>14.6</v>
      </c>
      <c r="L1586" s="2">
        <v>14.5</v>
      </c>
      <c r="M1586" s="2">
        <v>15.2</v>
      </c>
      <c r="N1586">
        <f>IF(AND(I1586=0,M1586=0),"",(M1586/H1586)^(1/5)-1)</f>
        <v>-2.4419685997750573E-2</v>
      </c>
      <c r="O1586">
        <f t="shared" si="285"/>
        <v>2.4419685997750573</v>
      </c>
      <c r="P1586" s="5">
        <f t="shared" si="286"/>
        <v>5</v>
      </c>
      <c r="Q1586">
        <f t="shared" si="287"/>
        <v>5.7</v>
      </c>
      <c r="R1586">
        <f t="shared" si="288"/>
        <v>23.3</v>
      </c>
      <c r="S1586" s="3">
        <f>IF(O1586="",0,(M1586-R1586)/(Q1586-R1586)*100)</f>
        <v>46.022727272727273</v>
      </c>
    </row>
    <row r="1587" spans="1:19" ht="14.45" x14ac:dyDescent="0.3">
      <c r="A1587">
        <v>8</v>
      </c>
      <c r="C1587" t="str">
        <f t="shared" si="284"/>
        <v>ODS8«</v>
      </c>
      <c r="D1587" s="8" t="s">
        <v>10</v>
      </c>
      <c r="E1587" s="8"/>
      <c r="F1587" s="2">
        <v>12.9</v>
      </c>
      <c r="G1587" s="2">
        <v>12.9</v>
      </c>
      <c r="H1587" s="2">
        <v>12.3</v>
      </c>
      <c r="I1587" s="2">
        <v>10.9</v>
      </c>
      <c r="J1587" s="2">
        <v>9.3000000000000007</v>
      </c>
      <c r="K1587" s="2">
        <v>8.8000000000000007</v>
      </c>
      <c r="L1587" s="2">
        <v>8.8000000000000007</v>
      </c>
      <c r="M1587" s="2">
        <v>9.1999999999999993</v>
      </c>
      <c r="N1587">
        <f>IF(AND(I1587=0,M1587=0),"",(M1587/H1587)^(1/5)-1)</f>
        <v>-5.6424744845814168E-2</v>
      </c>
      <c r="O1587">
        <f t="shared" si="285"/>
        <v>5.6424744845814168</v>
      </c>
      <c r="P1587" s="5">
        <f t="shared" si="286"/>
        <v>5</v>
      </c>
      <c r="Q1587">
        <f t="shared" si="287"/>
        <v>5.7</v>
      </c>
      <c r="R1587">
        <f t="shared" si="288"/>
        <v>23.3</v>
      </c>
      <c r="S1587" s="3">
        <f>IF(O1587="",0,(M1587-R1587)/(Q1587-R1587)*100)</f>
        <v>80.11363636363636</v>
      </c>
    </row>
    <row r="1588" spans="1:19" ht="14.45" x14ac:dyDescent="0.3">
      <c r="A1588">
        <v>8</v>
      </c>
      <c r="C1588" t="str">
        <f t="shared" si="284"/>
        <v>ODS8«</v>
      </c>
      <c r="D1588" s="8" t="s">
        <v>11</v>
      </c>
      <c r="E1588" s="8"/>
      <c r="F1588" s="2">
        <v>22.5</v>
      </c>
      <c r="G1588" s="2">
        <v>20.7</v>
      </c>
      <c r="H1588" s="2">
        <v>19.399999999999999</v>
      </c>
      <c r="I1588" s="2">
        <v>18.100000000000001</v>
      </c>
      <c r="J1588" s="2">
        <v>16.399999999999999</v>
      </c>
      <c r="K1588" s="2">
        <v>15.3</v>
      </c>
      <c r="L1588" s="2">
        <v>14.9</v>
      </c>
      <c r="M1588" s="2">
        <v>17.3</v>
      </c>
      <c r="N1588">
        <f>IF(AND(I1588=0,M1588=0),"",(M1588/H1588)^(1/5)-1)</f>
        <v>-2.2652796516878237E-2</v>
      </c>
      <c r="O1588">
        <f t="shared" si="285"/>
        <v>2.2652796516878237</v>
      </c>
      <c r="P1588" s="5">
        <f t="shared" si="286"/>
        <v>5</v>
      </c>
      <c r="Q1588">
        <f t="shared" si="287"/>
        <v>5.7</v>
      </c>
      <c r="R1588">
        <f t="shared" si="288"/>
        <v>23.3</v>
      </c>
      <c r="S1588" s="3">
        <f>IF(O1588="",0,(M1588-R1588)/(Q1588-R1588)*100)</f>
        <v>34.090909090909086</v>
      </c>
    </row>
    <row r="1589" spans="1:19" ht="14.45" x14ac:dyDescent="0.3">
      <c r="A1589">
        <v>8</v>
      </c>
      <c r="C1589" t="str">
        <f t="shared" si="284"/>
        <v>ODS8«</v>
      </c>
      <c r="D1589" s="8" t="s">
        <v>12</v>
      </c>
      <c r="E1589" s="8"/>
      <c r="F1589" s="2">
        <v>14.3</v>
      </c>
      <c r="G1589" s="2">
        <v>13.8</v>
      </c>
      <c r="H1589" s="2">
        <v>12.5</v>
      </c>
      <c r="I1589" s="2">
        <v>13.8</v>
      </c>
      <c r="J1589" s="2">
        <v>11</v>
      </c>
      <c r="K1589" s="2">
        <v>11.7</v>
      </c>
      <c r="L1589" s="2">
        <v>9.8000000000000007</v>
      </c>
      <c r="M1589" s="2">
        <v>11.2</v>
      </c>
      <c r="N1589">
        <f>IF(AND(I1589=0,M1589=0),"",(M1589/H1589)^(1/5)-1)</f>
        <v>-2.1723543174080651E-2</v>
      </c>
      <c r="O1589">
        <f t="shared" si="285"/>
        <v>2.1723543174080651</v>
      </c>
      <c r="P1589" s="5">
        <f t="shared" si="286"/>
        <v>5</v>
      </c>
      <c r="Q1589">
        <f t="shared" si="287"/>
        <v>5.7</v>
      </c>
      <c r="R1589">
        <f t="shared" si="288"/>
        <v>23.3</v>
      </c>
      <c r="S1589" s="3">
        <f>IF(O1589="",0,(M1589-R1589)/(Q1589-R1589)*100)</f>
        <v>68.75</v>
      </c>
    </row>
    <row r="1590" spans="1:19" ht="14.45" x14ac:dyDescent="0.3">
      <c r="A1590">
        <v>8</v>
      </c>
      <c r="C1590" t="str">
        <f t="shared" si="284"/>
        <v>ODS8«</v>
      </c>
      <c r="D1590" s="8" t="s">
        <v>13</v>
      </c>
      <c r="E1590" s="8"/>
      <c r="F1590" s="2">
        <v>10.9</v>
      </c>
      <c r="G1590" s="2">
        <v>11.8</v>
      </c>
      <c r="H1590" s="2">
        <v>12.4</v>
      </c>
      <c r="I1590" s="2">
        <v>11.7</v>
      </c>
      <c r="J1590" s="2">
        <v>10.9</v>
      </c>
      <c r="K1590" s="2">
        <v>10.1</v>
      </c>
      <c r="L1590" s="2">
        <v>9.5</v>
      </c>
      <c r="M1590" s="2">
        <v>10.3</v>
      </c>
      <c r="N1590">
        <f>IF(AND(I1590=0,M1590=0),"",(M1590/H1590)^(1/5)-1)</f>
        <v>-3.643035989207366E-2</v>
      </c>
      <c r="O1590">
        <f t="shared" si="285"/>
        <v>3.643035989207366</v>
      </c>
      <c r="P1590" s="5">
        <f t="shared" si="286"/>
        <v>5</v>
      </c>
      <c r="Q1590">
        <f t="shared" si="287"/>
        <v>5.7</v>
      </c>
      <c r="R1590">
        <f t="shared" si="288"/>
        <v>23.3</v>
      </c>
      <c r="S1590" s="3">
        <f>IF(O1590="",0,(M1590-R1590)/(Q1590-R1590)*100)</f>
        <v>73.86363636363636</v>
      </c>
    </row>
    <row r="1591" spans="1:19" ht="14.45" x14ac:dyDescent="0.3">
      <c r="A1591">
        <v>8</v>
      </c>
      <c r="C1591" t="str">
        <f t="shared" si="284"/>
        <v>ODS8«</v>
      </c>
      <c r="D1591" s="8" t="s">
        <v>14</v>
      </c>
      <c r="E1591" s="8"/>
      <c r="F1591" s="2">
        <v>13.8</v>
      </c>
      <c r="G1591" s="2">
        <v>14.1</v>
      </c>
      <c r="H1591" s="2">
        <v>14.7</v>
      </c>
      <c r="I1591" s="2">
        <v>14.3</v>
      </c>
      <c r="J1591" s="2">
        <v>13.8</v>
      </c>
      <c r="K1591" s="2">
        <v>13.6</v>
      </c>
      <c r="L1591" s="2">
        <v>13</v>
      </c>
      <c r="M1591" s="2">
        <v>14</v>
      </c>
      <c r="N1591">
        <f>IF(AND(I1591=0,M1591=0),"",(M1591/H1591)^(1/5)-1)</f>
        <v>-9.7105777131376581E-3</v>
      </c>
      <c r="O1591">
        <f t="shared" si="285"/>
        <v>0.97105777131376581</v>
      </c>
      <c r="P1591" s="5">
        <f t="shared" si="286"/>
        <v>2.4276444282844145</v>
      </c>
      <c r="Q1591">
        <f t="shared" si="287"/>
        <v>5.7</v>
      </c>
      <c r="R1591">
        <f t="shared" si="288"/>
        <v>23.3</v>
      </c>
      <c r="S1591" s="3">
        <f>IF(O1591="",0,(M1591-R1591)/(Q1591-R1591)*100)</f>
        <v>52.840909090909093</v>
      </c>
    </row>
    <row r="1592" spans="1:19" ht="14.45" x14ac:dyDescent="0.3">
      <c r="A1592">
        <v>8</v>
      </c>
      <c r="C1592" t="str">
        <f t="shared" si="284"/>
        <v>ODS8«</v>
      </c>
      <c r="D1592" s="8" t="s">
        <v>15</v>
      </c>
      <c r="E1592" s="8"/>
      <c r="F1592" s="2">
        <v>28.5</v>
      </c>
      <c r="G1592" s="2">
        <v>26.7</v>
      </c>
      <c r="H1592" s="2">
        <v>24.1</v>
      </c>
      <c r="I1592" s="2">
        <v>22.2</v>
      </c>
      <c r="J1592" s="2">
        <v>21.3</v>
      </c>
      <c r="K1592" s="2">
        <v>19.5</v>
      </c>
      <c r="L1592" s="2">
        <v>17.7</v>
      </c>
      <c r="M1592" s="2">
        <v>18.7</v>
      </c>
      <c r="N1592">
        <f>IF(AND(I1592=0,M1592=0),"",(M1592/H1592)^(1/5)-1)</f>
        <v>-4.9472003820725363E-2</v>
      </c>
      <c r="O1592">
        <f t="shared" si="285"/>
        <v>4.9472003820725359</v>
      </c>
      <c r="P1592" s="5">
        <f t="shared" si="286"/>
        <v>5</v>
      </c>
      <c r="Q1592">
        <f t="shared" si="287"/>
        <v>5.7</v>
      </c>
      <c r="R1592">
        <f t="shared" si="288"/>
        <v>23.3</v>
      </c>
      <c r="S1592" s="3">
        <f>IF(O1592="",0,(M1592-R1592)/(Q1592-R1592)*100)</f>
        <v>26.13636363636364</v>
      </c>
    </row>
    <row r="1593" spans="1:19" ht="14.45" x14ac:dyDescent="0.3">
      <c r="A1593">
        <v>8</v>
      </c>
      <c r="C1593" t="str">
        <f t="shared" si="284"/>
        <v>ODS8«</v>
      </c>
      <c r="D1593" s="8" t="s">
        <v>16</v>
      </c>
      <c r="E1593" s="8"/>
      <c r="F1593" s="2">
        <v>18.399999999999999</v>
      </c>
      <c r="G1593" s="2">
        <v>16.399999999999999</v>
      </c>
      <c r="H1593" s="2">
        <v>15.1</v>
      </c>
      <c r="I1593" s="2">
        <v>14.1</v>
      </c>
      <c r="J1593" s="2">
        <v>13.3</v>
      </c>
      <c r="K1593" s="2">
        <v>12.9</v>
      </c>
      <c r="L1593" s="2">
        <v>13.2</v>
      </c>
      <c r="M1593" s="2">
        <v>14.7</v>
      </c>
      <c r="N1593">
        <f>IF(AND(I1593=0,M1593=0),"",(M1593/H1593)^(1/5)-1)</f>
        <v>-5.3550602770464639E-3</v>
      </c>
      <c r="O1593">
        <f t="shared" si="285"/>
        <v>0.53550602770464639</v>
      </c>
      <c r="P1593" s="5">
        <f t="shared" si="286"/>
        <v>1.338765069261616</v>
      </c>
      <c r="Q1593">
        <f t="shared" si="287"/>
        <v>5.7</v>
      </c>
      <c r="R1593">
        <f t="shared" si="288"/>
        <v>23.3</v>
      </c>
      <c r="S1593" s="3">
        <f>IF(O1593="",0,(M1593-R1593)/(Q1593-R1593)*100)</f>
        <v>48.863636363636367</v>
      </c>
    </row>
    <row r="1594" spans="1:19" ht="14.45" x14ac:dyDescent="0.3">
      <c r="A1594">
        <v>8</v>
      </c>
      <c r="C1594" t="str">
        <f t="shared" si="284"/>
        <v>ODS8«</v>
      </c>
      <c r="D1594" s="8" t="s">
        <v>17</v>
      </c>
      <c r="E1594" s="8"/>
      <c r="F1594" s="2">
        <v>18.8</v>
      </c>
      <c r="G1594" s="2">
        <v>17.8</v>
      </c>
      <c r="H1594" s="2">
        <v>16.5</v>
      </c>
      <c r="I1594" s="2">
        <v>14.5</v>
      </c>
      <c r="J1594" s="2">
        <v>12.8</v>
      </c>
      <c r="K1594" s="2">
        <v>11.6</v>
      </c>
      <c r="L1594" s="2">
        <v>11.4</v>
      </c>
      <c r="M1594" s="2">
        <v>14.2</v>
      </c>
      <c r="N1594">
        <f>IF(AND(I1594=0,M1594=0),"",(M1594/H1594)^(1/5)-1)</f>
        <v>-2.9577449493088936E-2</v>
      </c>
      <c r="O1594">
        <f t="shared" si="285"/>
        <v>2.9577449493088936</v>
      </c>
      <c r="P1594" s="5">
        <f t="shared" si="286"/>
        <v>5</v>
      </c>
      <c r="Q1594">
        <f t="shared" si="287"/>
        <v>5.7</v>
      </c>
      <c r="R1594">
        <f t="shared" si="288"/>
        <v>23.3</v>
      </c>
      <c r="S1594" s="3">
        <f>IF(O1594="",0,(M1594-R1594)/(Q1594-R1594)*100)</f>
        <v>51.70454545454546</v>
      </c>
    </row>
    <row r="1595" spans="1:19" ht="14.45" x14ac:dyDescent="0.3">
      <c r="A1595">
        <v>8</v>
      </c>
      <c r="C1595" t="str">
        <f t="shared" si="284"/>
        <v>ODS8«</v>
      </c>
      <c r="D1595" s="8" t="s">
        <v>18</v>
      </c>
      <c r="E1595" s="8"/>
      <c r="F1595" s="2">
        <v>26</v>
      </c>
      <c r="G1595" s="2">
        <v>26.2</v>
      </c>
      <c r="H1595" s="2">
        <v>25.7</v>
      </c>
      <c r="I1595" s="2">
        <v>24.3</v>
      </c>
      <c r="J1595" s="2">
        <v>24.1</v>
      </c>
      <c r="K1595" s="2">
        <v>23.4</v>
      </c>
      <c r="L1595" s="2">
        <v>22.2</v>
      </c>
      <c r="M1595" s="2">
        <v>23.3</v>
      </c>
      <c r="N1595">
        <f>IF(AND(I1595=0,M1595=0),"",(M1595/H1595)^(1/5)-1)</f>
        <v>-1.9416548957137625E-2</v>
      </c>
      <c r="O1595">
        <f t="shared" si="285"/>
        <v>1.9416548957137625</v>
      </c>
      <c r="P1595" s="5">
        <f t="shared" si="286"/>
        <v>4.8541372392844062</v>
      </c>
      <c r="Q1595">
        <f t="shared" si="287"/>
        <v>5.7</v>
      </c>
      <c r="R1595">
        <f t="shared" si="288"/>
        <v>23.3</v>
      </c>
      <c r="S1595" s="3">
        <f>IF(O1595="",0,(M1595-R1595)/(Q1595-R1595)*100)</f>
        <v>0</v>
      </c>
    </row>
    <row r="1596" spans="1:19" ht="14.45" x14ac:dyDescent="0.3">
      <c r="A1596">
        <v>8</v>
      </c>
      <c r="C1596" t="str">
        <f t="shared" si="284"/>
        <v>ODS8«</v>
      </c>
      <c r="D1596" s="8" t="s">
        <v>19</v>
      </c>
      <c r="E1596" s="8"/>
      <c r="F1596" s="2">
        <v>15.6</v>
      </c>
      <c r="G1596" s="2">
        <v>15.2</v>
      </c>
      <c r="H1596" s="2">
        <v>13.8</v>
      </c>
      <c r="I1596" s="2">
        <v>13.3</v>
      </c>
      <c r="J1596" s="2">
        <v>12.3</v>
      </c>
      <c r="K1596" s="2">
        <v>11.6</v>
      </c>
      <c r="L1596" s="2">
        <v>10.3</v>
      </c>
      <c r="M1596" s="2">
        <v>11.9</v>
      </c>
      <c r="N1596">
        <f>IF(AND(I1596=0,M1596=0),"",(M1596/H1596)^(1/5)-1)</f>
        <v>-2.9191489230378842E-2</v>
      </c>
      <c r="O1596">
        <f t="shared" si="285"/>
        <v>2.9191489230378842</v>
      </c>
      <c r="P1596" s="5">
        <f t="shared" si="286"/>
        <v>5</v>
      </c>
      <c r="Q1596">
        <f t="shared" si="287"/>
        <v>5.7</v>
      </c>
      <c r="R1596">
        <f t="shared" si="288"/>
        <v>23.3</v>
      </c>
      <c r="S1596" s="3">
        <f>IF(O1596="",0,(M1596-R1596)/(Q1596-R1596)*100)</f>
        <v>64.772727272727266</v>
      </c>
    </row>
    <row r="1597" spans="1:19" ht="14.45" x14ac:dyDescent="0.3">
      <c r="A1597">
        <v>8</v>
      </c>
      <c r="C1597" t="str">
        <f t="shared" si="284"/>
        <v>ODS8«</v>
      </c>
      <c r="D1597" s="8" t="s">
        <v>20</v>
      </c>
      <c r="E1597" s="8"/>
      <c r="F1597" s="2">
        <v>13.7</v>
      </c>
      <c r="G1597" s="2">
        <v>12.9</v>
      </c>
      <c r="H1597" s="2">
        <v>11.8</v>
      </c>
      <c r="I1597" s="2">
        <v>10.7</v>
      </c>
      <c r="J1597" s="2">
        <v>10.199999999999999</v>
      </c>
      <c r="K1597" s="2">
        <v>9.3000000000000007</v>
      </c>
      <c r="L1597" s="2">
        <v>10.9</v>
      </c>
      <c r="M1597" s="2">
        <v>13</v>
      </c>
      <c r="N1597">
        <f>IF(AND(I1597=0,M1597=0),"",(M1597/H1597)^(1/5)-1)</f>
        <v>1.9558780116283092E-2</v>
      </c>
      <c r="O1597">
        <f t="shared" si="285"/>
        <v>-1.9558780116283092</v>
      </c>
      <c r="P1597" s="5">
        <f t="shared" si="286"/>
        <v>-4.889695029070773</v>
      </c>
      <c r="Q1597">
        <f t="shared" si="287"/>
        <v>5.7</v>
      </c>
      <c r="R1597">
        <f t="shared" si="288"/>
        <v>23.3</v>
      </c>
      <c r="S1597" s="3">
        <f>IF(O1597="",0,(M1597-R1597)/(Q1597-R1597)*100)</f>
        <v>58.522727272727273</v>
      </c>
    </row>
    <row r="1598" spans="1:19" ht="14.45" x14ac:dyDescent="0.3">
      <c r="A1598">
        <v>8</v>
      </c>
      <c r="C1598" t="str">
        <f t="shared" si="284"/>
        <v>ODS8«</v>
      </c>
      <c r="D1598" s="8" t="s">
        <v>21</v>
      </c>
      <c r="E1598" s="8"/>
      <c r="F1598" s="2">
        <v>7.2</v>
      </c>
      <c r="G1598" s="2">
        <v>6.5</v>
      </c>
      <c r="H1598" s="2">
        <v>7.6</v>
      </c>
      <c r="I1598" s="2">
        <v>6.8</v>
      </c>
      <c r="J1598" s="2">
        <v>6.6</v>
      </c>
      <c r="K1598" s="2">
        <v>7.5</v>
      </c>
      <c r="L1598" s="2">
        <v>6.5</v>
      </c>
      <c r="M1598" s="2">
        <v>7.7</v>
      </c>
      <c r="N1598">
        <f>IF(AND(I1598=0,M1598=0),"",(M1598/H1598)^(1/5)-1)</f>
        <v>2.6178368800795493E-3</v>
      </c>
      <c r="O1598">
        <f t="shared" si="285"/>
        <v>-0.26178368800795493</v>
      </c>
      <c r="P1598" s="5">
        <f t="shared" si="286"/>
        <v>-0.65445922001988732</v>
      </c>
      <c r="Q1598">
        <f t="shared" si="287"/>
        <v>5.7</v>
      </c>
      <c r="R1598">
        <f t="shared" si="288"/>
        <v>23.3</v>
      </c>
      <c r="S1598" s="3">
        <f>IF(O1598="",0,(M1598-R1598)/(Q1598-R1598)*100)</f>
        <v>88.63636363636364</v>
      </c>
    </row>
    <row r="1599" spans="1:19" ht="14.45" x14ac:dyDescent="0.3">
      <c r="A1599">
        <v>8</v>
      </c>
      <c r="C1599" t="str">
        <f t="shared" si="284"/>
        <v>ODS8«</v>
      </c>
      <c r="D1599" s="8" t="s">
        <v>22</v>
      </c>
      <c r="E1599" s="8"/>
      <c r="F1599" s="2">
        <v>10.9</v>
      </c>
      <c r="G1599" s="2">
        <v>11.6</v>
      </c>
      <c r="H1599" s="2">
        <v>11.8</v>
      </c>
      <c r="I1599" s="2">
        <v>9.4</v>
      </c>
      <c r="J1599" s="2">
        <v>8.8000000000000007</v>
      </c>
      <c r="K1599" s="2">
        <v>7.3</v>
      </c>
      <c r="L1599" s="2">
        <v>7.9</v>
      </c>
      <c r="M1599" s="2">
        <v>9.4</v>
      </c>
      <c r="N1599">
        <f>IF(AND(I1599=0,M1599=0),"",(M1599/H1599)^(1/5)-1)</f>
        <v>-4.445934560785969E-2</v>
      </c>
      <c r="O1599">
        <f t="shared" si="285"/>
        <v>4.445934560785969</v>
      </c>
      <c r="P1599" s="5">
        <f t="shared" si="286"/>
        <v>5</v>
      </c>
      <c r="Q1599">
        <f t="shared" si="287"/>
        <v>5.7</v>
      </c>
      <c r="R1599">
        <f t="shared" si="288"/>
        <v>23.3</v>
      </c>
      <c r="S1599" s="3">
        <f>IF(O1599="",0,(M1599-R1599)/(Q1599-R1599)*100)</f>
        <v>78.97727272727272</v>
      </c>
    </row>
    <row r="1600" spans="1:19" ht="14.45" x14ac:dyDescent="0.3">
      <c r="A1600">
        <v>8</v>
      </c>
      <c r="C1600" t="str">
        <f t="shared" si="284"/>
        <v>ODS8«</v>
      </c>
      <c r="D1600" s="8" t="s">
        <v>23</v>
      </c>
      <c r="E1600" s="8"/>
      <c r="F1600" s="2">
        <v>7.5</v>
      </c>
      <c r="G1600" s="2">
        <v>7.6</v>
      </c>
      <c r="H1600" s="2">
        <v>6.7</v>
      </c>
      <c r="I1600" s="2">
        <v>6.3</v>
      </c>
      <c r="J1600" s="2">
        <v>5.9</v>
      </c>
      <c r="K1600" s="2">
        <v>5.7</v>
      </c>
      <c r="L1600" s="2">
        <v>5.7</v>
      </c>
      <c r="M1600" s="2">
        <v>5.7</v>
      </c>
      <c r="N1600">
        <f>IF(AND(I1600=0,M1600=0),"",(M1600/H1600)^(1/5)-1)</f>
        <v>-3.1811297699879781E-2</v>
      </c>
      <c r="O1600">
        <f t="shared" si="285"/>
        <v>3.1811297699879781</v>
      </c>
      <c r="P1600" s="5">
        <f t="shared" si="286"/>
        <v>5</v>
      </c>
      <c r="Q1600">
        <f t="shared" si="287"/>
        <v>5.7</v>
      </c>
      <c r="R1600">
        <f t="shared" si="288"/>
        <v>23.3</v>
      </c>
      <c r="S1600" s="3">
        <f>IF(O1600="",0,(M1600-R1600)/(Q1600-R1600)*100)</f>
        <v>100</v>
      </c>
    </row>
    <row r="1601" spans="1:19" ht="14.45" x14ac:dyDescent="0.3">
      <c r="A1601">
        <v>8</v>
      </c>
      <c r="C1601" t="str">
        <f t="shared" si="284"/>
        <v>ODS8«</v>
      </c>
      <c r="D1601" s="8" t="s">
        <v>24</v>
      </c>
      <c r="E1601" s="8"/>
      <c r="F1601" s="2">
        <v>16.2</v>
      </c>
      <c r="G1601" s="2">
        <v>15.5</v>
      </c>
      <c r="H1601" s="2">
        <v>14.6</v>
      </c>
      <c r="I1601" s="2">
        <v>13.8</v>
      </c>
      <c r="J1601" s="2">
        <v>12.9</v>
      </c>
      <c r="K1601" s="2">
        <v>12.1</v>
      </c>
      <c r="L1601" s="2">
        <v>12</v>
      </c>
      <c r="M1601" s="2">
        <v>12.9</v>
      </c>
      <c r="N1601">
        <f>IF(AND(I1601=0,M1601=0),"",(M1601/H1601)^(1/5)-1)</f>
        <v>-2.4454857254385454E-2</v>
      </c>
      <c r="O1601">
        <f t="shared" si="285"/>
        <v>2.4454857254385454</v>
      </c>
      <c r="P1601" s="5">
        <f t="shared" si="286"/>
        <v>5</v>
      </c>
      <c r="Q1601">
        <f t="shared" si="287"/>
        <v>5.7</v>
      </c>
      <c r="R1601">
        <f t="shared" si="288"/>
        <v>23.3</v>
      </c>
      <c r="S1601" s="3">
        <f>IF(O1601="",0,(M1601-R1601)/(Q1601-R1601)*100)</f>
        <v>59.090909090909079</v>
      </c>
    </row>
    <row r="1602" spans="1:19" ht="14.45" x14ac:dyDescent="0.3">
      <c r="A1602">
        <v>8</v>
      </c>
      <c r="C1602" t="str">
        <f t="shared" si="284"/>
        <v>ODS8«</v>
      </c>
      <c r="D1602" s="8" t="s">
        <v>25</v>
      </c>
      <c r="E1602" s="8"/>
      <c r="F1602" s="2">
        <v>16.399999999999999</v>
      </c>
      <c r="G1602" s="2">
        <v>14.6</v>
      </c>
      <c r="H1602" s="2">
        <v>13.2</v>
      </c>
      <c r="I1602" s="2">
        <v>12.8</v>
      </c>
      <c r="J1602" s="2">
        <v>10.6</v>
      </c>
      <c r="K1602" s="2">
        <v>9.6</v>
      </c>
      <c r="L1602" s="2">
        <v>9.1999999999999993</v>
      </c>
      <c r="M1602" s="2">
        <v>11</v>
      </c>
      <c r="N1602">
        <f>IF(AND(I1602=0,M1602=0),"",(M1602/H1602)^(1/5)-1)</f>
        <v>-3.5807495997372762E-2</v>
      </c>
      <c r="O1602">
        <f t="shared" si="285"/>
        <v>3.5807495997372762</v>
      </c>
      <c r="P1602" s="5">
        <f t="shared" si="286"/>
        <v>5</v>
      </c>
      <c r="Q1602">
        <f t="shared" si="287"/>
        <v>5.7</v>
      </c>
      <c r="R1602">
        <f t="shared" si="288"/>
        <v>23.3</v>
      </c>
      <c r="S1602" s="3">
        <f>IF(O1602="",0,(M1602-R1602)/(Q1602-R1602)*100)</f>
        <v>69.88636363636364</v>
      </c>
    </row>
    <row r="1603" spans="1:19" ht="14.45" x14ac:dyDescent="0.3">
      <c r="A1603">
        <v>8</v>
      </c>
      <c r="C1603" t="str">
        <f t="shared" si="284"/>
        <v>ODS8«</v>
      </c>
      <c r="D1603" s="8" t="s">
        <v>26</v>
      </c>
      <c r="E1603" s="8"/>
      <c r="F1603" s="2">
        <v>12.8</v>
      </c>
      <c r="G1603" s="2">
        <v>12.1</v>
      </c>
      <c r="H1603" s="2">
        <v>11.8</v>
      </c>
      <c r="I1603" s="2">
        <v>11.1</v>
      </c>
      <c r="J1603" s="2">
        <v>10</v>
      </c>
      <c r="K1603" s="2">
        <v>9.5</v>
      </c>
      <c r="L1603" s="2">
        <v>9.8000000000000007</v>
      </c>
      <c r="M1603" s="2">
        <v>11</v>
      </c>
      <c r="N1603">
        <f>IF(AND(I1603=0,M1603=0),"",(M1603/H1603)^(1/5)-1)</f>
        <v>-1.3942738709534774E-2</v>
      </c>
      <c r="O1603">
        <f t="shared" si="285"/>
        <v>1.3942738709534774</v>
      </c>
      <c r="P1603" s="5">
        <f t="shared" si="286"/>
        <v>3.4856846773836936</v>
      </c>
      <c r="Q1603">
        <f t="shared" si="287"/>
        <v>5.7</v>
      </c>
      <c r="R1603">
        <f t="shared" si="288"/>
        <v>23.3</v>
      </c>
      <c r="S1603" s="3">
        <f>IF(O1603="",0,(M1603-R1603)/(Q1603-R1603)*100)</f>
        <v>69.88636363636364</v>
      </c>
    </row>
    <row r="1604" spans="1:19" ht="14.45" x14ac:dyDescent="0.3">
      <c r="A1604">
        <v>8</v>
      </c>
      <c r="C1604" t="str">
        <f t="shared" si="284"/>
        <v>ODS8«</v>
      </c>
      <c r="D1604" s="8" t="s">
        <v>27</v>
      </c>
      <c r="E1604" s="8"/>
      <c r="F1604" s="2">
        <v>19.600000000000001</v>
      </c>
      <c r="G1604" s="2">
        <v>19.899999999999999</v>
      </c>
      <c r="H1604" s="2">
        <v>20.9</v>
      </c>
      <c r="I1604" s="2">
        <v>20.2</v>
      </c>
      <c r="J1604" s="2">
        <v>17.8</v>
      </c>
      <c r="K1604" s="2">
        <v>17</v>
      </c>
      <c r="L1604" s="2">
        <v>16.8</v>
      </c>
      <c r="M1604" s="2">
        <v>16.600000000000001</v>
      </c>
      <c r="N1604">
        <f>IF(AND(I1604=0,M1604=0),"",(M1604/H1604)^(1/5)-1)</f>
        <v>-4.502421297338377E-2</v>
      </c>
      <c r="O1604">
        <f t="shared" si="285"/>
        <v>4.502421297338377</v>
      </c>
      <c r="P1604" s="5">
        <f t="shared" si="286"/>
        <v>5</v>
      </c>
      <c r="Q1604">
        <f t="shared" si="287"/>
        <v>5.7</v>
      </c>
      <c r="R1604">
        <f t="shared" si="288"/>
        <v>23.3</v>
      </c>
      <c r="S1604" s="3">
        <f>IF(O1604="",0,(M1604-R1604)/(Q1604-R1604)*100)</f>
        <v>38.068181818181813</v>
      </c>
    </row>
    <row r="1605" spans="1:19" ht="14.45" x14ac:dyDescent="0.3">
      <c r="A1605">
        <v>8</v>
      </c>
      <c r="C1605" t="str">
        <f t="shared" si="284"/>
        <v>ODS8«</v>
      </c>
      <c r="D1605" s="8" t="s">
        <v>28</v>
      </c>
      <c r="E1605" s="8"/>
      <c r="F1605" s="2">
        <v>7.9</v>
      </c>
      <c r="G1605" s="2">
        <v>7.8</v>
      </c>
      <c r="H1605" s="2">
        <v>7.4</v>
      </c>
      <c r="I1605" s="2">
        <v>7.1</v>
      </c>
      <c r="J1605" s="2">
        <v>6.8</v>
      </c>
      <c r="K1605" s="2">
        <v>6.9</v>
      </c>
      <c r="L1605" s="2">
        <v>6.3</v>
      </c>
      <c r="M1605" s="2">
        <v>7.2</v>
      </c>
      <c r="N1605">
        <f>IF(AND(I1605=0,M1605=0),"",(M1605/H1605)^(1/5)-1)</f>
        <v>-5.4648081490472622E-3</v>
      </c>
      <c r="O1605">
        <f t="shared" si="285"/>
        <v>0.54648081490472622</v>
      </c>
      <c r="P1605" s="5">
        <f t="shared" si="286"/>
        <v>1.3662020372618155</v>
      </c>
      <c r="Q1605">
        <f t="shared" si="287"/>
        <v>5.7</v>
      </c>
      <c r="R1605">
        <f t="shared" si="288"/>
        <v>23.3</v>
      </c>
      <c r="S1605" s="3">
        <f>IF(O1605="",0,(M1605-R1605)/(Q1605-R1605)*100)</f>
        <v>91.477272727272734</v>
      </c>
    </row>
    <row r="1606" spans="1:19" ht="14.45" x14ac:dyDescent="0.3">
      <c r="A1606">
        <v>8</v>
      </c>
      <c r="C1606" t="str">
        <f t="shared" si="284"/>
        <v>ODS8«</v>
      </c>
      <c r="D1606" s="8" t="s">
        <v>29</v>
      </c>
      <c r="E1606" s="8"/>
      <c r="F1606" s="2">
        <v>16.100000000000001</v>
      </c>
      <c r="G1606" s="2">
        <v>15.7</v>
      </c>
      <c r="H1606" s="2">
        <v>15.2</v>
      </c>
      <c r="I1606" s="2">
        <v>14.5</v>
      </c>
      <c r="J1606" s="2">
        <v>13.7</v>
      </c>
      <c r="K1606" s="2">
        <v>13.1</v>
      </c>
      <c r="L1606" s="2">
        <v>12.6</v>
      </c>
      <c r="M1606" s="2">
        <v>13.7</v>
      </c>
      <c r="N1606">
        <f>IF(AND(I1606=0,M1606=0),"",(M1606/H1606)^(1/5)-1)</f>
        <v>-2.0565504228863052E-2</v>
      </c>
      <c r="O1606">
        <f t="shared" si="285"/>
        <v>2.0565504228863052</v>
      </c>
      <c r="P1606" s="5">
        <f t="shared" si="286"/>
        <v>5</v>
      </c>
      <c r="Q1606">
        <f t="shared" si="287"/>
        <v>5.7</v>
      </c>
      <c r="R1606">
        <f t="shared" si="288"/>
        <v>23.3</v>
      </c>
      <c r="S1606" s="3">
        <f>IF(O1606="",0,(M1606-R1606)/(Q1606-R1606)*100)</f>
        <v>54.545454545454554</v>
      </c>
    </row>
    <row r="1607" spans="1:19" ht="14.45" x14ac:dyDescent="0.3">
      <c r="A1607">
        <v>9</v>
      </c>
      <c r="C1607" t="str">
        <f t="shared" si="284"/>
        <v>ODS9«</v>
      </c>
      <c r="D1607" s="1" t="s">
        <v>87</v>
      </c>
      <c r="E1607" s="1"/>
      <c r="F1607" s="2"/>
      <c r="G1607" s="2"/>
      <c r="H1607" s="2"/>
      <c r="I1607" s="2"/>
      <c r="J1607" s="2"/>
      <c r="K1607" s="2"/>
      <c r="L1607" s="2"/>
      <c r="M1607" s="2"/>
    </row>
    <row r="1608" spans="1:19" ht="14.45" x14ac:dyDescent="0.3">
      <c r="A1608">
        <v>9</v>
      </c>
      <c r="C1608" t="str">
        <f t="shared" si="284"/>
        <v>ODS9«</v>
      </c>
      <c r="D1608" s="7" t="s">
        <v>88</v>
      </c>
      <c r="E1608" s="7"/>
      <c r="F1608" s="2"/>
      <c r="G1608" s="2"/>
      <c r="H1608" s="2"/>
      <c r="I1608" s="2"/>
      <c r="J1608" s="2"/>
      <c r="K1608" s="2"/>
      <c r="L1608" s="2"/>
      <c r="O1608" t="s">
        <v>195</v>
      </c>
      <c r="S1608" s="3"/>
    </row>
    <row r="1609" spans="1:19" ht="14.45" x14ac:dyDescent="0.3">
      <c r="A1609">
        <v>9</v>
      </c>
      <c r="C1609" t="str">
        <f t="shared" si="284"/>
        <v>ODS9«</v>
      </c>
      <c r="D1609" s="8" t="s">
        <v>2</v>
      </c>
      <c r="E1609" s="8"/>
      <c r="F1609" s="2">
        <v>2.84</v>
      </c>
      <c r="G1609" s="2">
        <v>2.88</v>
      </c>
      <c r="H1609" s="2">
        <v>2.93</v>
      </c>
      <c r="I1609" s="2">
        <v>2.94</v>
      </c>
      <c r="J1609" s="2">
        <v>3.05</v>
      </c>
      <c r="K1609" s="2">
        <v>3.12</v>
      </c>
      <c r="L1609" s="2">
        <v>3.17</v>
      </c>
      <c r="N1609">
        <f>(L1609/G1609)^(1/5)-1</f>
        <v>1.9373536540556735E-2</v>
      </c>
      <c r="O1609">
        <f>N1609*100</f>
        <v>1.9373536540556735</v>
      </c>
      <c r="P1609">
        <f>IF(O1609&lt;-2,-5,IF(O1609&gt;2,5,2.5*O1609))</f>
        <v>4.8433841351391838</v>
      </c>
      <c r="Q1609">
        <f>MAX($L$1609:$L$1635)</f>
        <v>3.39</v>
      </c>
      <c r="R1609">
        <f>MIN($L$1609:$L$1635)</f>
        <v>0.48</v>
      </c>
      <c r="S1609" s="3">
        <f>(L1609-R1609)/(Q1609-R1609)*100</f>
        <v>92.439862542955325</v>
      </c>
    </row>
    <row r="1610" spans="1:19" ht="14.45" x14ac:dyDescent="0.3">
      <c r="A1610">
        <v>9</v>
      </c>
      <c r="C1610" t="str">
        <f t="shared" si="284"/>
        <v>ODS9«</v>
      </c>
      <c r="D1610" s="8" t="s">
        <v>3</v>
      </c>
      <c r="E1610" s="8"/>
      <c r="F1610" s="2">
        <v>2.95</v>
      </c>
      <c r="G1610" s="2">
        <v>3.08</v>
      </c>
      <c r="H1610" s="2">
        <v>3.05</v>
      </c>
      <c r="I1610" s="2">
        <v>3.12</v>
      </c>
      <c r="J1610" s="2">
        <v>3.06</v>
      </c>
      <c r="K1610" s="2">
        <v>3.14</v>
      </c>
      <c r="L1610" s="2">
        <v>3.19</v>
      </c>
      <c r="N1610">
        <f>(L1610/G1610)^(1/5)-1</f>
        <v>7.0429496933102076E-3</v>
      </c>
      <c r="O1610">
        <f t="shared" ref="O1610:O1636" si="289">N1610*100</f>
        <v>0.70429496933102076</v>
      </c>
      <c r="P1610">
        <f t="shared" ref="P1610:P1636" si="290">IF(O1610&lt;-2,-5,IF(O1610&gt;2,5,2.5*O1610))</f>
        <v>1.7607374233275519</v>
      </c>
      <c r="Q1610">
        <f t="shared" ref="Q1610:Q1636" si="291">MAX($L$1609:$L$1635)</f>
        <v>3.39</v>
      </c>
      <c r="R1610">
        <f t="shared" ref="R1610:R1636" si="292">MIN($L$1609:$L$1635)</f>
        <v>0.48</v>
      </c>
      <c r="S1610" s="3">
        <f>(L1610-R1610)/(Q1610-R1610)*100</f>
        <v>93.12714776632302</v>
      </c>
    </row>
    <row r="1611" spans="1:19" ht="14.45" x14ac:dyDescent="0.3">
      <c r="A1611">
        <v>9</v>
      </c>
      <c r="C1611" t="str">
        <f t="shared" si="284"/>
        <v>ODS9«</v>
      </c>
      <c r="D1611" s="8" t="s">
        <v>4</v>
      </c>
      <c r="E1611" s="8"/>
      <c r="F1611" s="2">
        <v>2.33</v>
      </c>
      <c r="G1611" s="2">
        <v>2.37</v>
      </c>
      <c r="H1611" s="2">
        <v>2.4300000000000002</v>
      </c>
      <c r="I1611" s="2">
        <v>2.52</v>
      </c>
      <c r="J1611" s="2">
        <v>2.67</v>
      </c>
      <c r="K1611" s="2">
        <v>2.67</v>
      </c>
      <c r="L1611" s="2">
        <v>2.89</v>
      </c>
      <c r="N1611">
        <f>(L1611/G1611)^(1/5)-1</f>
        <v>4.0470806626484279E-2</v>
      </c>
      <c r="O1611">
        <f t="shared" si="289"/>
        <v>4.0470806626484279</v>
      </c>
      <c r="P1611">
        <f t="shared" si="290"/>
        <v>5</v>
      </c>
      <c r="Q1611">
        <f t="shared" si="291"/>
        <v>3.39</v>
      </c>
      <c r="R1611">
        <f t="shared" si="292"/>
        <v>0.48</v>
      </c>
      <c r="S1611" s="3">
        <f>(L1611-R1611)/(Q1611-R1611)*100</f>
        <v>82.817869415807564</v>
      </c>
    </row>
    <row r="1612" spans="1:19" ht="14.45" x14ac:dyDescent="0.3">
      <c r="A1612">
        <v>9</v>
      </c>
      <c r="C1612" t="str">
        <f t="shared" si="284"/>
        <v>ODS9«</v>
      </c>
      <c r="D1612" s="8" t="s">
        <v>5</v>
      </c>
      <c r="E1612" s="8"/>
      <c r="F1612" s="2">
        <v>0.64</v>
      </c>
      <c r="G1612" s="2">
        <v>0.79</v>
      </c>
      <c r="H1612" s="2">
        <v>0.95</v>
      </c>
      <c r="I1612" s="2">
        <v>0.77</v>
      </c>
      <c r="J1612" s="2">
        <v>0.74</v>
      </c>
      <c r="K1612" s="2">
        <v>0.76</v>
      </c>
      <c r="L1612" s="2">
        <v>0.84</v>
      </c>
      <c r="N1612">
        <f>(L1612/G1612)^(1/5)-1</f>
        <v>1.2349421340773992E-2</v>
      </c>
      <c r="O1612">
        <f t="shared" si="289"/>
        <v>1.2349421340773992</v>
      </c>
      <c r="P1612">
        <f t="shared" si="290"/>
        <v>3.0873553351934979</v>
      </c>
      <c r="Q1612">
        <f t="shared" si="291"/>
        <v>3.39</v>
      </c>
      <c r="R1612">
        <f t="shared" si="292"/>
        <v>0.48</v>
      </c>
      <c r="S1612" s="3">
        <f>(L1612-R1612)/(Q1612-R1612)*100</f>
        <v>12.371134020618555</v>
      </c>
    </row>
    <row r="1613" spans="1:19" ht="14.45" x14ac:dyDescent="0.3">
      <c r="A1613">
        <v>9</v>
      </c>
      <c r="C1613" t="str">
        <f t="shared" si="284"/>
        <v>ODS9«</v>
      </c>
      <c r="D1613" s="8" t="s">
        <v>6</v>
      </c>
      <c r="E1613" s="8"/>
      <c r="F1613" s="2">
        <v>0.49</v>
      </c>
      <c r="G1613" s="2">
        <v>0.51</v>
      </c>
      <c r="H1613" s="2">
        <v>0.48</v>
      </c>
      <c r="I1613" s="2">
        <v>0.52</v>
      </c>
      <c r="J1613" s="2">
        <v>0.55000000000000004</v>
      </c>
      <c r="K1613" s="2">
        <v>0.62</v>
      </c>
      <c r="L1613" s="2">
        <v>0.63</v>
      </c>
      <c r="N1613">
        <f>(L1613/G1613)^(1/5)-1</f>
        <v>4.3167563810134979E-2</v>
      </c>
      <c r="O1613">
        <f t="shared" si="289"/>
        <v>4.3167563810134979</v>
      </c>
      <c r="P1613">
        <f t="shared" si="290"/>
        <v>5</v>
      </c>
      <c r="Q1613">
        <f t="shared" si="291"/>
        <v>3.39</v>
      </c>
      <c r="R1613">
        <f t="shared" si="292"/>
        <v>0.48</v>
      </c>
      <c r="S1613" s="3">
        <f>(L1613-R1613)/(Q1613-R1613)*100</f>
        <v>5.1546391752577323</v>
      </c>
    </row>
    <row r="1614" spans="1:19" ht="14.45" x14ac:dyDescent="0.3">
      <c r="A1614">
        <v>9</v>
      </c>
      <c r="C1614" t="str">
        <f t="shared" si="284"/>
        <v>ODS9«</v>
      </c>
      <c r="D1614" s="8" t="s">
        <v>7</v>
      </c>
      <c r="E1614" s="8"/>
      <c r="F1614" s="2">
        <v>0.81</v>
      </c>
      <c r="G1614" s="2">
        <v>0.78</v>
      </c>
      <c r="H1614" s="2">
        <v>0.84</v>
      </c>
      <c r="I1614" s="2">
        <v>0.86</v>
      </c>
      <c r="J1614" s="2">
        <v>0.86</v>
      </c>
      <c r="K1614" s="2">
        <v>0.97</v>
      </c>
      <c r="L1614" s="2">
        <v>1.1100000000000001</v>
      </c>
      <c r="N1614">
        <f>(L1614/G1614)^(1/5)-1</f>
        <v>7.3113541506014013E-2</v>
      </c>
      <c r="O1614">
        <f t="shared" si="289"/>
        <v>7.3113541506014013</v>
      </c>
      <c r="P1614">
        <f t="shared" si="290"/>
        <v>5</v>
      </c>
      <c r="Q1614">
        <f t="shared" si="291"/>
        <v>3.39</v>
      </c>
      <c r="R1614">
        <f t="shared" si="292"/>
        <v>0.48</v>
      </c>
      <c r="S1614" s="3">
        <f>(L1614-R1614)/(Q1614-R1614)*100</f>
        <v>21.649484536082479</v>
      </c>
    </row>
    <row r="1615" spans="1:19" ht="14.45" x14ac:dyDescent="0.3">
      <c r="A1615">
        <v>9</v>
      </c>
      <c r="C1615" t="str">
        <f t="shared" si="284"/>
        <v>ODS9«</v>
      </c>
      <c r="D1615" s="8" t="s">
        <v>8</v>
      </c>
      <c r="E1615" s="8"/>
      <c r="F1615" s="2">
        <v>2.97</v>
      </c>
      <c r="G1615" s="2">
        <v>2.91</v>
      </c>
      <c r="H1615" s="2">
        <v>3.06</v>
      </c>
      <c r="I1615" s="2">
        <v>3.09</v>
      </c>
      <c r="J1615" s="2">
        <v>3.03</v>
      </c>
      <c r="K1615" s="2">
        <v>3.02</v>
      </c>
      <c r="L1615" s="2">
        <v>2.96</v>
      </c>
      <c r="N1615">
        <f>(L1615/G1615)^(1/5)-1</f>
        <v>3.4130486621750666E-3</v>
      </c>
      <c r="O1615">
        <f t="shared" si="289"/>
        <v>0.34130486621750666</v>
      </c>
      <c r="P1615">
        <f t="shared" si="290"/>
        <v>0.85326216554376666</v>
      </c>
      <c r="Q1615">
        <f t="shared" si="291"/>
        <v>3.39</v>
      </c>
      <c r="R1615">
        <f t="shared" si="292"/>
        <v>0.48</v>
      </c>
      <c r="S1615" s="3">
        <f>(L1615-R1615)/(Q1615-R1615)*100</f>
        <v>85.223367697594497</v>
      </c>
    </row>
    <row r="1616" spans="1:19" ht="14.45" x14ac:dyDescent="0.3">
      <c r="A1616">
        <v>9</v>
      </c>
      <c r="C1616" t="str">
        <f t="shared" si="284"/>
        <v>ODS9«</v>
      </c>
      <c r="D1616" s="8" t="s">
        <v>9</v>
      </c>
      <c r="E1616" s="8"/>
      <c r="F1616" s="2">
        <v>0.82</v>
      </c>
      <c r="G1616" s="2">
        <v>0.88</v>
      </c>
      <c r="H1616" s="2">
        <v>1.1599999999999999</v>
      </c>
      <c r="I1616" s="2">
        <v>0.79</v>
      </c>
      <c r="J1616" s="2">
        <v>0.89</v>
      </c>
      <c r="K1616" s="2">
        <v>0.84</v>
      </c>
      <c r="L1616" s="2">
        <v>0.83</v>
      </c>
      <c r="N1616">
        <f>(L1616/G1616)^(1/5)-1</f>
        <v>-1.1631071317214636E-2</v>
      </c>
      <c r="O1616">
        <f t="shared" si="289"/>
        <v>-1.1631071317214636</v>
      </c>
      <c r="P1616">
        <f t="shared" si="290"/>
        <v>-2.9077678293036593</v>
      </c>
      <c r="Q1616">
        <f t="shared" si="291"/>
        <v>3.39</v>
      </c>
      <c r="R1616">
        <f t="shared" si="292"/>
        <v>0.48</v>
      </c>
      <c r="S1616" s="3">
        <f>(L1616-R1616)/(Q1616-R1616)*100</f>
        <v>12.027491408934706</v>
      </c>
    </row>
    <row r="1617" spans="1:19" ht="14.45" x14ac:dyDescent="0.3">
      <c r="A1617">
        <v>9</v>
      </c>
      <c r="C1617" t="str">
        <f t="shared" si="284"/>
        <v>ODS9«</v>
      </c>
      <c r="D1617" s="8" t="s">
        <v>10</v>
      </c>
      <c r="E1617" s="8"/>
      <c r="F1617" s="2">
        <v>2.56</v>
      </c>
      <c r="G1617" s="2">
        <v>2.37</v>
      </c>
      <c r="H1617" s="2">
        <v>2.2000000000000002</v>
      </c>
      <c r="I1617" s="2">
        <v>2.0099999999999998</v>
      </c>
      <c r="J1617" s="2">
        <v>1.87</v>
      </c>
      <c r="K1617" s="2">
        <v>1.95</v>
      </c>
      <c r="L1617" s="2">
        <v>2.04</v>
      </c>
      <c r="N1617">
        <f>(L1617/G1617)^(1/5)-1</f>
        <v>-2.9542849623121592E-2</v>
      </c>
      <c r="O1617">
        <f t="shared" si="289"/>
        <v>-2.9542849623121592</v>
      </c>
      <c r="P1617">
        <f t="shared" si="290"/>
        <v>-5</v>
      </c>
      <c r="Q1617">
        <f t="shared" si="291"/>
        <v>3.39</v>
      </c>
      <c r="R1617">
        <f t="shared" si="292"/>
        <v>0.48</v>
      </c>
      <c r="S1617" s="3">
        <f>(L1617-R1617)/(Q1617-R1617)*100</f>
        <v>53.608247422680414</v>
      </c>
    </row>
    <row r="1618" spans="1:19" ht="14.45" x14ac:dyDescent="0.3">
      <c r="A1618">
        <v>9</v>
      </c>
      <c r="C1618" t="str">
        <f t="shared" si="284"/>
        <v>ODS9«</v>
      </c>
      <c r="D1618" s="8" t="s">
        <v>11</v>
      </c>
      <c r="E1618" s="8"/>
      <c r="F1618" s="2">
        <v>1.28</v>
      </c>
      <c r="G1618" s="2">
        <v>1.24</v>
      </c>
      <c r="H1618" s="2">
        <v>1.22</v>
      </c>
      <c r="I1618" s="2">
        <v>1.19</v>
      </c>
      <c r="J1618" s="2">
        <v>1.21</v>
      </c>
      <c r="K1618" s="2">
        <v>1.24</v>
      </c>
      <c r="L1618" s="2">
        <v>1.25</v>
      </c>
      <c r="N1618">
        <f>(L1618/G1618)^(1/5)-1</f>
        <v>1.6077253463095964E-3</v>
      </c>
      <c r="O1618">
        <f t="shared" si="289"/>
        <v>0.16077253463095964</v>
      </c>
      <c r="P1618">
        <f t="shared" si="290"/>
        <v>0.4019313365773991</v>
      </c>
      <c r="Q1618">
        <f t="shared" si="291"/>
        <v>3.39</v>
      </c>
      <c r="R1618">
        <f t="shared" si="292"/>
        <v>0.48</v>
      </c>
      <c r="S1618" s="3">
        <f>(L1618-R1618)/(Q1618-R1618)*100</f>
        <v>26.460481099656359</v>
      </c>
    </row>
    <row r="1619" spans="1:19" ht="14.45" x14ac:dyDescent="0.3">
      <c r="A1619">
        <v>9</v>
      </c>
      <c r="C1619" t="str">
        <f t="shared" si="284"/>
        <v>ODS9«</v>
      </c>
      <c r="D1619" s="8" t="s">
        <v>12</v>
      </c>
      <c r="E1619" s="8"/>
      <c r="F1619" s="2">
        <v>1.71</v>
      </c>
      <c r="G1619" s="2">
        <v>1.42</v>
      </c>
      <c r="H1619" s="2">
        <v>1.46</v>
      </c>
      <c r="I1619" s="2">
        <v>1.23</v>
      </c>
      <c r="J1619" s="2">
        <v>1.28</v>
      </c>
      <c r="K1619" s="2">
        <v>1.41</v>
      </c>
      <c r="L1619" s="2">
        <v>1.61</v>
      </c>
      <c r="N1619">
        <f>(L1619/G1619)^(1/5)-1</f>
        <v>2.5433511756948191E-2</v>
      </c>
      <c r="O1619">
        <f t="shared" si="289"/>
        <v>2.5433511756948191</v>
      </c>
      <c r="P1619">
        <f t="shared" si="290"/>
        <v>5</v>
      </c>
      <c r="Q1619">
        <f t="shared" si="291"/>
        <v>3.39</v>
      </c>
      <c r="R1619">
        <f t="shared" si="292"/>
        <v>0.48</v>
      </c>
      <c r="S1619" s="3">
        <f>(L1619-R1619)/(Q1619-R1619)*100</f>
        <v>38.831615120274918</v>
      </c>
    </row>
    <row r="1620" spans="1:19" ht="14.45" x14ac:dyDescent="0.3">
      <c r="A1620">
        <v>9</v>
      </c>
      <c r="C1620" t="str">
        <f t="shared" si="284"/>
        <v>ODS9«</v>
      </c>
      <c r="D1620" s="8" t="s">
        <v>13</v>
      </c>
      <c r="E1620" s="8"/>
      <c r="F1620" s="2">
        <v>3.27</v>
      </c>
      <c r="G1620" s="2">
        <v>3.15</v>
      </c>
      <c r="H1620" s="2">
        <v>2.87</v>
      </c>
      <c r="I1620" s="2">
        <v>2.72</v>
      </c>
      <c r="J1620" s="2">
        <v>2.73</v>
      </c>
      <c r="K1620" s="2">
        <v>2.76</v>
      </c>
      <c r="L1620" s="2">
        <v>2.79</v>
      </c>
      <c r="N1620">
        <f>(L1620/G1620)^(1/5)-1</f>
        <v>-2.3979971134338363E-2</v>
      </c>
      <c r="O1620">
        <f t="shared" si="289"/>
        <v>-2.3979971134338363</v>
      </c>
      <c r="P1620">
        <f t="shared" si="290"/>
        <v>-5</v>
      </c>
      <c r="Q1620">
        <f t="shared" si="291"/>
        <v>3.39</v>
      </c>
      <c r="R1620">
        <f t="shared" si="292"/>
        <v>0.48</v>
      </c>
      <c r="S1620" s="3">
        <f>(L1620-R1620)/(Q1620-R1620)*100</f>
        <v>79.381443298969074</v>
      </c>
    </row>
    <row r="1621" spans="1:19" ht="14.45" x14ac:dyDescent="0.3">
      <c r="A1621">
        <v>9</v>
      </c>
      <c r="C1621" t="str">
        <f t="shared" si="284"/>
        <v>ODS9«</v>
      </c>
      <c r="D1621" s="8" t="s">
        <v>14</v>
      </c>
      <c r="E1621" s="8"/>
      <c r="F1621" s="2">
        <v>2.2400000000000002</v>
      </c>
      <c r="G1621" s="2">
        <v>2.23</v>
      </c>
      <c r="H1621" s="2">
        <v>2.27</v>
      </c>
      <c r="I1621" s="2">
        <v>2.2200000000000002</v>
      </c>
      <c r="J1621" s="2">
        <v>2.2000000000000002</v>
      </c>
      <c r="K1621" s="2">
        <v>2.2000000000000002</v>
      </c>
      <c r="L1621" s="2">
        <v>2.19</v>
      </c>
      <c r="N1621">
        <f>(L1621/G1621)^(1/5)-1</f>
        <v>-3.6134639977993821E-3</v>
      </c>
      <c r="O1621">
        <f t="shared" si="289"/>
        <v>-0.36134639977993821</v>
      </c>
      <c r="P1621">
        <f t="shared" si="290"/>
        <v>-0.90336599944984552</v>
      </c>
      <c r="Q1621">
        <f t="shared" si="291"/>
        <v>3.39</v>
      </c>
      <c r="R1621">
        <f t="shared" si="292"/>
        <v>0.48</v>
      </c>
      <c r="S1621" s="3">
        <f>(L1621-R1621)/(Q1621-R1621)*100</f>
        <v>58.762886597938135</v>
      </c>
    </row>
    <row r="1622" spans="1:19" ht="14.45" x14ac:dyDescent="0.3">
      <c r="A1622">
        <v>9</v>
      </c>
      <c r="C1622" t="str">
        <f t="shared" ref="C1622:C1685" si="293">IF(B1622="","ODS"&amp;A1622&amp;"«","ODS"&amp;A1622&amp;"«"&amp;" e ODS"&amp;B1622&amp;"«")</f>
        <v>ODS9«</v>
      </c>
      <c r="D1622" s="8" t="s">
        <v>15</v>
      </c>
      <c r="E1622" s="8"/>
      <c r="F1622" s="2">
        <v>0.82</v>
      </c>
      <c r="G1622" s="2">
        <v>0.84</v>
      </c>
      <c r="H1622" s="2">
        <v>0.97</v>
      </c>
      <c r="I1622" s="2">
        <v>1.01</v>
      </c>
      <c r="J1622" s="2">
        <v>1.1499999999999999</v>
      </c>
      <c r="K1622" s="2">
        <v>1.21</v>
      </c>
      <c r="L1622" s="2">
        <v>1.27</v>
      </c>
      <c r="N1622">
        <f>(L1622/G1622)^(1/5)-1</f>
        <v>8.6187716129870973E-2</v>
      </c>
      <c r="O1622">
        <f t="shared" si="289"/>
        <v>8.6187716129870964</v>
      </c>
      <c r="P1622">
        <f t="shared" si="290"/>
        <v>5</v>
      </c>
      <c r="Q1622">
        <f t="shared" si="291"/>
        <v>3.39</v>
      </c>
      <c r="R1622">
        <f t="shared" si="292"/>
        <v>0.48</v>
      </c>
      <c r="S1622" s="3">
        <f>(L1622-R1622)/(Q1622-R1622)*100</f>
        <v>27.147766323024054</v>
      </c>
    </row>
    <row r="1623" spans="1:19" ht="14.45" x14ac:dyDescent="0.3">
      <c r="A1623">
        <v>9</v>
      </c>
      <c r="C1623" t="str">
        <f t="shared" si="293"/>
        <v>ODS9«</v>
      </c>
      <c r="D1623" s="8" t="s">
        <v>16</v>
      </c>
      <c r="E1623" s="8"/>
      <c r="F1623" s="2">
        <v>1.39</v>
      </c>
      <c r="G1623" s="2">
        <v>1.35</v>
      </c>
      <c r="H1623" s="2">
        <v>1.34</v>
      </c>
      <c r="I1623" s="2">
        <v>1.18</v>
      </c>
      <c r="J1623" s="2">
        <v>1.32</v>
      </c>
      <c r="K1623" s="2">
        <v>1.51</v>
      </c>
      <c r="L1623" s="2">
        <v>1.48</v>
      </c>
      <c r="N1623">
        <f>(L1623/G1623)^(1/5)-1</f>
        <v>1.8557590042574956E-2</v>
      </c>
      <c r="O1623">
        <f t="shared" si="289"/>
        <v>1.8557590042574956</v>
      </c>
      <c r="P1623">
        <f t="shared" si="290"/>
        <v>4.6393975106437395</v>
      </c>
      <c r="Q1623">
        <f t="shared" si="291"/>
        <v>3.39</v>
      </c>
      <c r="R1623">
        <f t="shared" si="292"/>
        <v>0.48</v>
      </c>
      <c r="S1623" s="3">
        <f>(L1623-R1623)/(Q1623-R1623)*100</f>
        <v>34.364261168384878</v>
      </c>
    </row>
    <row r="1624" spans="1:19" ht="14.45" x14ac:dyDescent="0.3">
      <c r="A1624">
        <v>9</v>
      </c>
      <c r="C1624" t="str">
        <f t="shared" si="293"/>
        <v>ODS9«</v>
      </c>
      <c r="D1624" s="8" t="s">
        <v>17</v>
      </c>
      <c r="E1624" s="8"/>
      <c r="F1624" s="2">
        <v>1.57</v>
      </c>
      <c r="G1624" s="2">
        <v>1.52</v>
      </c>
      <c r="H1624" s="2">
        <v>1.18</v>
      </c>
      <c r="I1624" s="2">
        <v>1.17</v>
      </c>
      <c r="J1624" s="2">
        <v>1.22</v>
      </c>
      <c r="K1624" s="2">
        <v>1.1399999999999999</v>
      </c>
      <c r="L1624" s="2">
        <v>0.78</v>
      </c>
      <c r="N1624">
        <f>(L1624/G1624)^(1/5)-1</f>
        <v>-0.12491507380982469</v>
      </c>
      <c r="O1624">
        <f t="shared" si="289"/>
        <v>-12.491507380982469</v>
      </c>
      <c r="P1624">
        <f t="shared" si="290"/>
        <v>-5</v>
      </c>
      <c r="Q1624">
        <f t="shared" si="291"/>
        <v>3.39</v>
      </c>
      <c r="R1624">
        <f t="shared" si="292"/>
        <v>0.48</v>
      </c>
      <c r="S1624" s="3">
        <f>(L1624-R1624)/(Q1624-R1624)*100</f>
        <v>10.309278350515465</v>
      </c>
    </row>
    <row r="1625" spans="1:19" ht="14.45" x14ac:dyDescent="0.3">
      <c r="A1625">
        <v>9</v>
      </c>
      <c r="C1625" t="str">
        <f t="shared" si="293"/>
        <v>ODS9«</v>
      </c>
      <c r="D1625" s="8" t="s">
        <v>18</v>
      </c>
      <c r="E1625" s="8"/>
      <c r="F1625" s="2">
        <v>1.3</v>
      </c>
      <c r="G1625" s="2">
        <v>1.34</v>
      </c>
      <c r="H1625" s="2">
        <v>1.34</v>
      </c>
      <c r="I1625" s="2">
        <v>1.37</v>
      </c>
      <c r="J1625" s="2">
        <v>1.37</v>
      </c>
      <c r="K1625" s="2">
        <v>1.42</v>
      </c>
      <c r="L1625" s="2">
        <v>1.45</v>
      </c>
      <c r="N1625">
        <f>(L1625/G1625)^(1/5)-1</f>
        <v>1.5903930909294761E-2</v>
      </c>
      <c r="O1625">
        <f t="shared" si="289"/>
        <v>1.5903930909294761</v>
      </c>
      <c r="P1625">
        <f t="shared" si="290"/>
        <v>3.9759827273236903</v>
      </c>
      <c r="Q1625">
        <f t="shared" si="291"/>
        <v>3.39</v>
      </c>
      <c r="R1625">
        <f t="shared" si="292"/>
        <v>0.48</v>
      </c>
      <c r="S1625" s="3">
        <f>(L1625-R1625)/(Q1625-R1625)*100</f>
        <v>33.333333333333329</v>
      </c>
    </row>
    <row r="1626" spans="1:19" ht="14.45" x14ac:dyDescent="0.3">
      <c r="A1626">
        <v>9</v>
      </c>
      <c r="C1626" t="str">
        <f t="shared" si="293"/>
        <v>ODS9«</v>
      </c>
      <c r="D1626" s="8" t="s">
        <v>19</v>
      </c>
      <c r="E1626" s="8"/>
      <c r="F1626" s="2">
        <v>0.61</v>
      </c>
      <c r="G1626" s="2">
        <v>0.69</v>
      </c>
      <c r="H1626" s="2">
        <v>0.62</v>
      </c>
      <c r="I1626" s="2">
        <v>0.44</v>
      </c>
      <c r="J1626" s="2">
        <v>0.51</v>
      </c>
      <c r="K1626" s="2">
        <v>0.64</v>
      </c>
      <c r="L1626" s="2">
        <v>0.64</v>
      </c>
      <c r="N1626">
        <f>(L1626/G1626)^(1/5)-1</f>
        <v>-1.4932078399215953E-2</v>
      </c>
      <c r="O1626">
        <f t="shared" si="289"/>
        <v>-1.4932078399215953</v>
      </c>
      <c r="P1626">
        <f t="shared" si="290"/>
        <v>-3.7330195998039883</v>
      </c>
      <c r="Q1626">
        <f t="shared" si="291"/>
        <v>3.39</v>
      </c>
      <c r="R1626">
        <f t="shared" si="292"/>
        <v>0.48</v>
      </c>
      <c r="S1626" s="3">
        <f>(L1626-R1626)/(Q1626-R1626)*100</f>
        <v>5.4982817869415817</v>
      </c>
    </row>
    <row r="1627" spans="1:19" ht="14.45" x14ac:dyDescent="0.3">
      <c r="A1627">
        <v>9</v>
      </c>
      <c r="C1627" t="str">
        <f t="shared" si="293"/>
        <v>ODS9«</v>
      </c>
      <c r="D1627" s="8" t="s">
        <v>20</v>
      </c>
      <c r="E1627" s="8"/>
      <c r="F1627" s="2">
        <v>0.95</v>
      </c>
      <c r="G1627" s="2">
        <v>1.03</v>
      </c>
      <c r="H1627" s="2">
        <v>1.04</v>
      </c>
      <c r="I1627" s="2">
        <v>0.84</v>
      </c>
      <c r="J1627" s="2">
        <v>0.9</v>
      </c>
      <c r="K1627" s="2">
        <v>0.94</v>
      </c>
      <c r="L1627" s="2">
        <v>0.99</v>
      </c>
      <c r="N1627">
        <f>(L1627/G1627)^(1/5)-1</f>
        <v>-7.890532634944325E-3</v>
      </c>
      <c r="O1627">
        <f t="shared" si="289"/>
        <v>-0.7890532634944325</v>
      </c>
      <c r="P1627">
        <f t="shared" si="290"/>
        <v>-1.9726331587360812</v>
      </c>
      <c r="Q1627">
        <f t="shared" si="291"/>
        <v>3.39</v>
      </c>
      <c r="R1627">
        <f t="shared" si="292"/>
        <v>0.48</v>
      </c>
      <c r="S1627" s="3">
        <f>(L1627-R1627)/(Q1627-R1627)*100</f>
        <v>17.525773195876287</v>
      </c>
    </row>
    <row r="1628" spans="1:19" ht="14.45" x14ac:dyDescent="0.3">
      <c r="A1628">
        <v>9</v>
      </c>
      <c r="C1628" t="str">
        <f t="shared" si="293"/>
        <v>ODS9«</v>
      </c>
      <c r="D1628" s="8" t="s">
        <v>21</v>
      </c>
      <c r="E1628" s="8"/>
      <c r="F1628" s="2">
        <v>1.3</v>
      </c>
      <c r="G1628" s="2">
        <v>1.27</v>
      </c>
      <c r="H1628" s="2">
        <v>1.3</v>
      </c>
      <c r="I1628" s="2">
        <v>1.3</v>
      </c>
      <c r="J1628" s="2">
        <v>1.27</v>
      </c>
      <c r="K1628" s="2">
        <v>1.17</v>
      </c>
      <c r="L1628" s="2">
        <v>1.19</v>
      </c>
      <c r="N1628">
        <f>(L1628/G1628)^(1/5)-1</f>
        <v>-1.2928419296670657E-2</v>
      </c>
      <c r="O1628">
        <f t="shared" si="289"/>
        <v>-1.2928419296670657</v>
      </c>
      <c r="P1628">
        <f t="shared" si="290"/>
        <v>-3.2321048241676644</v>
      </c>
      <c r="Q1628">
        <f t="shared" si="291"/>
        <v>3.39</v>
      </c>
      <c r="R1628">
        <f t="shared" si="292"/>
        <v>0.48</v>
      </c>
      <c r="S1628" s="3">
        <f>(L1628-R1628)/(Q1628-R1628)*100</f>
        <v>24.39862542955326</v>
      </c>
    </row>
    <row r="1629" spans="1:19" ht="14.45" x14ac:dyDescent="0.3">
      <c r="A1629">
        <v>9</v>
      </c>
      <c r="C1629" t="str">
        <f t="shared" si="293"/>
        <v>ODS9«</v>
      </c>
      <c r="D1629" s="8" t="s">
        <v>22</v>
      </c>
      <c r="E1629" s="8"/>
      <c r="F1629" s="2">
        <v>0.74</v>
      </c>
      <c r="G1629" s="2">
        <v>0.69</v>
      </c>
      <c r="H1629" s="2">
        <v>0.72</v>
      </c>
      <c r="I1629" s="2">
        <v>0.56000000000000005</v>
      </c>
      <c r="J1629" s="2">
        <v>0.56999999999999995</v>
      </c>
      <c r="K1629" s="2">
        <v>0.6</v>
      </c>
      <c r="L1629" s="2">
        <v>0.61</v>
      </c>
      <c r="N1629">
        <f>(L1629/G1629)^(1/5)-1</f>
        <v>-2.4345282373181454E-2</v>
      </c>
      <c r="O1629">
        <f t="shared" si="289"/>
        <v>-2.4345282373181454</v>
      </c>
      <c r="P1629">
        <f t="shared" si="290"/>
        <v>-5</v>
      </c>
      <c r="Q1629">
        <f t="shared" si="291"/>
        <v>3.39</v>
      </c>
      <c r="R1629">
        <f t="shared" si="292"/>
        <v>0.48</v>
      </c>
      <c r="S1629" s="3">
        <f>(L1629-R1629)/(Q1629-R1629)*100</f>
        <v>4.4673539518900345</v>
      </c>
    </row>
    <row r="1630" spans="1:19" ht="14.45" x14ac:dyDescent="0.3">
      <c r="A1630">
        <v>9</v>
      </c>
      <c r="C1630" t="str">
        <f t="shared" si="293"/>
        <v>ODS9«</v>
      </c>
      <c r="D1630" s="8" t="s">
        <v>23</v>
      </c>
      <c r="E1630" s="8"/>
      <c r="F1630" s="2">
        <v>2.16</v>
      </c>
      <c r="G1630" s="2">
        <v>2.17</v>
      </c>
      <c r="H1630" s="2">
        <v>2.15</v>
      </c>
      <c r="I1630" s="2">
        <v>2.15</v>
      </c>
      <c r="J1630" s="2">
        <v>2.1800000000000002</v>
      </c>
      <c r="K1630" s="2">
        <v>2.14</v>
      </c>
      <c r="L1630" s="2">
        <v>2.16</v>
      </c>
      <c r="N1630">
        <f>(L1630/G1630)^(1/5)-1</f>
        <v>-9.233626094036218E-4</v>
      </c>
      <c r="O1630">
        <f t="shared" si="289"/>
        <v>-9.233626094036218E-2</v>
      </c>
      <c r="P1630">
        <f t="shared" si="290"/>
        <v>-0.23084065235090545</v>
      </c>
      <c r="Q1630">
        <f t="shared" si="291"/>
        <v>3.39</v>
      </c>
      <c r="R1630">
        <f t="shared" si="292"/>
        <v>0.48</v>
      </c>
      <c r="S1630" s="3">
        <f>(L1630-R1630)/(Q1630-R1630)*100</f>
        <v>57.731958762886606</v>
      </c>
    </row>
    <row r="1631" spans="1:19" ht="14.45" x14ac:dyDescent="0.3">
      <c r="A1631">
        <v>9</v>
      </c>
      <c r="C1631" t="str">
        <f t="shared" si="293"/>
        <v>ODS9«</v>
      </c>
      <c r="D1631" s="8" t="s">
        <v>24</v>
      </c>
      <c r="E1631" s="8"/>
      <c r="F1631" s="2">
        <v>0.88</v>
      </c>
      <c r="G1631" s="2">
        <v>0.94</v>
      </c>
      <c r="H1631" s="2">
        <v>1</v>
      </c>
      <c r="I1631" s="2">
        <v>0.96</v>
      </c>
      <c r="J1631" s="2">
        <v>1.03</v>
      </c>
      <c r="K1631" s="2">
        <v>1.21</v>
      </c>
      <c r="L1631" s="2">
        <v>1.32</v>
      </c>
      <c r="N1631">
        <f>(L1631/G1631)^(1/5)-1</f>
        <v>7.0259805697204802E-2</v>
      </c>
      <c r="O1631">
        <f t="shared" si="289"/>
        <v>7.0259805697204802</v>
      </c>
      <c r="P1631">
        <f t="shared" si="290"/>
        <v>5</v>
      </c>
      <c r="Q1631">
        <f t="shared" si="291"/>
        <v>3.39</v>
      </c>
      <c r="R1631">
        <f t="shared" si="292"/>
        <v>0.48</v>
      </c>
      <c r="S1631" s="3">
        <f>(L1631-R1631)/(Q1631-R1631)*100</f>
        <v>28.865979381443303</v>
      </c>
    </row>
    <row r="1632" spans="1:19" ht="14.45" x14ac:dyDescent="0.3">
      <c r="A1632">
        <v>9</v>
      </c>
      <c r="C1632" t="str">
        <f t="shared" si="293"/>
        <v>ODS9«</v>
      </c>
      <c r="D1632" s="8" t="s">
        <v>25</v>
      </c>
      <c r="E1632" s="8"/>
      <c r="F1632" s="2">
        <v>1.32</v>
      </c>
      <c r="G1632" s="2">
        <v>1.29</v>
      </c>
      <c r="H1632" s="2">
        <v>1.24</v>
      </c>
      <c r="I1632" s="2">
        <v>1.28</v>
      </c>
      <c r="J1632" s="2">
        <v>1.32</v>
      </c>
      <c r="K1632" s="2">
        <v>1.35</v>
      </c>
      <c r="L1632" s="2">
        <v>1.4</v>
      </c>
      <c r="N1632">
        <f>(L1632/G1632)^(1/5)-1</f>
        <v>1.6500660281270507E-2</v>
      </c>
      <c r="O1632">
        <f t="shared" si="289"/>
        <v>1.6500660281270507</v>
      </c>
      <c r="P1632">
        <f t="shared" si="290"/>
        <v>4.1251650703176264</v>
      </c>
      <c r="Q1632">
        <f t="shared" si="291"/>
        <v>3.39</v>
      </c>
      <c r="R1632">
        <f t="shared" si="292"/>
        <v>0.48</v>
      </c>
      <c r="S1632" s="3">
        <f>(L1632-R1632)/(Q1632-R1632)*100</f>
        <v>31.615120274914087</v>
      </c>
    </row>
    <row r="1633" spans="1:19" ht="14.45" x14ac:dyDescent="0.3">
      <c r="A1633">
        <v>9</v>
      </c>
      <c r="C1633" t="str">
        <f t="shared" si="293"/>
        <v>ODS9«</v>
      </c>
      <c r="D1633" s="8" t="s">
        <v>26</v>
      </c>
      <c r="E1633" s="8"/>
      <c r="F1633" s="2">
        <v>1.88</v>
      </c>
      <c r="G1633" s="2">
        <v>1.96</v>
      </c>
      <c r="H1633" s="2">
        <v>1.92</v>
      </c>
      <c r="I1633" s="2">
        <v>1.67</v>
      </c>
      <c r="J1633" s="2">
        <v>1.77</v>
      </c>
      <c r="K1633" s="2">
        <v>1.9</v>
      </c>
      <c r="L1633" s="2">
        <v>1.94</v>
      </c>
      <c r="N1633">
        <f>(L1633/G1633)^(1/5)-1</f>
        <v>-2.0491975553743602E-3</v>
      </c>
      <c r="O1633">
        <f t="shared" si="289"/>
        <v>-0.20491975553743602</v>
      </c>
      <c r="P1633">
        <f t="shared" si="290"/>
        <v>-0.51229938884359005</v>
      </c>
      <c r="Q1633">
        <f t="shared" si="291"/>
        <v>3.39</v>
      </c>
      <c r="R1633">
        <f t="shared" si="292"/>
        <v>0.48</v>
      </c>
      <c r="S1633" s="3">
        <f>(L1633-R1633)/(Q1633-R1633)*100</f>
        <v>50.171821305841924</v>
      </c>
    </row>
    <row r="1634" spans="1:19" ht="14.45" x14ac:dyDescent="0.3">
      <c r="A1634">
        <v>9</v>
      </c>
      <c r="C1634" t="str">
        <f t="shared" si="293"/>
        <v>ODS9«</v>
      </c>
      <c r="D1634" s="8" t="s">
        <v>27</v>
      </c>
      <c r="E1634" s="8"/>
      <c r="F1634" s="2">
        <v>0.39</v>
      </c>
      <c r="G1634" s="2">
        <v>0.38</v>
      </c>
      <c r="H1634" s="2">
        <v>0.49</v>
      </c>
      <c r="I1634" s="2">
        <v>0.48</v>
      </c>
      <c r="J1634" s="2">
        <v>0.5</v>
      </c>
      <c r="K1634" s="2">
        <v>0.5</v>
      </c>
      <c r="L1634" s="2">
        <v>0.48</v>
      </c>
      <c r="N1634">
        <f>(L1634/G1634)^(1/5)-1</f>
        <v>4.7831688302757414E-2</v>
      </c>
      <c r="O1634">
        <f t="shared" si="289"/>
        <v>4.7831688302757414</v>
      </c>
      <c r="P1634">
        <f t="shared" si="290"/>
        <v>5</v>
      </c>
      <c r="Q1634">
        <f t="shared" si="291"/>
        <v>3.39</v>
      </c>
      <c r="R1634">
        <f t="shared" si="292"/>
        <v>0.48</v>
      </c>
      <c r="S1634" s="3">
        <f>(L1634-R1634)/(Q1634-R1634)*100</f>
        <v>0</v>
      </c>
    </row>
    <row r="1635" spans="1:19" ht="14.45" x14ac:dyDescent="0.3">
      <c r="A1635">
        <v>9</v>
      </c>
      <c r="C1635" t="str">
        <f t="shared" si="293"/>
        <v>ODS9«</v>
      </c>
      <c r="D1635" s="8" t="s">
        <v>28</v>
      </c>
      <c r="E1635" s="8"/>
      <c r="F1635" s="2">
        <v>3.26</v>
      </c>
      <c r="G1635" s="2">
        <v>3.1</v>
      </c>
      <c r="H1635" s="2">
        <v>3.22</v>
      </c>
      <c r="I1635" s="2">
        <v>3.25</v>
      </c>
      <c r="J1635" s="2">
        <v>3.36</v>
      </c>
      <c r="K1635" s="2">
        <v>3.32</v>
      </c>
      <c r="L1635" s="2">
        <v>3.39</v>
      </c>
      <c r="N1635">
        <f>(L1635/G1635)^(1/5)-1</f>
        <v>1.8046466501702163E-2</v>
      </c>
      <c r="O1635">
        <f t="shared" si="289"/>
        <v>1.8046466501702163</v>
      </c>
      <c r="P1635">
        <f t="shared" si="290"/>
        <v>4.5116166254255408</v>
      </c>
      <c r="Q1635">
        <f t="shared" si="291"/>
        <v>3.39</v>
      </c>
      <c r="R1635">
        <f t="shared" si="292"/>
        <v>0.48</v>
      </c>
      <c r="S1635" s="3">
        <f>(L1635-R1635)/(Q1635-R1635)*100</f>
        <v>100</v>
      </c>
    </row>
    <row r="1636" spans="1:19" ht="14.45" x14ac:dyDescent="0.3">
      <c r="A1636">
        <v>9</v>
      </c>
      <c r="C1636" t="str">
        <f t="shared" si="293"/>
        <v>ODS9«</v>
      </c>
      <c r="D1636" s="8" t="s">
        <v>29</v>
      </c>
      <c r="E1636" s="8"/>
      <c r="F1636" s="2">
        <v>2.1</v>
      </c>
      <c r="G1636" s="2">
        <v>2.11</v>
      </c>
      <c r="H1636" s="2">
        <v>2.13</v>
      </c>
      <c r="I1636" s="2">
        <v>2.12</v>
      </c>
      <c r="J1636" s="2">
        <v>2.16</v>
      </c>
      <c r="K1636" s="2">
        <v>2.1800000000000002</v>
      </c>
      <c r="L1636" s="2">
        <v>2.2000000000000002</v>
      </c>
      <c r="N1636">
        <f>(L1636/G1636)^(1/5)-1</f>
        <v>8.3888736214607906E-3</v>
      </c>
      <c r="O1636">
        <f t="shared" si="289"/>
        <v>0.83888736214607906</v>
      </c>
      <c r="P1636">
        <f t="shared" si="290"/>
        <v>2.0972184053651977</v>
      </c>
      <c r="Q1636">
        <f t="shared" si="291"/>
        <v>3.39</v>
      </c>
      <c r="R1636">
        <f t="shared" si="292"/>
        <v>0.48</v>
      </c>
      <c r="S1636" s="3">
        <f>(L1636-R1636)/(Q1636-R1636)*100</f>
        <v>59.106529209621996</v>
      </c>
    </row>
    <row r="1637" spans="1:19" ht="14.45" x14ac:dyDescent="0.3">
      <c r="A1637">
        <v>9</v>
      </c>
      <c r="C1637" t="str">
        <f t="shared" si="293"/>
        <v>ODS9«</v>
      </c>
      <c r="D1637" s="7" t="s">
        <v>91</v>
      </c>
      <c r="E1637" s="7"/>
      <c r="F1637" s="2"/>
      <c r="G1637" s="2"/>
      <c r="H1637" s="2"/>
      <c r="I1637" s="2"/>
      <c r="J1637" s="2"/>
      <c r="K1637" s="2"/>
      <c r="L1637" s="2"/>
      <c r="M1637" s="2"/>
      <c r="O1637" t="s">
        <v>195</v>
      </c>
      <c r="S1637" s="3"/>
    </row>
    <row r="1638" spans="1:19" ht="14.45" x14ac:dyDescent="0.3">
      <c r="A1638">
        <v>9</v>
      </c>
      <c r="C1638" t="str">
        <f t="shared" si="293"/>
        <v>ODS9«</v>
      </c>
      <c r="D1638" s="8" t="s">
        <v>2</v>
      </c>
      <c r="E1638" s="8"/>
      <c r="F1638" s="2">
        <v>328.72</v>
      </c>
      <c r="G1638" s="2">
        <v>316.52999999999997</v>
      </c>
      <c r="H1638" s="2">
        <v>303.69</v>
      </c>
      <c r="I1638" s="2">
        <v>302.76</v>
      </c>
      <c r="J1638" s="2">
        <v>308.98</v>
      </c>
      <c r="K1638" s="2">
        <v>321.61</v>
      </c>
      <c r="L1638" s="2">
        <v>322.07</v>
      </c>
      <c r="M1638" s="2">
        <v>312.07</v>
      </c>
      <c r="N1638">
        <f>(M1638/H1638)^(1/5)-1</f>
        <v>5.4588610479096022E-3</v>
      </c>
      <c r="O1638">
        <f>N1638*100</f>
        <v>0.54588610479096022</v>
      </c>
      <c r="P1638">
        <f>IF(O1638&lt;-2,-5,IF(O1638&gt;2,5,2.5*O1638))</f>
        <v>1.3647152619774006</v>
      </c>
      <c r="Q1638">
        <f>MAX($M$1638:$M$1664)</f>
        <v>629.28</v>
      </c>
      <c r="R1638">
        <f>MIN($M$1638:$M$1664)</f>
        <v>2.79</v>
      </c>
      <c r="S1638" s="3">
        <f>(M1638-R1638)/(Q1638-R1638)*100</f>
        <v>49.367108812590779</v>
      </c>
    </row>
    <row r="1639" spans="1:19" ht="14.45" x14ac:dyDescent="0.3">
      <c r="A1639">
        <v>9</v>
      </c>
      <c r="C1639" t="str">
        <f t="shared" si="293"/>
        <v>ODS9«</v>
      </c>
      <c r="D1639" s="8" t="s">
        <v>3</v>
      </c>
      <c r="E1639" s="8"/>
      <c r="F1639" s="2">
        <v>235.03</v>
      </c>
      <c r="G1639" s="2">
        <v>229.81</v>
      </c>
      <c r="H1639" s="2">
        <v>230.14</v>
      </c>
      <c r="I1639" s="2">
        <v>231.67</v>
      </c>
      <c r="J1639" s="2">
        <v>251.09</v>
      </c>
      <c r="K1639" s="2">
        <v>258.02</v>
      </c>
      <c r="L1639" s="2">
        <v>264.19</v>
      </c>
      <c r="M1639" s="2">
        <v>258.73</v>
      </c>
      <c r="N1639">
        <f>(M1639/H1639)^(1/5)-1</f>
        <v>2.3695834121304493E-2</v>
      </c>
      <c r="O1639">
        <f t="shared" ref="O1639:O1665" si="294">N1639*100</f>
        <v>2.3695834121304493</v>
      </c>
      <c r="P1639">
        <f t="shared" ref="P1639:P1665" si="295">IF(O1639&lt;-2,-5,IF(O1639&gt;2,5,2.5*O1639))</f>
        <v>5</v>
      </c>
      <c r="Q1639">
        <f t="shared" ref="Q1639:Q1665" si="296">MAX($M$1638:$M$1664)</f>
        <v>629.28</v>
      </c>
      <c r="R1639">
        <f t="shared" ref="R1639:R1665" si="297">MIN($M$1638:$M$1664)</f>
        <v>2.79</v>
      </c>
      <c r="S1639" s="3">
        <f>(M1639-R1639)/(Q1639-R1639)*100</f>
        <v>40.853006432664529</v>
      </c>
    </row>
    <row r="1640" spans="1:19" ht="14.45" x14ac:dyDescent="0.3">
      <c r="A1640">
        <v>9</v>
      </c>
      <c r="C1640" t="str">
        <f t="shared" si="293"/>
        <v>ODS9«</v>
      </c>
      <c r="D1640" s="8" t="s">
        <v>4</v>
      </c>
      <c r="E1640" s="8"/>
      <c r="F1640" s="2">
        <v>168.65</v>
      </c>
      <c r="G1640" s="2">
        <v>171.91</v>
      </c>
      <c r="H1640" s="2">
        <v>181.03</v>
      </c>
      <c r="I1640" s="2">
        <v>195.12</v>
      </c>
      <c r="J1640" s="2">
        <v>189.18</v>
      </c>
      <c r="K1640" s="2">
        <v>205.48</v>
      </c>
      <c r="L1640" s="2">
        <v>210.81</v>
      </c>
      <c r="M1640" s="2">
        <v>208.29</v>
      </c>
      <c r="N1640">
        <f>(M1640/H1640)^(1/5)-1</f>
        <v>2.8450926394292475E-2</v>
      </c>
      <c r="O1640">
        <f t="shared" si="294"/>
        <v>2.8450926394292475</v>
      </c>
      <c r="P1640">
        <f t="shared" si="295"/>
        <v>5</v>
      </c>
      <c r="Q1640">
        <f t="shared" si="296"/>
        <v>629.28</v>
      </c>
      <c r="R1640">
        <f t="shared" si="297"/>
        <v>2.79</v>
      </c>
      <c r="S1640" s="3">
        <f>(M1640-R1640)/(Q1640-R1640)*100</f>
        <v>32.80180050758991</v>
      </c>
    </row>
    <row r="1641" spans="1:19" ht="14.45" x14ac:dyDescent="0.3">
      <c r="A1641">
        <v>9</v>
      </c>
      <c r="C1641" t="str">
        <f t="shared" si="293"/>
        <v>ODS9«</v>
      </c>
      <c r="D1641" s="8" t="s">
        <v>5</v>
      </c>
      <c r="E1641" s="8"/>
      <c r="F1641" s="2">
        <v>3.17</v>
      </c>
      <c r="G1641" s="2">
        <v>4.71</v>
      </c>
      <c r="H1641" s="2">
        <v>4.5999999999999996</v>
      </c>
      <c r="I1641" s="2">
        <v>2.81</v>
      </c>
      <c r="J1641" s="2">
        <v>4.5199999999999996</v>
      </c>
      <c r="K1641" s="2">
        <v>4.41</v>
      </c>
      <c r="L1641" s="2">
        <v>5.0199999999999996</v>
      </c>
      <c r="M1641" s="2">
        <v>7.48</v>
      </c>
      <c r="N1641">
        <f>(M1641/H1641)^(1/5)-1</f>
        <v>0.10211966933538164</v>
      </c>
      <c r="O1641">
        <f t="shared" si="294"/>
        <v>10.211966933538164</v>
      </c>
      <c r="P1641">
        <f t="shared" si="295"/>
        <v>5</v>
      </c>
      <c r="Q1641">
        <f t="shared" si="296"/>
        <v>629.28</v>
      </c>
      <c r="R1641">
        <f t="shared" si="297"/>
        <v>2.79</v>
      </c>
      <c r="S1641" s="3">
        <f>(M1641-R1641)/(Q1641-R1641)*100</f>
        <v>0.74861530112212493</v>
      </c>
    </row>
    <row r="1642" spans="1:19" ht="14.45" x14ac:dyDescent="0.3">
      <c r="A1642">
        <v>9</v>
      </c>
      <c r="C1642" t="str">
        <f t="shared" si="293"/>
        <v>ODS9«</v>
      </c>
      <c r="D1642" s="8" t="s">
        <v>6</v>
      </c>
      <c r="E1642" s="8"/>
      <c r="F1642" s="2">
        <v>47.57</v>
      </c>
      <c r="G1642" s="2">
        <v>51.61</v>
      </c>
      <c r="H1642" s="2">
        <v>46.01</v>
      </c>
      <c r="I1642" s="2">
        <v>42.28</v>
      </c>
      <c r="J1642" s="2">
        <v>57.01</v>
      </c>
      <c r="K1642" s="2">
        <v>56.32</v>
      </c>
      <c r="L1642" s="2">
        <v>54.42</v>
      </c>
      <c r="M1642" s="2">
        <v>72.069999999999993</v>
      </c>
      <c r="N1642">
        <f>(M1642/H1642)^(1/5)-1</f>
        <v>9.3907141888776913E-2</v>
      </c>
      <c r="O1642">
        <f t="shared" si="294"/>
        <v>9.3907141888776913</v>
      </c>
      <c r="P1642">
        <f t="shared" si="295"/>
        <v>5</v>
      </c>
      <c r="Q1642">
        <f t="shared" si="296"/>
        <v>629.28</v>
      </c>
      <c r="R1642">
        <f t="shared" si="297"/>
        <v>2.79</v>
      </c>
      <c r="S1642" s="3">
        <f>(M1642-R1642)/(Q1642-R1642)*100</f>
        <v>11.058436686938338</v>
      </c>
    </row>
    <row r="1643" spans="1:19" ht="14.45" x14ac:dyDescent="0.3">
      <c r="A1643">
        <v>9</v>
      </c>
      <c r="C1643" t="str">
        <f t="shared" si="293"/>
        <v>ODS9«</v>
      </c>
      <c r="D1643" s="8" t="s">
        <v>7</v>
      </c>
      <c r="E1643" s="8"/>
      <c r="F1643" s="2">
        <v>2.35</v>
      </c>
      <c r="G1643" s="2">
        <v>2.83</v>
      </c>
      <c r="H1643" s="2">
        <v>2.14</v>
      </c>
      <c r="I1643" s="2">
        <v>3.83</v>
      </c>
      <c r="J1643" s="2">
        <v>2.42</v>
      </c>
      <c r="K1643" s="2">
        <v>3.42</v>
      </c>
      <c r="L1643" s="2">
        <v>4.67</v>
      </c>
      <c r="M1643" s="2">
        <v>5.42</v>
      </c>
      <c r="N1643">
        <f>(M1643/H1643)^(1/5)-1</f>
        <v>0.20425124128778904</v>
      </c>
      <c r="O1643">
        <f t="shared" si="294"/>
        <v>20.425124128778904</v>
      </c>
      <c r="P1643">
        <f t="shared" si="295"/>
        <v>5</v>
      </c>
      <c r="Q1643">
        <f t="shared" si="296"/>
        <v>629.28</v>
      </c>
      <c r="R1643">
        <f t="shared" si="297"/>
        <v>2.79</v>
      </c>
      <c r="S1643" s="3">
        <f>(M1643-R1643)/(Q1643-R1643)*100</f>
        <v>0.41979919871027466</v>
      </c>
    </row>
    <row r="1644" spans="1:19" ht="14.45" x14ac:dyDescent="0.3">
      <c r="A1644">
        <v>9</v>
      </c>
      <c r="C1644" t="str">
        <f t="shared" si="293"/>
        <v>ODS9«</v>
      </c>
      <c r="D1644" s="8" t="s">
        <v>8</v>
      </c>
      <c r="E1644" s="8"/>
      <c r="F1644" s="2">
        <v>345.86</v>
      </c>
      <c r="G1644" s="2">
        <v>351.38</v>
      </c>
      <c r="H1644" s="2">
        <v>337.82</v>
      </c>
      <c r="I1644" s="2">
        <v>323.85000000000002</v>
      </c>
      <c r="J1644" s="2">
        <v>362.36</v>
      </c>
      <c r="K1644" s="2">
        <v>411.66</v>
      </c>
      <c r="L1644" s="2">
        <v>415.35</v>
      </c>
      <c r="M1644" s="2">
        <v>412.86</v>
      </c>
      <c r="N1644">
        <f>(M1644/H1644)^(1/5)-1</f>
        <v>4.093470949199518E-2</v>
      </c>
      <c r="O1644">
        <f t="shared" si="294"/>
        <v>4.093470949199518</v>
      </c>
      <c r="P1644">
        <f t="shared" si="295"/>
        <v>5</v>
      </c>
      <c r="Q1644">
        <f t="shared" si="296"/>
        <v>629.28</v>
      </c>
      <c r="R1644">
        <f t="shared" si="297"/>
        <v>2.79</v>
      </c>
      <c r="S1644" s="3">
        <f>(M1644-R1644)/(Q1644-R1644)*100</f>
        <v>65.455154910692897</v>
      </c>
    </row>
    <row r="1645" spans="1:19" ht="14.45" x14ac:dyDescent="0.3">
      <c r="A1645">
        <v>9</v>
      </c>
      <c r="C1645" t="str">
        <f t="shared" si="293"/>
        <v>ODS9«</v>
      </c>
      <c r="D1645" s="8" t="s">
        <v>9</v>
      </c>
      <c r="E1645" s="8"/>
      <c r="F1645" s="2">
        <v>5.36</v>
      </c>
      <c r="G1645" s="2">
        <v>4.8</v>
      </c>
      <c r="H1645" s="2">
        <v>8.67</v>
      </c>
      <c r="I1645" s="2">
        <v>8.1</v>
      </c>
      <c r="J1645" s="2">
        <v>7.54</v>
      </c>
      <c r="K1645" s="2">
        <v>9.36</v>
      </c>
      <c r="L1645" s="2">
        <v>7.7</v>
      </c>
      <c r="M1645" s="2">
        <v>10.08</v>
      </c>
      <c r="N1645">
        <f>(M1645/H1645)^(1/5)-1</f>
        <v>3.0595607033750083E-2</v>
      </c>
      <c r="O1645">
        <f t="shared" si="294"/>
        <v>3.0595607033750083</v>
      </c>
      <c r="P1645">
        <f t="shared" si="295"/>
        <v>5</v>
      </c>
      <c r="Q1645">
        <f t="shared" si="296"/>
        <v>629.28</v>
      </c>
      <c r="R1645">
        <f t="shared" si="297"/>
        <v>2.79</v>
      </c>
      <c r="S1645" s="3">
        <f>(M1645-R1645)/(Q1645-R1645)*100</f>
        <v>1.1636259158166931</v>
      </c>
    </row>
    <row r="1646" spans="1:19" ht="14.45" x14ac:dyDescent="0.3">
      <c r="A1646">
        <v>9</v>
      </c>
      <c r="C1646" t="str">
        <f t="shared" si="293"/>
        <v>ODS9«</v>
      </c>
      <c r="D1646" s="8" t="s">
        <v>10</v>
      </c>
      <c r="E1646" s="8"/>
      <c r="F1646" s="2">
        <v>65.540000000000006</v>
      </c>
      <c r="G1646" s="2">
        <v>60.62</v>
      </c>
      <c r="H1646" s="2">
        <v>57.18</v>
      </c>
      <c r="I1646" s="2">
        <v>54.72</v>
      </c>
      <c r="J1646" s="2">
        <v>47.43</v>
      </c>
      <c r="K1646" s="2">
        <v>48.22</v>
      </c>
      <c r="L1646" s="2">
        <v>58.42</v>
      </c>
      <c r="M1646" s="2">
        <v>78.73</v>
      </c>
      <c r="N1646">
        <f>(M1646/H1646)^(1/5)-1</f>
        <v>6.6054039379376484E-2</v>
      </c>
      <c r="O1646">
        <f t="shared" si="294"/>
        <v>6.6054039379376484</v>
      </c>
      <c r="P1646">
        <f t="shared" si="295"/>
        <v>5</v>
      </c>
      <c r="Q1646">
        <f t="shared" si="296"/>
        <v>629.28</v>
      </c>
      <c r="R1646">
        <f t="shared" si="297"/>
        <v>2.79</v>
      </c>
      <c r="S1646" s="3">
        <f>(M1646-R1646)/(Q1646-R1646)*100</f>
        <v>12.121502338425195</v>
      </c>
    </row>
    <row r="1647" spans="1:19" ht="14.45" x14ac:dyDescent="0.3">
      <c r="A1647">
        <v>9</v>
      </c>
      <c r="C1647" t="str">
        <f t="shared" si="293"/>
        <v>ODS9«</v>
      </c>
      <c r="D1647" s="8" t="s">
        <v>11</v>
      </c>
      <c r="E1647" s="8"/>
      <c r="F1647" s="2">
        <v>32.26</v>
      </c>
      <c r="G1647" s="2">
        <v>31.65</v>
      </c>
      <c r="H1647" s="2">
        <v>32.68</v>
      </c>
      <c r="I1647" s="2">
        <v>33.86</v>
      </c>
      <c r="J1647" s="2">
        <v>35.86</v>
      </c>
      <c r="K1647" s="2">
        <v>38.06</v>
      </c>
      <c r="L1647" s="2">
        <v>39.99</v>
      </c>
      <c r="M1647" s="2">
        <v>37.840000000000003</v>
      </c>
      <c r="N1647">
        <f>(M1647/H1647)^(1/5)-1</f>
        <v>2.9754778570413087E-2</v>
      </c>
      <c r="O1647">
        <f t="shared" si="294"/>
        <v>2.9754778570413087</v>
      </c>
      <c r="P1647">
        <f t="shared" si="295"/>
        <v>5</v>
      </c>
      <c r="Q1647">
        <f t="shared" si="296"/>
        <v>629.28</v>
      </c>
      <c r="R1647">
        <f t="shared" si="297"/>
        <v>2.79</v>
      </c>
      <c r="S1647" s="3">
        <f>(M1647-R1647)/(Q1647-R1647)*100</f>
        <v>5.5946623250171603</v>
      </c>
    </row>
    <row r="1648" spans="1:19" ht="14.45" x14ac:dyDescent="0.3">
      <c r="A1648">
        <v>9</v>
      </c>
      <c r="C1648" t="str">
        <f t="shared" si="293"/>
        <v>ODS9«</v>
      </c>
      <c r="D1648" s="8" t="s">
        <v>12</v>
      </c>
      <c r="E1648" s="8"/>
      <c r="F1648" s="2">
        <v>31.11</v>
      </c>
      <c r="G1648" s="2">
        <v>28.91</v>
      </c>
      <c r="H1648" s="2">
        <v>24.33</v>
      </c>
      <c r="I1648" s="2">
        <v>32.68</v>
      </c>
      <c r="J1648" s="2">
        <v>40.99</v>
      </c>
      <c r="K1648" s="2">
        <v>35.549999999999997</v>
      </c>
      <c r="L1648" s="2">
        <v>36.17</v>
      </c>
      <c r="M1648" s="2">
        <v>42.89</v>
      </c>
      <c r="N1648">
        <f>(M1648/H1648)^(1/5)-1</f>
        <v>0.12006386762537447</v>
      </c>
      <c r="O1648">
        <f t="shared" si="294"/>
        <v>12.006386762537446</v>
      </c>
      <c r="P1648">
        <f t="shared" si="295"/>
        <v>5</v>
      </c>
      <c r="Q1648">
        <f t="shared" si="296"/>
        <v>629.28</v>
      </c>
      <c r="R1648">
        <f t="shared" si="297"/>
        <v>2.79</v>
      </c>
      <c r="S1648" s="3">
        <f>(M1648-R1648)/(Q1648-R1648)*100</f>
        <v>6.4007406343277635</v>
      </c>
    </row>
    <row r="1649" spans="1:19" ht="14.45" x14ac:dyDescent="0.3">
      <c r="A1649">
        <v>9</v>
      </c>
      <c r="C1649" t="str">
        <f t="shared" si="293"/>
        <v>ODS9«</v>
      </c>
      <c r="D1649" s="8" t="s">
        <v>13</v>
      </c>
      <c r="E1649" s="8"/>
      <c r="F1649" s="2">
        <v>348.23</v>
      </c>
      <c r="G1649" s="2">
        <v>399.52</v>
      </c>
      <c r="H1649" s="2">
        <v>363.72</v>
      </c>
      <c r="I1649" s="2">
        <v>326.82</v>
      </c>
      <c r="J1649" s="2">
        <v>326.24</v>
      </c>
      <c r="K1649" s="2">
        <v>313.3</v>
      </c>
      <c r="L1649" s="2">
        <v>308.79000000000002</v>
      </c>
      <c r="M1649" s="2">
        <v>342.97</v>
      </c>
      <c r="N1649">
        <f>(M1649/H1649)^(1/5)-1</f>
        <v>-1.1679530725992371E-2</v>
      </c>
      <c r="O1649">
        <f t="shared" si="294"/>
        <v>-1.1679530725992371</v>
      </c>
      <c r="P1649">
        <f t="shared" si="295"/>
        <v>-2.9198826814980929</v>
      </c>
      <c r="Q1649">
        <f t="shared" si="296"/>
        <v>629.28</v>
      </c>
      <c r="R1649">
        <f t="shared" si="297"/>
        <v>2.79</v>
      </c>
      <c r="S1649" s="3">
        <f>(M1649-R1649)/(Q1649-R1649)*100</f>
        <v>54.299350348768542</v>
      </c>
    </row>
    <row r="1650" spans="1:19" ht="14.45" x14ac:dyDescent="0.3">
      <c r="A1650">
        <v>9</v>
      </c>
      <c r="C1650" t="str">
        <f t="shared" si="293"/>
        <v>ODS9«</v>
      </c>
      <c r="D1650" s="8" t="s">
        <v>14</v>
      </c>
      <c r="E1650" s="8"/>
      <c r="F1650" s="2">
        <v>149.53</v>
      </c>
      <c r="G1650" s="2">
        <v>160.06</v>
      </c>
      <c r="H1650" s="2">
        <v>161.69</v>
      </c>
      <c r="I1650" s="2">
        <v>157.12</v>
      </c>
      <c r="J1650" s="2">
        <v>158.69</v>
      </c>
      <c r="K1650" s="2">
        <v>156</v>
      </c>
      <c r="L1650" s="2">
        <v>152.16999999999999</v>
      </c>
      <c r="M1650" s="2">
        <v>156.77000000000001</v>
      </c>
      <c r="N1650">
        <f>(M1650/H1650)^(1/5)-1</f>
        <v>-6.1611733839980198E-3</v>
      </c>
      <c r="O1650">
        <f t="shared" si="294"/>
        <v>-0.61611733839980198</v>
      </c>
      <c r="P1650">
        <f t="shared" si="295"/>
        <v>-1.540293345999505</v>
      </c>
      <c r="Q1650">
        <f t="shared" si="296"/>
        <v>629.28</v>
      </c>
      <c r="R1650">
        <f t="shared" si="297"/>
        <v>2.79</v>
      </c>
      <c r="S1650" s="3">
        <f>(M1650-R1650)/(Q1650-R1650)*100</f>
        <v>24.57820555794985</v>
      </c>
    </row>
    <row r="1651" spans="1:19" ht="14.45" x14ac:dyDescent="0.3">
      <c r="A1651">
        <v>9</v>
      </c>
      <c r="C1651" t="str">
        <f t="shared" si="293"/>
        <v>ODS9«</v>
      </c>
      <c r="D1651" s="8" t="s">
        <v>15</v>
      </c>
      <c r="E1651" s="8"/>
      <c r="F1651" s="2">
        <v>6.2</v>
      </c>
      <c r="G1651" s="2">
        <v>8.7200000000000006</v>
      </c>
      <c r="H1651" s="2">
        <v>8.41</v>
      </c>
      <c r="I1651" s="2">
        <v>6.96</v>
      </c>
      <c r="J1651" s="2">
        <v>9.48</v>
      </c>
      <c r="K1651" s="2">
        <v>11.18</v>
      </c>
      <c r="L1651" s="2">
        <v>13.15</v>
      </c>
      <c r="M1651" s="2">
        <v>12.69</v>
      </c>
      <c r="N1651">
        <f>(M1651/H1651)^(1/5)-1</f>
        <v>8.575821819824947E-2</v>
      </c>
      <c r="O1651">
        <f t="shared" si="294"/>
        <v>8.575821819824947</v>
      </c>
      <c r="P1651">
        <f t="shared" si="295"/>
        <v>5</v>
      </c>
      <c r="Q1651">
        <f t="shared" si="296"/>
        <v>629.28</v>
      </c>
      <c r="R1651">
        <f t="shared" si="297"/>
        <v>2.79</v>
      </c>
      <c r="S1651" s="3">
        <f>(M1651-R1651)/(Q1651-R1651)*100</f>
        <v>1.5802327251831629</v>
      </c>
    </row>
    <row r="1652" spans="1:19" ht="14.45" x14ac:dyDescent="0.3">
      <c r="A1652">
        <v>9</v>
      </c>
      <c r="C1652" t="str">
        <f t="shared" si="293"/>
        <v>ODS9«</v>
      </c>
      <c r="D1652" s="8" t="s">
        <v>16</v>
      </c>
      <c r="E1652" s="8"/>
      <c r="F1652" s="2">
        <v>10.41</v>
      </c>
      <c r="G1652" s="2">
        <v>11.55</v>
      </c>
      <c r="H1652" s="2">
        <v>9.85</v>
      </c>
      <c r="I1652" s="2">
        <v>10.9</v>
      </c>
      <c r="J1652" s="2">
        <v>9.7100000000000009</v>
      </c>
      <c r="K1652" s="2">
        <v>12.07</v>
      </c>
      <c r="L1652" s="2">
        <v>9.93</v>
      </c>
      <c r="M1652" s="2">
        <v>10.95</v>
      </c>
      <c r="N1652">
        <f>(M1652/H1652)^(1/5)-1</f>
        <v>2.13993513951658E-2</v>
      </c>
      <c r="O1652">
        <f t="shared" si="294"/>
        <v>2.13993513951658</v>
      </c>
      <c r="P1652">
        <f t="shared" si="295"/>
        <v>5</v>
      </c>
      <c r="Q1652">
        <f t="shared" si="296"/>
        <v>629.28</v>
      </c>
      <c r="R1652">
        <f t="shared" si="297"/>
        <v>2.79</v>
      </c>
      <c r="S1652" s="3">
        <f>(M1652-R1652)/(Q1652-R1652)*100</f>
        <v>1.3024948522721831</v>
      </c>
    </row>
    <row r="1653" spans="1:19" ht="14.45" x14ac:dyDescent="0.3">
      <c r="A1653">
        <v>9</v>
      </c>
      <c r="C1653" t="str">
        <f t="shared" si="293"/>
        <v>ODS9«</v>
      </c>
      <c r="D1653" s="8" t="s">
        <v>17</v>
      </c>
      <c r="E1653" s="8"/>
      <c r="F1653" s="2">
        <v>122.41</v>
      </c>
      <c r="G1653" s="2">
        <v>133.54</v>
      </c>
      <c r="H1653" s="2">
        <v>130.58000000000001</v>
      </c>
      <c r="I1653" s="2">
        <v>152.88</v>
      </c>
      <c r="J1653" s="2">
        <v>137.29</v>
      </c>
      <c r="K1653" s="2">
        <v>169.7</v>
      </c>
      <c r="L1653" s="2">
        <v>178.75</v>
      </c>
      <c r="M1653" s="2">
        <v>195.39</v>
      </c>
      <c r="N1653">
        <f>(M1653/H1653)^(1/5)-1</f>
        <v>8.3939727022249722E-2</v>
      </c>
      <c r="O1653">
        <f t="shared" si="294"/>
        <v>8.3939727022249713</v>
      </c>
      <c r="P1653">
        <f t="shared" si="295"/>
        <v>5</v>
      </c>
      <c r="Q1653">
        <f t="shared" si="296"/>
        <v>629.28</v>
      </c>
      <c r="R1653">
        <f t="shared" si="297"/>
        <v>2.79</v>
      </c>
      <c r="S1653" s="3">
        <f>(M1653-R1653)/(Q1653-R1653)*100</f>
        <v>30.742709380836086</v>
      </c>
    </row>
    <row r="1654" spans="1:19" ht="14.45" x14ac:dyDescent="0.3">
      <c r="A1654">
        <v>9</v>
      </c>
      <c r="C1654" t="str">
        <f t="shared" si="293"/>
        <v>ODS9«</v>
      </c>
      <c r="D1654" s="8" t="s">
        <v>18</v>
      </c>
      <c r="E1654" s="8"/>
      <c r="F1654" s="2">
        <v>61.53</v>
      </c>
      <c r="G1654" s="2">
        <v>60.03</v>
      </c>
      <c r="H1654" s="2">
        <v>65.63</v>
      </c>
      <c r="I1654" s="2">
        <v>68.52</v>
      </c>
      <c r="J1654" s="2">
        <v>72.02</v>
      </c>
      <c r="K1654" s="2">
        <v>72.89</v>
      </c>
      <c r="L1654" s="2">
        <v>74.819999999999993</v>
      </c>
      <c r="M1654" s="2">
        <v>77.13</v>
      </c>
      <c r="N1654">
        <f>(M1654/H1654)^(1/5)-1</f>
        <v>3.2818920802600848E-2</v>
      </c>
      <c r="O1654">
        <f t="shared" si="294"/>
        <v>3.2818920802600848</v>
      </c>
      <c r="P1654">
        <f t="shared" si="295"/>
        <v>5</v>
      </c>
      <c r="Q1654">
        <f t="shared" si="296"/>
        <v>629.28</v>
      </c>
      <c r="R1654">
        <f t="shared" si="297"/>
        <v>2.79</v>
      </c>
      <c r="S1654" s="3">
        <f>(M1654-R1654)/(Q1654-R1654)*100</f>
        <v>11.866111190920844</v>
      </c>
    </row>
    <row r="1655" spans="1:19" ht="14.45" x14ac:dyDescent="0.3">
      <c r="A1655">
        <v>9</v>
      </c>
      <c r="C1655" t="str">
        <f t="shared" si="293"/>
        <v>ODS9«</v>
      </c>
      <c r="D1655" s="8" t="s">
        <v>19</v>
      </c>
      <c r="E1655" s="8"/>
      <c r="F1655" s="2">
        <v>39.75</v>
      </c>
      <c r="G1655" s="2">
        <v>4.01</v>
      </c>
      <c r="H1655" s="2">
        <v>15.17</v>
      </c>
      <c r="I1655" s="2">
        <v>5.61</v>
      </c>
      <c r="J1655" s="2">
        <v>7.21</v>
      </c>
      <c r="K1655" s="2">
        <v>6.75</v>
      </c>
      <c r="L1655" s="2">
        <v>11.5</v>
      </c>
      <c r="M1655" s="2">
        <v>14.15</v>
      </c>
      <c r="N1655">
        <f>(M1655/H1655)^(1/5)-1</f>
        <v>-1.3824584340161539E-2</v>
      </c>
      <c r="O1655">
        <f t="shared" si="294"/>
        <v>-1.3824584340161539</v>
      </c>
      <c r="P1655">
        <f t="shared" si="295"/>
        <v>-3.4561460850403849</v>
      </c>
      <c r="Q1655">
        <f t="shared" si="296"/>
        <v>629.28</v>
      </c>
      <c r="R1655">
        <f t="shared" si="297"/>
        <v>2.79</v>
      </c>
      <c r="S1655" s="3">
        <f>(M1655-R1655)/(Q1655-R1655)*100</f>
        <v>1.8132771472808822</v>
      </c>
    </row>
    <row r="1656" spans="1:19" ht="14.45" x14ac:dyDescent="0.3">
      <c r="A1656">
        <v>9</v>
      </c>
      <c r="C1656" t="str">
        <f t="shared" si="293"/>
        <v>ODS9«</v>
      </c>
      <c r="D1656" s="8" t="s">
        <v>20</v>
      </c>
      <c r="E1656" s="8"/>
      <c r="F1656" s="2">
        <v>7.44</v>
      </c>
      <c r="G1656" s="2">
        <v>8.18</v>
      </c>
      <c r="H1656" s="2">
        <v>13.43</v>
      </c>
      <c r="I1656" s="2">
        <v>9.06</v>
      </c>
      <c r="J1656" s="2">
        <v>8.49</v>
      </c>
      <c r="K1656" s="2">
        <v>13.21</v>
      </c>
      <c r="L1656" s="2">
        <v>10.38</v>
      </c>
      <c r="M1656" s="2">
        <v>17.89</v>
      </c>
      <c r="N1656">
        <f>(M1656/H1656)^(1/5)-1</f>
        <v>5.9026592647598353E-2</v>
      </c>
      <c r="O1656">
        <f t="shared" si="294"/>
        <v>5.9026592647598353</v>
      </c>
      <c r="P1656">
        <f t="shared" si="295"/>
        <v>5</v>
      </c>
      <c r="Q1656">
        <f t="shared" si="296"/>
        <v>629.28</v>
      </c>
      <c r="R1656">
        <f t="shared" si="297"/>
        <v>2.79</v>
      </c>
      <c r="S1656" s="3">
        <f>(M1656-R1656)/(Q1656-R1656)*100</f>
        <v>2.4102539545722999</v>
      </c>
    </row>
    <row r="1657" spans="1:19" ht="14.45" x14ac:dyDescent="0.3">
      <c r="A1657">
        <v>9</v>
      </c>
      <c r="C1657" t="str">
        <f t="shared" si="293"/>
        <v>ODS9«</v>
      </c>
      <c r="D1657" s="8" t="s">
        <v>21</v>
      </c>
      <c r="E1657" s="8"/>
      <c r="F1657" s="2">
        <v>789.53</v>
      </c>
      <c r="G1657" s="2">
        <v>816.08</v>
      </c>
      <c r="H1657" s="2">
        <v>746.13</v>
      </c>
      <c r="I1657" s="2">
        <v>955.3</v>
      </c>
      <c r="J1657" s="2">
        <v>893.79</v>
      </c>
      <c r="K1657" s="2">
        <v>708.94</v>
      </c>
      <c r="L1657" s="2">
        <v>669.35</v>
      </c>
      <c r="M1657" s="2">
        <v>629.28</v>
      </c>
      <c r="N1657">
        <f>(M1657/H1657)^(1/5)-1</f>
        <v>-3.3491038068663159E-2</v>
      </c>
      <c r="O1657">
        <f t="shared" si="294"/>
        <v>-3.3491038068663159</v>
      </c>
      <c r="P1657">
        <f t="shared" si="295"/>
        <v>-5</v>
      </c>
      <c r="Q1657">
        <f t="shared" si="296"/>
        <v>629.28</v>
      </c>
      <c r="R1657">
        <f t="shared" si="297"/>
        <v>2.79</v>
      </c>
      <c r="S1657" s="3">
        <f>(M1657-R1657)/(Q1657-R1657)*100</f>
        <v>100</v>
      </c>
    </row>
    <row r="1658" spans="1:19" ht="14.45" x14ac:dyDescent="0.3">
      <c r="A1658">
        <v>9</v>
      </c>
      <c r="C1658" t="str">
        <f t="shared" si="293"/>
        <v>ODS9«</v>
      </c>
      <c r="D1658" s="8" t="s">
        <v>22</v>
      </c>
      <c r="E1658" s="8"/>
      <c r="F1658" s="2">
        <v>100.95</v>
      </c>
      <c r="G1658" s="2">
        <v>142.66999999999999</v>
      </c>
      <c r="H1658" s="2">
        <v>211.21</v>
      </c>
      <c r="I1658" s="2">
        <v>162.51</v>
      </c>
      <c r="J1658" s="2">
        <v>147.44</v>
      </c>
      <c r="K1658" s="2">
        <v>105.23</v>
      </c>
      <c r="L1658" s="2">
        <v>115.07</v>
      </c>
      <c r="M1658" s="2">
        <v>126.32</v>
      </c>
      <c r="N1658">
        <f>(M1658/H1658)^(1/5)-1</f>
        <v>-9.7698814257963118E-2</v>
      </c>
      <c r="O1658">
        <f t="shared" si="294"/>
        <v>-9.7698814257963118</v>
      </c>
      <c r="P1658">
        <f t="shared" si="295"/>
        <v>-5</v>
      </c>
      <c r="Q1658">
        <f t="shared" si="296"/>
        <v>629.28</v>
      </c>
      <c r="R1658">
        <f t="shared" si="297"/>
        <v>2.79</v>
      </c>
      <c r="S1658" s="3">
        <f>(M1658-R1658)/(Q1658-R1658)*100</f>
        <v>19.717792782007692</v>
      </c>
    </row>
    <row r="1659" spans="1:19" ht="14.45" x14ac:dyDescent="0.3">
      <c r="A1659">
        <v>9</v>
      </c>
      <c r="C1659" t="str">
        <f t="shared" si="293"/>
        <v>ODS9«</v>
      </c>
      <c r="D1659" s="8" t="s">
        <v>23</v>
      </c>
      <c r="E1659" s="8"/>
      <c r="F1659" s="2">
        <v>348.24</v>
      </c>
      <c r="G1659" s="2">
        <v>407.59</v>
      </c>
      <c r="H1659" s="2">
        <v>421.9</v>
      </c>
      <c r="I1659" s="2">
        <v>402.81</v>
      </c>
      <c r="J1659" s="2">
        <v>411.12</v>
      </c>
      <c r="K1659" s="2">
        <v>414.47</v>
      </c>
      <c r="L1659" s="2">
        <v>400.23</v>
      </c>
      <c r="M1659" s="2">
        <v>366.22</v>
      </c>
      <c r="N1659">
        <f>(M1659/H1659)^(1/5)-1</f>
        <v>-2.7909930464271038E-2</v>
      </c>
      <c r="O1659">
        <f t="shared" si="294"/>
        <v>-2.7909930464271038</v>
      </c>
      <c r="P1659">
        <f t="shared" si="295"/>
        <v>-5</v>
      </c>
      <c r="Q1659">
        <f t="shared" si="296"/>
        <v>629.28</v>
      </c>
      <c r="R1659">
        <f t="shared" si="297"/>
        <v>2.79</v>
      </c>
      <c r="S1659" s="3">
        <f>(M1659-R1659)/(Q1659-R1659)*100</f>
        <v>58.01050296094111</v>
      </c>
    </row>
    <row r="1660" spans="1:19" ht="14.45" x14ac:dyDescent="0.3">
      <c r="A1660">
        <v>9</v>
      </c>
      <c r="C1660" t="str">
        <f t="shared" si="293"/>
        <v>ODS9«</v>
      </c>
      <c r="D1660" s="8" t="s">
        <v>24</v>
      </c>
      <c r="E1660" s="8"/>
      <c r="F1660" s="2">
        <v>9.7799999999999994</v>
      </c>
      <c r="G1660" s="2">
        <v>12.68</v>
      </c>
      <c r="H1660" s="2">
        <v>14.9</v>
      </c>
      <c r="I1660" s="2">
        <v>10.35</v>
      </c>
      <c r="J1660" s="2">
        <v>11.74</v>
      </c>
      <c r="K1660" s="2">
        <v>13.67</v>
      </c>
      <c r="L1660" s="2">
        <v>12.2</v>
      </c>
      <c r="M1660" s="2">
        <v>12.72</v>
      </c>
      <c r="N1660">
        <f>(M1660/H1660)^(1/5)-1</f>
        <v>-3.1141913142273658E-2</v>
      </c>
      <c r="O1660">
        <f t="shared" si="294"/>
        <v>-3.1141913142273658</v>
      </c>
      <c r="P1660">
        <f t="shared" si="295"/>
        <v>-5</v>
      </c>
      <c r="Q1660">
        <f t="shared" si="296"/>
        <v>629.28</v>
      </c>
      <c r="R1660">
        <f t="shared" si="297"/>
        <v>2.79</v>
      </c>
      <c r="S1660" s="3">
        <f>(M1660-R1660)/(Q1660-R1660)*100</f>
        <v>1.5850213091988701</v>
      </c>
    </row>
    <row r="1661" spans="1:19" ht="14.45" x14ac:dyDescent="0.3">
      <c r="A1661">
        <v>9</v>
      </c>
      <c r="C1661" t="str">
        <f t="shared" si="293"/>
        <v>ODS9«</v>
      </c>
      <c r="D1661" s="8" t="s">
        <v>25</v>
      </c>
      <c r="E1661" s="8"/>
      <c r="F1661" s="2">
        <v>9.08</v>
      </c>
      <c r="G1661" s="2">
        <v>10.86</v>
      </c>
      <c r="H1661" s="2">
        <v>13.61</v>
      </c>
      <c r="I1661" s="2">
        <v>15.21</v>
      </c>
      <c r="J1661" s="2">
        <v>14.56</v>
      </c>
      <c r="K1661" s="2">
        <v>21.49</v>
      </c>
      <c r="L1661" s="2">
        <v>26.44</v>
      </c>
      <c r="M1661" s="2">
        <v>24.18</v>
      </c>
      <c r="N1661">
        <f>(M1661/H1661)^(1/5)-1</f>
        <v>0.12181084518018759</v>
      </c>
      <c r="O1661">
        <f t="shared" si="294"/>
        <v>12.181084518018759</v>
      </c>
      <c r="P1661">
        <f t="shared" si="295"/>
        <v>5</v>
      </c>
      <c r="Q1661">
        <f t="shared" si="296"/>
        <v>629.28</v>
      </c>
      <c r="R1661">
        <f t="shared" si="297"/>
        <v>2.79</v>
      </c>
      <c r="S1661" s="3">
        <f>(M1661-R1661)/(Q1661-R1661)*100</f>
        <v>3.414260403198774</v>
      </c>
    </row>
    <row r="1662" spans="1:19" ht="14.45" x14ac:dyDescent="0.3">
      <c r="A1662">
        <v>9</v>
      </c>
      <c r="C1662" t="str">
        <f t="shared" si="293"/>
        <v>ODS9«</v>
      </c>
      <c r="D1662" s="8" t="s">
        <v>26</v>
      </c>
      <c r="E1662" s="8"/>
      <c r="F1662" s="2">
        <v>14.36</v>
      </c>
      <c r="G1662" s="2">
        <v>15.87</v>
      </c>
      <c r="H1662" s="2">
        <v>20.2</v>
      </c>
      <c r="I1662" s="2">
        <v>17.89</v>
      </c>
      <c r="J1662" s="2">
        <v>19.440000000000001</v>
      </c>
      <c r="K1662" s="2">
        <v>23.33</v>
      </c>
      <c r="L1662" s="2">
        <v>19.02</v>
      </c>
      <c r="M1662" s="2">
        <v>19.170000000000002</v>
      </c>
      <c r="N1662">
        <f>(M1662/H1662)^(1/5)-1</f>
        <v>-1.0412618869319878E-2</v>
      </c>
      <c r="O1662">
        <f t="shared" si="294"/>
        <v>-1.0412618869319878</v>
      </c>
      <c r="P1662">
        <f t="shared" si="295"/>
        <v>-2.6031547173299696</v>
      </c>
      <c r="Q1662">
        <f t="shared" si="296"/>
        <v>629.28</v>
      </c>
      <c r="R1662">
        <f t="shared" si="297"/>
        <v>2.79</v>
      </c>
      <c r="S1662" s="3">
        <f>(M1662-R1662)/(Q1662-R1662)*100</f>
        <v>2.6145668725757796</v>
      </c>
    </row>
    <row r="1663" spans="1:19" ht="14.45" x14ac:dyDescent="0.3">
      <c r="A1663">
        <v>9</v>
      </c>
      <c r="C1663" t="str">
        <f t="shared" si="293"/>
        <v>ODS9«</v>
      </c>
      <c r="D1663" s="8" t="s">
        <v>27</v>
      </c>
      <c r="E1663" s="8"/>
      <c r="F1663" s="2">
        <v>1.65</v>
      </c>
      <c r="G1663" s="2">
        <v>1.41</v>
      </c>
      <c r="H1663" s="2">
        <v>1.51</v>
      </c>
      <c r="I1663" s="2">
        <v>1.57</v>
      </c>
      <c r="J1663" s="2">
        <v>2.65</v>
      </c>
      <c r="K1663" s="2">
        <v>2.57</v>
      </c>
      <c r="L1663" s="2">
        <v>2.06</v>
      </c>
      <c r="M1663" s="2">
        <v>2.79</v>
      </c>
      <c r="N1663">
        <f>(M1663/H1663)^(1/5)-1</f>
        <v>0.13064287739600133</v>
      </c>
      <c r="O1663">
        <f t="shared" si="294"/>
        <v>13.064287739600132</v>
      </c>
      <c r="P1663">
        <f t="shared" si="295"/>
        <v>5</v>
      </c>
      <c r="Q1663">
        <f t="shared" si="296"/>
        <v>629.28</v>
      </c>
      <c r="R1663">
        <f t="shared" si="297"/>
        <v>2.79</v>
      </c>
      <c r="S1663" s="3">
        <f>(M1663-R1663)/(Q1663-R1663)*100</f>
        <v>0</v>
      </c>
    </row>
    <row r="1664" spans="1:19" ht="14.45" x14ac:dyDescent="0.3">
      <c r="A1664">
        <v>9</v>
      </c>
      <c r="C1664" t="str">
        <f t="shared" si="293"/>
        <v>ODS9«</v>
      </c>
      <c r="D1664" s="8" t="s">
        <v>28</v>
      </c>
      <c r="E1664" s="8"/>
      <c r="F1664" s="2">
        <v>382.69</v>
      </c>
      <c r="G1664" s="2">
        <v>399.44</v>
      </c>
      <c r="H1664" s="2">
        <v>391.77</v>
      </c>
      <c r="I1664" s="2">
        <v>357.45</v>
      </c>
      <c r="J1664" s="2">
        <v>376.13</v>
      </c>
      <c r="K1664" s="2">
        <v>398.52</v>
      </c>
      <c r="L1664" s="2">
        <v>427.58</v>
      </c>
      <c r="M1664" s="2">
        <v>428.27</v>
      </c>
      <c r="N1664">
        <f>(M1664/H1664)^(1/5)-1</f>
        <v>1.7975428680813588E-2</v>
      </c>
      <c r="O1664">
        <f t="shared" si="294"/>
        <v>1.7975428680813588</v>
      </c>
      <c r="P1664">
        <f t="shared" si="295"/>
        <v>4.4938571702033965</v>
      </c>
      <c r="Q1664">
        <f t="shared" si="296"/>
        <v>629.28</v>
      </c>
      <c r="R1664">
        <f t="shared" si="297"/>
        <v>2.79</v>
      </c>
      <c r="S1664" s="3">
        <f>(M1664-R1664)/(Q1664-R1664)*100</f>
        <v>67.914890900094179</v>
      </c>
    </row>
    <row r="1665" spans="1:19" ht="14.45" x14ac:dyDescent="0.3">
      <c r="A1665">
        <v>9</v>
      </c>
      <c r="C1665" t="str">
        <f t="shared" si="293"/>
        <v>ODS9«</v>
      </c>
      <c r="D1665" s="8" t="s">
        <v>29</v>
      </c>
      <c r="E1665" s="8"/>
      <c r="F1665" s="2">
        <v>138.1</v>
      </c>
      <c r="G1665" s="2">
        <v>141.26</v>
      </c>
      <c r="H1665" s="2">
        <v>140.96</v>
      </c>
      <c r="I1665" s="2">
        <v>139.4</v>
      </c>
      <c r="J1665" s="2">
        <v>143.31</v>
      </c>
      <c r="K1665" s="2">
        <v>148.19</v>
      </c>
      <c r="L1665" s="2">
        <v>148.83000000000001</v>
      </c>
      <c r="M1665" s="2">
        <v>147.22</v>
      </c>
      <c r="N1665">
        <f>(M1665/H1665)^(1/5)-1</f>
        <v>8.7282518734661529E-3</v>
      </c>
      <c r="O1665">
        <f t="shared" si="294"/>
        <v>0.87282518734661529</v>
      </c>
      <c r="P1665">
        <f t="shared" si="295"/>
        <v>2.1820629683665382</v>
      </c>
      <c r="Q1665">
        <f t="shared" si="296"/>
        <v>629.28</v>
      </c>
      <c r="R1665">
        <f t="shared" si="297"/>
        <v>2.79</v>
      </c>
      <c r="S1665" s="3">
        <f>(M1665-R1665)/(Q1665-R1665)*100</f>
        <v>23.053839646283262</v>
      </c>
    </row>
    <row r="1666" spans="1:19" ht="14.45" x14ac:dyDescent="0.3">
      <c r="A1666">
        <v>9</v>
      </c>
      <c r="C1666" t="str">
        <f t="shared" si="293"/>
        <v>ODS9«</v>
      </c>
      <c r="D1666" s="7" t="s">
        <v>90</v>
      </c>
      <c r="E1666" s="7"/>
      <c r="F1666" s="2"/>
      <c r="G1666" s="2"/>
      <c r="H1666" s="2"/>
      <c r="I1666" s="2"/>
      <c r="J1666" s="2"/>
      <c r="K1666" s="2"/>
      <c r="L1666" s="2"/>
      <c r="M1666" s="2"/>
      <c r="O1666" t="s">
        <v>195</v>
      </c>
      <c r="S1666" s="3"/>
    </row>
    <row r="1667" spans="1:19" ht="14.45" x14ac:dyDescent="0.3">
      <c r="A1667">
        <v>9</v>
      </c>
      <c r="C1667" t="str">
        <f t="shared" si="293"/>
        <v>ODS9«</v>
      </c>
      <c r="D1667" s="8" t="s">
        <v>2</v>
      </c>
      <c r="E1667" s="8"/>
      <c r="F1667" s="2">
        <v>1.4421999999999999</v>
      </c>
      <c r="G1667" s="2">
        <v>1.4765999999999999</v>
      </c>
      <c r="H1667" s="2">
        <v>1.5578000000000001</v>
      </c>
      <c r="I1667" s="2">
        <v>1.569</v>
      </c>
      <c r="J1667" s="2">
        <v>1.6305000000000001</v>
      </c>
      <c r="K1667" s="2">
        <v>1.6812</v>
      </c>
      <c r="L1667" s="2">
        <v>1.7277</v>
      </c>
      <c r="M1667" s="2"/>
      <c r="N1667">
        <f>(L1667/G1667)^(1/5)-1</f>
        <v>3.1908271920631393E-2</v>
      </c>
      <c r="O1667">
        <f>N1667*100</f>
        <v>3.1908271920631393</v>
      </c>
      <c r="P1667">
        <f>IF(O1667&lt;-2,-5,IF(O1667&gt;2,5,2.5*O1667))</f>
        <v>5</v>
      </c>
      <c r="Q1667">
        <f>MAX($L$1667:$L$1693)</f>
        <v>2.0695999999999999</v>
      </c>
      <c r="R1667">
        <f>MIN($L$1667:$L$1693)</f>
        <v>0.3614</v>
      </c>
      <c r="S1667" s="3">
        <f>(L1667-R1667)/(Q1667-R1667)*100</f>
        <v>79.984779299847801</v>
      </c>
    </row>
    <row r="1668" spans="1:19" ht="14.45" x14ac:dyDescent="0.3">
      <c r="A1668">
        <v>9</v>
      </c>
      <c r="C1668" t="str">
        <f t="shared" si="293"/>
        <v>ODS9«</v>
      </c>
      <c r="D1668" s="8" t="s">
        <v>3</v>
      </c>
      <c r="E1668" s="8"/>
      <c r="F1668" s="2">
        <v>1.5532999999999999</v>
      </c>
      <c r="G1668" s="2">
        <v>1.6395</v>
      </c>
      <c r="H1668" s="2">
        <v>1.6531</v>
      </c>
      <c r="I1668" s="2">
        <v>1.7036</v>
      </c>
      <c r="J1668" s="2">
        <v>1.7145999999999999</v>
      </c>
      <c r="K1668" s="2">
        <v>1.8101</v>
      </c>
      <c r="L1668" s="2">
        <v>1.8747</v>
      </c>
      <c r="M1668" s="2"/>
      <c r="N1668">
        <f>(L1668/G1668)^(1/5)-1</f>
        <v>2.7174127119929947E-2</v>
      </c>
      <c r="O1668">
        <f t="shared" ref="O1668:O1694" si="298">N1668*100</f>
        <v>2.7174127119929947</v>
      </c>
      <c r="P1668">
        <f t="shared" ref="P1668:P1694" si="299">IF(O1668&lt;-2,-5,IF(O1668&gt;2,5,2.5*O1668))</f>
        <v>5</v>
      </c>
      <c r="Q1668">
        <f t="shared" ref="Q1668:Q1694" si="300">MAX($L$1667:$L$1693)</f>
        <v>2.0695999999999999</v>
      </c>
      <c r="R1668">
        <f t="shared" ref="R1668:R1694" si="301">MIN($L$1667:$L$1693)</f>
        <v>0.3614</v>
      </c>
      <c r="S1668" s="3">
        <f>(L1668-R1668)/(Q1668-R1668)*100</f>
        <v>88.590329001287913</v>
      </c>
    </row>
    <row r="1669" spans="1:19" ht="14.45" x14ac:dyDescent="0.3">
      <c r="A1669">
        <v>9</v>
      </c>
      <c r="C1669" t="str">
        <f t="shared" si="293"/>
        <v>ODS9«</v>
      </c>
      <c r="D1669" s="8" t="s">
        <v>4</v>
      </c>
      <c r="E1669" s="8"/>
      <c r="F1669" s="2">
        <v>1.3854</v>
      </c>
      <c r="G1669" s="2">
        <v>1.4796</v>
      </c>
      <c r="H1669" s="2">
        <v>1.5752999999999999</v>
      </c>
      <c r="I1669" s="2">
        <v>1.605</v>
      </c>
      <c r="J1669" s="2">
        <v>1.6738</v>
      </c>
      <c r="K1669" s="2">
        <v>1.7605999999999999</v>
      </c>
      <c r="L1669" s="2">
        <v>1.9064000000000001</v>
      </c>
      <c r="M1669" s="2"/>
      <c r="N1669">
        <f>(L1669/G1669)^(1/5)-1</f>
        <v>5.199564351893482E-2</v>
      </c>
      <c r="O1669">
        <f t="shared" si="298"/>
        <v>5.199564351893482</v>
      </c>
      <c r="P1669">
        <f t="shared" si="299"/>
        <v>5</v>
      </c>
      <c r="Q1669">
        <f t="shared" si="300"/>
        <v>2.0695999999999999</v>
      </c>
      <c r="R1669">
        <f t="shared" si="301"/>
        <v>0.3614</v>
      </c>
      <c r="S1669" s="3">
        <f>(L1669-R1669)/(Q1669-R1669)*100</f>
        <v>90.446083596768545</v>
      </c>
    </row>
    <row r="1670" spans="1:19" ht="14.45" x14ac:dyDescent="0.3">
      <c r="A1670">
        <v>9</v>
      </c>
      <c r="C1670" t="str">
        <f t="shared" si="293"/>
        <v>ODS9«</v>
      </c>
      <c r="D1670" s="8" t="s">
        <v>5</v>
      </c>
      <c r="E1670" s="8"/>
      <c r="F1670" s="2">
        <v>0.52800000000000002</v>
      </c>
      <c r="G1670" s="2">
        <v>0.58430000000000004</v>
      </c>
      <c r="H1670" s="2">
        <v>0.68659999999999999</v>
      </c>
      <c r="I1670" s="2">
        <v>0.78310000000000002</v>
      </c>
      <c r="J1670" s="2">
        <v>0.71050000000000002</v>
      </c>
      <c r="K1670" s="2">
        <v>0.79659999999999997</v>
      </c>
      <c r="L1670" s="2">
        <v>0.80579999999999996</v>
      </c>
      <c r="M1670" s="2"/>
      <c r="N1670">
        <f>(L1670/G1670)^(1/5)-1</f>
        <v>6.639543022666583E-2</v>
      </c>
      <c r="O1670">
        <f t="shared" si="298"/>
        <v>6.639543022666583</v>
      </c>
      <c r="P1670">
        <f t="shared" si="299"/>
        <v>5</v>
      </c>
      <c r="Q1670">
        <f t="shared" si="300"/>
        <v>2.0695999999999999</v>
      </c>
      <c r="R1670">
        <f t="shared" si="301"/>
        <v>0.3614</v>
      </c>
      <c r="S1670" s="3">
        <f>(L1670-R1670)/(Q1670-R1670)*100</f>
        <v>26.015689029387655</v>
      </c>
    </row>
    <row r="1671" spans="1:19" ht="14.45" x14ac:dyDescent="0.3">
      <c r="A1671">
        <v>9</v>
      </c>
      <c r="C1671" t="str">
        <f t="shared" si="293"/>
        <v>ODS9«</v>
      </c>
      <c r="D1671" s="8" t="s">
        <v>6</v>
      </c>
      <c r="E1671" s="8"/>
      <c r="F1671" s="2">
        <v>0.29330000000000001</v>
      </c>
      <c r="G1671" s="2">
        <v>0.30199999999999999</v>
      </c>
      <c r="H1671" s="2">
        <v>0.30159999999999998</v>
      </c>
      <c r="I1671" s="2">
        <v>0.33229999999999998</v>
      </c>
      <c r="J1671" s="2">
        <v>0.36820000000000003</v>
      </c>
      <c r="K1671" s="2">
        <v>0.42849999999999999</v>
      </c>
      <c r="L1671" s="2">
        <v>0.4299</v>
      </c>
      <c r="M1671" s="2"/>
      <c r="N1671">
        <f>(L1671/G1671)^(1/5)-1</f>
        <v>7.3178838482006459E-2</v>
      </c>
      <c r="O1671">
        <f t="shared" si="298"/>
        <v>7.3178838482006459</v>
      </c>
      <c r="P1671">
        <f t="shared" si="299"/>
        <v>5</v>
      </c>
      <c r="Q1671">
        <f t="shared" si="300"/>
        <v>2.0695999999999999</v>
      </c>
      <c r="R1671">
        <f t="shared" si="301"/>
        <v>0.3614</v>
      </c>
      <c r="S1671" s="3">
        <f>(L1671-R1671)/(Q1671-R1671)*100</f>
        <v>4.0100690785622302</v>
      </c>
    </row>
    <row r="1672" spans="1:19" ht="14.45" x14ac:dyDescent="0.3">
      <c r="A1672">
        <v>9</v>
      </c>
      <c r="C1672" t="str">
        <f t="shared" si="293"/>
        <v>ODS9«</v>
      </c>
      <c r="D1672" s="8" t="s">
        <v>7</v>
      </c>
      <c r="E1672" s="8"/>
      <c r="F1672" s="2">
        <v>0.57689999999999997</v>
      </c>
      <c r="G1672" s="2">
        <v>0.53680000000000005</v>
      </c>
      <c r="H1672" s="2">
        <v>0.57079999999999997</v>
      </c>
      <c r="I1672" s="2">
        <v>0.63880000000000003</v>
      </c>
      <c r="J1672" s="2">
        <v>0.65180000000000005</v>
      </c>
      <c r="K1672" s="2">
        <v>0.73070000000000002</v>
      </c>
      <c r="L1672" s="2">
        <v>0.81969999999999998</v>
      </c>
      <c r="M1672" s="2"/>
      <c r="N1672">
        <f>(L1672/G1672)^(1/5)-1</f>
        <v>8.8349759389342974E-2</v>
      </c>
      <c r="O1672">
        <f t="shared" si="298"/>
        <v>8.8349759389342974</v>
      </c>
      <c r="P1672">
        <f t="shared" si="299"/>
        <v>5</v>
      </c>
      <c r="Q1672">
        <f t="shared" si="300"/>
        <v>2.0695999999999999</v>
      </c>
      <c r="R1672">
        <f t="shared" si="301"/>
        <v>0.3614</v>
      </c>
      <c r="S1672" s="3">
        <f>(L1672-R1672)/(Q1672-R1672)*100</f>
        <v>26.829411075986421</v>
      </c>
    </row>
    <row r="1673" spans="1:19" ht="14.45" x14ac:dyDescent="0.3">
      <c r="A1673">
        <v>9</v>
      </c>
      <c r="C1673" t="str">
        <f t="shared" si="293"/>
        <v>ODS9«</v>
      </c>
      <c r="D1673" s="8" t="s">
        <v>8</v>
      </c>
      <c r="E1673" s="8"/>
      <c r="F1673" s="2">
        <v>2.0869</v>
      </c>
      <c r="G1673" s="2">
        <v>2.1015999999999999</v>
      </c>
      <c r="H1673" s="2">
        <v>2.1492</v>
      </c>
      <c r="I1673" s="2">
        <v>2.2088000000000001</v>
      </c>
      <c r="J1673" s="2">
        <v>2.2035999999999998</v>
      </c>
      <c r="K1673" s="2">
        <v>2.2334000000000001</v>
      </c>
      <c r="L1673" s="2">
        <v>2.0695999999999999</v>
      </c>
      <c r="M1673" s="2"/>
      <c r="N1673">
        <f>(L1673/G1673)^(1/5)-1</f>
        <v>-3.0640177867722329E-3</v>
      </c>
      <c r="O1673">
        <f t="shared" si="298"/>
        <v>-0.30640177867722329</v>
      </c>
      <c r="P1673">
        <f t="shared" si="299"/>
        <v>-0.76600444669305823</v>
      </c>
      <c r="Q1673">
        <f t="shared" si="300"/>
        <v>2.0695999999999999</v>
      </c>
      <c r="R1673">
        <f t="shared" si="301"/>
        <v>0.3614</v>
      </c>
      <c r="S1673" s="3">
        <f>(L1673-R1673)/(Q1673-R1673)*100</f>
        <v>100</v>
      </c>
    </row>
    <row r="1674" spans="1:19" ht="14.45" x14ac:dyDescent="0.3">
      <c r="A1674">
        <v>9</v>
      </c>
      <c r="C1674" t="str">
        <f t="shared" si="293"/>
        <v>ODS9«</v>
      </c>
      <c r="D1674" s="8" t="s">
        <v>9</v>
      </c>
      <c r="E1674" s="8"/>
      <c r="F1674" s="2">
        <v>0.6351</v>
      </c>
      <c r="G1674" s="2">
        <v>0.64990000000000003</v>
      </c>
      <c r="H1674" s="2">
        <v>0.64700000000000002</v>
      </c>
      <c r="I1674" s="2">
        <v>0.64890000000000003</v>
      </c>
      <c r="J1674" s="2">
        <v>0.69740000000000002</v>
      </c>
      <c r="K1674" s="2">
        <v>0.74709999999999999</v>
      </c>
      <c r="L1674" s="2">
        <v>0.78469999999999995</v>
      </c>
      <c r="M1674" s="2"/>
      <c r="N1674">
        <f>(L1674/G1674)^(1/5)-1</f>
        <v>3.8416124274675001E-2</v>
      </c>
      <c r="O1674">
        <f t="shared" si="298"/>
        <v>3.8416124274675001</v>
      </c>
      <c r="P1674">
        <f t="shared" si="299"/>
        <v>5</v>
      </c>
      <c r="Q1674">
        <f t="shared" si="300"/>
        <v>2.0695999999999999</v>
      </c>
      <c r="R1674">
        <f t="shared" si="301"/>
        <v>0.3614</v>
      </c>
      <c r="S1674" s="3">
        <f>(L1674-R1674)/(Q1674-R1674)*100</f>
        <v>24.780470670881627</v>
      </c>
    </row>
    <row r="1675" spans="1:19" ht="14.45" x14ac:dyDescent="0.3">
      <c r="A1675">
        <v>9</v>
      </c>
      <c r="C1675" t="str">
        <f t="shared" si="293"/>
        <v>ODS9«</v>
      </c>
      <c r="D1675" s="8" t="s">
        <v>10</v>
      </c>
      <c r="E1675" s="8"/>
      <c r="F1675" s="2">
        <v>1.5383</v>
      </c>
      <c r="G1675" s="2">
        <v>1.5001</v>
      </c>
      <c r="H1675" s="2">
        <v>1.4339999999999999</v>
      </c>
      <c r="I1675" s="2">
        <v>1.4666999999999999</v>
      </c>
      <c r="J1675" s="2">
        <v>1.4553</v>
      </c>
      <c r="K1675" s="2">
        <v>1.5454000000000001</v>
      </c>
      <c r="L1675" s="2">
        <v>1.6733</v>
      </c>
      <c r="M1675" s="2"/>
      <c r="N1675">
        <f>(L1675/G1675)^(1/5)-1</f>
        <v>2.2093720278023588E-2</v>
      </c>
      <c r="O1675">
        <f t="shared" si="298"/>
        <v>2.2093720278023588</v>
      </c>
      <c r="P1675">
        <f t="shared" si="299"/>
        <v>5</v>
      </c>
      <c r="Q1675">
        <f t="shared" si="300"/>
        <v>2.0695999999999999</v>
      </c>
      <c r="R1675">
        <f t="shared" si="301"/>
        <v>0.3614</v>
      </c>
      <c r="S1675" s="3">
        <f>(L1675-R1675)/(Q1675-R1675)*100</f>
        <v>76.800140498770645</v>
      </c>
    </row>
    <row r="1676" spans="1:19" ht="14.45" x14ac:dyDescent="0.3">
      <c r="A1676">
        <v>9</v>
      </c>
      <c r="C1676" t="str">
        <f t="shared" si="293"/>
        <v>ODS9«</v>
      </c>
      <c r="D1676" s="8" t="s">
        <v>11</v>
      </c>
      <c r="E1676" s="8"/>
      <c r="F1676" s="2">
        <v>0.88229999999999997</v>
      </c>
      <c r="G1676" s="2">
        <v>0.87770000000000004</v>
      </c>
      <c r="H1676" s="2">
        <v>0.88229999999999997</v>
      </c>
      <c r="I1676" s="2">
        <v>0.90869999999999995</v>
      </c>
      <c r="J1676" s="2">
        <v>0.95640000000000003</v>
      </c>
      <c r="K1676" s="2">
        <v>0.99829999999999997</v>
      </c>
      <c r="L1676" s="2">
        <v>1.0147999999999999</v>
      </c>
      <c r="M1676" s="2"/>
      <c r="N1676">
        <f>(L1676/G1676)^(1/5)-1</f>
        <v>2.9453826045326759E-2</v>
      </c>
      <c r="O1676">
        <f t="shared" si="298"/>
        <v>2.9453826045326759</v>
      </c>
      <c r="P1676">
        <f t="shared" si="299"/>
        <v>5</v>
      </c>
      <c r="Q1676">
        <f t="shared" si="300"/>
        <v>2.0695999999999999</v>
      </c>
      <c r="R1676">
        <f t="shared" si="301"/>
        <v>0.3614</v>
      </c>
      <c r="S1676" s="3">
        <f>(L1676-R1676)/(Q1676-R1676)*100</f>
        <v>38.250790305584829</v>
      </c>
    </row>
    <row r="1677" spans="1:19" ht="14.45" x14ac:dyDescent="0.3">
      <c r="A1677">
        <v>9</v>
      </c>
      <c r="C1677" t="str">
        <f t="shared" si="293"/>
        <v>ODS9«</v>
      </c>
      <c r="D1677" s="8" t="s">
        <v>12</v>
      </c>
      <c r="E1677" s="8"/>
      <c r="F1677" s="2">
        <v>0.89439999999999997</v>
      </c>
      <c r="G1677" s="2">
        <v>0.89349999999999996</v>
      </c>
      <c r="H1677" s="2">
        <v>0.86180000000000001</v>
      </c>
      <c r="I1677" s="2">
        <v>0.87719999999999998</v>
      </c>
      <c r="J1677" s="2">
        <v>0.90949999999999998</v>
      </c>
      <c r="K1677" s="2">
        <v>0.9284</v>
      </c>
      <c r="L1677" s="2">
        <v>0.96960000000000002</v>
      </c>
      <c r="M1677" s="2"/>
      <c r="N1677">
        <f>(L1677/G1677)^(1/5)-1</f>
        <v>1.648180690359724E-2</v>
      </c>
      <c r="O1677">
        <f t="shared" si="298"/>
        <v>1.648180690359724</v>
      </c>
      <c r="P1677">
        <f t="shared" si="299"/>
        <v>4.1204517258993096</v>
      </c>
      <c r="Q1677">
        <f t="shared" si="300"/>
        <v>2.0695999999999999</v>
      </c>
      <c r="R1677">
        <f t="shared" si="301"/>
        <v>0.3614</v>
      </c>
      <c r="S1677" s="3">
        <f>(L1677-R1677)/(Q1677-R1677)*100</f>
        <v>35.604730125278081</v>
      </c>
    </row>
    <row r="1678" spans="1:19" ht="14.45" x14ac:dyDescent="0.3">
      <c r="A1678">
        <v>9</v>
      </c>
      <c r="C1678" t="str">
        <f t="shared" si="293"/>
        <v>ODS9«</v>
      </c>
      <c r="D1678" s="8" t="s">
        <v>13</v>
      </c>
      <c r="E1678" s="8"/>
      <c r="F1678" s="2">
        <v>2.0203000000000002</v>
      </c>
      <c r="G1678" s="2">
        <v>1.992</v>
      </c>
      <c r="H1678" s="2">
        <v>1.9231</v>
      </c>
      <c r="I1678" s="2">
        <v>1.8137000000000001</v>
      </c>
      <c r="J1678" s="2">
        <v>1.8594999999999999</v>
      </c>
      <c r="K1678" s="2">
        <v>1.8766</v>
      </c>
      <c r="L1678" s="2">
        <v>1.9293</v>
      </c>
      <c r="M1678" s="2"/>
      <c r="N1678">
        <f>(L1678/G1678)^(1/5)-1</f>
        <v>-6.3759699546530602E-3</v>
      </c>
      <c r="O1678">
        <f t="shared" si="298"/>
        <v>-0.63759699546530602</v>
      </c>
      <c r="P1678">
        <f t="shared" si="299"/>
        <v>-1.593992488663265</v>
      </c>
      <c r="Q1678">
        <f t="shared" si="300"/>
        <v>2.0695999999999999</v>
      </c>
      <c r="R1678">
        <f t="shared" si="301"/>
        <v>0.3614</v>
      </c>
      <c r="S1678" s="3">
        <f>(L1678-R1678)/(Q1678-R1678)*100</f>
        <v>91.786676033251382</v>
      </c>
    </row>
    <row r="1679" spans="1:19" ht="14.45" x14ac:dyDescent="0.3">
      <c r="A1679">
        <v>9</v>
      </c>
      <c r="C1679" t="str">
        <f t="shared" si="293"/>
        <v>ODS9«</v>
      </c>
      <c r="D1679" s="8" t="s">
        <v>14</v>
      </c>
      <c r="E1679" s="8"/>
      <c r="F1679" s="2">
        <v>1.4358</v>
      </c>
      <c r="G1679" s="2">
        <v>1.4323999999999999</v>
      </c>
      <c r="H1679" s="2">
        <v>1.4689000000000001</v>
      </c>
      <c r="I1679" s="2">
        <v>1.4796</v>
      </c>
      <c r="J1679" s="2">
        <v>1.5101</v>
      </c>
      <c r="K1679" s="2">
        <v>1.5427999999999999</v>
      </c>
      <c r="L1679" s="2">
        <v>1.5855999999999999</v>
      </c>
      <c r="M1679" s="2"/>
      <c r="N1679">
        <f>(L1679/G1679)^(1/5)-1</f>
        <v>2.0530209107008757E-2</v>
      </c>
      <c r="O1679">
        <f t="shared" si="298"/>
        <v>2.0530209107008757</v>
      </c>
      <c r="P1679">
        <f t="shared" si="299"/>
        <v>5</v>
      </c>
      <c r="Q1679">
        <f t="shared" si="300"/>
        <v>2.0695999999999999</v>
      </c>
      <c r="R1679">
        <f t="shared" si="301"/>
        <v>0.3614</v>
      </c>
      <c r="S1679" s="3">
        <f>(L1679-R1679)/(Q1679-R1679)*100</f>
        <v>71.66608125512235</v>
      </c>
    </row>
    <row r="1680" spans="1:19" ht="14.45" x14ac:dyDescent="0.3">
      <c r="A1680">
        <v>9</v>
      </c>
      <c r="C1680" t="str">
        <f t="shared" si="293"/>
        <v>ODS9«</v>
      </c>
      <c r="D1680" s="8" t="s">
        <v>15</v>
      </c>
      <c r="E1680" s="8"/>
      <c r="F1680" s="2">
        <v>0.88180000000000003</v>
      </c>
      <c r="G1680" s="2">
        <v>0.91249999999999998</v>
      </c>
      <c r="H1680" s="2">
        <v>1.0481</v>
      </c>
      <c r="I1680" s="2">
        <v>0.8831</v>
      </c>
      <c r="J1680" s="2">
        <v>1.0122</v>
      </c>
      <c r="K1680" s="2">
        <v>1.1011</v>
      </c>
      <c r="L1680" s="2">
        <v>1.1833</v>
      </c>
      <c r="M1680" s="2"/>
      <c r="N1680">
        <f>(L1680/G1680)^(1/5)-1</f>
        <v>5.3349269182264125E-2</v>
      </c>
      <c r="O1680">
        <f t="shared" si="298"/>
        <v>5.3349269182264125</v>
      </c>
      <c r="P1680">
        <f t="shared" si="299"/>
        <v>5</v>
      </c>
      <c r="Q1680">
        <f t="shared" si="300"/>
        <v>2.0695999999999999</v>
      </c>
      <c r="R1680">
        <f t="shared" si="301"/>
        <v>0.3614</v>
      </c>
      <c r="S1680" s="3">
        <f>(L1680-R1680)/(Q1680-R1680)*100</f>
        <v>48.114974827303605</v>
      </c>
    </row>
    <row r="1681" spans="1:19" ht="14.45" x14ac:dyDescent="0.3">
      <c r="A1681">
        <v>9</v>
      </c>
      <c r="C1681" t="str">
        <f t="shared" si="293"/>
        <v>ODS9«</v>
      </c>
      <c r="D1681" s="8" t="s">
        <v>16</v>
      </c>
      <c r="E1681" s="8"/>
      <c r="F1681" s="2">
        <v>0.88749999999999996</v>
      </c>
      <c r="G1681" s="2">
        <v>0.84589999999999999</v>
      </c>
      <c r="H1681" s="2">
        <v>0.82189999999999996</v>
      </c>
      <c r="I1681" s="2">
        <v>0.78710000000000002</v>
      </c>
      <c r="J1681" s="2">
        <v>0.88570000000000004</v>
      </c>
      <c r="K1681" s="2">
        <v>1.1928000000000001</v>
      </c>
      <c r="L1681" s="2">
        <v>1.2392000000000001</v>
      </c>
      <c r="M1681" s="2"/>
      <c r="N1681">
        <f>(L1681/G1681)^(1/5)-1</f>
        <v>7.9355418199262395E-2</v>
      </c>
      <c r="O1681">
        <f t="shared" si="298"/>
        <v>7.9355418199262395</v>
      </c>
      <c r="P1681">
        <f t="shared" si="299"/>
        <v>5</v>
      </c>
      <c r="Q1681">
        <f t="shared" si="300"/>
        <v>2.0695999999999999</v>
      </c>
      <c r="R1681">
        <f t="shared" si="301"/>
        <v>0.3614</v>
      </c>
      <c r="S1681" s="3">
        <f>(L1681-R1681)/(Q1681-R1681)*100</f>
        <v>51.387425360028104</v>
      </c>
    </row>
    <row r="1682" spans="1:19" ht="14.45" x14ac:dyDescent="0.3">
      <c r="A1682">
        <v>9</v>
      </c>
      <c r="C1682" t="str">
        <f t="shared" si="293"/>
        <v>ODS9«</v>
      </c>
      <c r="D1682" s="8" t="s">
        <v>17</v>
      </c>
      <c r="E1682" s="8"/>
      <c r="F1682" s="2">
        <v>1.4539</v>
      </c>
      <c r="G1682" s="2">
        <v>1.5230999999999999</v>
      </c>
      <c r="H1682" s="2">
        <v>1.4438</v>
      </c>
      <c r="I1682" s="2">
        <v>1.3152999999999999</v>
      </c>
      <c r="J1682" s="2">
        <v>1.5674999999999999</v>
      </c>
      <c r="K1682" s="2">
        <v>1.5465</v>
      </c>
      <c r="L1682" s="2">
        <v>1.5823</v>
      </c>
      <c r="M1682" s="2"/>
      <c r="N1682">
        <f>(L1682/G1682)^(1/5)-1</f>
        <v>7.6555053000670892E-3</v>
      </c>
      <c r="O1682">
        <f t="shared" si="298"/>
        <v>0.76555053000670892</v>
      </c>
      <c r="P1682">
        <f t="shared" si="299"/>
        <v>1.9138763250167723</v>
      </c>
      <c r="Q1682">
        <f t="shared" si="300"/>
        <v>2.0695999999999999</v>
      </c>
      <c r="R1682">
        <f t="shared" si="301"/>
        <v>0.3614</v>
      </c>
      <c r="S1682" s="3">
        <f>(L1682-R1682)/(Q1682-R1682)*100</f>
        <v>71.472895445498196</v>
      </c>
    </row>
    <row r="1683" spans="1:19" ht="14.45" x14ac:dyDescent="0.3">
      <c r="A1683">
        <v>9</v>
      </c>
      <c r="C1683" t="str">
        <f t="shared" si="293"/>
        <v>ODS9«</v>
      </c>
      <c r="D1683" s="8" t="s">
        <v>18</v>
      </c>
      <c r="E1683" s="8"/>
      <c r="F1683" s="2">
        <v>0.99439999999999995</v>
      </c>
      <c r="G1683" s="2">
        <v>0.99629999999999996</v>
      </c>
      <c r="H1683" s="2">
        <v>1.0367999999999999</v>
      </c>
      <c r="I1683" s="2">
        <v>1.149</v>
      </c>
      <c r="J1683" s="2">
        <v>1.2535000000000001</v>
      </c>
      <c r="K1683" s="2">
        <v>1.3646</v>
      </c>
      <c r="L1683" s="2">
        <v>1.4072</v>
      </c>
      <c r="M1683" s="2"/>
      <c r="N1683">
        <f>(L1683/G1683)^(1/5)-1</f>
        <v>7.1502378028677205E-2</v>
      </c>
      <c r="O1683">
        <f t="shared" si="298"/>
        <v>7.1502378028677205</v>
      </c>
      <c r="P1683">
        <f t="shared" si="299"/>
        <v>5</v>
      </c>
      <c r="Q1683">
        <f t="shared" si="300"/>
        <v>2.0695999999999999</v>
      </c>
      <c r="R1683">
        <f t="shared" si="301"/>
        <v>0.3614</v>
      </c>
      <c r="S1683" s="3">
        <f>(L1683-R1683)/(Q1683-R1683)*100</f>
        <v>61.22233930453109</v>
      </c>
    </row>
    <row r="1684" spans="1:19" ht="14.45" x14ac:dyDescent="0.3">
      <c r="A1684">
        <v>9</v>
      </c>
      <c r="C1684" t="str">
        <f t="shared" si="293"/>
        <v>ODS9«</v>
      </c>
      <c r="D1684" s="8" t="s">
        <v>19</v>
      </c>
      <c r="E1684" s="8"/>
      <c r="F1684" s="2">
        <v>0.54730000000000001</v>
      </c>
      <c r="G1684" s="2">
        <v>0.59409999999999996</v>
      </c>
      <c r="H1684" s="2">
        <v>0.57720000000000005</v>
      </c>
      <c r="I1684" s="2">
        <v>0.53500000000000003</v>
      </c>
      <c r="J1684" s="2">
        <v>0.56850000000000001</v>
      </c>
      <c r="K1684" s="2">
        <v>0.61439999999999995</v>
      </c>
      <c r="L1684" s="2">
        <v>0.63619999999999999</v>
      </c>
      <c r="M1684" s="2"/>
      <c r="N1684">
        <f>(L1684/G1684)^(1/5)-1</f>
        <v>1.3787244179543245E-2</v>
      </c>
      <c r="O1684">
        <f t="shared" si="298"/>
        <v>1.3787244179543245</v>
      </c>
      <c r="P1684">
        <f t="shared" si="299"/>
        <v>3.4468110448858114</v>
      </c>
      <c r="Q1684">
        <f t="shared" si="300"/>
        <v>2.0695999999999999</v>
      </c>
      <c r="R1684">
        <f t="shared" si="301"/>
        <v>0.3614</v>
      </c>
      <c r="S1684" s="3">
        <f>(L1684-R1684)/(Q1684-R1684)*100</f>
        <v>16.08710923779417</v>
      </c>
    </row>
    <row r="1685" spans="1:19" ht="14.45" x14ac:dyDescent="0.3">
      <c r="A1685">
        <v>9</v>
      </c>
      <c r="C1685" t="str">
        <f t="shared" si="293"/>
        <v>ODS9«</v>
      </c>
      <c r="D1685" s="8" t="s">
        <v>20</v>
      </c>
      <c r="E1685" s="8"/>
      <c r="F1685" s="2">
        <v>0.77159999999999995</v>
      </c>
      <c r="G1685" s="2">
        <v>0.81599999999999995</v>
      </c>
      <c r="H1685" s="2">
        <v>0.73970000000000002</v>
      </c>
      <c r="I1685" s="2">
        <v>0.76229999999999998</v>
      </c>
      <c r="J1685" s="2">
        <v>0.82220000000000004</v>
      </c>
      <c r="K1685" s="2">
        <v>0.84609999999999996</v>
      </c>
      <c r="L1685" s="2">
        <v>0.91390000000000005</v>
      </c>
      <c r="M1685" s="2"/>
      <c r="N1685">
        <f>(L1685/G1685)^(1/5)-1</f>
        <v>2.2920079501070001E-2</v>
      </c>
      <c r="O1685">
        <f t="shared" si="298"/>
        <v>2.2920079501070001</v>
      </c>
      <c r="P1685">
        <f t="shared" si="299"/>
        <v>5</v>
      </c>
      <c r="Q1685">
        <f t="shared" si="300"/>
        <v>2.0695999999999999</v>
      </c>
      <c r="R1685">
        <f t="shared" si="301"/>
        <v>0.3614</v>
      </c>
      <c r="S1685" s="3">
        <f>(L1685-R1685)/(Q1685-R1685)*100</f>
        <v>32.343987823439882</v>
      </c>
    </row>
    <row r="1686" spans="1:19" ht="14.45" x14ac:dyDescent="0.3">
      <c r="A1686">
        <v>9</v>
      </c>
      <c r="C1686" t="str">
        <f t="shared" ref="C1686:C1749" si="302">IF(B1686="","ODS"&amp;A1686&amp;"«","ODS"&amp;A1686&amp;"«"&amp;" e ODS"&amp;B1686&amp;"«")</f>
        <v>ODS9«</v>
      </c>
      <c r="D1686" s="8" t="s">
        <v>21</v>
      </c>
      <c r="E1686" s="8"/>
      <c r="F1686" s="2">
        <v>1.9819</v>
      </c>
      <c r="G1686" s="2">
        <v>2.0124</v>
      </c>
      <c r="H1686" s="2">
        <v>1.9197</v>
      </c>
      <c r="I1686" s="2">
        <v>1.9505999999999999</v>
      </c>
      <c r="J1686" s="2">
        <v>1.9388000000000001</v>
      </c>
      <c r="K1686" s="2">
        <v>1.8533999999999999</v>
      </c>
      <c r="L1686" s="2">
        <v>1.9380999999999999</v>
      </c>
      <c r="M1686" s="2"/>
      <c r="N1686">
        <f>(L1686/G1686)^(1/5)-1</f>
        <v>-7.4957512584968855E-3</v>
      </c>
      <c r="O1686">
        <f t="shared" si="298"/>
        <v>-0.74957512584968855</v>
      </c>
      <c r="P1686">
        <f t="shared" si="299"/>
        <v>-1.8739378146242214</v>
      </c>
      <c r="Q1686">
        <f t="shared" si="300"/>
        <v>2.0695999999999999</v>
      </c>
      <c r="R1686">
        <f t="shared" si="301"/>
        <v>0.3614</v>
      </c>
      <c r="S1686" s="3">
        <f>(L1686-R1686)/(Q1686-R1686)*100</f>
        <v>92.30183819224915</v>
      </c>
    </row>
    <row r="1687" spans="1:19" ht="14.45" x14ac:dyDescent="0.3">
      <c r="A1687">
        <v>9</v>
      </c>
      <c r="C1687" t="str">
        <f t="shared" si="302"/>
        <v>ODS9«</v>
      </c>
      <c r="D1687" s="8" t="s">
        <v>22</v>
      </c>
      <c r="E1687" s="8"/>
      <c r="F1687" s="2">
        <v>0.71350000000000002</v>
      </c>
      <c r="G1687" s="2">
        <v>0.72919999999999996</v>
      </c>
      <c r="H1687" s="2">
        <v>0.69020000000000004</v>
      </c>
      <c r="I1687" s="2">
        <v>0.69979999999999998</v>
      </c>
      <c r="J1687" s="2">
        <v>0.68220000000000003</v>
      </c>
      <c r="K1687" s="2">
        <v>0.62949999999999995</v>
      </c>
      <c r="L1687" s="2">
        <v>0.62239999999999995</v>
      </c>
      <c r="M1687" s="2"/>
      <c r="N1687">
        <f>(L1687/G1687)^(1/5)-1</f>
        <v>-3.1176678034061767E-2</v>
      </c>
      <c r="O1687">
        <f t="shared" si="298"/>
        <v>-3.1176678034061767</v>
      </c>
      <c r="P1687">
        <f t="shared" si="299"/>
        <v>-5</v>
      </c>
      <c r="Q1687">
        <f t="shared" si="300"/>
        <v>2.0695999999999999</v>
      </c>
      <c r="R1687">
        <f t="shared" si="301"/>
        <v>0.3614</v>
      </c>
      <c r="S1687" s="3">
        <f>(L1687-R1687)/(Q1687-R1687)*100</f>
        <v>15.279241306638564</v>
      </c>
    </row>
    <row r="1688" spans="1:19" ht="14.45" x14ac:dyDescent="0.3">
      <c r="A1688">
        <v>9</v>
      </c>
      <c r="C1688" t="str">
        <f t="shared" si="302"/>
        <v>ODS9«</v>
      </c>
      <c r="D1688" s="8" t="s">
        <v>23</v>
      </c>
      <c r="E1688" s="8"/>
      <c r="F1688" s="2">
        <v>1.5506</v>
      </c>
      <c r="G1688" s="2">
        <v>1.5693999999999999</v>
      </c>
      <c r="H1688" s="2">
        <v>1.5986</v>
      </c>
      <c r="I1688" s="2">
        <v>1.6505000000000001</v>
      </c>
      <c r="J1688" s="2">
        <v>1.7081</v>
      </c>
      <c r="K1688" s="2">
        <v>1.7658</v>
      </c>
      <c r="L1688" s="2">
        <v>1.7818000000000001</v>
      </c>
      <c r="M1688" s="2"/>
      <c r="N1688">
        <f>(L1688/G1688)^(1/5)-1</f>
        <v>2.5711113917073813E-2</v>
      </c>
      <c r="O1688">
        <f t="shared" si="298"/>
        <v>2.5711113917073813</v>
      </c>
      <c r="P1688">
        <f t="shared" si="299"/>
        <v>5</v>
      </c>
      <c r="Q1688">
        <f t="shared" si="300"/>
        <v>2.0695999999999999</v>
      </c>
      <c r="R1688">
        <f t="shared" si="301"/>
        <v>0.3614</v>
      </c>
      <c r="S1688" s="3">
        <f>(L1688-R1688)/(Q1688-R1688)*100</f>
        <v>83.151855754595488</v>
      </c>
    </row>
    <row r="1689" spans="1:19" ht="14.45" x14ac:dyDescent="0.3">
      <c r="A1689">
        <v>9</v>
      </c>
      <c r="C1689" t="str">
        <f t="shared" si="302"/>
        <v>ODS9«</v>
      </c>
      <c r="D1689" s="8" t="s">
        <v>24</v>
      </c>
      <c r="E1689" s="8"/>
      <c r="F1689" s="2">
        <v>0.54820000000000002</v>
      </c>
      <c r="G1689" s="2">
        <v>0.60840000000000005</v>
      </c>
      <c r="H1689" s="2">
        <v>0.63839999999999997</v>
      </c>
      <c r="I1689" s="2">
        <v>0.65910000000000002</v>
      </c>
      <c r="J1689" s="2">
        <v>0.85170000000000001</v>
      </c>
      <c r="K1689" s="2">
        <v>0.96479999999999999</v>
      </c>
      <c r="L1689" s="2">
        <v>0.98499999999999999</v>
      </c>
      <c r="M1689" s="2"/>
      <c r="N1689">
        <f>(L1689/G1689)^(1/5)-1</f>
        <v>0.1011574084681135</v>
      </c>
      <c r="O1689">
        <f t="shared" si="298"/>
        <v>10.115740846811349</v>
      </c>
      <c r="P1689">
        <f t="shared" si="299"/>
        <v>5</v>
      </c>
      <c r="Q1689">
        <f t="shared" si="300"/>
        <v>2.0695999999999999</v>
      </c>
      <c r="R1689">
        <f t="shared" si="301"/>
        <v>0.3614</v>
      </c>
      <c r="S1689" s="3">
        <f>(L1689-R1689)/(Q1689-R1689)*100</f>
        <v>36.506263903524172</v>
      </c>
    </row>
    <row r="1690" spans="1:19" ht="14.45" x14ac:dyDescent="0.3">
      <c r="A1690">
        <v>9</v>
      </c>
      <c r="C1690" t="str">
        <f t="shared" si="302"/>
        <v>ODS9«</v>
      </c>
      <c r="D1690" s="8" t="s">
        <v>25</v>
      </c>
      <c r="E1690" s="8"/>
      <c r="F1690" s="2">
        <v>0.93240000000000001</v>
      </c>
      <c r="G1690" s="2">
        <v>0.94210000000000005</v>
      </c>
      <c r="H1690" s="2">
        <v>0.96989999999999998</v>
      </c>
      <c r="I1690" s="2">
        <v>1.0204</v>
      </c>
      <c r="J1690" s="2">
        <v>1.1061000000000001</v>
      </c>
      <c r="K1690" s="2">
        <v>1.1687000000000001</v>
      </c>
      <c r="L1690" s="2">
        <v>1.2536</v>
      </c>
      <c r="M1690" s="2"/>
      <c r="N1690">
        <f>(L1690/G1690)^(1/5)-1</f>
        <v>5.8796253576902435E-2</v>
      </c>
      <c r="O1690">
        <f t="shared" si="298"/>
        <v>5.8796253576902435</v>
      </c>
      <c r="P1690">
        <f t="shared" si="299"/>
        <v>5</v>
      </c>
      <c r="Q1690">
        <f t="shared" si="300"/>
        <v>2.0695999999999999</v>
      </c>
      <c r="R1690">
        <f t="shared" si="301"/>
        <v>0.3614</v>
      </c>
      <c r="S1690" s="3">
        <f>(L1690-R1690)/(Q1690-R1690)*100</f>
        <v>52.230417983842649</v>
      </c>
    </row>
    <row r="1691" spans="1:19" ht="14.45" x14ac:dyDescent="0.3">
      <c r="A1691">
        <v>9</v>
      </c>
      <c r="C1691" t="str">
        <f t="shared" si="302"/>
        <v>ODS9«</v>
      </c>
      <c r="D1691" s="8" t="s">
        <v>26</v>
      </c>
      <c r="E1691" s="8"/>
      <c r="F1691" s="2">
        <v>1.1889000000000001</v>
      </c>
      <c r="G1691" s="2">
        <v>1.2379</v>
      </c>
      <c r="H1691" s="2">
        <v>1.2773000000000001</v>
      </c>
      <c r="I1691" s="2">
        <v>1.2587999999999999</v>
      </c>
      <c r="J1691" s="2">
        <v>1.3288</v>
      </c>
      <c r="K1691" s="2">
        <v>1.4234</v>
      </c>
      <c r="L1691" s="2">
        <v>1.5067999999999999</v>
      </c>
      <c r="M1691" s="2"/>
      <c r="N1691">
        <f>(L1691/G1691)^(1/5)-1</f>
        <v>4.0097397547280478E-2</v>
      </c>
      <c r="O1691">
        <f t="shared" si="298"/>
        <v>4.0097397547280478</v>
      </c>
      <c r="P1691">
        <f t="shared" si="299"/>
        <v>5</v>
      </c>
      <c r="Q1691">
        <f t="shared" si="300"/>
        <v>2.0695999999999999</v>
      </c>
      <c r="R1691">
        <f t="shared" si="301"/>
        <v>0.3614</v>
      </c>
      <c r="S1691" s="3">
        <f>(L1691-R1691)/(Q1691-R1691)*100</f>
        <v>67.053038285914994</v>
      </c>
    </row>
    <row r="1692" spans="1:19" ht="14.45" x14ac:dyDescent="0.3">
      <c r="A1692">
        <v>9</v>
      </c>
      <c r="C1692" t="str">
        <f t="shared" si="302"/>
        <v>ODS9«</v>
      </c>
      <c r="D1692" s="8" t="s">
        <v>27</v>
      </c>
      <c r="E1692" s="8"/>
      <c r="F1692" s="2">
        <v>0.36809999999999998</v>
      </c>
      <c r="G1692" s="2">
        <v>0.35339999999999999</v>
      </c>
      <c r="H1692" s="2">
        <v>0.35370000000000001</v>
      </c>
      <c r="I1692" s="2">
        <v>0.37069999999999997</v>
      </c>
      <c r="J1692" s="2">
        <v>0.36980000000000002</v>
      </c>
      <c r="K1692" s="2">
        <v>0.36449999999999999</v>
      </c>
      <c r="L1692" s="2">
        <v>0.3614</v>
      </c>
      <c r="M1692" s="2"/>
      <c r="N1692">
        <f>(L1692/G1692)^(1/5)-1</f>
        <v>4.4870002284911337E-3</v>
      </c>
      <c r="O1692">
        <f t="shared" si="298"/>
        <v>0.44870002284911337</v>
      </c>
      <c r="P1692">
        <f t="shared" si="299"/>
        <v>1.1217500571227834</v>
      </c>
      <c r="Q1692">
        <f t="shared" si="300"/>
        <v>2.0695999999999999</v>
      </c>
      <c r="R1692">
        <f t="shared" si="301"/>
        <v>0.3614</v>
      </c>
      <c r="S1692" s="3">
        <f>(L1692-R1692)/(Q1692-R1692)*100</f>
        <v>0</v>
      </c>
    </row>
    <row r="1693" spans="1:19" ht="14.45" x14ac:dyDescent="0.3">
      <c r="A1693">
        <v>9</v>
      </c>
      <c r="C1693" t="str">
        <f t="shared" si="302"/>
        <v>ODS9«</v>
      </c>
      <c r="D1693" s="8" t="s">
        <v>28</v>
      </c>
      <c r="E1693" s="8"/>
      <c r="F1693" s="2">
        <v>1.6312</v>
      </c>
      <c r="G1693" s="2">
        <v>1.6677999999999999</v>
      </c>
      <c r="H1693" s="2">
        <v>1.6564000000000001</v>
      </c>
      <c r="I1693" s="2">
        <v>1.7782</v>
      </c>
      <c r="J1693" s="2">
        <v>1.7134</v>
      </c>
      <c r="K1693" s="2">
        <v>1.7523</v>
      </c>
      <c r="L1693" s="2">
        <v>1.7144999999999999</v>
      </c>
      <c r="M1693" s="2"/>
      <c r="N1693">
        <f>(L1693/G1693)^(1/5)-1</f>
        <v>5.5385011505515447E-3</v>
      </c>
      <c r="O1693">
        <f t="shared" si="298"/>
        <v>0.55385011505515447</v>
      </c>
      <c r="P1693">
        <f t="shared" si="299"/>
        <v>1.3846252876378862</v>
      </c>
      <c r="Q1693">
        <f t="shared" si="300"/>
        <v>2.0695999999999999</v>
      </c>
      <c r="R1693">
        <f t="shared" si="301"/>
        <v>0.3614</v>
      </c>
      <c r="S1693" s="3">
        <f>(L1693-R1693)/(Q1693-R1693)*100</f>
        <v>79.212036061351128</v>
      </c>
    </row>
    <row r="1694" spans="1:19" ht="14.45" x14ac:dyDescent="0.3">
      <c r="A1694">
        <v>9</v>
      </c>
      <c r="C1694" t="str">
        <f t="shared" si="302"/>
        <v>ODS9«</v>
      </c>
      <c r="D1694" s="8" t="s">
        <v>29</v>
      </c>
      <c r="E1694" s="8"/>
      <c r="F1694" s="2">
        <v>1.1462000000000001</v>
      </c>
      <c r="G1694" s="2">
        <v>1.1654</v>
      </c>
      <c r="H1694" s="2">
        <v>1.2033</v>
      </c>
      <c r="I1694" s="2">
        <v>1.2329000000000001</v>
      </c>
      <c r="J1694" s="2">
        <v>1.2989999999999999</v>
      </c>
      <c r="K1694" s="2">
        <v>1.3664000000000001</v>
      </c>
      <c r="L1694" s="2">
        <v>1.4043000000000001</v>
      </c>
      <c r="M1694" s="2"/>
      <c r="N1694">
        <f>(L1694/G1694)^(1/5)-1</f>
        <v>3.7999098714681212E-2</v>
      </c>
      <c r="O1694">
        <f t="shared" si="298"/>
        <v>3.7999098714681212</v>
      </c>
      <c r="P1694">
        <f t="shared" si="299"/>
        <v>5</v>
      </c>
      <c r="Q1694">
        <f t="shared" si="300"/>
        <v>2.0695999999999999</v>
      </c>
      <c r="R1694">
        <f t="shared" si="301"/>
        <v>0.3614</v>
      </c>
      <c r="S1694" s="3">
        <f>(L1694-R1694)/(Q1694-R1694)*100</f>
        <v>61.052569956679562</v>
      </c>
    </row>
    <row r="1695" spans="1:19" ht="14.45" x14ac:dyDescent="0.3">
      <c r="A1695">
        <v>9</v>
      </c>
      <c r="C1695" t="str">
        <f t="shared" si="302"/>
        <v>ODS9«</v>
      </c>
      <c r="D1695" s="7" t="s">
        <v>93</v>
      </c>
      <c r="E1695" s="7"/>
      <c r="F1695" s="2"/>
      <c r="G1695" s="2"/>
      <c r="H1695" s="2"/>
      <c r="I1695" s="2"/>
      <c r="J1695" s="2"/>
      <c r="K1695" s="2"/>
      <c r="L1695" s="2"/>
      <c r="M1695" s="2"/>
      <c r="O1695" t="s">
        <v>195</v>
      </c>
      <c r="S1695" s="3"/>
    </row>
    <row r="1696" spans="1:19" ht="14.45" x14ac:dyDescent="0.3">
      <c r="A1696">
        <v>9</v>
      </c>
      <c r="C1696" t="str">
        <f t="shared" si="302"/>
        <v>ODS9«</v>
      </c>
      <c r="D1696" s="8" t="s">
        <v>2</v>
      </c>
      <c r="E1696" s="8"/>
      <c r="F1696" s="2">
        <v>29.3</v>
      </c>
      <c r="G1696" s="2">
        <v>28.7</v>
      </c>
      <c r="H1696" s="2">
        <v>28.4</v>
      </c>
      <c r="I1696" s="2">
        <v>28.8</v>
      </c>
      <c r="J1696" s="2">
        <v>27.2</v>
      </c>
      <c r="K1696" s="2">
        <v>26.4</v>
      </c>
      <c r="L1696" s="2">
        <v>26.6</v>
      </c>
      <c r="M1696" s="2"/>
      <c r="N1696">
        <f>(L1696/G1696)^(1/5)-1</f>
        <v>-1.5082286994430039E-2</v>
      </c>
      <c r="O1696">
        <f>N1696*100</f>
        <v>-1.5082286994430039</v>
      </c>
      <c r="P1696">
        <f>IF(O1696&lt;-2,-5,IF(O1696&gt;2,5,2.5*O1696))</f>
        <v>-3.7705717486075097</v>
      </c>
      <c r="Q1696">
        <f>MAX($L$1696:$L$1722)</f>
        <v>73.599999999999994</v>
      </c>
      <c r="R1696">
        <f>MIN($L$1696:$L$1722)</f>
        <v>0.6</v>
      </c>
      <c r="S1696" s="3">
        <f>(L1696-R1696)/(Q1696-R1696)*100</f>
        <v>35.61643835616438</v>
      </c>
    </row>
    <row r="1697" spans="1:19" ht="14.45" x14ac:dyDescent="0.3">
      <c r="A1697">
        <v>9</v>
      </c>
      <c r="C1697" t="str">
        <f t="shared" si="302"/>
        <v>ODS9«</v>
      </c>
      <c r="D1697" s="8" t="s">
        <v>3</v>
      </c>
      <c r="E1697" s="8"/>
      <c r="F1697" s="2">
        <v>36</v>
      </c>
      <c r="G1697" s="2">
        <v>36.6</v>
      </c>
      <c r="H1697" s="2">
        <v>35.299999999999997</v>
      </c>
      <c r="I1697" s="2">
        <v>35.1</v>
      </c>
      <c r="J1697" s="2">
        <v>34.6</v>
      </c>
      <c r="K1697" s="2">
        <v>33.700000000000003</v>
      </c>
      <c r="L1697" s="2">
        <v>33.299999999999997</v>
      </c>
      <c r="M1697" s="2"/>
      <c r="N1697">
        <f>(L1697/G1697)^(1/5)-1</f>
        <v>-1.8720717884286087E-2</v>
      </c>
      <c r="O1697">
        <f t="shared" ref="O1697:O1723" si="303">N1697*100</f>
        <v>-1.8720717884286087</v>
      </c>
      <c r="P1697">
        <f t="shared" ref="P1697:P1723" si="304">IF(O1697&lt;-2,-5,IF(O1697&gt;2,5,2.5*O1697))</f>
        <v>-4.6801794710715221</v>
      </c>
      <c r="Q1697">
        <f t="shared" ref="Q1697:Q1723" si="305">MAX($L$1696:$L$1722)</f>
        <v>73.599999999999994</v>
      </c>
      <c r="R1697">
        <f t="shared" ref="R1697:R1723" si="306">MIN($L$1696:$L$1722)</f>
        <v>0.6</v>
      </c>
      <c r="S1697" s="3">
        <f>(L1697-R1697)/(Q1697-R1697)*100</f>
        <v>44.794520547945197</v>
      </c>
    </row>
    <row r="1698" spans="1:19" ht="14.45" x14ac:dyDescent="0.3">
      <c r="A1698">
        <v>9</v>
      </c>
      <c r="C1698" t="str">
        <f t="shared" si="302"/>
        <v>ODS9«</v>
      </c>
      <c r="D1698" s="8" t="s">
        <v>4</v>
      </c>
      <c r="E1698" s="8"/>
      <c r="F1698" s="2">
        <v>26.9</v>
      </c>
      <c r="G1698" s="2">
        <v>27</v>
      </c>
      <c r="H1698" s="2">
        <v>26.4</v>
      </c>
      <c r="I1698" s="2">
        <v>25.7</v>
      </c>
      <c r="J1698" s="2">
        <v>26.4</v>
      </c>
      <c r="K1698" s="2">
        <v>24.7</v>
      </c>
      <c r="L1698" s="2">
        <v>23.4</v>
      </c>
      <c r="M1698" s="2"/>
      <c r="N1698">
        <f>(L1698/G1698)^(1/5)-1</f>
        <v>-2.8214491099314398E-2</v>
      </c>
      <c r="O1698">
        <f t="shared" si="303"/>
        <v>-2.8214491099314398</v>
      </c>
      <c r="P1698">
        <f t="shared" si="304"/>
        <v>-5</v>
      </c>
      <c r="Q1698">
        <f t="shared" si="305"/>
        <v>73.599999999999994</v>
      </c>
      <c r="R1698">
        <f t="shared" si="306"/>
        <v>0.6</v>
      </c>
      <c r="S1698" s="3">
        <f>(L1698-R1698)/(Q1698-R1698)*100</f>
        <v>31.232876712328761</v>
      </c>
    </row>
    <row r="1699" spans="1:19" ht="14.45" x14ac:dyDescent="0.3">
      <c r="A1699">
        <v>9</v>
      </c>
      <c r="C1699" t="str">
        <f t="shared" si="302"/>
        <v>ODS9«</v>
      </c>
      <c r="D1699" s="8" t="s">
        <v>5</v>
      </c>
      <c r="E1699" s="8"/>
      <c r="F1699" s="2">
        <v>44</v>
      </c>
      <c r="G1699" s="2">
        <v>45.1</v>
      </c>
      <c r="H1699" s="2">
        <v>45.3</v>
      </c>
      <c r="I1699" s="2">
        <v>44.4</v>
      </c>
      <c r="J1699" s="2">
        <v>43.4</v>
      </c>
      <c r="K1699" s="2">
        <v>43.8</v>
      </c>
      <c r="L1699" s="2">
        <v>52.9</v>
      </c>
      <c r="M1699" s="2"/>
      <c r="N1699">
        <f>(L1699/G1699)^(1/5)-1</f>
        <v>3.2418613935928153E-2</v>
      </c>
      <c r="O1699">
        <f t="shared" si="303"/>
        <v>3.2418613935928153</v>
      </c>
      <c r="P1699">
        <f t="shared" si="304"/>
        <v>5</v>
      </c>
      <c r="Q1699">
        <f t="shared" si="305"/>
        <v>73.599999999999994</v>
      </c>
      <c r="R1699">
        <f t="shared" si="306"/>
        <v>0.6</v>
      </c>
      <c r="S1699" s="3">
        <f>(L1699-R1699)/(Q1699-R1699)*100</f>
        <v>71.643835616438352</v>
      </c>
    </row>
    <row r="1700" spans="1:19" ht="14.45" x14ac:dyDescent="0.3">
      <c r="A1700">
        <v>9</v>
      </c>
      <c r="C1700" t="str">
        <f t="shared" si="302"/>
        <v>ODS9«</v>
      </c>
      <c r="D1700" s="8" t="s">
        <v>6</v>
      </c>
      <c r="E1700" s="8"/>
      <c r="F1700" s="2"/>
      <c r="G1700" s="2"/>
      <c r="H1700" s="2"/>
      <c r="I1700" s="2"/>
      <c r="J1700" s="2"/>
      <c r="K1700" s="2"/>
      <c r="L1700" s="2"/>
      <c r="M1700" s="2"/>
      <c r="N1700" t="e">
        <f>(L1700/G1700)^(1/5)-1</f>
        <v>#DIV/0!</v>
      </c>
      <c r="O1700" t="e">
        <f t="shared" si="303"/>
        <v>#DIV/0!</v>
      </c>
      <c r="P1700" t="e">
        <f t="shared" si="304"/>
        <v>#DIV/0!</v>
      </c>
      <c r="Q1700">
        <f t="shared" si="305"/>
        <v>73.599999999999994</v>
      </c>
      <c r="R1700">
        <f t="shared" si="306"/>
        <v>0.6</v>
      </c>
      <c r="S1700" s="3">
        <f>(L1700-R1700)/(Q1700-R1700)*100</f>
        <v>-0.82191780821917804</v>
      </c>
    </row>
    <row r="1701" spans="1:19" ht="14.45" x14ac:dyDescent="0.3">
      <c r="A1701">
        <v>9</v>
      </c>
      <c r="C1701" t="str">
        <f t="shared" si="302"/>
        <v>ODS9«</v>
      </c>
      <c r="D1701" s="8" t="s">
        <v>7</v>
      </c>
      <c r="E1701" s="8"/>
      <c r="F1701" s="2">
        <v>27.1</v>
      </c>
      <c r="G1701" s="2">
        <v>27.3</v>
      </c>
      <c r="H1701" s="2">
        <v>27.1</v>
      </c>
      <c r="I1701" s="2">
        <v>26.6</v>
      </c>
      <c r="J1701" s="2">
        <v>26.4</v>
      </c>
      <c r="K1701" s="2">
        <v>26.4</v>
      </c>
      <c r="L1701" s="2">
        <v>29.3</v>
      </c>
      <c r="M1701" s="2"/>
      <c r="N1701">
        <f>(L1701/G1701)^(1/5)-1</f>
        <v>1.4240607745673373E-2</v>
      </c>
      <c r="O1701">
        <f t="shared" si="303"/>
        <v>1.4240607745673373</v>
      </c>
      <c r="P1701">
        <f t="shared" si="304"/>
        <v>3.5601519364183432</v>
      </c>
      <c r="Q1701">
        <f t="shared" si="305"/>
        <v>73.599999999999994</v>
      </c>
      <c r="R1701">
        <f t="shared" si="306"/>
        <v>0.6</v>
      </c>
      <c r="S1701" s="3">
        <f>(L1701-R1701)/(Q1701-R1701)*100</f>
        <v>39.315068493150683</v>
      </c>
    </row>
    <row r="1702" spans="1:19" ht="14.45" x14ac:dyDescent="0.3">
      <c r="A1702">
        <v>9</v>
      </c>
      <c r="C1702" t="str">
        <f t="shared" si="302"/>
        <v>ODS9«</v>
      </c>
      <c r="D1702" s="8" t="s">
        <v>8</v>
      </c>
      <c r="E1702" s="8"/>
      <c r="F1702" s="2">
        <v>11.3</v>
      </c>
      <c r="G1702" s="2">
        <v>11.2</v>
      </c>
      <c r="H1702" s="2">
        <v>12</v>
      </c>
      <c r="I1702" s="2">
        <v>11.3</v>
      </c>
      <c r="J1702" s="2">
        <v>11.5</v>
      </c>
      <c r="K1702" s="2">
        <v>11.8</v>
      </c>
      <c r="L1702" s="2">
        <v>11.5</v>
      </c>
      <c r="M1702" s="2"/>
      <c r="N1702">
        <f>(L1702/G1702)^(1/5)-1</f>
        <v>5.3006504136214883E-3</v>
      </c>
      <c r="O1702">
        <f t="shared" si="303"/>
        <v>0.53006504136214883</v>
      </c>
      <c r="P1702">
        <f t="shared" si="304"/>
        <v>1.3251626034053721</v>
      </c>
      <c r="Q1702">
        <f t="shared" si="305"/>
        <v>73.599999999999994</v>
      </c>
      <c r="R1702">
        <f t="shared" si="306"/>
        <v>0.6</v>
      </c>
      <c r="S1702" s="3">
        <f>(L1702-R1702)/(Q1702-R1702)*100</f>
        <v>14.931506849315069</v>
      </c>
    </row>
    <row r="1703" spans="1:19" ht="14.45" x14ac:dyDescent="0.3">
      <c r="A1703">
        <v>9</v>
      </c>
      <c r="C1703" t="str">
        <f t="shared" si="302"/>
        <v>ODS9«</v>
      </c>
      <c r="D1703" s="8" t="s">
        <v>9</v>
      </c>
      <c r="E1703" s="8"/>
      <c r="F1703" s="2">
        <v>43.6</v>
      </c>
      <c r="G1703" s="2">
        <v>42.9</v>
      </c>
      <c r="H1703" s="2">
        <v>39.799999999999997</v>
      </c>
      <c r="I1703" s="2">
        <v>38.299999999999997</v>
      </c>
      <c r="J1703" s="2">
        <v>36.5</v>
      </c>
      <c r="K1703" s="2">
        <v>35.6</v>
      </c>
      <c r="L1703" s="2">
        <v>34.5</v>
      </c>
      <c r="M1703" s="2"/>
      <c r="N1703">
        <f>(L1703/G1703)^(1/5)-1</f>
        <v>-4.2646431199726775E-2</v>
      </c>
      <c r="O1703">
        <f t="shared" si="303"/>
        <v>-4.2646431199726775</v>
      </c>
      <c r="P1703">
        <f t="shared" si="304"/>
        <v>-5</v>
      </c>
      <c r="Q1703">
        <f t="shared" si="305"/>
        <v>73.599999999999994</v>
      </c>
      <c r="R1703">
        <f t="shared" si="306"/>
        <v>0.6</v>
      </c>
      <c r="S1703" s="3">
        <f>(L1703-R1703)/(Q1703-R1703)*100</f>
        <v>46.438356164383556</v>
      </c>
    </row>
    <row r="1704" spans="1:19" ht="14.45" x14ac:dyDescent="0.3">
      <c r="A1704">
        <v>9</v>
      </c>
      <c r="C1704" t="str">
        <f t="shared" si="302"/>
        <v>ODS9«</v>
      </c>
      <c r="D1704" s="8" t="s">
        <v>10</v>
      </c>
      <c r="E1704" s="8"/>
      <c r="F1704" s="2">
        <v>34.799999999999997</v>
      </c>
      <c r="G1704" s="2">
        <v>36</v>
      </c>
      <c r="H1704" s="2">
        <v>35</v>
      </c>
      <c r="I1704" s="2">
        <v>33.9</v>
      </c>
      <c r="J1704" s="2">
        <v>35.5</v>
      </c>
      <c r="K1704" s="2">
        <v>35.299999999999997</v>
      </c>
      <c r="L1704" s="2">
        <v>35.5</v>
      </c>
      <c r="M1704" s="2"/>
      <c r="N1704">
        <f>(L1704/G1704)^(1/5)-1</f>
        <v>-2.7933397409978244E-3</v>
      </c>
      <c r="O1704">
        <f t="shared" si="303"/>
        <v>-0.27933397409978244</v>
      </c>
      <c r="P1704">
        <f t="shared" si="304"/>
        <v>-0.69833493524945611</v>
      </c>
      <c r="Q1704">
        <f t="shared" si="305"/>
        <v>73.599999999999994</v>
      </c>
      <c r="R1704">
        <f t="shared" si="306"/>
        <v>0.6</v>
      </c>
      <c r="S1704" s="3">
        <f>(L1704-R1704)/(Q1704-R1704)*100</f>
        <v>47.80821917808219</v>
      </c>
    </row>
    <row r="1705" spans="1:19" ht="14.45" x14ac:dyDescent="0.3">
      <c r="A1705">
        <v>9</v>
      </c>
      <c r="C1705" t="str">
        <f t="shared" si="302"/>
        <v>ODS9«</v>
      </c>
      <c r="D1705" s="8" t="s">
        <v>11</v>
      </c>
      <c r="E1705" s="8"/>
      <c r="F1705" s="2">
        <v>5.3</v>
      </c>
      <c r="G1705" s="2">
        <v>5.9</v>
      </c>
      <c r="H1705" s="2">
        <v>5.8</v>
      </c>
      <c r="I1705" s="2">
        <v>5.3</v>
      </c>
      <c r="J1705" s="2">
        <v>5.0999999999999996</v>
      </c>
      <c r="K1705" s="2">
        <v>5</v>
      </c>
      <c r="L1705" s="2">
        <v>4.8</v>
      </c>
      <c r="M1705" s="2"/>
      <c r="N1705">
        <f>(L1705/G1705)^(1/5)-1</f>
        <v>-4.0427385233446467E-2</v>
      </c>
      <c r="O1705">
        <f t="shared" si="303"/>
        <v>-4.0427385233446467</v>
      </c>
      <c r="P1705">
        <f t="shared" si="304"/>
        <v>-5</v>
      </c>
      <c r="Q1705">
        <f t="shared" si="305"/>
        <v>73.599999999999994</v>
      </c>
      <c r="R1705">
        <f t="shared" si="306"/>
        <v>0.6</v>
      </c>
      <c r="S1705" s="3">
        <f>(L1705-R1705)/(Q1705-R1705)*100</f>
        <v>5.7534246575342465</v>
      </c>
    </row>
    <row r="1706" spans="1:19" ht="14.45" x14ac:dyDescent="0.3">
      <c r="A1706">
        <v>9</v>
      </c>
      <c r="C1706" t="str">
        <f t="shared" si="302"/>
        <v>ODS9«</v>
      </c>
      <c r="D1706" s="8" t="s">
        <v>12</v>
      </c>
      <c r="E1706" s="8"/>
      <c r="F1706" s="2">
        <v>63.7</v>
      </c>
      <c r="G1706" s="2">
        <v>55.2</v>
      </c>
      <c r="H1706" s="2">
        <v>52.4</v>
      </c>
      <c r="I1706" s="2">
        <v>42.9</v>
      </c>
      <c r="J1706" s="2">
        <v>44.4</v>
      </c>
      <c r="K1706" s="2">
        <v>46.2</v>
      </c>
      <c r="L1706" s="2">
        <v>42</v>
      </c>
      <c r="M1706" s="2"/>
      <c r="N1706">
        <f>(L1706/G1706)^(1/5)-1</f>
        <v>-5.3191730288527084E-2</v>
      </c>
      <c r="O1706">
        <f t="shared" si="303"/>
        <v>-5.3191730288527079</v>
      </c>
      <c r="P1706">
        <f t="shared" si="304"/>
        <v>-5</v>
      </c>
      <c r="Q1706">
        <f t="shared" si="305"/>
        <v>73.599999999999994</v>
      </c>
      <c r="R1706">
        <f t="shared" si="306"/>
        <v>0.6</v>
      </c>
      <c r="S1706" s="3">
        <f>(L1706-R1706)/(Q1706-R1706)*100</f>
        <v>56.712328767123289</v>
      </c>
    </row>
    <row r="1707" spans="1:19" ht="14.45" x14ac:dyDescent="0.3">
      <c r="A1707">
        <v>9</v>
      </c>
      <c r="C1707" t="str">
        <f t="shared" si="302"/>
        <v>ODS9«</v>
      </c>
      <c r="D1707" s="8" t="s">
        <v>13</v>
      </c>
      <c r="E1707" s="8"/>
      <c r="F1707" s="2">
        <v>30.5</v>
      </c>
      <c r="G1707" s="2">
        <v>31.2</v>
      </c>
      <c r="H1707" s="2">
        <v>27.4</v>
      </c>
      <c r="I1707" s="2">
        <v>27.1</v>
      </c>
      <c r="J1707" s="2">
        <v>27.6</v>
      </c>
      <c r="K1707" s="2">
        <v>29.3</v>
      </c>
      <c r="L1707" s="2">
        <v>27.2</v>
      </c>
      <c r="M1707" s="2"/>
      <c r="N1707">
        <f>(L1707/G1707)^(1/5)-1</f>
        <v>-2.7067161445867516E-2</v>
      </c>
      <c r="O1707">
        <f t="shared" si="303"/>
        <v>-2.7067161445867516</v>
      </c>
      <c r="P1707">
        <f t="shared" si="304"/>
        <v>-5</v>
      </c>
      <c r="Q1707">
        <f t="shared" si="305"/>
        <v>73.599999999999994</v>
      </c>
      <c r="R1707">
        <f t="shared" si="306"/>
        <v>0.6</v>
      </c>
      <c r="S1707" s="3">
        <f>(L1707-R1707)/(Q1707-R1707)*100</f>
        <v>36.438356164383556</v>
      </c>
    </row>
    <row r="1708" spans="1:19" ht="14.45" x14ac:dyDescent="0.3">
      <c r="A1708">
        <v>9</v>
      </c>
      <c r="C1708" t="str">
        <f t="shared" si="302"/>
        <v>ODS9«</v>
      </c>
      <c r="D1708" s="8" t="s">
        <v>14</v>
      </c>
      <c r="E1708" s="8"/>
      <c r="F1708" s="2">
        <v>13.6</v>
      </c>
      <c r="G1708" s="2">
        <v>13.7</v>
      </c>
      <c r="H1708" s="2">
        <v>14.5</v>
      </c>
      <c r="I1708" s="2">
        <v>13.7</v>
      </c>
      <c r="J1708" s="2">
        <v>12.8</v>
      </c>
      <c r="K1708" s="2">
        <v>12.2</v>
      </c>
      <c r="L1708" s="2">
        <v>12.1</v>
      </c>
      <c r="M1708" s="2"/>
      <c r="N1708">
        <f>(L1708/G1708)^(1/5)-1</f>
        <v>-2.4532149147911908E-2</v>
      </c>
      <c r="O1708">
        <f t="shared" si="303"/>
        <v>-2.4532149147911908</v>
      </c>
      <c r="P1708">
        <f t="shared" si="304"/>
        <v>-5</v>
      </c>
      <c r="Q1708">
        <f t="shared" si="305"/>
        <v>73.599999999999994</v>
      </c>
      <c r="R1708">
        <f t="shared" si="306"/>
        <v>0.6</v>
      </c>
      <c r="S1708" s="3">
        <f>(L1708-R1708)/(Q1708-R1708)*100</f>
        <v>15.753424657534246</v>
      </c>
    </row>
    <row r="1709" spans="1:19" ht="14.45" x14ac:dyDescent="0.3">
      <c r="A1709">
        <v>9</v>
      </c>
      <c r="C1709" t="str">
        <f t="shared" si="302"/>
        <v>ODS9«</v>
      </c>
      <c r="D1709" s="8" t="s">
        <v>15</v>
      </c>
      <c r="E1709" s="8"/>
      <c r="F1709" s="2">
        <v>1.5</v>
      </c>
      <c r="G1709" s="2">
        <v>1.7</v>
      </c>
      <c r="H1709" s="2">
        <v>1.6</v>
      </c>
      <c r="I1709" s="2">
        <v>1.3</v>
      </c>
      <c r="J1709" s="2">
        <v>1.8</v>
      </c>
      <c r="K1709" s="2">
        <v>2.1</v>
      </c>
      <c r="L1709" s="2">
        <v>2.5</v>
      </c>
      <c r="M1709" s="2"/>
      <c r="N1709">
        <f>(L1709/G1709)^(1/5)-1</f>
        <v>8.0185187303563499E-2</v>
      </c>
      <c r="O1709">
        <f t="shared" si="303"/>
        <v>8.0185187303563499</v>
      </c>
      <c r="P1709">
        <f t="shared" si="304"/>
        <v>5</v>
      </c>
      <c r="Q1709">
        <f t="shared" si="305"/>
        <v>73.599999999999994</v>
      </c>
      <c r="R1709">
        <f t="shared" si="306"/>
        <v>0.6</v>
      </c>
      <c r="S1709" s="3">
        <f>(L1709-R1709)/(Q1709-R1709)*100</f>
        <v>2.602739726027397</v>
      </c>
    </row>
    <row r="1710" spans="1:19" ht="14.45" x14ac:dyDescent="0.3">
      <c r="A1710">
        <v>9</v>
      </c>
      <c r="C1710" t="str">
        <f t="shared" si="302"/>
        <v>ODS9«</v>
      </c>
      <c r="D1710" s="8" t="s">
        <v>16</v>
      </c>
      <c r="E1710" s="8"/>
      <c r="F1710" s="2">
        <v>36.700000000000003</v>
      </c>
      <c r="G1710" s="2">
        <v>36.6</v>
      </c>
      <c r="H1710" s="2">
        <v>34.9</v>
      </c>
      <c r="I1710" s="2">
        <v>33.9</v>
      </c>
      <c r="J1710" s="2">
        <v>37.299999999999997</v>
      </c>
      <c r="K1710" s="2">
        <v>31.1</v>
      </c>
      <c r="L1710" s="2">
        <v>31.5</v>
      </c>
      <c r="M1710" s="2"/>
      <c r="N1710">
        <f>(L1710/G1710)^(1/5)-1</f>
        <v>-2.9566246535979168E-2</v>
      </c>
      <c r="O1710">
        <f t="shared" si="303"/>
        <v>-2.9566246535979168</v>
      </c>
      <c r="P1710">
        <f t="shared" si="304"/>
        <v>-5</v>
      </c>
      <c r="Q1710">
        <f t="shared" si="305"/>
        <v>73.599999999999994</v>
      </c>
      <c r="R1710">
        <f t="shared" si="306"/>
        <v>0.6</v>
      </c>
      <c r="S1710" s="3">
        <f>(L1710-R1710)/(Q1710-R1710)*100</f>
        <v>42.328767123287669</v>
      </c>
    </row>
    <row r="1711" spans="1:19" ht="14.45" x14ac:dyDescent="0.3">
      <c r="A1711">
        <v>9</v>
      </c>
      <c r="C1711" t="str">
        <f t="shared" si="302"/>
        <v>ODS9«</v>
      </c>
      <c r="D1711" s="8" t="s">
        <v>17</v>
      </c>
      <c r="E1711" s="8"/>
      <c r="F1711" s="2">
        <v>1.1000000000000001</v>
      </c>
      <c r="G1711" s="2">
        <v>1.1000000000000001</v>
      </c>
      <c r="H1711" s="2">
        <v>1</v>
      </c>
      <c r="I1711" s="2">
        <v>0.9</v>
      </c>
      <c r="J1711" s="2">
        <v>0.9</v>
      </c>
      <c r="K1711" s="2">
        <v>0.8</v>
      </c>
      <c r="L1711" s="2">
        <v>0.6</v>
      </c>
      <c r="M1711" s="2"/>
      <c r="N1711">
        <f>(L1711/G1711)^(1/5)-1</f>
        <v>-0.11416728965524281</v>
      </c>
      <c r="O1711">
        <f t="shared" si="303"/>
        <v>-11.416728965524282</v>
      </c>
      <c r="P1711">
        <f t="shared" si="304"/>
        <v>-5</v>
      </c>
      <c r="Q1711">
        <f t="shared" si="305"/>
        <v>73.599999999999994</v>
      </c>
      <c r="R1711">
        <f t="shared" si="306"/>
        <v>0.6</v>
      </c>
      <c r="S1711" s="3">
        <f>(L1711-R1711)/(Q1711-R1711)*100</f>
        <v>0</v>
      </c>
    </row>
    <row r="1712" spans="1:19" ht="14.45" x14ac:dyDescent="0.3">
      <c r="A1712">
        <v>9</v>
      </c>
      <c r="C1712" t="str">
        <f t="shared" si="302"/>
        <v>ODS9«</v>
      </c>
      <c r="D1712" s="8" t="s">
        <v>18</v>
      </c>
      <c r="E1712" s="8"/>
      <c r="F1712" s="2">
        <v>11.9</v>
      </c>
      <c r="G1712" s="2">
        <v>13.2</v>
      </c>
      <c r="H1712" s="2">
        <v>13.5</v>
      </c>
      <c r="I1712" s="2">
        <v>14.7</v>
      </c>
      <c r="J1712" s="2">
        <v>13.6</v>
      </c>
      <c r="K1712" s="2">
        <v>13.1</v>
      </c>
      <c r="L1712" s="2">
        <v>11.9</v>
      </c>
      <c r="M1712" s="2"/>
      <c r="N1712">
        <f>(L1712/G1712)^(1/5)-1</f>
        <v>-2.0522179838205035E-2</v>
      </c>
      <c r="O1712">
        <f t="shared" si="303"/>
        <v>-2.0522179838205035</v>
      </c>
      <c r="P1712">
        <f t="shared" si="304"/>
        <v>-5</v>
      </c>
      <c r="Q1712">
        <f t="shared" si="305"/>
        <v>73.599999999999994</v>
      </c>
      <c r="R1712">
        <f t="shared" si="306"/>
        <v>0.6</v>
      </c>
      <c r="S1712" s="3">
        <f>(L1712-R1712)/(Q1712-R1712)*100</f>
        <v>15.479452054794521</v>
      </c>
    </row>
    <row r="1713" spans="1:19" ht="14.45" x14ac:dyDescent="0.3">
      <c r="A1713">
        <v>9</v>
      </c>
      <c r="C1713" t="str">
        <f t="shared" si="302"/>
        <v>ODS9«</v>
      </c>
      <c r="D1713" s="8" t="s">
        <v>19</v>
      </c>
      <c r="E1713" s="8"/>
      <c r="F1713" s="2">
        <v>81.2</v>
      </c>
      <c r="G1713" s="2">
        <v>81.2</v>
      </c>
      <c r="H1713" s="2">
        <v>79.8</v>
      </c>
      <c r="I1713" s="2">
        <v>76.599999999999994</v>
      </c>
      <c r="J1713" s="2">
        <v>74</v>
      </c>
      <c r="K1713" s="2">
        <v>75.8</v>
      </c>
      <c r="L1713" s="2">
        <v>73.599999999999994</v>
      </c>
      <c r="M1713" s="2"/>
      <c r="N1713">
        <f>(L1713/G1713)^(1/5)-1</f>
        <v>-1.9462162697429952E-2</v>
      </c>
      <c r="O1713">
        <f t="shared" si="303"/>
        <v>-1.9462162697429952</v>
      </c>
      <c r="P1713">
        <f t="shared" si="304"/>
        <v>-4.8655406743574883</v>
      </c>
      <c r="Q1713">
        <f t="shared" si="305"/>
        <v>73.599999999999994</v>
      </c>
      <c r="R1713">
        <f t="shared" si="306"/>
        <v>0.6</v>
      </c>
      <c r="S1713" s="3">
        <f>(L1713-R1713)/(Q1713-R1713)*100</f>
        <v>100</v>
      </c>
    </row>
    <row r="1714" spans="1:19" ht="14.45" x14ac:dyDescent="0.3">
      <c r="A1714">
        <v>9</v>
      </c>
      <c r="C1714" t="str">
        <f t="shared" si="302"/>
        <v>ODS9«</v>
      </c>
      <c r="D1714" s="8" t="s">
        <v>20</v>
      </c>
      <c r="E1714" s="8"/>
      <c r="F1714" s="2">
        <v>66.599999999999994</v>
      </c>
      <c r="G1714" s="2">
        <v>68.099999999999994</v>
      </c>
      <c r="H1714" s="2">
        <v>65.900000000000006</v>
      </c>
      <c r="I1714" s="2">
        <v>65</v>
      </c>
      <c r="J1714" s="2">
        <v>66.7</v>
      </c>
      <c r="K1714" s="2">
        <v>67.900000000000006</v>
      </c>
      <c r="L1714" s="2">
        <v>67.400000000000006</v>
      </c>
      <c r="M1714" s="2"/>
      <c r="N1714">
        <f>(L1714/G1714)^(1/5)-1</f>
        <v>-2.0643054321876075E-3</v>
      </c>
      <c r="O1714">
        <f t="shared" si="303"/>
        <v>-0.20643054321876075</v>
      </c>
      <c r="P1714">
        <f t="shared" si="304"/>
        <v>-0.51607635804690188</v>
      </c>
      <c r="Q1714">
        <f t="shared" si="305"/>
        <v>73.599999999999994</v>
      </c>
      <c r="R1714">
        <f t="shared" si="306"/>
        <v>0.6</v>
      </c>
      <c r="S1714" s="3">
        <f>(L1714-R1714)/(Q1714-R1714)*100</f>
        <v>91.506849315068507</v>
      </c>
    </row>
    <row r="1715" spans="1:19" ht="14.45" x14ac:dyDescent="0.3">
      <c r="A1715">
        <v>9</v>
      </c>
      <c r="C1715" t="str">
        <f t="shared" si="302"/>
        <v>ODS9«</v>
      </c>
      <c r="D1715" s="8" t="s">
        <v>21</v>
      </c>
      <c r="E1715" s="8"/>
      <c r="F1715" s="2">
        <v>17.8</v>
      </c>
      <c r="G1715" s="2">
        <v>14.5</v>
      </c>
      <c r="H1715" s="2">
        <v>15.1</v>
      </c>
      <c r="I1715" s="2">
        <v>12.7</v>
      </c>
      <c r="J1715" s="2">
        <v>13</v>
      </c>
      <c r="K1715" s="2">
        <v>15.6</v>
      </c>
      <c r="L1715" s="2">
        <v>15</v>
      </c>
      <c r="M1715" s="2"/>
      <c r="N1715">
        <f>(L1715/G1715)^(1/5)-1</f>
        <v>6.8033486788630082E-3</v>
      </c>
      <c r="O1715">
        <f t="shared" si="303"/>
        <v>0.68033486788630082</v>
      </c>
      <c r="P1715">
        <f t="shared" si="304"/>
        <v>1.7008371697157521</v>
      </c>
      <c r="Q1715">
        <f t="shared" si="305"/>
        <v>73.599999999999994</v>
      </c>
      <c r="R1715">
        <f t="shared" si="306"/>
        <v>0.6</v>
      </c>
      <c r="S1715" s="3">
        <f>(L1715-R1715)/(Q1715-R1715)*100</f>
        <v>19.726027397260275</v>
      </c>
    </row>
    <row r="1716" spans="1:19" ht="14.45" x14ac:dyDescent="0.3">
      <c r="A1716">
        <v>9</v>
      </c>
      <c r="C1716" t="str">
        <f t="shared" si="302"/>
        <v>ODS9«</v>
      </c>
      <c r="D1716" s="8" t="s">
        <v>22</v>
      </c>
      <c r="E1716" s="8"/>
      <c r="F1716" s="2"/>
      <c r="G1716" s="2"/>
      <c r="H1716" s="2"/>
      <c r="I1716" s="2"/>
      <c r="J1716" s="2"/>
      <c r="K1716" s="2"/>
      <c r="L1716" s="2"/>
      <c r="M1716" s="2"/>
      <c r="N1716" t="e">
        <f>(L1716/G1716)^(1/5)-1</f>
        <v>#DIV/0!</v>
      </c>
      <c r="O1716" t="e">
        <f t="shared" si="303"/>
        <v>#DIV/0!</v>
      </c>
      <c r="P1716" t="e">
        <f t="shared" si="304"/>
        <v>#DIV/0!</v>
      </c>
      <c r="Q1716">
        <f t="shared" si="305"/>
        <v>73.599999999999994</v>
      </c>
      <c r="R1716">
        <f t="shared" si="306"/>
        <v>0.6</v>
      </c>
      <c r="S1716" s="3">
        <f>(L1716-R1716)/(Q1716-R1716)*100</f>
        <v>-0.82191780821917804</v>
      </c>
    </row>
    <row r="1717" spans="1:19" ht="14.45" x14ac:dyDescent="0.3">
      <c r="A1717">
        <v>9</v>
      </c>
      <c r="C1717" t="str">
        <f t="shared" si="302"/>
        <v>ODS9«</v>
      </c>
      <c r="D1717" s="8" t="s">
        <v>23</v>
      </c>
      <c r="E1717" s="8"/>
      <c r="F1717" s="2">
        <v>51.8</v>
      </c>
      <c r="G1717" s="2">
        <v>51.8</v>
      </c>
      <c r="H1717" s="2">
        <v>51.6</v>
      </c>
      <c r="I1717" s="2">
        <v>50.3</v>
      </c>
      <c r="J1717" s="2">
        <v>50.6</v>
      </c>
      <c r="K1717" s="2">
        <v>49.6</v>
      </c>
      <c r="L1717" s="2">
        <v>49.1</v>
      </c>
      <c r="M1717" s="2"/>
      <c r="N1717">
        <f>(L1717/G1717)^(1/5)-1</f>
        <v>-1.0649115272678755E-2</v>
      </c>
      <c r="O1717">
        <f t="shared" si="303"/>
        <v>-1.0649115272678755</v>
      </c>
      <c r="P1717">
        <f t="shared" si="304"/>
        <v>-2.662278818169689</v>
      </c>
      <c r="Q1717">
        <f t="shared" si="305"/>
        <v>73.599999999999994</v>
      </c>
      <c r="R1717">
        <f t="shared" si="306"/>
        <v>0.6</v>
      </c>
      <c r="S1717" s="3">
        <f>(L1717-R1717)/(Q1717-R1717)*100</f>
        <v>66.438356164383563</v>
      </c>
    </row>
    <row r="1718" spans="1:19" ht="14.45" x14ac:dyDescent="0.3">
      <c r="A1718">
        <v>9</v>
      </c>
      <c r="C1718" t="str">
        <f t="shared" si="302"/>
        <v>ODS9«</v>
      </c>
      <c r="D1718" s="8" t="s">
        <v>24</v>
      </c>
      <c r="E1718" s="8"/>
      <c r="F1718" s="2">
        <v>26.5</v>
      </c>
      <c r="G1718" s="2">
        <v>26.6</v>
      </c>
      <c r="H1718" s="2">
        <v>25.6</v>
      </c>
      <c r="I1718" s="2">
        <v>24.8</v>
      </c>
      <c r="J1718" s="2">
        <v>24</v>
      </c>
      <c r="K1718" s="2">
        <v>26.9</v>
      </c>
      <c r="L1718" s="2">
        <v>24</v>
      </c>
      <c r="M1718" s="2"/>
      <c r="N1718">
        <f>(L1718/G1718)^(1/5)-1</f>
        <v>-2.0361327747543623E-2</v>
      </c>
      <c r="O1718">
        <f t="shared" si="303"/>
        <v>-2.0361327747543623</v>
      </c>
      <c r="P1718">
        <f t="shared" si="304"/>
        <v>-5</v>
      </c>
      <c r="Q1718">
        <f t="shared" si="305"/>
        <v>73.599999999999994</v>
      </c>
      <c r="R1718">
        <f t="shared" si="306"/>
        <v>0.6</v>
      </c>
      <c r="S1718" s="3">
        <f>(L1718-R1718)/(Q1718-R1718)*100</f>
        <v>32.054794520547944</v>
      </c>
    </row>
    <row r="1719" spans="1:19" ht="14.45" x14ac:dyDescent="0.3">
      <c r="A1719">
        <v>9</v>
      </c>
      <c r="C1719" t="str">
        <f t="shared" si="302"/>
        <v>ODS9«</v>
      </c>
      <c r="D1719" s="8" t="s">
        <v>25</v>
      </c>
      <c r="E1719" s="8"/>
      <c r="F1719" s="2">
        <v>12.7</v>
      </c>
      <c r="G1719" s="2">
        <v>12.8</v>
      </c>
      <c r="H1719" s="2">
        <v>14.1</v>
      </c>
      <c r="I1719" s="2">
        <v>14.5</v>
      </c>
      <c r="J1719" s="2">
        <v>14.1</v>
      </c>
      <c r="K1719" s="2">
        <v>14.2</v>
      </c>
      <c r="L1719" s="2">
        <v>13</v>
      </c>
      <c r="M1719" s="2"/>
      <c r="N1719">
        <f>(L1719/G1719)^(1/5)-1</f>
        <v>3.1056498762414009E-3</v>
      </c>
      <c r="O1719">
        <f t="shared" si="303"/>
        <v>0.31056498762414009</v>
      </c>
      <c r="P1719">
        <f t="shared" si="304"/>
        <v>0.77641246906035022</v>
      </c>
      <c r="Q1719">
        <f t="shared" si="305"/>
        <v>73.599999999999994</v>
      </c>
      <c r="R1719">
        <f t="shared" si="306"/>
        <v>0.6</v>
      </c>
      <c r="S1719" s="3">
        <f>(L1719-R1719)/(Q1719-R1719)*100</f>
        <v>16.986301369863014</v>
      </c>
    </row>
    <row r="1720" spans="1:19" ht="14.45" x14ac:dyDescent="0.3">
      <c r="A1720">
        <v>9</v>
      </c>
      <c r="C1720" t="str">
        <f t="shared" si="302"/>
        <v>ODS9«</v>
      </c>
      <c r="D1720" s="8" t="s">
        <v>26</v>
      </c>
      <c r="E1720" s="8"/>
      <c r="F1720" s="2">
        <v>28.3</v>
      </c>
      <c r="G1720" s="2">
        <v>28.3</v>
      </c>
      <c r="H1720" s="2">
        <v>26.4</v>
      </c>
      <c r="I1720" s="2">
        <v>26.5</v>
      </c>
      <c r="J1720" s="2">
        <v>26.9</v>
      </c>
      <c r="K1720" s="2">
        <v>27.6</v>
      </c>
      <c r="L1720" s="2">
        <v>26.2</v>
      </c>
      <c r="M1720" s="2"/>
      <c r="N1720">
        <f>(L1720/G1720)^(1/5)-1</f>
        <v>-1.5302191987072611E-2</v>
      </c>
      <c r="O1720">
        <f t="shared" si="303"/>
        <v>-1.5302191987072611</v>
      </c>
      <c r="P1720">
        <f t="shared" si="304"/>
        <v>-3.8255479967681527</v>
      </c>
      <c r="Q1720">
        <f t="shared" si="305"/>
        <v>73.599999999999994</v>
      </c>
      <c r="R1720">
        <f t="shared" si="306"/>
        <v>0.6</v>
      </c>
      <c r="S1720" s="3">
        <f>(L1720-R1720)/(Q1720-R1720)*100</f>
        <v>35.06849315068493</v>
      </c>
    </row>
    <row r="1721" spans="1:19" ht="14.45" x14ac:dyDescent="0.3">
      <c r="A1721">
        <v>9</v>
      </c>
      <c r="C1721" t="str">
        <f t="shared" si="302"/>
        <v>ODS9«</v>
      </c>
      <c r="D1721" s="8" t="s">
        <v>27</v>
      </c>
      <c r="E1721" s="8"/>
      <c r="F1721" s="2">
        <v>59.7</v>
      </c>
      <c r="G1721" s="2">
        <v>59.2</v>
      </c>
      <c r="H1721" s="2">
        <v>62</v>
      </c>
      <c r="I1721" s="2">
        <v>59.7</v>
      </c>
      <c r="J1721" s="2">
        <v>57.6</v>
      </c>
      <c r="K1721" s="2">
        <v>56</v>
      </c>
      <c r="L1721" s="2">
        <v>55</v>
      </c>
      <c r="M1721" s="2"/>
      <c r="N1721">
        <f>(L1721/G1721)^(1/5)-1</f>
        <v>-1.4609895789629679E-2</v>
      </c>
      <c r="O1721">
        <f t="shared" si="303"/>
        <v>-1.4609895789629679</v>
      </c>
      <c r="P1721">
        <f t="shared" si="304"/>
        <v>-3.6524739474074197</v>
      </c>
      <c r="Q1721">
        <f t="shared" si="305"/>
        <v>73.599999999999994</v>
      </c>
      <c r="R1721">
        <f t="shared" si="306"/>
        <v>0.6</v>
      </c>
      <c r="S1721" s="3">
        <f>(L1721-R1721)/(Q1721-R1721)*100</f>
        <v>74.520547945205479</v>
      </c>
    </row>
    <row r="1722" spans="1:19" ht="14.45" x14ac:dyDescent="0.3">
      <c r="A1722">
        <v>9</v>
      </c>
      <c r="C1722" t="str">
        <f t="shared" si="302"/>
        <v>ODS9«</v>
      </c>
      <c r="D1722" s="8" t="s">
        <v>28</v>
      </c>
      <c r="E1722" s="8"/>
      <c r="F1722" s="2">
        <v>33.700000000000003</v>
      </c>
      <c r="G1722" s="2">
        <v>30.4</v>
      </c>
      <c r="H1722" s="2">
        <v>29.5</v>
      </c>
      <c r="I1722" s="2">
        <v>29.5</v>
      </c>
      <c r="J1722" s="2">
        <v>30.2</v>
      </c>
      <c r="K1722" s="2">
        <v>30.7</v>
      </c>
      <c r="L1722" s="2">
        <v>30.7</v>
      </c>
      <c r="M1722" s="2"/>
      <c r="N1722">
        <f>(L1722/G1722)^(1/5)-1</f>
        <v>1.9659391655946212E-3</v>
      </c>
      <c r="O1722">
        <f t="shared" si="303"/>
        <v>0.19659391655946212</v>
      </c>
      <c r="P1722">
        <f t="shared" si="304"/>
        <v>0.49148479139865531</v>
      </c>
      <c r="Q1722">
        <f t="shared" si="305"/>
        <v>73.599999999999994</v>
      </c>
      <c r="R1722">
        <f t="shared" si="306"/>
        <v>0.6</v>
      </c>
      <c r="S1722" s="3">
        <f>(L1722-R1722)/(Q1722-R1722)*100</f>
        <v>41.232876712328768</v>
      </c>
    </row>
    <row r="1723" spans="1:19" ht="14.45" x14ac:dyDescent="0.3">
      <c r="A1723">
        <v>9</v>
      </c>
      <c r="C1723" t="str">
        <f t="shared" si="302"/>
        <v>ODS9«</v>
      </c>
      <c r="D1723" s="8" t="s">
        <v>29</v>
      </c>
      <c r="E1723" s="8"/>
      <c r="F1723" s="2">
        <v>26.1</v>
      </c>
      <c r="G1723" s="2">
        <v>26.1</v>
      </c>
      <c r="H1723" s="2">
        <v>25.8</v>
      </c>
      <c r="I1723" s="2">
        <v>25.4</v>
      </c>
      <c r="J1723" s="2">
        <v>24.6</v>
      </c>
      <c r="K1723" s="2">
        <v>24.4</v>
      </c>
      <c r="L1723" s="2">
        <v>23.7</v>
      </c>
      <c r="M1723" s="2"/>
      <c r="N1723">
        <f>(L1723/G1723)^(1/5)-1</f>
        <v>-1.9107152525698057E-2</v>
      </c>
      <c r="O1723">
        <f t="shared" si="303"/>
        <v>-1.9107152525698057</v>
      </c>
      <c r="P1723">
        <f t="shared" si="304"/>
        <v>-4.7767881314245138</v>
      </c>
      <c r="Q1723">
        <f t="shared" si="305"/>
        <v>73.599999999999994</v>
      </c>
      <c r="R1723">
        <f t="shared" si="306"/>
        <v>0.6</v>
      </c>
      <c r="S1723" s="3">
        <f>(L1723-R1723)/(Q1723-R1723)*100</f>
        <v>31.643835616438352</v>
      </c>
    </row>
    <row r="1724" spans="1:19" ht="14.45" x14ac:dyDescent="0.3">
      <c r="A1724">
        <v>9</v>
      </c>
      <c r="B1724">
        <v>11</v>
      </c>
      <c r="C1724" t="str">
        <f t="shared" si="302"/>
        <v>ODS9« e ODS11«</v>
      </c>
      <c r="D1724" s="7" t="s">
        <v>92</v>
      </c>
      <c r="E1724" s="7"/>
      <c r="F1724" s="2"/>
      <c r="G1724" s="2"/>
      <c r="H1724" s="2"/>
      <c r="I1724" s="2"/>
      <c r="J1724" s="2"/>
      <c r="K1724" s="2"/>
      <c r="L1724" s="2"/>
      <c r="O1724" t="s">
        <v>195</v>
      </c>
      <c r="S1724" s="3"/>
    </row>
    <row r="1725" spans="1:19" ht="14.45" x14ac:dyDescent="0.3">
      <c r="A1725">
        <v>9</v>
      </c>
      <c r="B1725">
        <v>11</v>
      </c>
      <c r="C1725" t="str">
        <f t="shared" si="302"/>
        <v>ODS9« e ODS11«</v>
      </c>
      <c r="D1725" s="8" t="s">
        <v>2</v>
      </c>
      <c r="E1725" s="8"/>
      <c r="F1725" s="2">
        <v>14.2</v>
      </c>
      <c r="G1725" s="2">
        <v>14.3</v>
      </c>
      <c r="H1725" s="2">
        <v>14.4</v>
      </c>
      <c r="I1725" s="2">
        <v>14.4</v>
      </c>
      <c r="J1725" s="2">
        <v>14.7</v>
      </c>
      <c r="K1725" s="2">
        <v>14.9</v>
      </c>
      <c r="L1725" s="2"/>
      <c r="N1725">
        <f>(K1725/F1725)^(1/5)-1</f>
        <v>9.6703078259026132E-3</v>
      </c>
      <c r="O1725">
        <f>N1725*100</f>
        <v>0.96703078259026132</v>
      </c>
      <c r="P1725">
        <f>IF(O1725&lt;-2,-5,IF(O1725&gt;2,5,2.5*O1725))</f>
        <v>2.4175769564756533</v>
      </c>
      <c r="Q1725">
        <f>MAX($K$1725:$K$1751)</f>
        <v>29.4</v>
      </c>
      <c r="R1725">
        <f>MIN($K$1725:$K$1751)</f>
        <v>9.6</v>
      </c>
      <c r="S1725" s="3">
        <f>(K1725-R1725)/(Q1725-R1725)*100</f>
        <v>26.767676767676775</v>
      </c>
    </row>
    <row r="1726" spans="1:19" ht="14.45" x14ac:dyDescent="0.3">
      <c r="A1726">
        <v>9</v>
      </c>
      <c r="B1726">
        <v>11</v>
      </c>
      <c r="C1726" t="str">
        <f t="shared" si="302"/>
        <v>ODS9« e ODS11«</v>
      </c>
      <c r="D1726" s="8" t="s">
        <v>3</v>
      </c>
      <c r="E1726" s="8"/>
      <c r="F1726" s="2">
        <v>21.6</v>
      </c>
      <c r="G1726" s="2">
        <v>21.5</v>
      </c>
      <c r="H1726" s="2">
        <v>21.3</v>
      </c>
      <c r="I1726" s="2">
        <v>21.4</v>
      </c>
      <c r="J1726" s="2">
        <v>21.4</v>
      </c>
      <c r="K1726" s="2">
        <v>22.9</v>
      </c>
      <c r="L1726" s="2"/>
      <c r="N1726">
        <f>(K1726/F1726)^(1/5)-1</f>
        <v>1.175729919570867E-2</v>
      </c>
      <c r="O1726">
        <f t="shared" ref="O1726:O1752" si="307">N1726*100</f>
        <v>1.175729919570867</v>
      </c>
      <c r="P1726">
        <f t="shared" ref="P1726:P1752" si="308">IF(O1726&lt;-2,-5,IF(O1726&gt;2,5,2.5*O1726))</f>
        <v>2.9393247989271676</v>
      </c>
      <c r="Q1726">
        <f t="shared" ref="Q1726:Q1752" si="309">MAX($K$1725:$K$1751)</f>
        <v>29.4</v>
      </c>
      <c r="R1726">
        <f t="shared" ref="R1726:R1752" si="310">MIN($K$1725:$K$1751)</f>
        <v>9.6</v>
      </c>
      <c r="S1726" s="3">
        <f>(K1726-R1726)/(Q1726-R1726)*100</f>
        <v>67.171717171717177</v>
      </c>
    </row>
    <row r="1727" spans="1:19" ht="14.45" x14ac:dyDescent="0.3">
      <c r="A1727">
        <v>9</v>
      </c>
      <c r="B1727">
        <v>11</v>
      </c>
      <c r="C1727" t="str">
        <f t="shared" si="302"/>
        <v>ODS9« e ODS11«</v>
      </c>
      <c r="D1727" s="8" t="s">
        <v>4</v>
      </c>
      <c r="E1727" s="8"/>
      <c r="F1727" s="2">
        <v>20.2</v>
      </c>
      <c r="G1727" s="2">
        <v>19.600000000000001</v>
      </c>
      <c r="H1727" s="2">
        <v>18.8</v>
      </c>
      <c r="I1727" s="2">
        <v>18.2</v>
      </c>
      <c r="J1727" s="2">
        <v>18.2</v>
      </c>
      <c r="K1727" s="2">
        <v>18.399999999999999</v>
      </c>
      <c r="L1727" s="2"/>
      <c r="N1727">
        <f>(K1727/F1727)^(1/5)-1</f>
        <v>-1.8493249899794062E-2</v>
      </c>
      <c r="O1727">
        <f t="shared" si="307"/>
        <v>-1.8493249899794062</v>
      </c>
      <c r="P1727">
        <f t="shared" si="308"/>
        <v>-4.6233124749485155</v>
      </c>
      <c r="Q1727">
        <f t="shared" si="309"/>
        <v>29.4</v>
      </c>
      <c r="R1727">
        <f t="shared" si="310"/>
        <v>9.6</v>
      </c>
      <c r="S1727" s="3">
        <f>(K1727-R1727)/(Q1727-R1727)*100</f>
        <v>44.44444444444445</v>
      </c>
    </row>
    <row r="1728" spans="1:19" ht="14.45" x14ac:dyDescent="0.3">
      <c r="A1728">
        <v>9</v>
      </c>
      <c r="B1728">
        <v>11</v>
      </c>
      <c r="C1728" t="str">
        <f t="shared" si="302"/>
        <v>ODS9« e ODS11«</v>
      </c>
      <c r="D1728" s="8" t="s">
        <v>5</v>
      </c>
      <c r="E1728" s="8"/>
      <c r="F1728" s="2">
        <v>17</v>
      </c>
      <c r="G1728" s="2">
        <v>17.7</v>
      </c>
      <c r="H1728" s="2">
        <v>16.899999999999999</v>
      </c>
      <c r="I1728" s="2">
        <v>16.3</v>
      </c>
      <c r="J1728" s="2">
        <v>15.2</v>
      </c>
      <c r="K1728" s="2">
        <v>14.2</v>
      </c>
      <c r="L1728" s="2"/>
      <c r="N1728">
        <f>(K1728/F1728)^(1/5)-1</f>
        <v>-3.5354184793730425E-2</v>
      </c>
      <c r="O1728">
        <f t="shared" si="307"/>
        <v>-3.5354184793730425</v>
      </c>
      <c r="P1728">
        <f t="shared" si="308"/>
        <v>-5</v>
      </c>
      <c r="Q1728">
        <f t="shared" si="309"/>
        <v>29.4</v>
      </c>
      <c r="R1728">
        <f t="shared" si="310"/>
        <v>9.6</v>
      </c>
      <c r="S1728" s="3">
        <f>(K1728-R1728)/(Q1728-R1728)*100</f>
        <v>23.232323232323235</v>
      </c>
    </row>
    <row r="1729" spans="1:19" ht="14.45" x14ac:dyDescent="0.3">
      <c r="A1729">
        <v>9</v>
      </c>
      <c r="B1729">
        <v>11</v>
      </c>
      <c r="C1729" t="str">
        <f t="shared" si="302"/>
        <v>ODS9« e ODS11«</v>
      </c>
      <c r="D1729" s="8" t="s">
        <v>6</v>
      </c>
      <c r="E1729" s="8"/>
      <c r="F1729" s="2">
        <v>18.5</v>
      </c>
      <c r="G1729" s="2">
        <v>18.2</v>
      </c>
      <c r="H1729" s="2">
        <v>18.7</v>
      </c>
      <c r="I1729" s="2">
        <v>18.600000000000001</v>
      </c>
      <c r="J1729" s="2">
        <v>19</v>
      </c>
      <c r="K1729" s="2">
        <v>18.899999999999999</v>
      </c>
      <c r="L1729" s="2"/>
      <c r="N1729">
        <f>(K1729/F1729)^(1/5)-1</f>
        <v>4.2874027214041543E-3</v>
      </c>
      <c r="O1729">
        <f t="shared" si="307"/>
        <v>0.42874027214041543</v>
      </c>
      <c r="P1729">
        <f t="shared" si="308"/>
        <v>1.0718506803510386</v>
      </c>
      <c r="Q1729">
        <f t="shared" si="309"/>
        <v>29.4</v>
      </c>
      <c r="R1729">
        <f t="shared" si="310"/>
        <v>9.6</v>
      </c>
      <c r="S1729" s="3">
        <f>(K1729-R1729)/(Q1729-R1729)*100</f>
        <v>46.969696969696969</v>
      </c>
    </row>
    <row r="1730" spans="1:19" ht="14.45" x14ac:dyDescent="0.3">
      <c r="A1730">
        <v>9</v>
      </c>
      <c r="B1730">
        <v>11</v>
      </c>
      <c r="C1730" t="str">
        <f t="shared" si="302"/>
        <v>ODS9« e ODS11«</v>
      </c>
      <c r="D1730" s="8" t="s">
        <v>7</v>
      </c>
      <c r="E1730" s="8"/>
      <c r="F1730" s="2">
        <v>14.5</v>
      </c>
      <c r="G1730" s="2">
        <v>14.9</v>
      </c>
      <c r="H1730" s="2">
        <v>14.1</v>
      </c>
      <c r="I1730" s="2">
        <v>15</v>
      </c>
      <c r="J1730" s="2">
        <v>15.7</v>
      </c>
      <c r="K1730" s="2">
        <v>15.2</v>
      </c>
      <c r="L1730" s="2"/>
      <c r="N1730">
        <f>(K1730/F1730)^(1/5)-1</f>
        <v>9.4739521211311128E-3</v>
      </c>
      <c r="O1730">
        <f t="shared" si="307"/>
        <v>0.94739521211311128</v>
      </c>
      <c r="P1730">
        <f t="shared" si="308"/>
        <v>2.3684880302827782</v>
      </c>
      <c r="Q1730">
        <f t="shared" si="309"/>
        <v>29.4</v>
      </c>
      <c r="R1730">
        <f t="shared" si="310"/>
        <v>9.6</v>
      </c>
      <c r="S1730" s="3">
        <f>(K1730-R1730)/(Q1730-R1730)*100</f>
        <v>28.282828282828287</v>
      </c>
    </row>
    <row r="1731" spans="1:19" ht="14.45" x14ac:dyDescent="0.3">
      <c r="A1731">
        <v>9</v>
      </c>
      <c r="B1731">
        <v>11</v>
      </c>
      <c r="C1731" t="str">
        <f t="shared" si="302"/>
        <v>ODS9« e ODS11«</v>
      </c>
      <c r="D1731" s="8" t="s">
        <v>8</v>
      </c>
      <c r="E1731" s="8"/>
      <c r="F1731" s="2">
        <v>20.100000000000001</v>
      </c>
      <c r="G1731" s="2">
        <v>19.399999999999999</v>
      </c>
      <c r="H1731" s="2">
        <v>19.100000000000001</v>
      </c>
      <c r="I1731" s="2">
        <v>18.600000000000001</v>
      </c>
      <c r="J1731" s="2">
        <v>18.5</v>
      </c>
      <c r="K1731" s="2">
        <v>18</v>
      </c>
      <c r="L1731" s="2"/>
      <c r="N1731">
        <f>(K1731/F1731)^(1/5)-1</f>
        <v>-2.1827859284026752E-2</v>
      </c>
      <c r="O1731">
        <f t="shared" si="307"/>
        <v>-2.1827859284026752</v>
      </c>
      <c r="P1731">
        <f t="shared" si="308"/>
        <v>-5</v>
      </c>
      <c r="Q1731">
        <f t="shared" si="309"/>
        <v>29.4</v>
      </c>
      <c r="R1731">
        <f t="shared" si="310"/>
        <v>9.6</v>
      </c>
      <c r="S1731" s="3">
        <f>(K1731-R1731)/(Q1731-R1731)*100</f>
        <v>42.424242424242429</v>
      </c>
    </row>
    <row r="1732" spans="1:19" ht="14.45" x14ac:dyDescent="0.3">
      <c r="A1732">
        <v>9</v>
      </c>
      <c r="B1732">
        <v>11</v>
      </c>
      <c r="C1732" t="str">
        <f t="shared" si="302"/>
        <v>ODS9« e ODS11«</v>
      </c>
      <c r="D1732" s="8" t="s">
        <v>9</v>
      </c>
      <c r="E1732" s="8"/>
      <c r="F1732" s="2">
        <v>22.2</v>
      </c>
      <c r="G1732" s="2">
        <v>22.6</v>
      </c>
      <c r="H1732" s="2">
        <v>24.2</v>
      </c>
      <c r="I1732" s="2">
        <v>25.2</v>
      </c>
      <c r="J1732" s="2">
        <v>25.6</v>
      </c>
      <c r="K1732" s="2">
        <v>26.1</v>
      </c>
      <c r="L1732" s="2"/>
      <c r="N1732">
        <f>(K1732/F1732)^(1/5)-1</f>
        <v>3.2898166665721096E-2</v>
      </c>
      <c r="O1732">
        <f t="shared" si="307"/>
        <v>3.2898166665721096</v>
      </c>
      <c r="P1732">
        <f t="shared" si="308"/>
        <v>5</v>
      </c>
      <c r="Q1732">
        <f t="shared" si="309"/>
        <v>29.4</v>
      </c>
      <c r="R1732">
        <f t="shared" si="310"/>
        <v>9.6</v>
      </c>
      <c r="S1732" s="3">
        <f>(K1732-R1732)/(Q1732-R1732)*100</f>
        <v>83.333333333333343</v>
      </c>
    </row>
    <row r="1733" spans="1:19" ht="14.45" x14ac:dyDescent="0.3">
      <c r="A1733">
        <v>9</v>
      </c>
      <c r="B1733">
        <v>11</v>
      </c>
      <c r="C1733" t="str">
        <f t="shared" si="302"/>
        <v>ODS9« e ODS11«</v>
      </c>
      <c r="D1733" s="8" t="s">
        <v>10</v>
      </c>
      <c r="E1733" s="8"/>
      <c r="F1733" s="2">
        <v>13.7</v>
      </c>
      <c r="G1733" s="2">
        <v>13.7</v>
      </c>
      <c r="H1733" s="2">
        <v>13.9</v>
      </c>
      <c r="I1733" s="2">
        <v>13.7</v>
      </c>
      <c r="J1733" s="2">
        <v>13.5</v>
      </c>
      <c r="K1733" s="2">
        <v>13.6</v>
      </c>
      <c r="L1733" s="2"/>
      <c r="N1733">
        <f>(K1733/F1733)^(1/5)-1</f>
        <v>-1.4641351252138168E-3</v>
      </c>
      <c r="O1733">
        <f t="shared" si="307"/>
        <v>-0.14641351252138168</v>
      </c>
      <c r="P1733">
        <f t="shared" si="308"/>
        <v>-0.36603378130345421</v>
      </c>
      <c r="Q1733">
        <f t="shared" si="309"/>
        <v>29.4</v>
      </c>
      <c r="R1733">
        <f t="shared" si="310"/>
        <v>9.6</v>
      </c>
      <c r="S1733" s="3">
        <f>(K1733-R1733)/(Q1733-R1733)*100</f>
        <v>20.202020202020204</v>
      </c>
    </row>
    <row r="1734" spans="1:19" ht="14.45" x14ac:dyDescent="0.3">
      <c r="A1734">
        <v>9</v>
      </c>
      <c r="B1734">
        <v>11</v>
      </c>
      <c r="C1734" t="str">
        <f t="shared" si="302"/>
        <v>ODS9« e ODS11«</v>
      </c>
      <c r="D1734" s="8" t="s">
        <v>11</v>
      </c>
      <c r="E1734" s="8"/>
      <c r="F1734" s="2">
        <v>19.3</v>
      </c>
      <c r="G1734" s="2">
        <v>17.3</v>
      </c>
      <c r="H1734" s="2">
        <v>18.600000000000001</v>
      </c>
      <c r="I1734" s="2">
        <v>18.399999999999999</v>
      </c>
      <c r="J1734" s="2">
        <v>14.8</v>
      </c>
      <c r="K1734" s="2">
        <v>15.1</v>
      </c>
      <c r="L1734" s="2"/>
      <c r="N1734">
        <f>(K1734/F1734)^(1/5)-1</f>
        <v>-4.7897012998168065E-2</v>
      </c>
      <c r="O1734">
        <f t="shared" si="307"/>
        <v>-4.7897012998168069</v>
      </c>
      <c r="P1734">
        <f t="shared" si="308"/>
        <v>-5</v>
      </c>
      <c r="Q1734">
        <f t="shared" si="309"/>
        <v>29.4</v>
      </c>
      <c r="R1734">
        <f t="shared" si="310"/>
        <v>9.6</v>
      </c>
      <c r="S1734" s="3">
        <f>(K1734-R1734)/(Q1734-R1734)*100</f>
        <v>27.777777777777779</v>
      </c>
    </row>
    <row r="1735" spans="1:19" ht="14.45" x14ac:dyDescent="0.3">
      <c r="A1735">
        <v>9</v>
      </c>
      <c r="B1735">
        <v>11</v>
      </c>
      <c r="C1735" t="str">
        <f t="shared" si="302"/>
        <v>ODS9« e ODS11«</v>
      </c>
      <c r="D1735" s="8" t="s">
        <v>12</v>
      </c>
      <c r="E1735" s="8"/>
      <c r="F1735" s="2">
        <v>19</v>
      </c>
      <c r="G1735" s="2">
        <v>18.399999999999999</v>
      </c>
      <c r="H1735" s="2">
        <v>21.8</v>
      </c>
      <c r="I1735" s="2">
        <v>19.899999999999999</v>
      </c>
      <c r="J1735" s="2">
        <v>19.5</v>
      </c>
      <c r="K1735" s="2">
        <v>19.399999999999999</v>
      </c>
      <c r="L1735" s="2"/>
      <c r="N1735">
        <f>(K1735/F1735)^(1/5)-1</f>
        <v>4.1755106343164261E-3</v>
      </c>
      <c r="O1735">
        <f t="shared" si="307"/>
        <v>0.41755106343164261</v>
      </c>
      <c r="P1735">
        <f t="shared" si="308"/>
        <v>1.0438776585791065</v>
      </c>
      <c r="Q1735">
        <f t="shared" si="309"/>
        <v>29.4</v>
      </c>
      <c r="R1735">
        <f t="shared" si="310"/>
        <v>9.6</v>
      </c>
      <c r="S1735" s="3">
        <f>(K1735-R1735)/(Q1735-R1735)*100</f>
        <v>49.494949494949495</v>
      </c>
    </row>
    <row r="1736" spans="1:19" ht="14.45" x14ac:dyDescent="0.3">
      <c r="A1736">
        <v>9</v>
      </c>
      <c r="B1736">
        <v>11</v>
      </c>
      <c r="C1736" t="str">
        <f t="shared" si="302"/>
        <v>ODS9« e ODS11«</v>
      </c>
      <c r="D1736" s="8" t="s">
        <v>13</v>
      </c>
      <c r="E1736" s="8"/>
      <c r="F1736" s="2">
        <v>15.1</v>
      </c>
      <c r="G1736" s="2">
        <v>14.8</v>
      </c>
      <c r="H1736" s="2">
        <v>15</v>
      </c>
      <c r="I1736" s="2">
        <v>17.5</v>
      </c>
      <c r="J1736" s="2">
        <v>15.8</v>
      </c>
      <c r="K1736" s="2">
        <v>15.8</v>
      </c>
      <c r="L1736" s="2"/>
      <c r="N1736">
        <f>(K1736/F1736)^(1/5)-1</f>
        <v>9.1042329352024609E-3</v>
      </c>
      <c r="O1736">
        <f t="shared" si="307"/>
        <v>0.91042329352024609</v>
      </c>
      <c r="P1736">
        <f t="shared" si="308"/>
        <v>2.2760582338006152</v>
      </c>
      <c r="Q1736">
        <f t="shared" si="309"/>
        <v>29.4</v>
      </c>
      <c r="R1736">
        <f t="shared" si="310"/>
        <v>9.6</v>
      </c>
      <c r="S1736" s="3">
        <f>(K1736-R1736)/(Q1736-R1736)*100</f>
        <v>31.313131313131322</v>
      </c>
    </row>
    <row r="1737" spans="1:19" ht="14.45" x14ac:dyDescent="0.3">
      <c r="A1737">
        <v>9</v>
      </c>
      <c r="B1737">
        <v>11</v>
      </c>
      <c r="C1737" t="str">
        <f t="shared" si="302"/>
        <v>ODS9« e ODS11«</v>
      </c>
      <c r="D1737" s="8" t="s">
        <v>14</v>
      </c>
      <c r="E1737" s="8"/>
      <c r="F1737" s="2">
        <v>18.600000000000001</v>
      </c>
      <c r="G1737" s="2">
        <v>18.399999999999999</v>
      </c>
      <c r="H1737" s="2">
        <v>17.2</v>
      </c>
      <c r="I1737" s="2">
        <v>16.8</v>
      </c>
      <c r="J1737" s="2">
        <v>17.2</v>
      </c>
      <c r="K1737" s="2">
        <v>16.7</v>
      </c>
      <c r="L1737" s="2"/>
      <c r="N1737">
        <f>(K1737/F1737)^(1/5)-1</f>
        <v>-2.1320017840205652E-2</v>
      </c>
      <c r="O1737">
        <f t="shared" si="307"/>
        <v>-2.1320017840205652</v>
      </c>
      <c r="P1737">
        <f t="shared" si="308"/>
        <v>-5</v>
      </c>
      <c r="Q1737">
        <f t="shared" si="309"/>
        <v>29.4</v>
      </c>
      <c r="R1737">
        <f t="shared" si="310"/>
        <v>9.6</v>
      </c>
      <c r="S1737" s="3">
        <f>(K1737-R1737)/(Q1737-R1737)*100</f>
        <v>35.858585858585862</v>
      </c>
    </row>
    <row r="1738" spans="1:19" ht="14.45" x14ac:dyDescent="0.3">
      <c r="A1738">
        <v>9</v>
      </c>
      <c r="B1738">
        <v>11</v>
      </c>
      <c r="C1738" t="str">
        <f t="shared" si="302"/>
        <v>ODS9« e ODS11«</v>
      </c>
      <c r="D1738" s="8" t="s">
        <v>15</v>
      </c>
      <c r="E1738" s="8"/>
      <c r="F1738" s="2">
        <v>18.7</v>
      </c>
      <c r="G1738" s="2">
        <v>18.600000000000001</v>
      </c>
      <c r="H1738" s="2">
        <v>18.600000000000001</v>
      </c>
      <c r="I1738" s="2">
        <v>18.100000000000001</v>
      </c>
      <c r="J1738" s="2">
        <v>17.5</v>
      </c>
      <c r="K1738" s="2">
        <v>17.3</v>
      </c>
      <c r="L1738" s="2"/>
      <c r="N1738">
        <f>(K1738/F1738)^(1/5)-1</f>
        <v>-1.5442920548478956E-2</v>
      </c>
      <c r="O1738">
        <f t="shared" si="307"/>
        <v>-1.5442920548478956</v>
      </c>
      <c r="P1738">
        <f t="shared" si="308"/>
        <v>-3.8607301371197389</v>
      </c>
      <c r="Q1738">
        <f t="shared" si="309"/>
        <v>29.4</v>
      </c>
      <c r="R1738">
        <f t="shared" si="310"/>
        <v>9.6</v>
      </c>
      <c r="S1738" s="3">
        <f>(K1738-R1738)/(Q1738-R1738)*100</f>
        <v>38.8888888888889</v>
      </c>
    </row>
    <row r="1739" spans="1:19" ht="14.45" x14ac:dyDescent="0.3">
      <c r="A1739">
        <v>9</v>
      </c>
      <c r="B1739">
        <v>11</v>
      </c>
      <c r="C1739" t="str">
        <f t="shared" si="302"/>
        <v>ODS9« e ODS11«</v>
      </c>
      <c r="D1739" s="8" t="s">
        <v>16</v>
      </c>
      <c r="E1739" s="8"/>
      <c r="F1739" s="2">
        <v>32.5</v>
      </c>
      <c r="G1739" s="2">
        <v>32.5</v>
      </c>
      <c r="H1739" s="2">
        <v>31.8</v>
      </c>
      <c r="I1739" s="2">
        <v>30.8</v>
      </c>
      <c r="J1739" s="2">
        <v>30</v>
      </c>
      <c r="K1739" s="2">
        <v>29.4</v>
      </c>
      <c r="L1739" s="2"/>
      <c r="N1739">
        <f>(K1739/F1739)^(1/5)-1</f>
        <v>-1.9849436602274229E-2</v>
      </c>
      <c r="O1739">
        <f t="shared" si="307"/>
        <v>-1.9849436602274229</v>
      </c>
      <c r="P1739">
        <f t="shared" si="308"/>
        <v>-4.9623591505685569</v>
      </c>
      <c r="Q1739">
        <f t="shared" si="309"/>
        <v>29.4</v>
      </c>
      <c r="R1739">
        <f t="shared" si="310"/>
        <v>9.6</v>
      </c>
      <c r="S1739" s="3">
        <f>(K1739-R1739)/(Q1739-R1739)*100</f>
        <v>100</v>
      </c>
    </row>
    <row r="1740" spans="1:19" ht="14.45" x14ac:dyDescent="0.3">
      <c r="A1740">
        <v>9</v>
      </c>
      <c r="B1740">
        <v>11</v>
      </c>
      <c r="C1740" t="str">
        <f t="shared" si="302"/>
        <v>ODS9« e ODS11«</v>
      </c>
      <c r="D1740" s="8" t="s">
        <v>17</v>
      </c>
      <c r="E1740" s="8"/>
      <c r="F1740" s="2">
        <v>16.8</v>
      </c>
      <c r="G1740" s="2">
        <v>17.7</v>
      </c>
      <c r="H1740" s="2">
        <v>16.7</v>
      </c>
      <c r="I1740" s="2">
        <v>16.600000000000001</v>
      </c>
      <c r="J1740" s="2">
        <v>17.399999999999999</v>
      </c>
      <c r="K1740" s="2">
        <v>18.3</v>
      </c>
      <c r="L1740" s="2"/>
      <c r="N1740">
        <f>(K1740/F1740)^(1/5)-1</f>
        <v>1.7251553126248265E-2</v>
      </c>
      <c r="O1740">
        <f t="shared" si="307"/>
        <v>1.7251553126248265</v>
      </c>
      <c r="P1740">
        <f t="shared" si="308"/>
        <v>4.3128882815620662</v>
      </c>
      <c r="Q1740">
        <f t="shared" si="309"/>
        <v>29.4</v>
      </c>
      <c r="R1740">
        <f t="shared" si="310"/>
        <v>9.6</v>
      </c>
      <c r="S1740" s="3">
        <f>(K1740-R1740)/(Q1740-R1740)*100</f>
        <v>43.939393939393952</v>
      </c>
    </row>
    <row r="1741" spans="1:19" ht="14.45" x14ac:dyDescent="0.3">
      <c r="A1741">
        <v>9</v>
      </c>
      <c r="B1741">
        <v>11</v>
      </c>
      <c r="C1741" t="str">
        <f t="shared" si="302"/>
        <v>ODS9« e ODS11«</v>
      </c>
      <c r="D1741" s="8" t="s">
        <v>18</v>
      </c>
      <c r="E1741" s="8"/>
      <c r="F1741" s="2">
        <v>20.3</v>
      </c>
      <c r="G1741" s="2">
        <v>19.2</v>
      </c>
      <c r="H1741" s="2">
        <v>18.600000000000001</v>
      </c>
      <c r="I1741" s="2">
        <v>18</v>
      </c>
      <c r="J1741" s="2">
        <v>17.3</v>
      </c>
      <c r="K1741" s="2">
        <v>18</v>
      </c>
      <c r="L1741" s="2"/>
      <c r="N1741">
        <f>(K1741/F1741)^(1/5)-1</f>
        <v>-2.3762933081107218E-2</v>
      </c>
      <c r="O1741">
        <f t="shared" si="307"/>
        <v>-2.3762933081107218</v>
      </c>
      <c r="P1741">
        <f t="shared" si="308"/>
        <v>-5</v>
      </c>
      <c r="Q1741">
        <f t="shared" si="309"/>
        <v>29.4</v>
      </c>
      <c r="R1741">
        <f t="shared" si="310"/>
        <v>9.6</v>
      </c>
      <c r="S1741" s="3">
        <f>(K1741-R1741)/(Q1741-R1741)*100</f>
        <v>42.424242424242429</v>
      </c>
    </row>
    <row r="1742" spans="1:19" ht="14.45" x14ac:dyDescent="0.3">
      <c r="A1742">
        <v>9</v>
      </c>
      <c r="B1742">
        <v>11</v>
      </c>
      <c r="C1742" t="str">
        <f t="shared" si="302"/>
        <v>ODS9« e ODS11«</v>
      </c>
      <c r="D1742" s="8" t="s">
        <v>19</v>
      </c>
      <c r="E1742" s="8"/>
      <c r="F1742" s="2">
        <v>22.7</v>
      </c>
      <c r="G1742" s="2">
        <v>21</v>
      </c>
      <c r="H1742" s="2">
        <v>19.3</v>
      </c>
      <c r="I1742" s="2">
        <v>18.5</v>
      </c>
      <c r="J1742" s="2">
        <v>17.3</v>
      </c>
      <c r="K1742" s="2">
        <v>17.2</v>
      </c>
      <c r="L1742" s="2"/>
      <c r="N1742">
        <f>(K1742/F1742)^(1/5)-1</f>
        <v>-5.3979564479630038E-2</v>
      </c>
      <c r="O1742">
        <f t="shared" si="307"/>
        <v>-5.3979564479630042</v>
      </c>
      <c r="P1742">
        <f t="shared" si="308"/>
        <v>-5</v>
      </c>
      <c r="Q1742">
        <f t="shared" si="309"/>
        <v>29.4</v>
      </c>
      <c r="R1742">
        <f t="shared" si="310"/>
        <v>9.6</v>
      </c>
      <c r="S1742" s="3">
        <f>(K1742-R1742)/(Q1742-R1742)*100</f>
        <v>38.383838383838388</v>
      </c>
    </row>
    <row r="1743" spans="1:19" ht="14.45" x14ac:dyDescent="0.3">
      <c r="A1743">
        <v>9</v>
      </c>
      <c r="B1743">
        <v>11</v>
      </c>
      <c r="C1743" t="str">
        <f t="shared" si="302"/>
        <v>ODS9« e ODS11«</v>
      </c>
      <c r="D1743" s="8" t="s">
        <v>20</v>
      </c>
      <c r="E1743" s="8"/>
      <c r="F1743" s="2">
        <v>8.6</v>
      </c>
      <c r="G1743" s="2">
        <v>11.7</v>
      </c>
      <c r="H1743" s="2">
        <v>10.8</v>
      </c>
      <c r="I1743" s="2">
        <v>10.1</v>
      </c>
      <c r="J1743" s="2">
        <v>8.9</v>
      </c>
      <c r="K1743" s="2">
        <v>9.6</v>
      </c>
      <c r="L1743" s="2"/>
      <c r="N1743">
        <f>(K1743/F1743)^(1/5)-1</f>
        <v>2.2243967495911177E-2</v>
      </c>
      <c r="O1743">
        <f t="shared" si="307"/>
        <v>2.2243967495911177</v>
      </c>
      <c r="P1743">
        <f t="shared" si="308"/>
        <v>5</v>
      </c>
      <c r="Q1743">
        <f t="shared" si="309"/>
        <v>29.4</v>
      </c>
      <c r="R1743">
        <f t="shared" si="310"/>
        <v>9.6</v>
      </c>
      <c r="S1743" s="3">
        <f>(K1743-R1743)/(Q1743-R1743)*100</f>
        <v>0</v>
      </c>
    </row>
    <row r="1744" spans="1:19" ht="14.45" x14ac:dyDescent="0.3">
      <c r="A1744">
        <v>9</v>
      </c>
      <c r="B1744">
        <v>11</v>
      </c>
      <c r="C1744" t="str">
        <f t="shared" si="302"/>
        <v>ODS9« e ODS11«</v>
      </c>
      <c r="D1744" s="8" t="s">
        <v>21</v>
      </c>
      <c r="E1744" s="8"/>
      <c r="F1744" s="2">
        <v>17.2</v>
      </c>
      <c r="G1744" s="2">
        <v>16.399999999999999</v>
      </c>
      <c r="H1744" s="2">
        <v>17.100000000000001</v>
      </c>
      <c r="I1744" s="2">
        <v>16.899999999999999</v>
      </c>
      <c r="J1744" s="2">
        <v>17.100000000000001</v>
      </c>
      <c r="K1744" s="2">
        <v>17.100000000000001</v>
      </c>
      <c r="L1744" s="2"/>
      <c r="N1744">
        <f>(K1744/F1744)^(1/5)-1</f>
        <v>-1.1655043337803761E-3</v>
      </c>
      <c r="O1744">
        <f t="shared" si="307"/>
        <v>-0.11655043337803761</v>
      </c>
      <c r="P1744">
        <f t="shared" si="308"/>
        <v>-0.29137608344509403</v>
      </c>
      <c r="Q1744">
        <f t="shared" si="309"/>
        <v>29.4</v>
      </c>
      <c r="R1744">
        <f t="shared" si="310"/>
        <v>9.6</v>
      </c>
      <c r="S1744" s="3">
        <f>(K1744-R1744)/(Q1744-R1744)*100</f>
        <v>37.878787878787897</v>
      </c>
    </row>
    <row r="1745" spans="1:19" ht="14.45" x14ac:dyDescent="0.3">
      <c r="A1745">
        <v>9</v>
      </c>
      <c r="B1745">
        <v>11</v>
      </c>
      <c r="C1745" t="str">
        <f t="shared" si="302"/>
        <v>ODS9« e ODS11«</v>
      </c>
      <c r="D1745" s="8" t="s">
        <v>22</v>
      </c>
      <c r="E1745" s="8"/>
      <c r="F1745" s="2">
        <v>17</v>
      </c>
      <c r="G1745" s="2">
        <v>16.899999999999999</v>
      </c>
      <c r="H1745" s="2">
        <v>17.7</v>
      </c>
      <c r="I1745" s="2">
        <v>17.399999999999999</v>
      </c>
      <c r="J1745" s="2">
        <v>17.5</v>
      </c>
      <c r="K1745" s="2">
        <v>17.5</v>
      </c>
      <c r="L1745" s="2"/>
      <c r="N1745">
        <f>(K1745/F1745)^(1/5)-1</f>
        <v>5.8143454444143927E-3</v>
      </c>
      <c r="O1745">
        <f t="shared" si="307"/>
        <v>0.58143454444143927</v>
      </c>
      <c r="P1745">
        <f t="shared" si="308"/>
        <v>1.4535863611035982</v>
      </c>
      <c r="Q1745">
        <f t="shared" si="309"/>
        <v>29.4</v>
      </c>
      <c r="R1745">
        <f t="shared" si="310"/>
        <v>9.6</v>
      </c>
      <c r="S1745" s="3">
        <f>(K1745-R1745)/(Q1745-R1745)*100</f>
        <v>39.898989898989903</v>
      </c>
    </row>
    <row r="1746" spans="1:19" ht="14.45" x14ac:dyDescent="0.3">
      <c r="A1746">
        <v>9</v>
      </c>
      <c r="B1746">
        <v>11</v>
      </c>
      <c r="C1746" t="str">
        <f t="shared" si="302"/>
        <v>ODS9« e ODS11«</v>
      </c>
      <c r="D1746" s="8" t="s">
        <v>23</v>
      </c>
      <c r="E1746" s="8"/>
      <c r="F1746" s="2">
        <v>14</v>
      </c>
      <c r="G1746" s="2">
        <v>14.5</v>
      </c>
      <c r="H1746" s="2">
        <v>13.9</v>
      </c>
      <c r="I1746" s="2">
        <v>14</v>
      </c>
      <c r="J1746" s="2">
        <v>14.3</v>
      </c>
      <c r="K1746" s="2">
        <v>14.3</v>
      </c>
      <c r="L1746" s="2"/>
      <c r="N1746">
        <f>(K1746/F1746)^(1/5)-1</f>
        <v>4.249444923929202E-3</v>
      </c>
      <c r="O1746">
        <f t="shared" si="307"/>
        <v>0.4249444923929202</v>
      </c>
      <c r="P1746">
        <f t="shared" si="308"/>
        <v>1.0623612309823005</v>
      </c>
      <c r="Q1746">
        <f t="shared" si="309"/>
        <v>29.4</v>
      </c>
      <c r="R1746">
        <f t="shared" si="310"/>
        <v>9.6</v>
      </c>
      <c r="S1746" s="3">
        <f>(K1746-R1746)/(Q1746-R1746)*100</f>
        <v>23.737373737373744</v>
      </c>
    </row>
    <row r="1747" spans="1:19" ht="14.45" x14ac:dyDescent="0.3">
      <c r="A1747">
        <v>9</v>
      </c>
      <c r="B1747">
        <v>11</v>
      </c>
      <c r="C1747" t="str">
        <f t="shared" si="302"/>
        <v>ODS9« e ODS11«</v>
      </c>
      <c r="D1747" s="8" t="s">
        <v>24</v>
      </c>
      <c r="E1747" s="8"/>
      <c r="F1747" s="2">
        <v>22</v>
      </c>
      <c r="G1747" s="2">
        <v>21.8</v>
      </c>
      <c r="H1747" s="2">
        <v>21.5</v>
      </c>
      <c r="I1747" s="2">
        <v>21.5</v>
      </c>
      <c r="J1747" s="2">
        <v>21.5</v>
      </c>
      <c r="K1747" s="2">
        <v>20.7</v>
      </c>
      <c r="L1747" s="2"/>
      <c r="N1747">
        <f>(K1747/F1747)^(1/5)-1</f>
        <v>-1.2107853463276586E-2</v>
      </c>
      <c r="O1747">
        <f t="shared" si="307"/>
        <v>-1.2107853463276586</v>
      </c>
      <c r="P1747">
        <f t="shared" si="308"/>
        <v>-3.0269633658191464</v>
      </c>
      <c r="Q1747">
        <f t="shared" si="309"/>
        <v>29.4</v>
      </c>
      <c r="R1747">
        <f t="shared" si="310"/>
        <v>9.6</v>
      </c>
      <c r="S1747" s="3">
        <f>(K1747-R1747)/(Q1747-R1747)*100</f>
        <v>56.060606060606069</v>
      </c>
    </row>
    <row r="1748" spans="1:19" ht="14.45" x14ac:dyDescent="0.3">
      <c r="A1748">
        <v>9</v>
      </c>
      <c r="B1748">
        <v>11</v>
      </c>
      <c r="C1748" t="str">
        <f t="shared" si="302"/>
        <v>ODS9« e ODS11«</v>
      </c>
      <c r="D1748" s="8" t="s">
        <v>25</v>
      </c>
      <c r="E1748" s="8"/>
      <c r="F1748" s="2">
        <v>10.6</v>
      </c>
      <c r="G1748" s="2">
        <v>10.199999999999999</v>
      </c>
      <c r="H1748" s="2">
        <v>11.1</v>
      </c>
      <c r="I1748" s="2">
        <v>11.6</v>
      </c>
      <c r="J1748" s="2">
        <v>11.5</v>
      </c>
      <c r="K1748" s="2">
        <v>11.6</v>
      </c>
      <c r="L1748" s="2"/>
      <c r="N1748">
        <f>(K1748/F1748)^(1/5)-1</f>
        <v>1.8193745127785377E-2</v>
      </c>
      <c r="O1748">
        <f t="shared" si="307"/>
        <v>1.8193745127785377</v>
      </c>
      <c r="P1748">
        <f t="shared" si="308"/>
        <v>4.5484362819463442</v>
      </c>
      <c r="Q1748">
        <f t="shared" si="309"/>
        <v>29.4</v>
      </c>
      <c r="R1748">
        <f t="shared" si="310"/>
        <v>9.6</v>
      </c>
      <c r="S1748" s="3">
        <f>(K1748-R1748)/(Q1748-R1748)*100</f>
        <v>10.101010101010102</v>
      </c>
    </row>
    <row r="1749" spans="1:19" ht="14.45" x14ac:dyDescent="0.3">
      <c r="A1749">
        <v>9</v>
      </c>
      <c r="B1749">
        <v>11</v>
      </c>
      <c r="C1749" t="str">
        <f t="shared" si="302"/>
        <v>ODS9« e ODS11«</v>
      </c>
      <c r="D1749" s="8" t="s">
        <v>26</v>
      </c>
      <c r="E1749" s="8"/>
      <c r="F1749" s="2">
        <v>26.4</v>
      </c>
      <c r="G1749" s="2">
        <v>27.2</v>
      </c>
      <c r="H1749" s="2">
        <v>25.9</v>
      </c>
      <c r="I1749" s="2">
        <v>26.5</v>
      </c>
      <c r="J1749" s="2">
        <v>27.1</v>
      </c>
      <c r="K1749" s="2">
        <v>26.7</v>
      </c>
      <c r="L1749" s="2"/>
      <c r="N1749">
        <f>(K1749/F1749)^(1/5)-1</f>
        <v>2.2624665744881423E-3</v>
      </c>
      <c r="O1749">
        <f t="shared" si="307"/>
        <v>0.22624665744881423</v>
      </c>
      <c r="P1749">
        <f t="shared" si="308"/>
        <v>0.56561664362203556</v>
      </c>
      <c r="Q1749">
        <f t="shared" si="309"/>
        <v>29.4</v>
      </c>
      <c r="R1749">
        <f t="shared" si="310"/>
        <v>9.6</v>
      </c>
      <c r="S1749" s="3">
        <f>(K1749-R1749)/(Q1749-R1749)*100</f>
        <v>86.363636363636388</v>
      </c>
    </row>
    <row r="1750" spans="1:19" ht="14.45" x14ac:dyDescent="0.3">
      <c r="A1750">
        <v>9</v>
      </c>
      <c r="B1750">
        <v>11</v>
      </c>
      <c r="C1750" t="str">
        <f t="shared" ref="C1750:C1813" si="311">IF(B1750="","ODS"&amp;A1750&amp;"«","ODS"&amp;A1750&amp;"«"&amp;" e ODS"&amp;B1750&amp;"«")</f>
        <v>ODS9« e ODS11«</v>
      </c>
      <c r="D1750" s="8" t="s">
        <v>27</v>
      </c>
      <c r="E1750" s="8"/>
      <c r="F1750" s="2">
        <v>21.1</v>
      </c>
      <c r="G1750" s="2">
        <v>21.5</v>
      </c>
      <c r="H1750" s="2">
        <v>20.100000000000001</v>
      </c>
      <c r="I1750" s="2">
        <v>19.899999999999999</v>
      </c>
      <c r="J1750" s="2">
        <v>19.7</v>
      </c>
      <c r="K1750" s="2">
        <v>19.7</v>
      </c>
      <c r="L1750" s="2"/>
      <c r="N1750">
        <f>(K1750/F1750)^(1/5)-1</f>
        <v>-1.3637042388174869E-2</v>
      </c>
      <c r="O1750">
        <f t="shared" si="307"/>
        <v>-1.3637042388174869</v>
      </c>
      <c r="P1750">
        <f t="shared" si="308"/>
        <v>-3.4092605970437173</v>
      </c>
      <c r="Q1750">
        <f t="shared" si="309"/>
        <v>29.4</v>
      </c>
      <c r="R1750">
        <f t="shared" si="310"/>
        <v>9.6</v>
      </c>
      <c r="S1750" s="3">
        <f>(K1750-R1750)/(Q1750-R1750)*100</f>
        <v>51.010101010101017</v>
      </c>
    </row>
    <row r="1751" spans="1:19" ht="14.45" x14ac:dyDescent="0.3">
      <c r="A1751">
        <v>9</v>
      </c>
      <c r="B1751">
        <v>11</v>
      </c>
      <c r="C1751" t="str">
        <f t="shared" si="311"/>
        <v>ODS9« e ODS11«</v>
      </c>
      <c r="D1751" s="8" t="s">
        <v>28</v>
      </c>
      <c r="E1751" s="8"/>
      <c r="F1751" s="2">
        <v>16.600000000000001</v>
      </c>
      <c r="G1751" s="2">
        <v>16.5</v>
      </c>
      <c r="H1751" s="2">
        <v>16.8</v>
      </c>
      <c r="I1751" s="2">
        <v>16.5</v>
      </c>
      <c r="J1751" s="2">
        <v>16.7</v>
      </c>
      <c r="K1751" s="2">
        <v>16.899999999999999</v>
      </c>
      <c r="L1751" s="2"/>
      <c r="N1751">
        <f>(K1751/F1751)^(1/5)-1</f>
        <v>3.5886090071124421E-3</v>
      </c>
      <c r="O1751">
        <f t="shared" si="307"/>
        <v>0.35886090071124421</v>
      </c>
      <c r="P1751">
        <f t="shared" si="308"/>
        <v>0.89715225177811053</v>
      </c>
      <c r="Q1751">
        <f t="shared" si="309"/>
        <v>29.4</v>
      </c>
      <c r="R1751">
        <f t="shared" si="310"/>
        <v>9.6</v>
      </c>
      <c r="S1751" s="3">
        <f>(K1751-R1751)/(Q1751-R1751)*100</f>
        <v>36.868686868686865</v>
      </c>
    </row>
    <row r="1752" spans="1:19" ht="14.45" x14ac:dyDescent="0.3">
      <c r="A1752">
        <v>9</v>
      </c>
      <c r="B1752">
        <v>11</v>
      </c>
      <c r="C1752" t="str">
        <f t="shared" si="311"/>
        <v>ODS9« e ODS11«</v>
      </c>
      <c r="D1752" s="8" t="s">
        <v>29</v>
      </c>
      <c r="E1752" s="8"/>
      <c r="F1752" s="2">
        <v>18.100000000000001</v>
      </c>
      <c r="G1752" s="2">
        <v>17.8</v>
      </c>
      <c r="H1752" s="2">
        <v>17.5</v>
      </c>
      <c r="I1752" s="2">
        <v>17.3</v>
      </c>
      <c r="J1752" s="2">
        <v>17.100000000000001</v>
      </c>
      <c r="K1752" s="2">
        <v>17.100000000000001</v>
      </c>
      <c r="L1752" s="2"/>
      <c r="N1752">
        <f>(K1752/F1752)^(1/5)-1</f>
        <v>-1.1302338147747171E-2</v>
      </c>
      <c r="O1752">
        <f t="shared" si="307"/>
        <v>-1.1302338147747171</v>
      </c>
      <c r="P1752">
        <f t="shared" si="308"/>
        <v>-2.8255845369367929</v>
      </c>
      <c r="Q1752">
        <f t="shared" si="309"/>
        <v>29.4</v>
      </c>
      <c r="R1752">
        <f t="shared" si="310"/>
        <v>9.6</v>
      </c>
      <c r="S1752" s="3">
        <f>(K1752-R1752)/(Q1752-R1752)*100</f>
        <v>37.878787878787897</v>
      </c>
    </row>
    <row r="1753" spans="1:19" ht="14.45" x14ac:dyDescent="0.3">
      <c r="A1753">
        <v>9</v>
      </c>
      <c r="C1753" t="str">
        <f t="shared" si="311"/>
        <v>ODS9«</v>
      </c>
      <c r="D1753" s="7" t="s">
        <v>89</v>
      </c>
      <c r="E1753" s="7"/>
      <c r="F1753" s="2"/>
      <c r="G1753" s="2"/>
      <c r="H1753" s="2"/>
      <c r="I1753" s="2"/>
      <c r="J1753" s="2"/>
      <c r="K1753" s="2"/>
      <c r="L1753" s="2"/>
      <c r="M1753" s="2"/>
      <c r="O1753" t="s">
        <v>195</v>
      </c>
      <c r="S1753" s="3"/>
    </row>
    <row r="1754" spans="1:19" ht="14.45" x14ac:dyDescent="0.3">
      <c r="A1754">
        <v>9</v>
      </c>
      <c r="C1754" t="str">
        <f t="shared" si="311"/>
        <v>ODS9«</v>
      </c>
      <c r="D1754" s="8" t="s">
        <v>2</v>
      </c>
      <c r="E1754" s="8"/>
      <c r="F1754" s="2">
        <v>46.8</v>
      </c>
      <c r="G1754" s="2">
        <v>47</v>
      </c>
      <c r="H1754" s="2">
        <v>47.7</v>
      </c>
      <c r="I1754" s="2">
        <v>48.4</v>
      </c>
      <c r="J1754" s="2">
        <v>48.7</v>
      </c>
      <c r="K1754" s="2">
        <v>49.3</v>
      </c>
      <c r="L1754" s="2">
        <v>50.3</v>
      </c>
      <c r="M1754" s="2">
        <v>55.7</v>
      </c>
      <c r="N1754">
        <f>(M1754/H1754)^(1/5)-1</f>
        <v>3.149556072094839E-2</v>
      </c>
      <c r="O1754">
        <f>N1754*100</f>
        <v>3.149556072094839</v>
      </c>
      <c r="P1754">
        <f>IF(O1754&lt;-2,-5,IF(O1754&gt;2,5,2.5*O1754))</f>
        <v>5</v>
      </c>
      <c r="Q1754">
        <f>MAX($M$1754:$M$1780)</f>
        <v>65</v>
      </c>
      <c r="R1754">
        <f>MIN($M$1754:$M$1780)</f>
        <v>28.4</v>
      </c>
      <c r="S1754" s="3">
        <f>(M1754-R1754)/(Q1754-R1754)*100</f>
        <v>74.590163934426229</v>
      </c>
    </row>
    <row r="1755" spans="1:19" ht="14.45" x14ac:dyDescent="0.3">
      <c r="A1755">
        <v>9</v>
      </c>
      <c r="C1755" t="str">
        <f t="shared" si="311"/>
        <v>ODS9«</v>
      </c>
      <c r="D1755" s="8" t="s">
        <v>3</v>
      </c>
      <c r="E1755" s="8"/>
      <c r="F1755" s="2">
        <v>43</v>
      </c>
      <c r="G1755" s="2">
        <v>48.3</v>
      </c>
      <c r="H1755" s="2">
        <v>48.6</v>
      </c>
      <c r="I1755" s="2">
        <v>49.1</v>
      </c>
      <c r="J1755" s="2">
        <v>50.1</v>
      </c>
      <c r="K1755" s="2">
        <v>50.4</v>
      </c>
      <c r="L1755" s="2">
        <v>51.1</v>
      </c>
      <c r="M1755" s="2">
        <v>52.2</v>
      </c>
      <c r="N1755">
        <f>(M1755/H1755)^(1/5)-1</f>
        <v>1.4394408739590636E-2</v>
      </c>
      <c r="O1755">
        <f t="shared" ref="O1755:O1781" si="312">N1755*100</f>
        <v>1.4394408739590636</v>
      </c>
      <c r="P1755">
        <f t="shared" ref="P1755:P1781" si="313">IF(O1755&lt;-2,-5,IF(O1755&gt;2,5,2.5*O1755))</f>
        <v>3.598602184897659</v>
      </c>
      <c r="Q1755">
        <f t="shared" ref="Q1755:Q1781" si="314">MAX($M$1754:$M$1780)</f>
        <v>65</v>
      </c>
      <c r="R1755">
        <f t="shared" ref="R1755:R1781" si="315">MIN($M$1754:$M$1780)</f>
        <v>28.4</v>
      </c>
      <c r="S1755" s="3">
        <f>(M1755-R1755)/(Q1755-R1755)*100</f>
        <v>65.027322404371589</v>
      </c>
    </row>
    <row r="1756" spans="1:19" ht="14.45" x14ac:dyDescent="0.3">
      <c r="A1756">
        <v>9</v>
      </c>
      <c r="C1756" t="str">
        <f t="shared" si="311"/>
        <v>ODS9«</v>
      </c>
      <c r="D1756" s="8" t="s">
        <v>4</v>
      </c>
      <c r="E1756" s="8"/>
      <c r="F1756" s="2">
        <v>49.6</v>
      </c>
      <c r="G1756" s="2">
        <v>51.1</v>
      </c>
      <c r="H1756" s="2">
        <v>50.5</v>
      </c>
      <c r="I1756" s="2">
        <v>51.1</v>
      </c>
      <c r="J1756" s="2">
        <v>54.3</v>
      </c>
      <c r="K1756" s="2">
        <v>54.4</v>
      </c>
      <c r="L1756" s="2">
        <v>54.6</v>
      </c>
      <c r="M1756" s="2">
        <v>56.6</v>
      </c>
      <c r="N1756">
        <f>(M1756/H1756)^(1/5)-1</f>
        <v>2.3069200941291834E-2</v>
      </c>
      <c r="O1756">
        <f t="shared" si="312"/>
        <v>2.3069200941291834</v>
      </c>
      <c r="P1756">
        <f t="shared" si="313"/>
        <v>5</v>
      </c>
      <c r="Q1756">
        <f t="shared" si="314"/>
        <v>65</v>
      </c>
      <c r="R1756">
        <f t="shared" si="315"/>
        <v>28.4</v>
      </c>
      <c r="S1756" s="3">
        <f>(M1756-R1756)/(Q1756-R1756)*100</f>
        <v>77.049180327868854</v>
      </c>
    </row>
    <row r="1757" spans="1:19" ht="14.45" x14ac:dyDescent="0.3">
      <c r="A1757">
        <v>9</v>
      </c>
      <c r="C1757" t="str">
        <f t="shared" si="311"/>
        <v>ODS9«</v>
      </c>
      <c r="D1757" s="8" t="s">
        <v>5</v>
      </c>
      <c r="E1757" s="8"/>
      <c r="F1757" s="2">
        <v>34</v>
      </c>
      <c r="G1757" s="2">
        <v>35.4</v>
      </c>
      <c r="H1757" s="2">
        <v>36.299999999999997</v>
      </c>
      <c r="I1757" s="2">
        <v>36.799999999999997</v>
      </c>
      <c r="J1757" s="2">
        <v>36.5</v>
      </c>
      <c r="K1757" s="2">
        <v>36.799999999999997</v>
      </c>
      <c r="L1757" s="2">
        <v>36.6</v>
      </c>
      <c r="M1757" s="2">
        <v>38</v>
      </c>
      <c r="N1757">
        <f>(M1757/H1757)^(1/5)-1</f>
        <v>9.1957067778207779E-3</v>
      </c>
      <c r="O1757">
        <f t="shared" si="312"/>
        <v>0.91957067778207779</v>
      </c>
      <c r="P1757">
        <f t="shared" si="313"/>
        <v>2.2989266944551945</v>
      </c>
      <c r="Q1757">
        <f t="shared" si="314"/>
        <v>65</v>
      </c>
      <c r="R1757">
        <f t="shared" si="315"/>
        <v>28.4</v>
      </c>
      <c r="S1757" s="3">
        <f>(M1757-R1757)/(Q1757-R1757)*100</f>
        <v>26.229508196721312</v>
      </c>
    </row>
    <row r="1758" spans="1:19" ht="14.45" x14ac:dyDescent="0.3">
      <c r="A1758">
        <v>9</v>
      </c>
      <c r="C1758" t="str">
        <f t="shared" si="311"/>
        <v>ODS9«</v>
      </c>
      <c r="D1758" s="8" t="s">
        <v>6</v>
      </c>
      <c r="E1758" s="8"/>
      <c r="F1758" s="2">
        <v>47.9</v>
      </c>
      <c r="G1758" s="2">
        <v>48.8</v>
      </c>
      <c r="H1758" s="2">
        <v>49.3</v>
      </c>
      <c r="I1758" s="2">
        <v>50.6</v>
      </c>
      <c r="J1758" s="2">
        <v>50.9</v>
      </c>
      <c r="K1758" s="2">
        <v>52</v>
      </c>
      <c r="L1758" s="2">
        <v>52.5</v>
      </c>
      <c r="M1758" s="2">
        <v>53</v>
      </c>
      <c r="N1758">
        <f>(M1758/H1758)^(1/5)-1</f>
        <v>1.457881572851738E-2</v>
      </c>
      <c r="O1758">
        <f t="shared" si="312"/>
        <v>1.457881572851738</v>
      </c>
      <c r="P1758">
        <f t="shared" si="313"/>
        <v>3.6447039321293451</v>
      </c>
      <c r="Q1758">
        <f t="shared" si="314"/>
        <v>65</v>
      </c>
      <c r="R1758">
        <f t="shared" si="315"/>
        <v>28.4</v>
      </c>
      <c r="S1758" s="3">
        <f>(M1758-R1758)/(Q1758-R1758)*100</f>
        <v>67.213114754098356</v>
      </c>
    </row>
    <row r="1759" spans="1:19" ht="14.45" x14ac:dyDescent="0.3">
      <c r="A1759">
        <v>9</v>
      </c>
      <c r="C1759" t="str">
        <f t="shared" si="311"/>
        <v>ODS9«</v>
      </c>
      <c r="D1759" s="8" t="s">
        <v>7</v>
      </c>
      <c r="E1759" s="8"/>
      <c r="F1759" s="2">
        <v>34.5</v>
      </c>
      <c r="G1759" s="2">
        <v>35.1</v>
      </c>
      <c r="H1759" s="2">
        <v>36.200000000000003</v>
      </c>
      <c r="I1759" s="2">
        <v>37.4</v>
      </c>
      <c r="J1759" s="2">
        <v>38.200000000000003</v>
      </c>
      <c r="K1759" s="2">
        <v>40</v>
      </c>
      <c r="L1759" s="2">
        <v>40.1</v>
      </c>
      <c r="M1759" s="2">
        <v>40</v>
      </c>
      <c r="N1759">
        <f>(M1759/H1759)^(1/5)-1</f>
        <v>2.0164681848209076E-2</v>
      </c>
      <c r="O1759">
        <f t="shared" si="312"/>
        <v>2.0164681848209076</v>
      </c>
      <c r="P1759">
        <f t="shared" si="313"/>
        <v>5</v>
      </c>
      <c r="Q1759">
        <f t="shared" si="314"/>
        <v>65</v>
      </c>
      <c r="R1759">
        <f t="shared" si="315"/>
        <v>28.4</v>
      </c>
      <c r="S1759" s="3">
        <f>(M1759-R1759)/(Q1759-R1759)*100</f>
        <v>31.693989071038253</v>
      </c>
    </row>
    <row r="1760" spans="1:19" ht="14.45" x14ac:dyDescent="0.3">
      <c r="A1760">
        <v>9</v>
      </c>
      <c r="C1760" t="str">
        <f t="shared" si="311"/>
        <v>ODS9«</v>
      </c>
      <c r="D1760" s="8" t="s">
        <v>8</v>
      </c>
      <c r="E1760" s="8"/>
      <c r="F1760" s="2">
        <v>53.8</v>
      </c>
      <c r="G1760" s="2">
        <v>54.1</v>
      </c>
      <c r="H1760" s="2">
        <v>54.6</v>
      </c>
      <c r="I1760" s="2">
        <v>55.4</v>
      </c>
      <c r="J1760" s="2">
        <v>56.9</v>
      </c>
      <c r="K1760" s="2">
        <v>57.7</v>
      </c>
      <c r="L1760" s="2">
        <v>58.4</v>
      </c>
      <c r="M1760" s="2">
        <v>59.3</v>
      </c>
      <c r="N1760">
        <f>(M1760/H1760)^(1/5)-1</f>
        <v>1.6652212513759146E-2</v>
      </c>
      <c r="O1760">
        <f t="shared" si="312"/>
        <v>1.6652212513759146</v>
      </c>
      <c r="P1760">
        <f t="shared" si="313"/>
        <v>4.1630531284397865</v>
      </c>
      <c r="Q1760">
        <f t="shared" si="314"/>
        <v>65</v>
      </c>
      <c r="R1760">
        <f t="shared" si="315"/>
        <v>28.4</v>
      </c>
      <c r="S1760" s="3">
        <f>(M1760-R1760)/(Q1760-R1760)*100</f>
        <v>84.426229508196712</v>
      </c>
    </row>
    <row r="1761" spans="1:19" ht="14.45" x14ac:dyDescent="0.3">
      <c r="A1761">
        <v>9</v>
      </c>
      <c r="C1761" t="str">
        <f t="shared" si="311"/>
        <v>ODS9«</v>
      </c>
      <c r="D1761" s="8" t="s">
        <v>9</v>
      </c>
      <c r="E1761" s="8"/>
      <c r="F1761" s="2">
        <v>32.5</v>
      </c>
      <c r="G1761" s="2">
        <v>32.9</v>
      </c>
      <c r="H1761" s="2">
        <v>33.5</v>
      </c>
      <c r="I1761" s="2">
        <v>34.200000000000003</v>
      </c>
      <c r="J1761" s="2">
        <v>35.200000000000003</v>
      </c>
      <c r="K1761" s="2">
        <v>36.9</v>
      </c>
      <c r="L1761" s="2">
        <v>38.1</v>
      </c>
      <c r="M1761" s="2">
        <v>39.700000000000003</v>
      </c>
      <c r="N1761">
        <f>(M1761/H1761)^(1/5)-1</f>
        <v>3.4544413661460771E-2</v>
      </c>
      <c r="O1761">
        <f t="shared" si="312"/>
        <v>3.4544413661460771</v>
      </c>
      <c r="P1761">
        <f t="shared" si="313"/>
        <v>5</v>
      </c>
      <c r="Q1761">
        <f t="shared" si="314"/>
        <v>65</v>
      </c>
      <c r="R1761">
        <f t="shared" si="315"/>
        <v>28.4</v>
      </c>
      <c r="S1761" s="3">
        <f>(M1761-R1761)/(Q1761-R1761)*100</f>
        <v>30.874316939890722</v>
      </c>
    </row>
    <row r="1762" spans="1:19" ht="14.45" x14ac:dyDescent="0.3">
      <c r="A1762">
        <v>9</v>
      </c>
      <c r="C1762" t="str">
        <f t="shared" si="311"/>
        <v>ODS9«</v>
      </c>
      <c r="D1762" s="8" t="s">
        <v>10</v>
      </c>
      <c r="E1762" s="8"/>
      <c r="F1762" s="2">
        <v>43.5</v>
      </c>
      <c r="G1762" s="2">
        <v>43.7</v>
      </c>
      <c r="H1762" s="2">
        <v>45.1</v>
      </c>
      <c r="I1762" s="2">
        <v>46.5</v>
      </c>
      <c r="J1762" s="2">
        <v>47.8</v>
      </c>
      <c r="K1762" s="2">
        <v>47.4</v>
      </c>
      <c r="L1762" s="2">
        <v>48.2</v>
      </c>
      <c r="M1762" s="2">
        <v>50.6</v>
      </c>
      <c r="N1762">
        <f>(M1762/H1762)^(1/5)-1</f>
        <v>2.3280728215380408E-2</v>
      </c>
      <c r="O1762">
        <f t="shared" si="312"/>
        <v>2.3280728215380408</v>
      </c>
      <c r="P1762">
        <f t="shared" si="313"/>
        <v>5</v>
      </c>
      <c r="Q1762">
        <f t="shared" si="314"/>
        <v>65</v>
      </c>
      <c r="R1762">
        <f t="shared" si="315"/>
        <v>28.4</v>
      </c>
      <c r="S1762" s="3">
        <f>(M1762-R1762)/(Q1762-R1762)*100</f>
        <v>60.655737704918032</v>
      </c>
    </row>
    <row r="1763" spans="1:19" ht="14.45" x14ac:dyDescent="0.3">
      <c r="A1763">
        <v>9</v>
      </c>
      <c r="C1763" t="str">
        <f t="shared" si="311"/>
        <v>ODS9«</v>
      </c>
      <c r="D1763" s="8" t="s">
        <v>11</v>
      </c>
      <c r="E1763" s="8"/>
      <c r="F1763" s="2">
        <v>41.2</v>
      </c>
      <c r="G1763" s="2">
        <v>42.2</v>
      </c>
      <c r="H1763" s="2">
        <v>42.7</v>
      </c>
      <c r="I1763" s="2">
        <v>43.4</v>
      </c>
      <c r="J1763" s="2">
        <v>44.3</v>
      </c>
      <c r="K1763" s="2">
        <v>45.1</v>
      </c>
      <c r="L1763" s="2">
        <v>46.5</v>
      </c>
      <c r="M1763" s="2">
        <v>47.8</v>
      </c>
      <c r="N1763">
        <f>(M1763/H1763)^(1/5)-1</f>
        <v>2.2821867102146731E-2</v>
      </c>
      <c r="O1763">
        <f t="shared" si="312"/>
        <v>2.2821867102146731</v>
      </c>
      <c r="P1763">
        <f t="shared" si="313"/>
        <v>5</v>
      </c>
      <c r="Q1763">
        <f t="shared" si="314"/>
        <v>65</v>
      </c>
      <c r="R1763">
        <f t="shared" si="315"/>
        <v>28.4</v>
      </c>
      <c r="S1763" s="3">
        <f>(M1763-R1763)/(Q1763-R1763)*100</f>
        <v>53.005464480874309</v>
      </c>
    </row>
    <row r="1764" spans="1:19" ht="14.45" x14ac:dyDescent="0.3">
      <c r="A1764">
        <v>9</v>
      </c>
      <c r="C1764" t="str">
        <f t="shared" si="311"/>
        <v>ODS9«</v>
      </c>
      <c r="D1764" s="8" t="s">
        <v>12</v>
      </c>
      <c r="E1764" s="8"/>
      <c r="F1764" s="2">
        <v>48.9</v>
      </c>
      <c r="G1764" s="2">
        <v>48.9</v>
      </c>
      <c r="H1764" s="2">
        <v>49.3</v>
      </c>
      <c r="I1764" s="2">
        <v>49.1</v>
      </c>
      <c r="J1764" s="2">
        <v>50.3</v>
      </c>
      <c r="K1764" s="2">
        <v>52</v>
      </c>
      <c r="L1764" s="2">
        <v>53.6</v>
      </c>
      <c r="M1764" s="2">
        <v>54.7</v>
      </c>
      <c r="N1764">
        <f>(M1764/H1764)^(1/5)-1</f>
        <v>2.1005499624501489E-2</v>
      </c>
      <c r="O1764">
        <f t="shared" si="312"/>
        <v>2.1005499624501489</v>
      </c>
      <c r="P1764">
        <f t="shared" si="313"/>
        <v>5</v>
      </c>
      <c r="Q1764">
        <f t="shared" si="314"/>
        <v>65</v>
      </c>
      <c r="R1764">
        <f t="shared" si="315"/>
        <v>28.4</v>
      </c>
      <c r="S1764" s="3">
        <f>(M1764-R1764)/(Q1764-R1764)*100</f>
        <v>71.857923497267777</v>
      </c>
    </row>
    <row r="1765" spans="1:19" ht="14.45" x14ac:dyDescent="0.3">
      <c r="A1765">
        <v>9</v>
      </c>
      <c r="C1765" t="str">
        <f t="shared" si="311"/>
        <v>ODS9«</v>
      </c>
      <c r="D1765" s="8" t="s">
        <v>13</v>
      </c>
      <c r="E1765" s="8"/>
      <c r="F1765" s="2">
        <v>54.6</v>
      </c>
      <c r="G1765" s="2">
        <v>55.6</v>
      </c>
      <c r="H1765" s="2">
        <v>56.5</v>
      </c>
      <c r="I1765" s="2">
        <v>56.9</v>
      </c>
      <c r="J1765" s="2">
        <v>57.7</v>
      </c>
      <c r="K1765" s="2">
        <v>58.4</v>
      </c>
      <c r="L1765" s="2">
        <v>59.9</v>
      </c>
      <c r="M1765" s="2">
        <v>61.6</v>
      </c>
      <c r="N1765">
        <f>(M1765/H1765)^(1/5)-1</f>
        <v>1.7434483394692446E-2</v>
      </c>
      <c r="O1765">
        <f t="shared" si="312"/>
        <v>1.7434483394692446</v>
      </c>
      <c r="P1765">
        <f t="shared" si="313"/>
        <v>4.3586208486731115</v>
      </c>
      <c r="Q1765">
        <f t="shared" si="314"/>
        <v>65</v>
      </c>
      <c r="R1765">
        <f t="shared" si="315"/>
        <v>28.4</v>
      </c>
      <c r="S1765" s="3">
        <f>(M1765-R1765)/(Q1765-R1765)*100</f>
        <v>90.710382513661202</v>
      </c>
    </row>
    <row r="1766" spans="1:19" ht="14.45" x14ac:dyDescent="0.3">
      <c r="A1766">
        <v>9</v>
      </c>
      <c r="C1766" t="str">
        <f t="shared" si="311"/>
        <v>ODS9«</v>
      </c>
      <c r="D1766" s="8" t="s">
        <v>14</v>
      </c>
      <c r="E1766" s="8"/>
      <c r="F1766" s="2">
        <v>48.9</v>
      </c>
      <c r="G1766" s="2">
        <v>49.1</v>
      </c>
      <c r="H1766" s="2">
        <v>50</v>
      </c>
      <c r="I1766" s="2">
        <v>50.6</v>
      </c>
      <c r="J1766" s="2">
        <v>50.9</v>
      </c>
      <c r="K1766" s="2">
        <v>52.2</v>
      </c>
      <c r="L1766" s="2">
        <v>53.5</v>
      </c>
      <c r="M1766" s="2">
        <v>55.2</v>
      </c>
      <c r="N1766">
        <f>(M1766/H1766)^(1/5)-1</f>
        <v>1.9985069629570695E-2</v>
      </c>
      <c r="O1766">
        <f t="shared" si="312"/>
        <v>1.9985069629570695</v>
      </c>
      <c r="P1766">
        <f t="shared" si="313"/>
        <v>4.9962674073926738</v>
      </c>
      <c r="Q1766">
        <f t="shared" si="314"/>
        <v>65</v>
      </c>
      <c r="R1766">
        <f t="shared" si="315"/>
        <v>28.4</v>
      </c>
      <c r="S1766" s="3">
        <f>(M1766-R1766)/(Q1766-R1766)*100</f>
        <v>73.224043715847003</v>
      </c>
    </row>
    <row r="1767" spans="1:19" ht="14.45" x14ac:dyDescent="0.3">
      <c r="A1767">
        <v>9</v>
      </c>
      <c r="C1767" t="str">
        <f t="shared" si="311"/>
        <v>ODS9«</v>
      </c>
      <c r="D1767" s="8" t="s">
        <v>15</v>
      </c>
      <c r="E1767" s="8"/>
      <c r="F1767" s="2">
        <v>35.1</v>
      </c>
      <c r="G1767" s="2">
        <v>35.4</v>
      </c>
      <c r="H1767" s="2">
        <v>36.1</v>
      </c>
      <c r="I1767" s="2">
        <v>37.4</v>
      </c>
      <c r="J1767" s="2">
        <v>38.5</v>
      </c>
      <c r="K1767" s="2">
        <v>39.200000000000003</v>
      </c>
      <c r="L1767" s="2">
        <v>39.299999999999997</v>
      </c>
      <c r="M1767" s="2">
        <v>40.700000000000003</v>
      </c>
      <c r="N1767">
        <f>(M1767/H1767)^(1/5)-1</f>
        <v>2.427704872769354E-2</v>
      </c>
      <c r="O1767">
        <f t="shared" si="312"/>
        <v>2.427704872769354</v>
      </c>
      <c r="P1767">
        <f t="shared" si="313"/>
        <v>5</v>
      </c>
      <c r="Q1767">
        <f t="shared" si="314"/>
        <v>65</v>
      </c>
      <c r="R1767">
        <f t="shared" si="315"/>
        <v>28.4</v>
      </c>
      <c r="S1767" s="3">
        <f>(M1767-R1767)/(Q1767-R1767)*100</f>
        <v>33.606557377049192</v>
      </c>
    </row>
    <row r="1768" spans="1:19" ht="14.45" x14ac:dyDescent="0.3">
      <c r="A1768">
        <v>9</v>
      </c>
      <c r="C1768" t="str">
        <f t="shared" si="311"/>
        <v>ODS9«</v>
      </c>
      <c r="D1768" s="8" t="s">
        <v>16</v>
      </c>
      <c r="E1768" s="8"/>
      <c r="F1768" s="2">
        <v>36</v>
      </c>
      <c r="G1768" s="2">
        <v>36.299999999999997</v>
      </c>
      <c r="H1768" s="2">
        <v>36.700000000000003</v>
      </c>
      <c r="I1768" s="2">
        <v>36.299999999999997</v>
      </c>
      <c r="J1768" s="2">
        <v>36.5</v>
      </c>
      <c r="K1768" s="2">
        <v>37.299999999999997</v>
      </c>
      <c r="L1768" s="2">
        <v>38.200000000000003</v>
      </c>
      <c r="M1768" s="2">
        <v>39.9</v>
      </c>
      <c r="N1768">
        <f>(M1768/H1768)^(1/5)-1</f>
        <v>1.6860473816491695E-2</v>
      </c>
      <c r="O1768">
        <f t="shared" si="312"/>
        <v>1.6860473816491695</v>
      </c>
      <c r="P1768">
        <f t="shared" si="313"/>
        <v>4.2151184541229236</v>
      </c>
      <c r="Q1768">
        <f t="shared" si="314"/>
        <v>65</v>
      </c>
      <c r="R1768">
        <f t="shared" si="315"/>
        <v>28.4</v>
      </c>
      <c r="S1768" s="3">
        <f>(M1768-R1768)/(Q1768-R1768)*100</f>
        <v>31.4207650273224</v>
      </c>
    </row>
    <row r="1769" spans="1:19" ht="14.45" x14ac:dyDescent="0.3">
      <c r="A1769">
        <v>9</v>
      </c>
      <c r="C1769" t="str">
        <f t="shared" si="311"/>
        <v>ODS9«</v>
      </c>
      <c r="D1769" s="8" t="s">
        <v>17</v>
      </c>
      <c r="E1769" s="8"/>
      <c r="F1769" s="2">
        <v>52.8</v>
      </c>
      <c r="G1769" s="2">
        <v>53.1</v>
      </c>
      <c r="H1769" s="2">
        <v>54.2</v>
      </c>
      <c r="I1769" s="2">
        <v>54.9</v>
      </c>
      <c r="J1769" s="2">
        <v>56.6</v>
      </c>
      <c r="K1769" s="2">
        <v>57.2</v>
      </c>
      <c r="L1769" s="2">
        <v>58</v>
      </c>
      <c r="M1769" s="2">
        <v>60.8</v>
      </c>
      <c r="N1769">
        <f>(M1769/H1769)^(1/5)-1</f>
        <v>2.3247891815472599E-2</v>
      </c>
      <c r="O1769">
        <f t="shared" si="312"/>
        <v>2.3247891815472599</v>
      </c>
      <c r="P1769">
        <f t="shared" si="313"/>
        <v>5</v>
      </c>
      <c r="Q1769">
        <f t="shared" si="314"/>
        <v>65</v>
      </c>
      <c r="R1769">
        <f t="shared" si="315"/>
        <v>28.4</v>
      </c>
      <c r="S1769" s="3">
        <f>(M1769-R1769)/(Q1769-R1769)*100</f>
        <v>88.52459016393442</v>
      </c>
    </row>
    <row r="1770" spans="1:19" ht="14.45" x14ac:dyDescent="0.3">
      <c r="A1770">
        <v>9</v>
      </c>
      <c r="C1770" t="str">
        <f t="shared" si="311"/>
        <v>ODS9«</v>
      </c>
      <c r="D1770" s="8" t="s">
        <v>18</v>
      </c>
      <c r="E1770" s="8"/>
      <c r="F1770" s="2">
        <v>34.799999999999997</v>
      </c>
      <c r="G1770" s="2">
        <v>35</v>
      </c>
      <c r="H1770" s="2">
        <v>35.5</v>
      </c>
      <c r="I1770" s="2">
        <v>35.700000000000003</v>
      </c>
      <c r="J1770" s="2">
        <v>36.299999999999997</v>
      </c>
      <c r="K1770" s="2">
        <v>37</v>
      </c>
      <c r="L1770" s="2">
        <v>37.299999999999997</v>
      </c>
      <c r="M1770" s="2">
        <v>38</v>
      </c>
      <c r="N1770">
        <f>(M1770/H1770)^(1/5)-1</f>
        <v>1.3703739792310987E-2</v>
      </c>
      <c r="O1770">
        <f t="shared" si="312"/>
        <v>1.3703739792310987</v>
      </c>
      <c r="P1770">
        <f t="shared" si="313"/>
        <v>3.4259349480777468</v>
      </c>
      <c r="Q1770">
        <f t="shared" si="314"/>
        <v>65</v>
      </c>
      <c r="R1770">
        <f t="shared" si="315"/>
        <v>28.4</v>
      </c>
      <c r="S1770" s="3">
        <f>(M1770-R1770)/(Q1770-R1770)*100</f>
        <v>26.229508196721312</v>
      </c>
    </row>
    <row r="1771" spans="1:19" ht="14.45" x14ac:dyDescent="0.3">
      <c r="A1771">
        <v>9</v>
      </c>
      <c r="C1771" t="str">
        <f t="shared" si="311"/>
        <v>ODS9«</v>
      </c>
      <c r="D1771" s="8" t="s">
        <v>19</v>
      </c>
      <c r="E1771" s="8"/>
      <c r="F1771" s="2">
        <v>41.2</v>
      </c>
      <c r="G1771" s="2">
        <v>40.700000000000003</v>
      </c>
      <c r="H1771" s="2">
        <v>42.4</v>
      </c>
      <c r="I1771" s="2">
        <v>43.3</v>
      </c>
      <c r="J1771" s="2">
        <v>44.4</v>
      </c>
      <c r="K1771" s="2">
        <v>44.4</v>
      </c>
      <c r="L1771" s="2">
        <v>46.8</v>
      </c>
      <c r="M1771" s="2">
        <v>47.7</v>
      </c>
      <c r="N1771">
        <f>(M1771/H1771)^(1/5)-1</f>
        <v>2.3836255539609663E-2</v>
      </c>
      <c r="O1771">
        <f t="shared" si="312"/>
        <v>2.3836255539609663</v>
      </c>
      <c r="P1771">
        <f t="shared" si="313"/>
        <v>5</v>
      </c>
      <c r="Q1771">
        <f t="shared" si="314"/>
        <v>65</v>
      </c>
      <c r="R1771">
        <f t="shared" si="315"/>
        <v>28.4</v>
      </c>
      <c r="S1771" s="3">
        <f>(M1771-R1771)/(Q1771-R1771)*100</f>
        <v>52.732240437158481</v>
      </c>
    </row>
    <row r="1772" spans="1:19" ht="14.45" x14ac:dyDescent="0.3">
      <c r="A1772">
        <v>9</v>
      </c>
      <c r="C1772" t="str">
        <f t="shared" si="311"/>
        <v>ODS9«</v>
      </c>
      <c r="D1772" s="8" t="s">
        <v>20</v>
      </c>
      <c r="E1772" s="8"/>
      <c r="F1772" s="2">
        <v>45.6</v>
      </c>
      <c r="G1772" s="2">
        <v>46.5</v>
      </c>
      <c r="H1772" s="2">
        <v>48.2</v>
      </c>
      <c r="I1772" s="2">
        <v>49.1</v>
      </c>
      <c r="J1772" s="2">
        <v>49.4</v>
      </c>
      <c r="K1772" s="2">
        <v>50.5</v>
      </c>
      <c r="L1772" s="2">
        <v>51.9</v>
      </c>
      <c r="M1772" s="2">
        <v>52.4</v>
      </c>
      <c r="N1772">
        <f>(M1772/H1772)^(1/5)-1</f>
        <v>1.6849898814421893E-2</v>
      </c>
      <c r="O1772">
        <f t="shared" si="312"/>
        <v>1.6849898814421893</v>
      </c>
      <c r="P1772">
        <f t="shared" si="313"/>
        <v>4.2124747036054728</v>
      </c>
      <c r="Q1772">
        <f t="shared" si="314"/>
        <v>65</v>
      </c>
      <c r="R1772">
        <f t="shared" si="315"/>
        <v>28.4</v>
      </c>
      <c r="S1772" s="3">
        <f>(M1772-R1772)/(Q1772-R1772)*100</f>
        <v>65.573770491803273</v>
      </c>
    </row>
    <row r="1773" spans="1:19" ht="14.45" x14ac:dyDescent="0.3">
      <c r="A1773">
        <v>9</v>
      </c>
      <c r="C1773" t="str">
        <f t="shared" si="311"/>
        <v>ODS9«</v>
      </c>
      <c r="D1773" s="8" t="s">
        <v>21</v>
      </c>
      <c r="E1773" s="8"/>
      <c r="F1773" s="2">
        <v>61.1</v>
      </c>
      <c r="G1773" s="2">
        <v>64.5</v>
      </c>
      <c r="H1773" s="2">
        <v>58.8</v>
      </c>
      <c r="I1773" s="2">
        <v>59.6</v>
      </c>
      <c r="J1773" s="2">
        <v>57.6</v>
      </c>
      <c r="K1773" s="2">
        <v>61.2</v>
      </c>
      <c r="L1773" s="2">
        <v>63.7</v>
      </c>
      <c r="M1773" s="2">
        <v>65</v>
      </c>
      <c r="N1773">
        <f>(M1773/H1773)^(1/5)-1</f>
        <v>2.025141579622769E-2</v>
      </c>
      <c r="O1773">
        <f t="shared" si="312"/>
        <v>2.025141579622769</v>
      </c>
      <c r="P1773">
        <f t="shared" si="313"/>
        <v>5</v>
      </c>
      <c r="Q1773">
        <f t="shared" si="314"/>
        <v>65</v>
      </c>
      <c r="R1773">
        <f t="shared" si="315"/>
        <v>28.4</v>
      </c>
      <c r="S1773" s="3">
        <f>(M1773-R1773)/(Q1773-R1773)*100</f>
        <v>100</v>
      </c>
    </row>
    <row r="1774" spans="1:19" ht="14.45" x14ac:dyDescent="0.3">
      <c r="A1774">
        <v>9</v>
      </c>
      <c r="C1774" t="str">
        <f t="shared" si="311"/>
        <v>ODS9«</v>
      </c>
      <c r="D1774" s="8" t="s">
        <v>22</v>
      </c>
      <c r="E1774" s="8"/>
      <c r="F1774" s="2">
        <v>39</v>
      </c>
      <c r="G1774" s="2">
        <v>39.5</v>
      </c>
      <c r="H1774" s="2">
        <v>40.200000000000003</v>
      </c>
      <c r="I1774" s="2">
        <v>40.299999999999997</v>
      </c>
      <c r="J1774" s="2">
        <v>42.8</v>
      </c>
      <c r="K1774" s="2">
        <v>46</v>
      </c>
      <c r="L1774" s="2">
        <v>47</v>
      </c>
      <c r="M1774" s="2">
        <v>47.4</v>
      </c>
      <c r="N1774">
        <f>(M1774/H1774)^(1/5)-1</f>
        <v>3.349994468245665E-2</v>
      </c>
      <c r="O1774">
        <f t="shared" si="312"/>
        <v>3.349994468245665</v>
      </c>
      <c r="P1774">
        <f t="shared" si="313"/>
        <v>5</v>
      </c>
      <c r="Q1774">
        <f t="shared" si="314"/>
        <v>65</v>
      </c>
      <c r="R1774">
        <f t="shared" si="315"/>
        <v>28.4</v>
      </c>
      <c r="S1774" s="3">
        <f>(M1774-R1774)/(Q1774-R1774)*100</f>
        <v>51.912568306010932</v>
      </c>
    </row>
    <row r="1775" spans="1:19" ht="14.45" x14ac:dyDescent="0.3">
      <c r="A1775">
        <v>9</v>
      </c>
      <c r="C1775" t="str">
        <f t="shared" si="311"/>
        <v>ODS9«</v>
      </c>
      <c r="D1775" s="8" t="s">
        <v>23</v>
      </c>
      <c r="E1775" s="8"/>
      <c r="F1775" s="2">
        <v>52.7</v>
      </c>
      <c r="G1775" s="2">
        <v>52.8</v>
      </c>
      <c r="H1775" s="2">
        <v>53.6</v>
      </c>
      <c r="I1775" s="2">
        <v>54.6</v>
      </c>
      <c r="J1775" s="2">
        <v>55.3</v>
      </c>
      <c r="K1775" s="2">
        <v>56.9</v>
      </c>
      <c r="L1775" s="2">
        <v>58.7</v>
      </c>
      <c r="M1775" s="2">
        <v>60.8</v>
      </c>
      <c r="N1775">
        <f>(M1775/H1775)^(1/5)-1</f>
        <v>2.5528556110398393E-2</v>
      </c>
      <c r="O1775">
        <f t="shared" si="312"/>
        <v>2.5528556110398393</v>
      </c>
      <c r="P1775">
        <f t="shared" si="313"/>
        <v>5</v>
      </c>
      <c r="Q1775">
        <f t="shared" si="314"/>
        <v>65</v>
      </c>
      <c r="R1775">
        <f t="shared" si="315"/>
        <v>28.4</v>
      </c>
      <c r="S1775" s="3">
        <f>(M1775-R1775)/(Q1775-R1775)*100</f>
        <v>88.52459016393442</v>
      </c>
    </row>
    <row r="1776" spans="1:19" ht="14.45" x14ac:dyDescent="0.3">
      <c r="A1776">
        <v>9</v>
      </c>
      <c r="C1776" t="str">
        <f t="shared" si="311"/>
        <v>ODS9«</v>
      </c>
      <c r="D1776" s="8" t="s">
        <v>24</v>
      </c>
      <c r="E1776" s="8"/>
      <c r="F1776" s="2">
        <v>39</v>
      </c>
      <c r="G1776" s="2">
        <v>40.4</v>
      </c>
      <c r="H1776" s="2">
        <v>41.6</v>
      </c>
      <c r="I1776" s="2">
        <v>42.8</v>
      </c>
      <c r="J1776" s="2">
        <v>44</v>
      </c>
      <c r="K1776" s="2">
        <v>45.2</v>
      </c>
      <c r="L1776" s="2">
        <v>46</v>
      </c>
      <c r="M1776" s="2">
        <v>46.6</v>
      </c>
      <c r="N1776">
        <f>(M1776/H1776)^(1/5)-1</f>
        <v>2.2959682117378311E-2</v>
      </c>
      <c r="O1776">
        <f t="shared" si="312"/>
        <v>2.2959682117378311</v>
      </c>
      <c r="P1776">
        <f t="shared" si="313"/>
        <v>5</v>
      </c>
      <c r="Q1776">
        <f t="shared" si="314"/>
        <v>65</v>
      </c>
      <c r="R1776">
        <f t="shared" si="315"/>
        <v>28.4</v>
      </c>
      <c r="S1776" s="3">
        <f>(M1776-R1776)/(Q1776-R1776)*100</f>
        <v>49.726775956284158</v>
      </c>
    </row>
    <row r="1777" spans="1:19" ht="14.45" x14ac:dyDescent="0.3">
      <c r="A1777">
        <v>9</v>
      </c>
      <c r="C1777" t="str">
        <f t="shared" si="311"/>
        <v>ODS9«</v>
      </c>
      <c r="D1777" s="8" t="s">
        <v>25</v>
      </c>
      <c r="E1777" s="8"/>
      <c r="F1777" s="2">
        <v>30</v>
      </c>
      <c r="G1777" s="2">
        <v>33</v>
      </c>
      <c r="H1777" s="2">
        <v>34.799999999999997</v>
      </c>
      <c r="I1777" s="2">
        <v>36.200000000000003</v>
      </c>
      <c r="J1777" s="2">
        <v>36.4</v>
      </c>
      <c r="K1777" s="2">
        <v>37.5</v>
      </c>
      <c r="L1777" s="2">
        <v>38.299999999999997</v>
      </c>
      <c r="M1777" s="2">
        <v>40.9</v>
      </c>
      <c r="N1777">
        <f>(M1777/H1777)^(1/5)-1</f>
        <v>3.2829925507179558E-2</v>
      </c>
      <c r="O1777">
        <f t="shared" si="312"/>
        <v>3.2829925507179558</v>
      </c>
      <c r="P1777">
        <f t="shared" si="313"/>
        <v>5</v>
      </c>
      <c r="Q1777">
        <f t="shared" si="314"/>
        <v>65</v>
      </c>
      <c r="R1777">
        <f t="shared" si="315"/>
        <v>28.4</v>
      </c>
      <c r="S1777" s="3">
        <f>(M1777-R1777)/(Q1777-R1777)*100</f>
        <v>34.15300546448087</v>
      </c>
    </row>
    <row r="1778" spans="1:19" ht="14.45" x14ac:dyDescent="0.3">
      <c r="A1778">
        <v>9</v>
      </c>
      <c r="C1778" t="str">
        <f t="shared" si="311"/>
        <v>ODS9«</v>
      </c>
      <c r="D1778" s="8" t="s">
        <v>26</v>
      </c>
      <c r="E1778" s="8"/>
      <c r="F1778" s="2">
        <v>37.200000000000003</v>
      </c>
      <c r="G1778" s="2">
        <v>38.1</v>
      </c>
      <c r="H1778" s="2">
        <v>38.1</v>
      </c>
      <c r="I1778" s="2">
        <v>38.700000000000003</v>
      </c>
      <c r="J1778" s="2">
        <v>39.6</v>
      </c>
      <c r="K1778" s="2">
        <v>39.9</v>
      </c>
      <c r="L1778" s="2">
        <v>39.799999999999997</v>
      </c>
      <c r="M1778" s="2">
        <v>40.6</v>
      </c>
      <c r="N1778">
        <f>(M1778/H1778)^(1/5)-1</f>
        <v>1.2791881921203618E-2</v>
      </c>
      <c r="O1778">
        <f t="shared" si="312"/>
        <v>1.2791881921203618</v>
      </c>
      <c r="P1778">
        <f t="shared" si="313"/>
        <v>3.1979704803009046</v>
      </c>
      <c r="Q1778">
        <f t="shared" si="314"/>
        <v>65</v>
      </c>
      <c r="R1778">
        <f t="shared" si="315"/>
        <v>28.4</v>
      </c>
      <c r="S1778" s="3">
        <f>(M1778-R1778)/(Q1778-R1778)*100</f>
        <v>33.333333333333336</v>
      </c>
    </row>
    <row r="1779" spans="1:19" ht="14.45" x14ac:dyDescent="0.3">
      <c r="A1779">
        <v>9</v>
      </c>
      <c r="C1779" t="str">
        <f t="shared" si="311"/>
        <v>ODS9«</v>
      </c>
      <c r="D1779" s="8" t="s">
        <v>27</v>
      </c>
      <c r="E1779" s="8"/>
      <c r="F1779" s="2">
        <v>25.1</v>
      </c>
      <c r="G1779" s="2">
        <v>25.6</v>
      </c>
      <c r="H1779" s="2">
        <v>27</v>
      </c>
      <c r="I1779" s="2">
        <v>27.6</v>
      </c>
      <c r="J1779" s="2">
        <v>27.7</v>
      </c>
      <c r="K1779" s="2">
        <v>27.9</v>
      </c>
      <c r="L1779" s="2">
        <v>28.2</v>
      </c>
      <c r="M1779" s="2">
        <v>28.4</v>
      </c>
      <c r="N1779">
        <f>(M1779/H1779)^(1/5)-1</f>
        <v>1.0161739178087936E-2</v>
      </c>
      <c r="O1779">
        <f t="shared" si="312"/>
        <v>1.0161739178087936</v>
      </c>
      <c r="P1779">
        <f t="shared" si="313"/>
        <v>2.5404347945219841</v>
      </c>
      <c r="Q1779">
        <f t="shared" si="314"/>
        <v>65</v>
      </c>
      <c r="R1779">
        <f t="shared" si="315"/>
        <v>28.4</v>
      </c>
      <c r="S1779" s="3">
        <f>(M1779-R1779)/(Q1779-R1779)*100</f>
        <v>0</v>
      </c>
    </row>
    <row r="1780" spans="1:19" ht="14.45" x14ac:dyDescent="0.3">
      <c r="A1780">
        <v>9</v>
      </c>
      <c r="C1780" t="str">
        <f t="shared" si="311"/>
        <v>ODS9«</v>
      </c>
      <c r="D1780" s="8" t="s">
        <v>28</v>
      </c>
      <c r="E1780" s="8"/>
      <c r="F1780" s="2">
        <v>53.8</v>
      </c>
      <c r="G1780" s="2">
        <v>55.1</v>
      </c>
      <c r="H1780" s="2">
        <v>56.2</v>
      </c>
      <c r="I1780" s="2">
        <v>57.9</v>
      </c>
      <c r="J1780" s="2">
        <v>58.6</v>
      </c>
      <c r="K1780" s="2">
        <v>59.9</v>
      </c>
      <c r="L1780" s="2">
        <v>60.7</v>
      </c>
      <c r="M1780" s="2">
        <v>61.4</v>
      </c>
      <c r="N1780">
        <f>(M1780/H1780)^(1/5)-1</f>
        <v>1.7856164240175776E-2</v>
      </c>
      <c r="O1780">
        <f t="shared" si="312"/>
        <v>1.7856164240175776</v>
      </c>
      <c r="P1780">
        <f t="shared" si="313"/>
        <v>4.464041060043944</v>
      </c>
      <c r="Q1780">
        <f t="shared" si="314"/>
        <v>65</v>
      </c>
      <c r="R1780">
        <f t="shared" si="315"/>
        <v>28.4</v>
      </c>
      <c r="S1780" s="3">
        <f>(M1780-R1780)/(Q1780-R1780)*100</f>
        <v>90.163934426229503</v>
      </c>
    </row>
    <row r="1781" spans="1:19" ht="14.45" x14ac:dyDescent="0.3">
      <c r="A1781">
        <v>9</v>
      </c>
      <c r="C1781" t="str">
        <f t="shared" si="311"/>
        <v>ODS9«</v>
      </c>
      <c r="D1781" s="8" t="s">
        <v>29</v>
      </c>
      <c r="E1781" s="8"/>
      <c r="F1781" s="2">
        <v>42.3</v>
      </c>
      <c r="G1781" s="2">
        <v>43</v>
      </c>
      <c r="H1781" s="2">
        <v>43.7</v>
      </c>
      <c r="I1781" s="2">
        <v>44.4</v>
      </c>
      <c r="J1781" s="2">
        <v>45.1</v>
      </c>
      <c r="K1781" s="2">
        <v>46</v>
      </c>
      <c r="L1781" s="2">
        <v>46.9</v>
      </c>
      <c r="M1781" s="2">
        <v>49</v>
      </c>
      <c r="N1781">
        <f>(M1781/H1781)^(1/5)-1</f>
        <v>2.3158528415519353E-2</v>
      </c>
      <c r="O1781">
        <f t="shared" si="312"/>
        <v>2.3158528415519353</v>
      </c>
      <c r="P1781">
        <f t="shared" si="313"/>
        <v>5</v>
      </c>
      <c r="Q1781">
        <f t="shared" si="314"/>
        <v>65</v>
      </c>
      <c r="R1781">
        <f t="shared" si="315"/>
        <v>28.4</v>
      </c>
      <c r="S1781" s="3">
        <f>(M1781-R1781)/(Q1781-R1781)*100</f>
        <v>56.284153005464489</v>
      </c>
    </row>
    <row r="1782" spans="1:19" ht="14.45" x14ac:dyDescent="0.3">
      <c r="A1782">
        <v>10</v>
      </c>
      <c r="C1782" t="str">
        <f t="shared" si="311"/>
        <v>ODS10«</v>
      </c>
      <c r="D1782" s="1" t="s">
        <v>129</v>
      </c>
      <c r="E1782" s="1"/>
      <c r="F1782" s="2"/>
      <c r="G1782" s="2"/>
      <c r="H1782" s="2"/>
      <c r="I1782" s="2"/>
      <c r="J1782" s="2"/>
      <c r="K1782" s="2"/>
      <c r="L1782" s="2"/>
      <c r="M1782" s="2"/>
      <c r="S1782" s="3"/>
    </row>
    <row r="1783" spans="1:19" ht="14.45" x14ac:dyDescent="0.3">
      <c r="A1783">
        <v>10</v>
      </c>
      <c r="C1783" t="str">
        <f t="shared" si="311"/>
        <v>ODS10«</v>
      </c>
      <c r="D1783" s="7" t="s">
        <v>133</v>
      </c>
      <c r="E1783" s="7"/>
      <c r="F1783" s="2"/>
      <c r="G1783" s="2"/>
      <c r="H1783" s="2"/>
      <c r="I1783" s="2"/>
      <c r="J1783" s="2"/>
      <c r="K1783" s="2"/>
      <c r="L1783" s="2"/>
      <c r="M1783" s="2"/>
      <c r="O1783" t="s">
        <v>161</v>
      </c>
      <c r="S1783" s="3"/>
    </row>
    <row r="1784" spans="1:19" ht="14.45" x14ac:dyDescent="0.3">
      <c r="A1784">
        <v>10</v>
      </c>
      <c r="C1784" t="str">
        <f t="shared" si="311"/>
        <v>ODS10«</v>
      </c>
      <c r="D1784" s="8" t="s">
        <v>2</v>
      </c>
      <c r="E1784" s="8"/>
      <c r="F1784" s="2">
        <v>4.5999999999999996</v>
      </c>
      <c r="G1784" s="2">
        <v>5.12</v>
      </c>
      <c r="H1784" s="2">
        <v>4.8</v>
      </c>
      <c r="I1784" s="2">
        <v>4.62</v>
      </c>
      <c r="J1784" s="2">
        <v>4.49</v>
      </c>
      <c r="K1784" s="2">
        <v>5.07</v>
      </c>
      <c r="L1784" s="2">
        <v>4.8899999999999997</v>
      </c>
      <c r="M1784" s="2"/>
      <c r="N1784">
        <f>IF(AND(H1784=0,L1784=0),"",(L1784/G1784)^(1/5)-1)</f>
        <v>-9.1503059189570468E-3</v>
      </c>
      <c r="O1784">
        <f>IF(N1784="","",-N1784*100)</f>
        <v>0.91503059189570468</v>
      </c>
      <c r="P1784" s="5">
        <f>IF(O1784="",5,IF(O1784&lt;-2,-5,IF(O1784&gt;2,5,2.5*O1784)))</f>
        <v>2.2875764797392617</v>
      </c>
      <c r="Q1784">
        <f>MIN($L$1784:$L$1810)</f>
        <v>3.34</v>
      </c>
      <c r="R1784">
        <f>MAX($L$1784:$L$1810)</f>
        <v>8.1</v>
      </c>
      <c r="S1784" s="3">
        <f>IF(O1784="",0,(L1784-R1784)/(Q1784-R1784)*100)</f>
        <v>67.436974789915965</v>
      </c>
    </row>
    <row r="1785" spans="1:19" ht="14.45" x14ac:dyDescent="0.3">
      <c r="A1785">
        <v>10</v>
      </c>
      <c r="C1785" t="str">
        <f t="shared" si="311"/>
        <v>ODS10«</v>
      </c>
      <c r="D1785" s="8" t="s">
        <v>3</v>
      </c>
      <c r="E1785" s="8"/>
      <c r="F1785" s="2">
        <v>4.1100000000000003</v>
      </c>
      <c r="G1785" s="2">
        <v>4.13</v>
      </c>
      <c r="H1785" s="2">
        <v>4.05</v>
      </c>
      <c r="I1785" s="2">
        <v>4.09</v>
      </c>
      <c r="J1785" s="2">
        <v>4.29</v>
      </c>
      <c r="K1785" s="2">
        <v>4.04</v>
      </c>
      <c r="L1785" s="2">
        <v>4.17</v>
      </c>
      <c r="M1785" s="2"/>
      <c r="N1785">
        <f t="shared" ref="N1785:N1811" si="316">IF(AND(H1785=0,L1785=0),"",(L1785/G1785)^(1/5)-1)</f>
        <v>1.9295850253924218E-3</v>
      </c>
      <c r="O1785">
        <f t="shared" ref="O1785:O1811" si="317">IF(N1785="","",-N1785*100)</f>
        <v>-0.19295850253924218</v>
      </c>
      <c r="P1785" s="5">
        <f t="shared" ref="P1785:P1811" si="318">IF(O1785&lt;-2,-5,IF(O1785&gt;2,5,2.5*O1785))</f>
        <v>-0.48239625634810546</v>
      </c>
      <c r="Q1785">
        <f t="shared" ref="Q1785:Q1811" si="319">MIN($L$1784:$L$1810)</f>
        <v>3.34</v>
      </c>
      <c r="R1785">
        <f t="shared" ref="R1785:R1811" si="320">MAX($L$1784:$L$1810)</f>
        <v>8.1</v>
      </c>
      <c r="S1785" s="3">
        <f t="shared" ref="S1785:S1811" si="321">IF(O1785="",0,(L1785-R1785)/(Q1785-R1785)*100)</f>
        <v>82.563025210084035</v>
      </c>
    </row>
    <row r="1786" spans="1:19" ht="14.45" x14ac:dyDescent="0.3">
      <c r="A1786">
        <v>10</v>
      </c>
      <c r="C1786" t="str">
        <f t="shared" si="311"/>
        <v>ODS10«</v>
      </c>
      <c r="D1786" s="8" t="s">
        <v>4</v>
      </c>
      <c r="E1786" s="8"/>
      <c r="F1786" s="2">
        <v>3.81</v>
      </c>
      <c r="G1786" s="2">
        <v>3.81</v>
      </c>
      <c r="H1786" s="2">
        <v>3.83</v>
      </c>
      <c r="I1786" s="2">
        <v>3.85</v>
      </c>
      <c r="J1786" s="2">
        <v>3.84</v>
      </c>
      <c r="K1786" s="2">
        <v>3.79</v>
      </c>
      <c r="L1786" s="2">
        <v>3.61</v>
      </c>
      <c r="M1786" s="2"/>
      <c r="N1786">
        <f t="shared" si="316"/>
        <v>-1.0726341449357135E-2</v>
      </c>
      <c r="O1786">
        <f t="shared" si="317"/>
        <v>1.0726341449357135</v>
      </c>
      <c r="P1786" s="5">
        <f t="shared" si="318"/>
        <v>2.681585362339284</v>
      </c>
      <c r="Q1786">
        <f t="shared" si="319"/>
        <v>3.34</v>
      </c>
      <c r="R1786">
        <f t="shared" si="320"/>
        <v>8.1</v>
      </c>
      <c r="S1786" s="3">
        <f t="shared" si="321"/>
        <v>94.327731092436977</v>
      </c>
    </row>
    <row r="1787" spans="1:19" ht="14.45" x14ac:dyDescent="0.3">
      <c r="A1787">
        <v>10</v>
      </c>
      <c r="C1787" t="str">
        <f t="shared" si="311"/>
        <v>ODS10«</v>
      </c>
      <c r="D1787" s="8" t="s">
        <v>5</v>
      </c>
      <c r="E1787" s="8"/>
      <c r="F1787" s="2">
        <v>6.59</v>
      </c>
      <c r="G1787" s="2">
        <v>6.81</v>
      </c>
      <c r="H1787" s="2">
        <v>7.11</v>
      </c>
      <c r="I1787" s="2">
        <v>7.69</v>
      </c>
      <c r="J1787" s="2">
        <v>8.23</v>
      </c>
      <c r="K1787" s="2">
        <v>7.66</v>
      </c>
      <c r="L1787" s="2">
        <v>8.1</v>
      </c>
      <c r="M1787" s="2"/>
      <c r="N1787">
        <f t="shared" si="316"/>
        <v>3.5303259661120912E-2</v>
      </c>
      <c r="O1787">
        <f t="shared" si="317"/>
        <v>-3.5303259661120912</v>
      </c>
      <c r="P1787" s="5">
        <f t="shared" si="318"/>
        <v>-5</v>
      </c>
      <c r="Q1787">
        <f t="shared" si="319"/>
        <v>3.34</v>
      </c>
      <c r="R1787">
        <f t="shared" si="320"/>
        <v>8.1</v>
      </c>
      <c r="S1787" s="3">
        <f t="shared" si="321"/>
        <v>0</v>
      </c>
    </row>
    <row r="1788" spans="1:19" ht="14.45" x14ac:dyDescent="0.3">
      <c r="A1788">
        <v>10</v>
      </c>
      <c r="C1788" t="str">
        <f t="shared" si="311"/>
        <v>ODS10«</v>
      </c>
      <c r="D1788" s="8" t="s">
        <v>6</v>
      </c>
      <c r="E1788" s="8"/>
      <c r="F1788" s="2">
        <v>4.91</v>
      </c>
      <c r="G1788" s="2">
        <v>5.37</v>
      </c>
      <c r="H1788" s="2">
        <v>5.2</v>
      </c>
      <c r="I1788" s="2">
        <v>4.88</v>
      </c>
      <c r="J1788" s="2">
        <v>4.5599999999999996</v>
      </c>
      <c r="K1788" s="2">
        <v>4.29</v>
      </c>
      <c r="L1788" s="2">
        <v>4.58</v>
      </c>
      <c r="M1788" s="2"/>
      <c r="N1788">
        <f t="shared" si="316"/>
        <v>-3.1324672018682387E-2</v>
      </c>
      <c r="O1788">
        <f t="shared" si="317"/>
        <v>3.1324672018682387</v>
      </c>
      <c r="P1788" s="5">
        <f t="shared" si="318"/>
        <v>5</v>
      </c>
      <c r="Q1788">
        <f t="shared" si="319"/>
        <v>3.34</v>
      </c>
      <c r="R1788">
        <f t="shared" si="320"/>
        <v>8.1</v>
      </c>
      <c r="S1788" s="3">
        <f t="shared" si="321"/>
        <v>73.949579831932766</v>
      </c>
    </row>
    <row r="1789" spans="1:19" ht="14.45" x14ac:dyDescent="0.3">
      <c r="A1789">
        <v>10</v>
      </c>
      <c r="C1789" t="str">
        <f t="shared" si="311"/>
        <v>ODS10«</v>
      </c>
      <c r="D1789" s="8" t="s">
        <v>7</v>
      </c>
      <c r="E1789" s="8"/>
      <c r="F1789" s="2">
        <v>5.34</v>
      </c>
      <c r="G1789" s="2">
        <v>5.12</v>
      </c>
      <c r="H1789" s="2">
        <v>5.16</v>
      </c>
      <c r="I1789" s="2">
        <v>5</v>
      </c>
      <c r="J1789" s="2">
        <v>5.03</v>
      </c>
      <c r="K1789" s="2">
        <v>5</v>
      </c>
      <c r="L1789" s="2">
        <v>4.76</v>
      </c>
      <c r="M1789" s="2"/>
      <c r="N1789">
        <f t="shared" si="316"/>
        <v>-1.4475561043537533E-2</v>
      </c>
      <c r="O1789">
        <f t="shared" si="317"/>
        <v>1.4475561043537533</v>
      </c>
      <c r="P1789" s="5">
        <f t="shared" si="318"/>
        <v>3.6188902608843829</v>
      </c>
      <c r="Q1789">
        <f t="shared" si="319"/>
        <v>3.34</v>
      </c>
      <c r="R1789">
        <f t="shared" si="320"/>
        <v>8.1</v>
      </c>
      <c r="S1789" s="3">
        <f t="shared" si="321"/>
        <v>70.168067226890756</v>
      </c>
    </row>
    <row r="1790" spans="1:19" ht="14.45" x14ac:dyDescent="0.3">
      <c r="A1790">
        <v>10</v>
      </c>
      <c r="C1790" t="str">
        <f t="shared" si="311"/>
        <v>ODS10«</v>
      </c>
      <c r="D1790" s="8" t="s">
        <v>8</v>
      </c>
      <c r="E1790" s="8"/>
      <c r="F1790" s="2">
        <v>4.01</v>
      </c>
      <c r="G1790" s="2">
        <v>4.12</v>
      </c>
      <c r="H1790" s="2">
        <v>4.08</v>
      </c>
      <c r="I1790" s="2">
        <v>4.0599999999999996</v>
      </c>
      <c r="J1790" s="2">
        <v>4.08</v>
      </c>
      <c r="K1790" s="2">
        <v>4.1100000000000003</v>
      </c>
      <c r="L1790" s="2">
        <v>4.09</v>
      </c>
      <c r="M1790" s="2"/>
      <c r="N1790">
        <f t="shared" si="316"/>
        <v>-1.4605709878043882E-3</v>
      </c>
      <c r="O1790">
        <f t="shared" si="317"/>
        <v>0.14605709878043882</v>
      </c>
      <c r="P1790" s="5">
        <f t="shared" si="318"/>
        <v>0.36514274695109705</v>
      </c>
      <c r="Q1790">
        <f t="shared" si="319"/>
        <v>3.34</v>
      </c>
      <c r="R1790">
        <f t="shared" si="320"/>
        <v>8.1</v>
      </c>
      <c r="S1790" s="3">
        <f t="shared" si="321"/>
        <v>84.243697478991592</v>
      </c>
    </row>
    <row r="1791" spans="1:19" ht="14.45" x14ac:dyDescent="0.3">
      <c r="A1791">
        <v>10</v>
      </c>
      <c r="C1791" t="str">
        <f t="shared" si="311"/>
        <v>ODS10«</v>
      </c>
      <c r="D1791" s="8" t="s">
        <v>9</v>
      </c>
      <c r="E1791" s="8"/>
      <c r="F1791" s="2">
        <v>3.58</v>
      </c>
      <c r="G1791" s="2">
        <v>3.93</v>
      </c>
      <c r="H1791" s="2">
        <v>3.54</v>
      </c>
      <c r="I1791" s="2">
        <v>3.63</v>
      </c>
      <c r="J1791" s="2">
        <v>3.49</v>
      </c>
      <c r="K1791" s="2">
        <v>3.03</v>
      </c>
      <c r="L1791" s="2">
        <v>3.34</v>
      </c>
      <c r="M1791" s="2"/>
      <c r="N1791">
        <f t="shared" si="316"/>
        <v>-3.2010194992930341E-2</v>
      </c>
      <c r="O1791">
        <f t="shared" si="317"/>
        <v>3.2010194992930341</v>
      </c>
      <c r="P1791" s="5">
        <f t="shared" si="318"/>
        <v>5</v>
      </c>
      <c r="Q1791">
        <f t="shared" si="319"/>
        <v>3.34</v>
      </c>
      <c r="R1791">
        <f t="shared" si="320"/>
        <v>8.1</v>
      </c>
      <c r="S1791" s="3">
        <f t="shared" si="321"/>
        <v>100</v>
      </c>
    </row>
    <row r="1792" spans="1:19" ht="14.45" x14ac:dyDescent="0.3">
      <c r="A1792">
        <v>10</v>
      </c>
      <c r="C1792" t="str">
        <f t="shared" si="311"/>
        <v>ODS10«</v>
      </c>
      <c r="D1792" s="8" t="s">
        <v>10</v>
      </c>
      <c r="E1792" s="8"/>
      <c r="F1792" s="2">
        <v>3.6</v>
      </c>
      <c r="G1792" s="2">
        <v>3.7</v>
      </c>
      <c r="H1792" s="2">
        <v>3.6</v>
      </c>
      <c r="I1792" s="2">
        <v>3.56</v>
      </c>
      <c r="J1792" s="2">
        <v>3.42</v>
      </c>
      <c r="K1792" s="2">
        <v>3.38</v>
      </c>
      <c r="L1792" s="2">
        <v>3.39</v>
      </c>
      <c r="M1792" s="2"/>
      <c r="N1792">
        <f t="shared" si="316"/>
        <v>-1.7348333930667037E-2</v>
      </c>
      <c r="O1792">
        <f t="shared" si="317"/>
        <v>1.7348333930667037</v>
      </c>
      <c r="P1792" s="5">
        <f t="shared" si="318"/>
        <v>4.3370834826667597</v>
      </c>
      <c r="Q1792">
        <f t="shared" si="319"/>
        <v>3.34</v>
      </c>
      <c r="R1792">
        <f t="shared" si="320"/>
        <v>8.1</v>
      </c>
      <c r="S1792" s="3">
        <f t="shared" si="321"/>
        <v>98.949579831932752</v>
      </c>
    </row>
    <row r="1793" spans="1:19" ht="14.45" x14ac:dyDescent="0.3">
      <c r="A1793">
        <v>10</v>
      </c>
      <c r="C1793" t="str">
        <f t="shared" si="311"/>
        <v>ODS10«</v>
      </c>
      <c r="D1793" s="8" t="s">
        <v>11</v>
      </c>
      <c r="E1793" s="8"/>
      <c r="F1793" s="2">
        <v>6.29</v>
      </c>
      <c r="G1793" s="2">
        <v>6.81</v>
      </c>
      <c r="H1793" s="2">
        <v>6.87</v>
      </c>
      <c r="I1793" s="2">
        <v>6.6</v>
      </c>
      <c r="J1793" s="2">
        <v>6.59</v>
      </c>
      <c r="K1793" s="2">
        <v>6.03</v>
      </c>
      <c r="L1793" s="2">
        <v>5.94</v>
      </c>
      <c r="M1793" s="2"/>
      <c r="N1793">
        <f t="shared" si="316"/>
        <v>-2.6966334163681771E-2</v>
      </c>
      <c r="O1793">
        <f t="shared" si="317"/>
        <v>2.6966334163681771</v>
      </c>
      <c r="P1793" s="5">
        <f t="shared" si="318"/>
        <v>5</v>
      </c>
      <c r="Q1793">
        <f t="shared" si="319"/>
        <v>3.34</v>
      </c>
      <c r="R1793">
        <f t="shared" si="320"/>
        <v>8.1</v>
      </c>
      <c r="S1793" s="3">
        <f t="shared" si="321"/>
        <v>45.37815126050419</v>
      </c>
    </row>
    <row r="1794" spans="1:19" ht="14.45" x14ac:dyDescent="0.3">
      <c r="A1794">
        <v>10</v>
      </c>
      <c r="C1794" t="str">
        <f t="shared" si="311"/>
        <v>ODS10«</v>
      </c>
      <c r="D1794" s="8" t="s">
        <v>12</v>
      </c>
      <c r="E1794" s="8"/>
      <c r="F1794" s="2">
        <v>5.54</v>
      </c>
      <c r="G1794" s="2">
        <v>6.48</v>
      </c>
      <c r="H1794" s="2">
        <v>6.21</v>
      </c>
      <c r="I1794" s="2">
        <v>5.56</v>
      </c>
      <c r="J1794" s="2">
        <v>5.42</v>
      </c>
      <c r="K1794" s="2">
        <v>5.07</v>
      </c>
      <c r="L1794" s="2">
        <v>5.08</v>
      </c>
      <c r="M1794" s="2"/>
      <c r="N1794">
        <f t="shared" si="316"/>
        <v>-4.7515885446770101E-2</v>
      </c>
      <c r="O1794">
        <f t="shared" si="317"/>
        <v>4.7515885446770101</v>
      </c>
      <c r="P1794" s="5">
        <f t="shared" si="318"/>
        <v>5</v>
      </c>
      <c r="Q1794">
        <f t="shared" si="319"/>
        <v>3.34</v>
      </c>
      <c r="R1794">
        <f t="shared" si="320"/>
        <v>8.1</v>
      </c>
      <c r="S1794" s="3">
        <f t="shared" si="321"/>
        <v>63.445378151260499</v>
      </c>
    </row>
    <row r="1795" spans="1:19" ht="14.45" x14ac:dyDescent="0.3">
      <c r="A1795">
        <v>10</v>
      </c>
      <c r="C1795" t="str">
        <f t="shared" si="311"/>
        <v>ODS10«</v>
      </c>
      <c r="D1795" s="8" t="s">
        <v>13</v>
      </c>
      <c r="E1795" s="8"/>
      <c r="F1795" s="2">
        <v>3.59</v>
      </c>
      <c r="G1795" s="2">
        <v>3.62</v>
      </c>
      <c r="H1795" s="2">
        <v>3.56</v>
      </c>
      <c r="I1795" s="2">
        <v>3.58</v>
      </c>
      <c r="J1795" s="2">
        <v>3.54</v>
      </c>
      <c r="K1795" s="2">
        <v>3.65</v>
      </c>
      <c r="L1795" s="2">
        <v>3.69</v>
      </c>
      <c r="M1795" s="2"/>
      <c r="N1795">
        <f t="shared" si="316"/>
        <v>3.8378321323393472E-3</v>
      </c>
      <c r="O1795">
        <f t="shared" si="317"/>
        <v>-0.38378321323393472</v>
      </c>
      <c r="P1795" s="5">
        <f t="shared" si="318"/>
        <v>-0.95945803308483679</v>
      </c>
      <c r="Q1795">
        <f t="shared" si="319"/>
        <v>3.34</v>
      </c>
      <c r="R1795">
        <f t="shared" si="320"/>
        <v>8.1</v>
      </c>
      <c r="S1795" s="3">
        <f t="shared" si="321"/>
        <v>92.64705882352942</v>
      </c>
    </row>
    <row r="1796" spans="1:19" ht="14.45" x14ac:dyDescent="0.3">
      <c r="A1796">
        <v>10</v>
      </c>
      <c r="C1796" t="str">
        <f t="shared" si="311"/>
        <v>ODS10«</v>
      </c>
      <c r="D1796" s="8" t="s">
        <v>14</v>
      </c>
      <c r="E1796" s="8"/>
      <c r="F1796" s="2">
        <v>4.4800000000000004</v>
      </c>
      <c r="G1796" s="2">
        <v>4.2699999999999996</v>
      </c>
      <c r="H1796" s="2">
        <v>4.29</v>
      </c>
      <c r="I1796" s="2">
        <v>4.32</v>
      </c>
      <c r="J1796" s="2">
        <v>4.3099999999999996</v>
      </c>
      <c r="K1796" s="2">
        <v>4.2300000000000004</v>
      </c>
      <c r="L1796" s="2">
        <v>4.2699999999999996</v>
      </c>
      <c r="M1796" s="2"/>
      <c r="N1796">
        <f t="shared" si="316"/>
        <v>0</v>
      </c>
      <c r="O1796">
        <f t="shared" si="317"/>
        <v>0</v>
      </c>
      <c r="P1796" s="5">
        <f t="shared" si="318"/>
        <v>0</v>
      </c>
      <c r="Q1796">
        <f t="shared" si="319"/>
        <v>3.34</v>
      </c>
      <c r="R1796">
        <f t="shared" si="320"/>
        <v>8.1</v>
      </c>
      <c r="S1796" s="3">
        <f t="shared" si="321"/>
        <v>80.462184873949582</v>
      </c>
    </row>
    <row r="1797" spans="1:19" ht="14.45" x14ac:dyDescent="0.3">
      <c r="A1797">
        <v>10</v>
      </c>
      <c r="C1797" t="str">
        <f t="shared" si="311"/>
        <v>ODS10«</v>
      </c>
      <c r="D1797" s="8" t="s">
        <v>15</v>
      </c>
      <c r="E1797" s="8"/>
      <c r="F1797" s="2">
        <v>6.6</v>
      </c>
      <c r="G1797" s="2">
        <v>6.46</v>
      </c>
      <c r="H1797" s="2">
        <v>6.51</v>
      </c>
      <c r="I1797" s="2">
        <v>6.55</v>
      </c>
      <c r="J1797" s="2">
        <v>6.11</v>
      </c>
      <c r="K1797" s="2">
        <v>5.51</v>
      </c>
      <c r="L1797" s="2">
        <v>5.1100000000000003</v>
      </c>
      <c r="M1797" s="2"/>
      <c r="N1797">
        <f t="shared" si="316"/>
        <v>-4.5803813753870881E-2</v>
      </c>
      <c r="O1797">
        <f t="shared" si="317"/>
        <v>4.5803813753870877</v>
      </c>
      <c r="P1797" s="5">
        <f t="shared" si="318"/>
        <v>5</v>
      </c>
      <c r="Q1797">
        <f t="shared" si="319"/>
        <v>3.34</v>
      </c>
      <c r="R1797">
        <f t="shared" si="320"/>
        <v>8.1</v>
      </c>
      <c r="S1797" s="3">
        <f t="shared" si="321"/>
        <v>62.815126050420155</v>
      </c>
    </row>
    <row r="1798" spans="1:19" ht="14.45" x14ac:dyDescent="0.3">
      <c r="A1798">
        <v>10</v>
      </c>
      <c r="C1798" t="str">
        <f t="shared" si="311"/>
        <v>ODS10«</v>
      </c>
      <c r="D1798" s="8" t="s">
        <v>16</v>
      </c>
      <c r="E1798" s="8"/>
      <c r="F1798" s="2">
        <v>4.29</v>
      </c>
      <c r="G1798" s="2">
        <v>4.33</v>
      </c>
      <c r="H1798" s="2">
        <v>4.3</v>
      </c>
      <c r="I1798" s="2">
        <v>4.26</v>
      </c>
      <c r="J1798" s="2">
        <v>4.2699999999999996</v>
      </c>
      <c r="K1798" s="2">
        <v>4.3499999999999996</v>
      </c>
      <c r="L1798" s="2">
        <v>4.2300000000000004</v>
      </c>
      <c r="M1798" s="2"/>
      <c r="N1798">
        <f t="shared" si="316"/>
        <v>-4.6622078023567104E-3</v>
      </c>
      <c r="O1798">
        <f t="shared" si="317"/>
        <v>0.46622078023567104</v>
      </c>
      <c r="P1798" s="5">
        <f t="shared" si="318"/>
        <v>1.1655519505891776</v>
      </c>
      <c r="Q1798">
        <f t="shared" si="319"/>
        <v>3.34</v>
      </c>
      <c r="R1798">
        <f t="shared" si="320"/>
        <v>8.1</v>
      </c>
      <c r="S1798" s="3">
        <f t="shared" si="321"/>
        <v>81.302521008403346</v>
      </c>
    </row>
    <row r="1799" spans="1:19" ht="14.45" x14ac:dyDescent="0.3">
      <c r="A1799">
        <v>10</v>
      </c>
      <c r="C1799" t="str">
        <f t="shared" si="311"/>
        <v>ODS10«</v>
      </c>
      <c r="D1799" s="8" t="s">
        <v>17</v>
      </c>
      <c r="E1799" s="8"/>
      <c r="F1799" s="2">
        <v>4.7300000000000004</v>
      </c>
      <c r="G1799" s="2">
        <v>4.8899999999999997</v>
      </c>
      <c r="H1799" s="2">
        <v>4.5</v>
      </c>
      <c r="I1799" s="2">
        <v>4.45</v>
      </c>
      <c r="J1799" s="2">
        <v>4.63</v>
      </c>
      <c r="K1799" s="2">
        <v>4.2300000000000004</v>
      </c>
      <c r="L1799" s="2">
        <v>4.03</v>
      </c>
      <c r="M1799" s="2"/>
      <c r="N1799">
        <f t="shared" si="316"/>
        <v>-3.7946470126754894E-2</v>
      </c>
      <c r="O1799">
        <f t="shared" si="317"/>
        <v>3.7946470126754894</v>
      </c>
      <c r="P1799" s="5">
        <f t="shared" si="318"/>
        <v>5</v>
      </c>
      <c r="Q1799">
        <f t="shared" si="319"/>
        <v>3.34</v>
      </c>
      <c r="R1799">
        <f t="shared" si="320"/>
        <v>8.1</v>
      </c>
      <c r="S1799" s="3">
        <f t="shared" si="321"/>
        <v>85.504201680672267</v>
      </c>
    </row>
    <row r="1800" spans="1:19" ht="14.45" x14ac:dyDescent="0.3">
      <c r="A1800">
        <v>10</v>
      </c>
      <c r="C1800" t="str">
        <f t="shared" si="311"/>
        <v>ODS10«</v>
      </c>
      <c r="D1800" s="8" t="s">
        <v>18</v>
      </c>
      <c r="E1800" s="8"/>
      <c r="F1800" s="2">
        <v>5.85</v>
      </c>
      <c r="G1800" s="2">
        <v>5.78</v>
      </c>
      <c r="H1800" s="2">
        <v>5.84</v>
      </c>
      <c r="I1800" s="2">
        <v>6.27</v>
      </c>
      <c r="J1800" s="2">
        <v>5.92</v>
      </c>
      <c r="K1800" s="2">
        <v>6.09</v>
      </c>
      <c r="L1800" s="2">
        <v>6.01</v>
      </c>
      <c r="M1800" s="2"/>
      <c r="N1800">
        <f t="shared" si="316"/>
        <v>7.834745419225797E-3</v>
      </c>
      <c r="O1800">
        <f t="shared" si="317"/>
        <v>-0.7834745419225797</v>
      </c>
      <c r="P1800" s="5">
        <f t="shared" si="318"/>
        <v>-1.9586863548064493</v>
      </c>
      <c r="Q1800">
        <f t="shared" si="319"/>
        <v>3.34</v>
      </c>
      <c r="R1800">
        <f t="shared" si="320"/>
        <v>8.1</v>
      </c>
      <c r="S1800" s="3">
        <f t="shared" si="321"/>
        <v>43.907563025210081</v>
      </c>
    </row>
    <row r="1801" spans="1:19" ht="14.45" x14ac:dyDescent="0.3">
      <c r="A1801">
        <v>10</v>
      </c>
      <c r="C1801" t="str">
        <f t="shared" si="311"/>
        <v>ODS10«</v>
      </c>
      <c r="D1801" s="8" t="s">
        <v>19</v>
      </c>
      <c r="E1801" s="8"/>
      <c r="F1801" s="2">
        <v>6.32</v>
      </c>
      <c r="G1801" s="2">
        <v>6.48</v>
      </c>
      <c r="H1801" s="2">
        <v>6.51</v>
      </c>
      <c r="I1801" s="2">
        <v>6.2</v>
      </c>
      <c r="J1801" s="2">
        <v>6.3</v>
      </c>
      <c r="K1801" s="2">
        <v>6.78</v>
      </c>
      <c r="L1801" s="2">
        <v>6.54</v>
      </c>
      <c r="M1801" s="2"/>
      <c r="N1801">
        <f t="shared" si="316"/>
        <v>1.8450309999922254E-3</v>
      </c>
      <c r="O1801">
        <f t="shared" si="317"/>
        <v>-0.18450309999922254</v>
      </c>
      <c r="P1801" s="5">
        <f t="shared" si="318"/>
        <v>-0.46125774999805635</v>
      </c>
      <c r="Q1801">
        <f t="shared" si="319"/>
        <v>3.34</v>
      </c>
      <c r="R1801">
        <f t="shared" si="320"/>
        <v>8.1</v>
      </c>
      <c r="S1801" s="3">
        <f t="shared" si="321"/>
        <v>32.773109243697476</v>
      </c>
    </row>
    <row r="1802" spans="1:19" ht="14.45" x14ac:dyDescent="0.3">
      <c r="A1802">
        <v>10</v>
      </c>
      <c r="C1802" t="str">
        <f t="shared" si="311"/>
        <v>ODS10«</v>
      </c>
      <c r="D1802" s="8" t="s">
        <v>20</v>
      </c>
      <c r="E1802" s="8"/>
      <c r="F1802" s="2">
        <v>6.05</v>
      </c>
      <c r="G1802" s="2">
        <v>6.1</v>
      </c>
      <c r="H1802" s="2">
        <v>7.46</v>
      </c>
      <c r="I1802" s="2">
        <v>7.06</v>
      </c>
      <c r="J1802" s="2">
        <v>7.28</v>
      </c>
      <c r="K1802" s="2">
        <v>7.09</v>
      </c>
      <c r="L1802" s="2">
        <v>6.44</v>
      </c>
      <c r="M1802" s="2"/>
      <c r="N1802">
        <f t="shared" si="316"/>
        <v>1.0907006177446776E-2</v>
      </c>
      <c r="O1802">
        <f t="shared" si="317"/>
        <v>-1.0907006177446776</v>
      </c>
      <c r="P1802" s="5">
        <f t="shared" si="318"/>
        <v>-2.7267515443616941</v>
      </c>
      <c r="Q1802">
        <f t="shared" si="319"/>
        <v>3.34</v>
      </c>
      <c r="R1802">
        <f t="shared" si="320"/>
        <v>8.1</v>
      </c>
      <c r="S1802" s="3">
        <f t="shared" si="321"/>
        <v>34.873949579831923</v>
      </c>
    </row>
    <row r="1803" spans="1:19" ht="14.45" x14ac:dyDescent="0.3">
      <c r="A1803">
        <v>10</v>
      </c>
      <c r="C1803" t="str">
        <f t="shared" si="311"/>
        <v>ODS10«</v>
      </c>
      <c r="D1803" s="8" t="s">
        <v>21</v>
      </c>
      <c r="E1803" s="8"/>
      <c r="F1803" s="2">
        <v>4.59</v>
      </c>
      <c r="G1803" s="2">
        <v>4.42</v>
      </c>
      <c r="H1803" s="2">
        <v>4.26</v>
      </c>
      <c r="I1803" s="2">
        <v>4.62</v>
      </c>
      <c r="J1803" s="2">
        <v>4.5599999999999996</v>
      </c>
      <c r="K1803" s="2">
        <v>5.18</v>
      </c>
      <c r="L1803" s="2">
        <v>5.34</v>
      </c>
      <c r="M1803" s="2"/>
      <c r="N1803">
        <f t="shared" si="316"/>
        <v>3.8541361207246272E-2</v>
      </c>
      <c r="O1803">
        <f t="shared" si="317"/>
        <v>-3.8541361207246272</v>
      </c>
      <c r="P1803" s="5">
        <f t="shared" si="318"/>
        <v>-5</v>
      </c>
      <c r="Q1803">
        <f t="shared" si="319"/>
        <v>3.34</v>
      </c>
      <c r="R1803">
        <f t="shared" si="320"/>
        <v>8.1</v>
      </c>
      <c r="S1803" s="3">
        <f t="shared" si="321"/>
        <v>57.983193277310917</v>
      </c>
    </row>
    <row r="1804" spans="1:19" ht="14.45" x14ac:dyDescent="0.3">
      <c r="A1804">
        <v>10</v>
      </c>
      <c r="C1804" t="str">
        <f t="shared" si="311"/>
        <v>ODS10«</v>
      </c>
      <c r="D1804" s="8" t="s">
        <v>22</v>
      </c>
      <c r="E1804" s="8"/>
      <c r="F1804" s="2">
        <v>4.1399999999999997</v>
      </c>
      <c r="G1804" s="2">
        <v>4.05</v>
      </c>
      <c r="H1804" s="2">
        <v>4.1500000000000004</v>
      </c>
      <c r="I1804" s="2">
        <v>4.22</v>
      </c>
      <c r="J1804" s="2">
        <v>4.21</v>
      </c>
      <c r="K1804" s="2">
        <v>4.28</v>
      </c>
      <c r="L1804" s="2">
        <v>4.18</v>
      </c>
      <c r="M1804" s="2"/>
      <c r="N1804">
        <f t="shared" si="316"/>
        <v>6.3388792788379167E-3</v>
      </c>
      <c r="O1804">
        <f t="shared" si="317"/>
        <v>-0.63388792788379167</v>
      </c>
      <c r="P1804" s="5">
        <f t="shared" si="318"/>
        <v>-1.5847198197094792</v>
      </c>
      <c r="Q1804">
        <f t="shared" si="319"/>
        <v>3.34</v>
      </c>
      <c r="R1804">
        <f t="shared" si="320"/>
        <v>8.1</v>
      </c>
      <c r="S1804" s="3">
        <f t="shared" si="321"/>
        <v>82.352941176470594</v>
      </c>
    </row>
    <row r="1805" spans="1:19" ht="14.45" x14ac:dyDescent="0.3">
      <c r="A1805">
        <v>10</v>
      </c>
      <c r="C1805" t="str">
        <f t="shared" si="311"/>
        <v>ODS10«</v>
      </c>
      <c r="D1805" s="8" t="s">
        <v>23</v>
      </c>
      <c r="E1805" s="8"/>
      <c r="F1805" s="2">
        <v>3.58</v>
      </c>
      <c r="G1805" s="2">
        <v>3.83</v>
      </c>
      <c r="H1805" s="2">
        <v>3.82</v>
      </c>
      <c r="I1805" s="2">
        <v>3.93</v>
      </c>
      <c r="J1805" s="2">
        <v>3.99</v>
      </c>
      <c r="K1805" s="2">
        <v>4.05</v>
      </c>
      <c r="L1805" s="2">
        <v>3.94</v>
      </c>
      <c r="M1805" s="2"/>
      <c r="N1805">
        <f t="shared" si="316"/>
        <v>5.6792501642850546E-3</v>
      </c>
      <c r="O1805">
        <f t="shared" si="317"/>
        <v>-0.56792501642850546</v>
      </c>
      <c r="P1805" s="5">
        <f t="shared" si="318"/>
        <v>-1.4198125410712636</v>
      </c>
      <c r="Q1805">
        <f t="shared" si="319"/>
        <v>3.34</v>
      </c>
      <c r="R1805">
        <f t="shared" si="320"/>
        <v>8.1</v>
      </c>
      <c r="S1805" s="3">
        <f t="shared" si="321"/>
        <v>87.394957983193294</v>
      </c>
    </row>
    <row r="1806" spans="1:19" ht="14.45" x14ac:dyDescent="0.3">
      <c r="A1806">
        <v>10</v>
      </c>
      <c r="C1806" t="str">
        <f t="shared" si="311"/>
        <v>ODS10«</v>
      </c>
      <c r="D1806" s="8" t="s">
        <v>24</v>
      </c>
      <c r="E1806" s="8"/>
      <c r="F1806" s="2">
        <v>4.88</v>
      </c>
      <c r="G1806" s="2">
        <v>4.91</v>
      </c>
      <c r="H1806" s="2">
        <v>4.92</v>
      </c>
      <c r="I1806" s="2">
        <v>4.76</v>
      </c>
      <c r="J1806" s="2">
        <v>4.5599999999999996</v>
      </c>
      <c r="K1806" s="2">
        <v>4.25</v>
      </c>
      <c r="L1806" s="2">
        <v>4.37</v>
      </c>
      <c r="M1806" s="2"/>
      <c r="N1806">
        <f t="shared" si="316"/>
        <v>-2.3032787179456449E-2</v>
      </c>
      <c r="O1806">
        <f t="shared" si="317"/>
        <v>2.3032787179456449</v>
      </c>
      <c r="P1806" s="5">
        <f t="shared" si="318"/>
        <v>5</v>
      </c>
      <c r="Q1806">
        <f t="shared" si="319"/>
        <v>3.34</v>
      </c>
      <c r="R1806">
        <f t="shared" si="320"/>
        <v>8.1</v>
      </c>
      <c r="S1806" s="3">
        <f t="shared" si="321"/>
        <v>78.361344537815128</v>
      </c>
    </row>
    <row r="1807" spans="1:19" ht="14.45" x14ac:dyDescent="0.3">
      <c r="A1807">
        <v>10</v>
      </c>
      <c r="C1807" t="str">
        <f t="shared" si="311"/>
        <v>ODS10«</v>
      </c>
      <c r="D1807" s="8" t="s">
        <v>25</v>
      </c>
      <c r="E1807" s="8"/>
      <c r="F1807" s="2">
        <v>6.01</v>
      </c>
      <c r="G1807" s="2">
        <v>6.23</v>
      </c>
      <c r="H1807" s="2">
        <v>6.01</v>
      </c>
      <c r="I1807" s="2">
        <v>5.88</v>
      </c>
      <c r="J1807" s="2">
        <v>5.75</v>
      </c>
      <c r="K1807" s="2">
        <v>5.22</v>
      </c>
      <c r="L1807" s="2">
        <v>5.16</v>
      </c>
      <c r="M1807" s="2"/>
      <c r="N1807">
        <f t="shared" si="316"/>
        <v>-3.6986598295259077E-2</v>
      </c>
      <c r="O1807">
        <f t="shared" si="317"/>
        <v>3.6986598295259077</v>
      </c>
      <c r="P1807" s="5">
        <f t="shared" si="318"/>
        <v>5</v>
      </c>
      <c r="Q1807">
        <f t="shared" si="319"/>
        <v>3.34</v>
      </c>
      <c r="R1807">
        <f t="shared" si="320"/>
        <v>8.1</v>
      </c>
      <c r="S1807" s="3">
        <f t="shared" si="321"/>
        <v>61.764705882352935</v>
      </c>
    </row>
    <row r="1808" spans="1:19" ht="14.45" x14ac:dyDescent="0.3">
      <c r="A1808">
        <v>10</v>
      </c>
      <c r="C1808" t="str">
        <f t="shared" si="311"/>
        <v>ODS10«</v>
      </c>
      <c r="D1808" s="8" t="s">
        <v>26</v>
      </c>
      <c r="E1808" s="8"/>
      <c r="F1808" s="2">
        <v>3.4</v>
      </c>
      <c r="G1808" s="2">
        <v>3.5</v>
      </c>
      <c r="H1808" s="2">
        <v>3.51</v>
      </c>
      <c r="I1808" s="2">
        <v>3.5</v>
      </c>
      <c r="J1808" s="2">
        <v>3.4</v>
      </c>
      <c r="K1808" s="2">
        <v>3.32</v>
      </c>
      <c r="L1808" s="2">
        <v>3.34</v>
      </c>
      <c r="M1808" s="2"/>
      <c r="N1808">
        <f t="shared" si="316"/>
        <v>-9.3147784570984937E-3</v>
      </c>
      <c r="O1808">
        <f t="shared" si="317"/>
        <v>0.93147784570984937</v>
      </c>
      <c r="P1808" s="5">
        <f t="shared" si="318"/>
        <v>2.3286946142746237</v>
      </c>
      <c r="Q1808">
        <f t="shared" si="319"/>
        <v>3.34</v>
      </c>
      <c r="R1808">
        <f t="shared" si="320"/>
        <v>8.1</v>
      </c>
      <c r="S1808" s="3">
        <f t="shared" si="321"/>
        <v>100</v>
      </c>
    </row>
    <row r="1809" spans="1:19" ht="14.45" x14ac:dyDescent="0.3">
      <c r="A1809">
        <v>10</v>
      </c>
      <c r="C1809" t="str">
        <f t="shared" si="311"/>
        <v>ODS10«</v>
      </c>
      <c r="D1809" s="8" t="s">
        <v>27</v>
      </c>
      <c r="E1809" s="8"/>
      <c r="F1809" s="2">
        <v>6.83</v>
      </c>
      <c r="G1809" s="2">
        <v>7.24</v>
      </c>
      <c r="H1809" s="2">
        <v>8.32</v>
      </c>
      <c r="I1809" s="2">
        <v>7.2</v>
      </c>
      <c r="J1809" s="2">
        <v>6.45</v>
      </c>
      <c r="K1809" s="2">
        <v>7.21</v>
      </c>
      <c r="L1809" s="2">
        <v>7.08</v>
      </c>
      <c r="M1809" s="2"/>
      <c r="N1809">
        <f t="shared" si="316"/>
        <v>-4.4594865669844719E-3</v>
      </c>
      <c r="O1809">
        <f t="shared" si="317"/>
        <v>0.44594865669844719</v>
      </c>
      <c r="P1809" s="5">
        <f t="shared" si="318"/>
        <v>1.114871641746118</v>
      </c>
      <c r="Q1809">
        <f t="shared" si="319"/>
        <v>3.34</v>
      </c>
      <c r="R1809">
        <f t="shared" si="320"/>
        <v>8.1</v>
      </c>
      <c r="S1809" s="3">
        <f t="shared" si="321"/>
        <v>21.428571428571423</v>
      </c>
    </row>
    <row r="1810" spans="1:19" ht="14.45" x14ac:dyDescent="0.3">
      <c r="A1810">
        <v>10</v>
      </c>
      <c r="C1810" t="str">
        <f t="shared" si="311"/>
        <v>ODS10«</v>
      </c>
      <c r="D1810" s="8" t="s">
        <v>28</v>
      </c>
      <c r="E1810" s="8"/>
      <c r="F1810" s="2">
        <v>3.97</v>
      </c>
      <c r="G1810" s="2">
        <v>4.1500000000000004</v>
      </c>
      <c r="H1810" s="2">
        <v>4.0599999999999996</v>
      </c>
      <c r="I1810" s="2">
        <v>4.25</v>
      </c>
      <c r="J1810" s="2">
        <v>4.2699999999999996</v>
      </c>
      <c r="K1810" s="2">
        <v>4.13</v>
      </c>
      <c r="L1810" s="2">
        <v>4.33</v>
      </c>
      <c r="M1810" s="2"/>
      <c r="N1810">
        <f t="shared" si="316"/>
        <v>8.5279995176132939E-3</v>
      </c>
      <c r="O1810">
        <f t="shared" si="317"/>
        <v>-0.85279995176132939</v>
      </c>
      <c r="P1810" s="5">
        <f t="shared" si="318"/>
        <v>-2.1319998794033235</v>
      </c>
      <c r="Q1810">
        <f t="shared" si="319"/>
        <v>3.34</v>
      </c>
      <c r="R1810">
        <f t="shared" si="320"/>
        <v>8.1</v>
      </c>
      <c r="S1810" s="3">
        <f t="shared" si="321"/>
        <v>79.201680672268907</v>
      </c>
    </row>
    <row r="1811" spans="1:19" ht="14.45" x14ac:dyDescent="0.3">
      <c r="A1811">
        <v>10</v>
      </c>
      <c r="C1811" t="str">
        <f t="shared" si="311"/>
        <v>ODS10«</v>
      </c>
      <c r="D1811" s="8" t="s">
        <v>29</v>
      </c>
      <c r="E1811" s="8"/>
      <c r="F1811" s="2">
        <v>5.05</v>
      </c>
      <c r="G1811" s="2">
        <v>5.22</v>
      </c>
      <c r="H1811" s="2">
        <v>5.22</v>
      </c>
      <c r="I1811" s="2">
        <v>5.16</v>
      </c>
      <c r="J1811" s="2">
        <v>5.03</v>
      </c>
      <c r="K1811" s="2">
        <v>5.05</v>
      </c>
      <c r="L1811" s="2">
        <v>4.99</v>
      </c>
      <c r="M1811" s="2"/>
      <c r="N1811">
        <f t="shared" si="316"/>
        <v>-8.9718093891518746E-3</v>
      </c>
      <c r="O1811">
        <f t="shared" si="317"/>
        <v>0.89718093891518746</v>
      </c>
      <c r="P1811" s="5">
        <f t="shared" si="318"/>
        <v>2.2429523472879689</v>
      </c>
      <c r="Q1811">
        <f t="shared" si="319"/>
        <v>3.34</v>
      </c>
      <c r="R1811">
        <f t="shared" si="320"/>
        <v>8.1</v>
      </c>
      <c r="S1811" s="3">
        <f t="shared" si="321"/>
        <v>65.336134453781497</v>
      </c>
    </row>
    <row r="1812" spans="1:19" ht="14.45" x14ac:dyDescent="0.3">
      <c r="A1812">
        <v>10</v>
      </c>
      <c r="C1812" t="str">
        <f t="shared" si="311"/>
        <v>ODS10«</v>
      </c>
      <c r="D1812" s="7" t="s">
        <v>135</v>
      </c>
      <c r="E1812" s="7"/>
      <c r="F1812" s="2"/>
      <c r="G1812" s="2"/>
      <c r="H1812" s="2"/>
      <c r="I1812" s="2"/>
      <c r="J1812" s="2"/>
      <c r="K1812" s="2"/>
      <c r="L1812" s="2"/>
      <c r="M1812" s="2"/>
      <c r="O1812" t="s">
        <v>195</v>
      </c>
      <c r="S1812" s="3"/>
    </row>
    <row r="1813" spans="1:19" ht="14.45" x14ac:dyDescent="0.3">
      <c r="A1813">
        <v>10</v>
      </c>
      <c r="C1813" t="str">
        <f t="shared" si="311"/>
        <v>ODS10«</v>
      </c>
      <c r="D1813" s="8" t="s">
        <v>2</v>
      </c>
      <c r="E1813" s="8"/>
      <c r="F1813" s="2">
        <v>1606</v>
      </c>
      <c r="G1813" s="2">
        <v>2637</v>
      </c>
      <c r="H1813" s="2">
        <v>7134</v>
      </c>
      <c r="I1813" s="2">
        <v>14040</v>
      </c>
      <c r="J1813" s="2">
        <v>5564</v>
      </c>
      <c r="K1813" s="2">
        <v>2869</v>
      </c>
      <c r="L1813" s="2">
        <v>2560</v>
      </c>
      <c r="M1813" s="2"/>
      <c r="N1813">
        <f>(L1813/G1813)^(1/5)-1</f>
        <v>-5.9094001769837146E-3</v>
      </c>
      <c r="O1813">
        <f>N1813*100</f>
        <v>-0.59094001769837146</v>
      </c>
      <c r="P1813">
        <f>IF(O1813&lt;-2,-5,IF(O1813&gt;2,5,2.5*O1813))</f>
        <v>-1.4773500442459286</v>
      </c>
      <c r="Q1813">
        <f>MAX($L$1813:$L$1839)</f>
        <v>15868</v>
      </c>
      <c r="R1813">
        <f>MIN($L$1813:$L$1839)</f>
        <v>45</v>
      </c>
      <c r="S1813" s="3">
        <f>(L1813-R1813)/(Q1813-R1813)*100</f>
        <v>15.894583833659862</v>
      </c>
    </row>
    <row r="1814" spans="1:19" ht="14.45" x14ac:dyDescent="0.3">
      <c r="A1814">
        <v>10</v>
      </c>
      <c r="C1814" t="str">
        <f t="shared" ref="C1814:C1877" si="322">IF(B1814="","ODS"&amp;A1814&amp;"«","ODS"&amp;A1814&amp;"«"&amp;" e ODS"&amp;B1814&amp;"«")</f>
        <v>ODS10«</v>
      </c>
      <c r="D1814" s="8" t="s">
        <v>3</v>
      </c>
      <c r="E1814" s="8"/>
      <c r="F1814" s="2">
        <v>580</v>
      </c>
      <c r="G1814" s="2">
        <v>3844</v>
      </c>
      <c r="H1814" s="2">
        <v>11634</v>
      </c>
      <c r="I1814" s="2">
        <v>8040</v>
      </c>
      <c r="J1814" s="2">
        <v>5416</v>
      </c>
      <c r="K1814" s="2">
        <v>3009</v>
      </c>
      <c r="L1814" s="2">
        <v>2073</v>
      </c>
      <c r="M1814" s="2"/>
      <c r="N1814">
        <f>(L1814/G1814)^(1/5)-1</f>
        <v>-0.11618130323010756</v>
      </c>
      <c r="O1814">
        <f t="shared" ref="O1814:O1840" si="323">N1814*100</f>
        <v>-11.618130323010757</v>
      </c>
      <c r="P1814">
        <f t="shared" ref="P1814:P1840" si="324">IF(O1814&lt;-2,-5,IF(O1814&gt;2,5,2.5*O1814))</f>
        <v>-5</v>
      </c>
      <c r="Q1814">
        <f t="shared" ref="Q1814:Q1840" si="325">MAX($L$1813:$L$1839)</f>
        <v>15868</v>
      </c>
      <c r="R1814">
        <f t="shared" ref="R1814:R1840" si="326">MIN($L$1813:$L$1839)</f>
        <v>45</v>
      </c>
      <c r="S1814" s="3">
        <f>(L1814-R1814)/(Q1814-R1814)*100</f>
        <v>12.816785691714594</v>
      </c>
    </row>
    <row r="1815" spans="1:19" ht="14.45" x14ac:dyDescent="0.3">
      <c r="A1815">
        <v>10</v>
      </c>
      <c r="C1815" t="str">
        <f t="shared" si="322"/>
        <v>ODS10«</v>
      </c>
      <c r="D1815" s="8" t="s">
        <v>4</v>
      </c>
      <c r="E1815" s="8"/>
      <c r="F1815" s="2">
        <v>1635</v>
      </c>
      <c r="G1815" s="2">
        <v>1971</v>
      </c>
      <c r="H1815" s="2">
        <v>4387</v>
      </c>
      <c r="I1815" s="2">
        <v>2586</v>
      </c>
      <c r="J1815" s="2">
        <v>2340</v>
      </c>
      <c r="K1815" s="2">
        <v>2434</v>
      </c>
      <c r="L1815" s="2">
        <v>2577</v>
      </c>
      <c r="M1815" s="2"/>
      <c r="N1815">
        <f>(L1815/G1815)^(1/5)-1</f>
        <v>5.508040859343577E-2</v>
      </c>
      <c r="O1815">
        <f t="shared" si="323"/>
        <v>5.508040859343577</v>
      </c>
      <c r="P1815">
        <f t="shared" si="324"/>
        <v>5</v>
      </c>
      <c r="Q1815">
        <f t="shared" si="325"/>
        <v>15868</v>
      </c>
      <c r="R1815">
        <f t="shared" si="326"/>
        <v>45</v>
      </c>
      <c r="S1815" s="3">
        <f>(L1815-R1815)/(Q1815-R1815)*100</f>
        <v>16.002022372495734</v>
      </c>
    </row>
    <row r="1816" spans="1:19" ht="14.45" x14ac:dyDescent="0.3">
      <c r="A1816">
        <v>10</v>
      </c>
      <c r="C1816" t="str">
        <f t="shared" si="322"/>
        <v>ODS10«</v>
      </c>
      <c r="D1816" s="8" t="s">
        <v>5</v>
      </c>
      <c r="E1816" s="8"/>
      <c r="F1816" s="2">
        <v>1300</v>
      </c>
      <c r="G1816" s="2">
        <v>2465</v>
      </c>
      <c r="H1816" s="2">
        <v>3588</v>
      </c>
      <c r="I1816" s="2">
        <v>2853</v>
      </c>
      <c r="J1816" s="2">
        <v>730</v>
      </c>
      <c r="K1816" s="2">
        <v>456</v>
      </c>
      <c r="L1816" s="2">
        <v>354</v>
      </c>
      <c r="M1816" s="2"/>
      <c r="N1816">
        <f>(L1816/G1816)^(1/5)-1</f>
        <v>-0.32167586812473492</v>
      </c>
      <c r="O1816">
        <f t="shared" si="323"/>
        <v>-32.167586812473495</v>
      </c>
      <c r="P1816">
        <f t="shared" si="324"/>
        <v>-5</v>
      </c>
      <c r="Q1816">
        <f t="shared" si="325"/>
        <v>15868</v>
      </c>
      <c r="R1816">
        <f t="shared" si="326"/>
        <v>45</v>
      </c>
      <c r="S1816" s="3">
        <f>(L1816-R1816)/(Q1816-R1816)*100</f>
        <v>1.9528534411931999</v>
      </c>
    </row>
    <row r="1817" spans="1:19" ht="14.45" x14ac:dyDescent="0.3">
      <c r="A1817">
        <v>10</v>
      </c>
      <c r="C1817" t="str">
        <f t="shared" si="322"/>
        <v>ODS10«</v>
      </c>
      <c r="D1817" s="8" t="s">
        <v>6</v>
      </c>
      <c r="E1817" s="8"/>
      <c r="F1817" s="2">
        <v>1525</v>
      </c>
      <c r="G1817" s="2">
        <v>2903</v>
      </c>
      <c r="H1817" s="2">
        <v>4353</v>
      </c>
      <c r="I1817" s="2">
        <v>4862</v>
      </c>
      <c r="J1817" s="2">
        <v>6654</v>
      </c>
      <c r="K1817" s="2">
        <v>10142</v>
      </c>
      <c r="L1817" s="2">
        <v>15868</v>
      </c>
      <c r="M1817" s="2"/>
      <c r="N1817">
        <f>(L1817/G1817)^(1/5)-1</f>
        <v>0.40454297268287043</v>
      </c>
      <c r="O1817">
        <f t="shared" si="323"/>
        <v>40.454297268287043</v>
      </c>
      <c r="P1817">
        <f t="shared" si="324"/>
        <v>5</v>
      </c>
      <c r="Q1817">
        <f t="shared" si="325"/>
        <v>15868</v>
      </c>
      <c r="R1817">
        <f t="shared" si="326"/>
        <v>45</v>
      </c>
      <c r="S1817" s="3">
        <f>(L1817-R1817)/(Q1817-R1817)*100</f>
        <v>100</v>
      </c>
    </row>
    <row r="1818" spans="1:19" ht="14.45" x14ac:dyDescent="0.3">
      <c r="A1818">
        <v>10</v>
      </c>
      <c r="C1818" t="str">
        <f t="shared" si="322"/>
        <v>ODS10«</v>
      </c>
      <c r="D1818" s="8" t="s">
        <v>7</v>
      </c>
      <c r="E1818" s="8"/>
      <c r="F1818" s="2">
        <v>252</v>
      </c>
      <c r="G1818" s="2">
        <v>96</v>
      </c>
      <c r="H1818" s="2">
        <v>43</v>
      </c>
      <c r="I1818" s="2">
        <v>539</v>
      </c>
      <c r="J1818" s="2">
        <v>249</v>
      </c>
      <c r="K1818" s="2">
        <v>198</v>
      </c>
      <c r="L1818" s="2">
        <v>325</v>
      </c>
      <c r="M1818" s="2"/>
      <c r="N1818">
        <f>(L1818/G1818)^(1/5)-1</f>
        <v>0.2762108295221577</v>
      </c>
      <c r="O1818">
        <f t="shared" si="323"/>
        <v>27.621082952215769</v>
      </c>
      <c r="P1818">
        <f t="shared" si="324"/>
        <v>5</v>
      </c>
      <c r="Q1818">
        <f t="shared" si="325"/>
        <v>15868</v>
      </c>
      <c r="R1818">
        <f t="shared" si="326"/>
        <v>45</v>
      </c>
      <c r="S1818" s="3">
        <f>(L1818-R1818)/(Q1818-R1818)*100</f>
        <v>1.7695759337673005</v>
      </c>
    </row>
    <row r="1819" spans="1:19" ht="14.45" x14ac:dyDescent="0.3">
      <c r="A1819">
        <v>10</v>
      </c>
      <c r="C1819" t="str">
        <f t="shared" si="322"/>
        <v>ODS10«</v>
      </c>
      <c r="D1819" s="8" t="s">
        <v>8</v>
      </c>
      <c r="E1819" s="8"/>
      <c r="F1819" s="2">
        <v>1777</v>
      </c>
      <c r="G1819" s="2">
        <v>3547</v>
      </c>
      <c r="H1819" s="2">
        <v>5423</v>
      </c>
      <c r="I1819" s="2">
        <v>2301</v>
      </c>
      <c r="J1819" s="2">
        <v>952</v>
      </c>
      <c r="K1819" s="2">
        <v>825</v>
      </c>
      <c r="L1819" s="2">
        <v>719</v>
      </c>
      <c r="M1819" s="2"/>
      <c r="N1819">
        <f>(L1819/G1819)^(1/5)-1</f>
        <v>-0.27326924398881602</v>
      </c>
      <c r="O1819">
        <f t="shared" si="323"/>
        <v>-27.326924398881602</v>
      </c>
      <c r="P1819">
        <f t="shared" si="324"/>
        <v>-5</v>
      </c>
      <c r="Q1819">
        <f t="shared" si="325"/>
        <v>15868</v>
      </c>
      <c r="R1819">
        <f t="shared" si="326"/>
        <v>45</v>
      </c>
      <c r="S1819" s="3">
        <f>(L1819-R1819)/(Q1819-R1819)*100</f>
        <v>4.2596220691398594</v>
      </c>
    </row>
    <row r="1820" spans="1:19" ht="14.45" x14ac:dyDescent="0.3">
      <c r="A1820">
        <v>10</v>
      </c>
      <c r="C1820" t="str">
        <f t="shared" si="322"/>
        <v>ODS10«</v>
      </c>
      <c r="D1820" s="8" t="s">
        <v>9</v>
      </c>
      <c r="E1820" s="8"/>
      <c r="F1820" s="2">
        <v>67</v>
      </c>
      <c r="G1820" s="2">
        <v>73</v>
      </c>
      <c r="H1820" s="2">
        <v>65</v>
      </c>
      <c r="I1820" s="2">
        <v>57</v>
      </c>
      <c r="J1820" s="2">
        <v>39</v>
      </c>
      <c r="K1820" s="2">
        <v>36</v>
      </c>
      <c r="L1820" s="2">
        <v>45</v>
      </c>
      <c r="M1820" s="2"/>
      <c r="N1820">
        <f>(L1820/G1820)^(1/5)-1</f>
        <v>-9.2225600793532037E-2</v>
      </c>
      <c r="O1820">
        <f t="shared" si="323"/>
        <v>-9.2225600793532045</v>
      </c>
      <c r="P1820">
        <f t="shared" si="324"/>
        <v>-5</v>
      </c>
      <c r="Q1820">
        <f t="shared" si="325"/>
        <v>15868</v>
      </c>
      <c r="R1820">
        <f t="shared" si="326"/>
        <v>45</v>
      </c>
      <c r="S1820" s="3">
        <f>(L1820-R1820)/(Q1820-R1820)*100</f>
        <v>0</v>
      </c>
    </row>
    <row r="1821" spans="1:19" ht="14.45" x14ac:dyDescent="0.3">
      <c r="A1821">
        <v>10</v>
      </c>
      <c r="C1821" t="str">
        <f t="shared" si="322"/>
        <v>ODS10«</v>
      </c>
      <c r="D1821" s="8" t="s">
        <v>10</v>
      </c>
      <c r="E1821" s="8"/>
      <c r="F1821" s="2">
        <v>134</v>
      </c>
      <c r="G1821" s="2">
        <v>194</v>
      </c>
      <c r="H1821" s="2">
        <v>148</v>
      </c>
      <c r="I1821" s="2">
        <v>695</v>
      </c>
      <c r="J1821" s="2">
        <v>767</v>
      </c>
      <c r="K1821" s="2">
        <v>1398</v>
      </c>
      <c r="L1821" s="2">
        <v>1772</v>
      </c>
      <c r="M1821" s="2"/>
      <c r="N1821">
        <f>(L1821/G1821)^(1/5)-1</f>
        <v>0.55644005025468068</v>
      </c>
      <c r="O1821">
        <f t="shared" si="323"/>
        <v>55.644005025468068</v>
      </c>
      <c r="P1821">
        <f t="shared" si="324"/>
        <v>5</v>
      </c>
      <c r="Q1821">
        <f t="shared" si="325"/>
        <v>15868</v>
      </c>
      <c r="R1821">
        <f t="shared" si="326"/>
        <v>45</v>
      </c>
      <c r="S1821" s="3">
        <f>(L1821-R1821)/(Q1821-R1821)*100</f>
        <v>10.914491562914744</v>
      </c>
    </row>
    <row r="1822" spans="1:19" ht="14.45" x14ac:dyDescent="0.3">
      <c r="A1822">
        <v>10</v>
      </c>
      <c r="C1822" t="str">
        <f t="shared" si="322"/>
        <v>ODS10«</v>
      </c>
      <c r="D1822" s="8" t="s">
        <v>11</v>
      </c>
      <c r="E1822" s="8"/>
      <c r="F1822" s="2">
        <v>103</v>
      </c>
      <c r="G1822" s="2">
        <v>151</v>
      </c>
      <c r="H1822" s="2">
        <v>336</v>
      </c>
      <c r="I1822" s="2">
        <v>482</v>
      </c>
      <c r="J1822" s="2">
        <v>797</v>
      </c>
      <c r="K1822" s="2">
        <v>1189</v>
      </c>
      <c r="L1822" s="2">
        <v>3259</v>
      </c>
      <c r="M1822" s="2"/>
      <c r="N1822">
        <f>(L1822/G1822)^(1/5)-1</f>
        <v>0.84850863068509264</v>
      </c>
      <c r="O1822">
        <f t="shared" si="323"/>
        <v>84.85086306850927</v>
      </c>
      <c r="P1822">
        <f t="shared" si="324"/>
        <v>5</v>
      </c>
      <c r="Q1822">
        <f t="shared" si="325"/>
        <v>15868</v>
      </c>
      <c r="R1822">
        <f t="shared" si="326"/>
        <v>45</v>
      </c>
      <c r="S1822" s="3">
        <f>(L1822-R1822)/(Q1822-R1822)*100</f>
        <v>20.312203754028946</v>
      </c>
    </row>
    <row r="1823" spans="1:19" ht="14.45" x14ac:dyDescent="0.3">
      <c r="A1823">
        <v>10</v>
      </c>
      <c r="C1823" t="str">
        <f t="shared" si="322"/>
        <v>ODS10«</v>
      </c>
      <c r="D1823" s="8" t="s">
        <v>12</v>
      </c>
      <c r="E1823" s="8"/>
      <c r="F1823" s="2">
        <v>80</v>
      </c>
      <c r="G1823" s="2">
        <v>125</v>
      </c>
      <c r="H1823" s="2">
        <v>232</v>
      </c>
      <c r="I1823" s="2">
        <v>213</v>
      </c>
      <c r="J1823" s="2">
        <v>209</v>
      </c>
      <c r="K1823" s="2">
        <v>83</v>
      </c>
      <c r="L1823" s="2">
        <v>109</v>
      </c>
      <c r="M1823" s="2"/>
      <c r="N1823">
        <f>(L1823/G1823)^(1/5)-1</f>
        <v>-2.702138067968729E-2</v>
      </c>
      <c r="O1823">
        <f t="shared" si="323"/>
        <v>-2.702138067968729</v>
      </c>
      <c r="P1823">
        <f t="shared" si="324"/>
        <v>-5</v>
      </c>
      <c r="Q1823">
        <f t="shared" si="325"/>
        <v>15868</v>
      </c>
      <c r="R1823">
        <f t="shared" si="326"/>
        <v>45</v>
      </c>
      <c r="S1823" s="3">
        <f>(L1823-R1823)/(Q1823-R1823)*100</f>
        <v>0.40447449914681161</v>
      </c>
    </row>
    <row r="1824" spans="1:19" ht="14.45" x14ac:dyDescent="0.3">
      <c r="A1824">
        <v>10</v>
      </c>
      <c r="C1824" t="str">
        <f t="shared" si="322"/>
        <v>ODS10«</v>
      </c>
      <c r="D1824" s="8" t="s">
        <v>13</v>
      </c>
      <c r="E1824" s="8"/>
      <c r="F1824" s="2">
        <v>852</v>
      </c>
      <c r="G1824" s="2">
        <v>872</v>
      </c>
      <c r="H1824" s="2">
        <v>6174</v>
      </c>
      <c r="I1824" s="2">
        <v>2247</v>
      </c>
      <c r="J1824" s="2">
        <v>1409</v>
      </c>
      <c r="K1824" s="2">
        <v>971</v>
      </c>
      <c r="L1824" s="2">
        <v>745</v>
      </c>
      <c r="M1824" s="2"/>
      <c r="N1824">
        <f>(L1824/G1824)^(1/5)-1</f>
        <v>-3.0990672375169614E-2</v>
      </c>
      <c r="O1824">
        <f t="shared" si="323"/>
        <v>-3.0990672375169614</v>
      </c>
      <c r="P1824">
        <f t="shared" si="324"/>
        <v>-5</v>
      </c>
      <c r="Q1824">
        <f t="shared" si="325"/>
        <v>15868</v>
      </c>
      <c r="R1824">
        <f t="shared" si="326"/>
        <v>45</v>
      </c>
      <c r="S1824" s="3">
        <f>(L1824-R1824)/(Q1824-R1824)*100</f>
        <v>4.4239398344182526</v>
      </c>
    </row>
    <row r="1825" spans="1:19" ht="14.45" x14ac:dyDescent="0.3">
      <c r="A1825">
        <v>10</v>
      </c>
      <c r="C1825" t="str">
        <f t="shared" si="322"/>
        <v>ODS10«</v>
      </c>
      <c r="D1825" s="8" t="s">
        <v>14</v>
      </c>
      <c r="E1825" s="8"/>
      <c r="F1825" s="2">
        <v>1082</v>
      </c>
      <c r="G1825" s="2">
        <v>1110</v>
      </c>
      <c r="H1825" s="2">
        <v>1370</v>
      </c>
      <c r="I1825" s="2">
        <v>1582</v>
      </c>
      <c r="J1825" s="2">
        <v>1862</v>
      </c>
      <c r="K1825" s="2">
        <v>2379</v>
      </c>
      <c r="L1825" s="2">
        <v>2482</v>
      </c>
      <c r="M1825" s="2"/>
      <c r="N1825">
        <f>(L1825/G1825)^(1/5)-1</f>
        <v>0.17461558726313764</v>
      </c>
      <c r="O1825">
        <f t="shared" si="323"/>
        <v>17.461558726313765</v>
      </c>
      <c r="P1825">
        <f t="shared" si="324"/>
        <v>5</v>
      </c>
      <c r="Q1825">
        <f t="shared" si="325"/>
        <v>15868</v>
      </c>
      <c r="R1825">
        <f t="shared" si="326"/>
        <v>45</v>
      </c>
      <c r="S1825" s="3">
        <f>(L1825-R1825)/(Q1825-R1825)*100</f>
        <v>15.401630537824683</v>
      </c>
    </row>
    <row r="1826" spans="1:19" ht="14.45" x14ac:dyDescent="0.3">
      <c r="A1826">
        <v>10</v>
      </c>
      <c r="C1826" t="str">
        <f t="shared" si="322"/>
        <v>ODS10«</v>
      </c>
      <c r="D1826" s="8" t="s">
        <v>15</v>
      </c>
      <c r="E1826" s="8"/>
      <c r="F1826" s="2">
        <v>763</v>
      </c>
      <c r="G1826" s="2">
        <v>877</v>
      </c>
      <c r="H1826" s="2">
        <v>1423</v>
      </c>
      <c r="I1826" s="2">
        <v>4880</v>
      </c>
      <c r="J1826" s="2">
        <v>6266</v>
      </c>
      <c r="K1826" s="2">
        <v>7471</v>
      </c>
      <c r="L1826" s="2">
        <v>8609</v>
      </c>
      <c r="M1826" s="2"/>
      <c r="N1826">
        <f>(L1826/G1826)^(1/5)-1</f>
        <v>0.57903087856850544</v>
      </c>
      <c r="O1826">
        <f t="shared" si="323"/>
        <v>57.903087856850547</v>
      </c>
      <c r="P1826">
        <f t="shared" si="324"/>
        <v>5</v>
      </c>
      <c r="Q1826">
        <f t="shared" si="325"/>
        <v>15868</v>
      </c>
      <c r="R1826">
        <f t="shared" si="326"/>
        <v>45</v>
      </c>
      <c r="S1826" s="3">
        <f>(L1826-R1826)/(Q1826-R1826)*100</f>
        <v>54.12374391708272</v>
      </c>
    </row>
    <row r="1827" spans="1:19" ht="14.45" x14ac:dyDescent="0.3">
      <c r="A1827">
        <v>10</v>
      </c>
      <c r="C1827" t="str">
        <f t="shared" si="322"/>
        <v>ODS10«</v>
      </c>
      <c r="D1827" s="8" t="s">
        <v>16</v>
      </c>
      <c r="E1827" s="8"/>
      <c r="F1827" s="2">
        <v>1913</v>
      </c>
      <c r="G1827" s="2">
        <v>4229</v>
      </c>
      <c r="H1827" s="2">
        <v>17765</v>
      </c>
      <c r="I1827" s="2">
        <v>2919</v>
      </c>
      <c r="J1827" s="2">
        <v>450</v>
      </c>
      <c r="K1827" s="2">
        <v>102</v>
      </c>
      <c r="L1827" s="2">
        <v>54</v>
      </c>
      <c r="M1827" s="2"/>
      <c r="N1827">
        <f>(L1827/G1827)^(1/5)-1</f>
        <v>-0.58194712455675024</v>
      </c>
      <c r="O1827">
        <f t="shared" si="323"/>
        <v>-58.194712455675024</v>
      </c>
      <c r="P1827">
        <f t="shared" si="324"/>
        <v>-5</v>
      </c>
      <c r="Q1827">
        <f t="shared" si="325"/>
        <v>15868</v>
      </c>
      <c r="R1827">
        <f t="shared" si="326"/>
        <v>45</v>
      </c>
      <c r="S1827" s="3">
        <f>(L1827-R1827)/(Q1827-R1827)*100</f>
        <v>5.6879226442520379E-2</v>
      </c>
    </row>
    <row r="1828" spans="1:19" ht="14.45" x14ac:dyDescent="0.3">
      <c r="A1828">
        <v>10</v>
      </c>
      <c r="C1828" t="str">
        <f t="shared" si="322"/>
        <v>ODS10«</v>
      </c>
      <c r="D1828" s="8" t="s">
        <v>17</v>
      </c>
      <c r="E1828" s="8"/>
      <c r="F1828" s="2">
        <v>235</v>
      </c>
      <c r="G1828" s="2">
        <v>395</v>
      </c>
      <c r="H1828" s="2">
        <v>765</v>
      </c>
      <c r="I1828" s="2">
        <v>572</v>
      </c>
      <c r="J1828" s="2">
        <v>763</v>
      </c>
      <c r="K1828" s="2">
        <v>957</v>
      </c>
      <c r="L1828" s="2">
        <v>1159</v>
      </c>
      <c r="M1828" s="2"/>
      <c r="N1828">
        <f>(L1828/G1828)^(1/5)-1</f>
        <v>0.24021582350776072</v>
      </c>
      <c r="O1828">
        <f t="shared" si="323"/>
        <v>24.021582350776072</v>
      </c>
      <c r="P1828">
        <f t="shared" si="324"/>
        <v>5</v>
      </c>
      <c r="Q1828">
        <f t="shared" si="325"/>
        <v>15868</v>
      </c>
      <c r="R1828">
        <f t="shared" si="326"/>
        <v>45</v>
      </c>
      <c r="S1828" s="3">
        <f>(L1828-R1828)/(Q1828-R1828)*100</f>
        <v>7.0403842507741903</v>
      </c>
    </row>
    <row r="1829" spans="1:19" ht="14.45" x14ac:dyDescent="0.3">
      <c r="A1829">
        <v>10</v>
      </c>
      <c r="C1829" t="str">
        <f t="shared" si="322"/>
        <v>ODS10«</v>
      </c>
      <c r="D1829" s="8" t="s">
        <v>18</v>
      </c>
      <c r="E1829" s="8"/>
      <c r="F1829" s="2">
        <v>666</v>
      </c>
      <c r="G1829" s="2">
        <v>1386</v>
      </c>
      <c r="H1829" s="2">
        <v>1851</v>
      </c>
      <c r="I1829" s="2">
        <v>2583</v>
      </c>
      <c r="J1829" s="2">
        <v>2615</v>
      </c>
      <c r="K1829" s="2">
        <v>1392</v>
      </c>
      <c r="L1829" s="2">
        <v>885</v>
      </c>
      <c r="M1829" s="2"/>
      <c r="N1829">
        <f>(L1829/G1829)^(1/5)-1</f>
        <v>-8.5810964724614136E-2</v>
      </c>
      <c r="O1829">
        <f t="shared" si="323"/>
        <v>-8.5810964724614145</v>
      </c>
      <c r="P1829">
        <f t="shared" si="324"/>
        <v>-5</v>
      </c>
      <c r="Q1829">
        <f t="shared" si="325"/>
        <v>15868</v>
      </c>
      <c r="R1829">
        <f t="shared" si="326"/>
        <v>45</v>
      </c>
      <c r="S1829" s="3">
        <f>(L1829-R1829)/(Q1829-R1829)*100</f>
        <v>5.3087278013019024</v>
      </c>
    </row>
    <row r="1830" spans="1:19" ht="14.45" x14ac:dyDescent="0.3">
      <c r="A1830">
        <v>10</v>
      </c>
      <c r="C1830" t="str">
        <f t="shared" si="322"/>
        <v>ODS10«</v>
      </c>
      <c r="D1830" s="8" t="s">
        <v>19</v>
      </c>
      <c r="E1830" s="8"/>
      <c r="F1830" s="2">
        <v>104</v>
      </c>
      <c r="G1830" s="2">
        <v>196</v>
      </c>
      <c r="H1830" s="2">
        <v>177</v>
      </c>
      <c r="I1830" s="2">
        <v>245</v>
      </c>
      <c r="J1830" s="2">
        <v>319</v>
      </c>
      <c r="K1830" s="2">
        <v>107</v>
      </c>
      <c r="L1830" s="2">
        <v>112</v>
      </c>
      <c r="M1830" s="2"/>
      <c r="N1830">
        <f>(L1830/G1830)^(1/5)-1</f>
        <v>-0.10588703934201882</v>
      </c>
      <c r="O1830">
        <f t="shared" si="323"/>
        <v>-10.588703934201881</v>
      </c>
      <c r="P1830">
        <f t="shared" si="324"/>
        <v>-5</v>
      </c>
      <c r="Q1830">
        <f t="shared" si="325"/>
        <v>15868</v>
      </c>
      <c r="R1830">
        <f t="shared" si="326"/>
        <v>45</v>
      </c>
      <c r="S1830" s="3">
        <f>(L1830-R1830)/(Q1830-R1830)*100</f>
        <v>0.42343424129431845</v>
      </c>
    </row>
    <row r="1831" spans="1:19" ht="14.45" x14ac:dyDescent="0.3">
      <c r="A1831">
        <v>10</v>
      </c>
      <c r="C1831" t="str">
        <f t="shared" si="322"/>
        <v>ODS10«</v>
      </c>
      <c r="D1831" s="8" t="s">
        <v>20</v>
      </c>
      <c r="E1831" s="8"/>
      <c r="F1831" s="2">
        <v>104</v>
      </c>
      <c r="G1831" s="2">
        <v>155</v>
      </c>
      <c r="H1831" s="2">
        <v>124</v>
      </c>
      <c r="I1831" s="2">
        <v>213</v>
      </c>
      <c r="J1831" s="2">
        <v>285</v>
      </c>
      <c r="K1831" s="2">
        <v>185</v>
      </c>
      <c r="L1831" s="2">
        <v>256</v>
      </c>
      <c r="M1831" s="2"/>
      <c r="N1831">
        <f>(L1831/G1831)^(1/5)-1</f>
        <v>0.10555831024720108</v>
      </c>
      <c r="O1831">
        <f t="shared" si="323"/>
        <v>10.555831024720108</v>
      </c>
      <c r="P1831">
        <f t="shared" si="324"/>
        <v>5</v>
      </c>
      <c r="Q1831">
        <f t="shared" si="325"/>
        <v>15868</v>
      </c>
      <c r="R1831">
        <f t="shared" si="326"/>
        <v>45</v>
      </c>
      <c r="S1831" s="3">
        <f>(L1831-R1831)/(Q1831-R1831)*100</f>
        <v>1.3335018643746446</v>
      </c>
    </row>
    <row r="1832" spans="1:19" ht="14.45" x14ac:dyDescent="0.3">
      <c r="A1832">
        <v>10</v>
      </c>
      <c r="C1832" t="str">
        <f t="shared" si="322"/>
        <v>ODS10«</v>
      </c>
      <c r="D1832" s="8" t="s">
        <v>21</v>
      </c>
      <c r="E1832" s="8"/>
      <c r="F1832" s="2">
        <v>2061</v>
      </c>
      <c r="G1832" s="2">
        <v>2067</v>
      </c>
      <c r="H1832" s="2">
        <v>4468</v>
      </c>
      <c r="I1832" s="2">
        <v>4862</v>
      </c>
      <c r="J1832" s="2">
        <v>5777</v>
      </c>
      <c r="K1832" s="2">
        <v>5321</v>
      </c>
      <c r="L1832" s="2">
        <v>4629</v>
      </c>
      <c r="M1832" s="2"/>
      <c r="N1832">
        <f>(L1832/G1832)^(1/5)-1</f>
        <v>0.17497693341810394</v>
      </c>
      <c r="O1832">
        <f t="shared" si="323"/>
        <v>17.497693341810393</v>
      </c>
      <c r="P1832">
        <f t="shared" si="324"/>
        <v>5</v>
      </c>
      <c r="Q1832">
        <f t="shared" si="325"/>
        <v>15868</v>
      </c>
      <c r="R1832">
        <f t="shared" si="326"/>
        <v>45</v>
      </c>
      <c r="S1832" s="3">
        <f>(L1832-R1832)/(Q1832-R1832)*100</f>
        <v>28.970486001390384</v>
      </c>
    </row>
    <row r="1833" spans="1:19" ht="14.45" x14ac:dyDescent="0.3">
      <c r="A1833">
        <v>10</v>
      </c>
      <c r="C1833" t="str">
        <f t="shared" si="322"/>
        <v>ODS10«</v>
      </c>
      <c r="D1833" s="8" t="s">
        <v>22</v>
      </c>
      <c r="E1833" s="8"/>
      <c r="F1833" s="2">
        <v>8933</v>
      </c>
      <c r="G1833" s="2">
        <v>5833</v>
      </c>
      <c r="H1833" s="2">
        <v>6618</v>
      </c>
      <c r="I1833" s="2">
        <v>6423</v>
      </c>
      <c r="J1833" s="2">
        <v>5064</v>
      </c>
      <c r="K1833" s="2">
        <v>5530</v>
      </c>
      <c r="L1833" s="2">
        <v>8768</v>
      </c>
      <c r="M1833" s="2"/>
      <c r="N1833">
        <f>(L1833/G1833)^(1/5)-1</f>
        <v>8.4929986660456036E-2</v>
      </c>
      <c r="O1833">
        <f t="shared" si="323"/>
        <v>8.4929986660456045</v>
      </c>
      <c r="P1833">
        <f t="shared" si="324"/>
        <v>5</v>
      </c>
      <c r="Q1833">
        <f t="shared" si="325"/>
        <v>15868</v>
      </c>
      <c r="R1833">
        <f t="shared" si="326"/>
        <v>45</v>
      </c>
      <c r="S1833" s="3">
        <f>(L1833-R1833)/(Q1833-R1833)*100</f>
        <v>55.128610250900593</v>
      </c>
    </row>
    <row r="1834" spans="1:19" ht="14.45" x14ac:dyDescent="0.3">
      <c r="A1834">
        <v>10</v>
      </c>
      <c r="C1834" t="str">
        <f t="shared" si="322"/>
        <v>ODS10«</v>
      </c>
      <c r="D1834" s="8" t="s">
        <v>23</v>
      </c>
      <c r="E1834" s="8"/>
      <c r="F1834" s="2">
        <v>939</v>
      </c>
      <c r="G1834" s="2">
        <v>2035</v>
      </c>
      <c r="H1834" s="2">
        <v>3511</v>
      </c>
      <c r="I1834" s="2">
        <v>2354</v>
      </c>
      <c r="J1834" s="2">
        <v>1395</v>
      </c>
      <c r="K1834" s="2">
        <v>1398</v>
      </c>
      <c r="L1834" s="2">
        <v>1575</v>
      </c>
      <c r="M1834" s="2"/>
      <c r="N1834">
        <f>(L1834/G1834)^(1/5)-1</f>
        <v>-4.9957073219232373E-2</v>
      </c>
      <c r="O1834">
        <f t="shared" si="323"/>
        <v>-4.9957073219232377</v>
      </c>
      <c r="P1834">
        <f t="shared" si="324"/>
        <v>-5</v>
      </c>
      <c r="Q1834">
        <f t="shared" si="325"/>
        <v>15868</v>
      </c>
      <c r="R1834">
        <f t="shared" si="326"/>
        <v>45</v>
      </c>
      <c r="S1834" s="3">
        <f>(L1834-R1834)/(Q1834-R1834)*100</f>
        <v>9.6694684952284646</v>
      </c>
    </row>
    <row r="1835" spans="1:19" ht="14.45" x14ac:dyDescent="0.3">
      <c r="A1835">
        <v>10</v>
      </c>
      <c r="C1835" t="str">
        <f t="shared" si="322"/>
        <v>ODS10«</v>
      </c>
      <c r="D1835" s="8" t="s">
        <v>24</v>
      </c>
      <c r="E1835" s="8"/>
      <c r="F1835" s="2">
        <v>385</v>
      </c>
      <c r="G1835" s="2">
        <v>167</v>
      </c>
      <c r="H1835" s="2">
        <v>287</v>
      </c>
      <c r="I1835" s="2">
        <v>266</v>
      </c>
      <c r="J1835" s="2">
        <v>92</v>
      </c>
      <c r="K1835" s="2">
        <v>73</v>
      </c>
      <c r="L1835" s="2">
        <v>80</v>
      </c>
      <c r="M1835" s="2"/>
      <c r="N1835">
        <f>(L1835/G1835)^(1/5)-1</f>
        <v>-0.13687299817775489</v>
      </c>
      <c r="O1835">
        <f t="shared" si="323"/>
        <v>-13.687299817775489</v>
      </c>
      <c r="P1835">
        <f t="shared" si="324"/>
        <v>-5</v>
      </c>
      <c r="Q1835">
        <f t="shared" si="325"/>
        <v>15868</v>
      </c>
      <c r="R1835">
        <f t="shared" si="326"/>
        <v>45</v>
      </c>
      <c r="S1835" s="3">
        <f>(L1835-R1835)/(Q1835-R1835)*100</f>
        <v>0.22119699172091256</v>
      </c>
    </row>
    <row r="1836" spans="1:19" ht="14.45" x14ac:dyDescent="0.3">
      <c r="A1836">
        <v>10</v>
      </c>
      <c r="C1836" t="str">
        <f t="shared" si="322"/>
        <v>ODS10«</v>
      </c>
      <c r="D1836" s="8" t="s">
        <v>25</v>
      </c>
      <c r="E1836" s="8"/>
      <c r="F1836" s="2">
        <v>61</v>
      </c>
      <c r="G1836" s="2">
        <v>53</v>
      </c>
      <c r="H1836" s="2">
        <v>103</v>
      </c>
      <c r="I1836" s="2">
        <v>100</v>
      </c>
      <c r="J1836" s="2">
        <v>148</v>
      </c>
      <c r="K1836" s="2">
        <v>182</v>
      </c>
      <c r="L1836" s="2">
        <v>186</v>
      </c>
      <c r="M1836" s="2"/>
      <c r="N1836">
        <f>(L1836/G1836)^(1/5)-1</f>
        <v>0.28542699121177151</v>
      </c>
      <c r="O1836">
        <f t="shared" si="323"/>
        <v>28.542699121177151</v>
      </c>
      <c r="P1836">
        <f t="shared" si="324"/>
        <v>5</v>
      </c>
      <c r="Q1836">
        <f t="shared" si="325"/>
        <v>15868</v>
      </c>
      <c r="R1836">
        <f t="shared" si="326"/>
        <v>45</v>
      </c>
      <c r="S1836" s="3">
        <f>(L1836-R1836)/(Q1836-R1836)*100</f>
        <v>0.89110788093281923</v>
      </c>
    </row>
    <row r="1837" spans="1:19" ht="14.45" x14ac:dyDescent="0.3">
      <c r="A1837">
        <v>10</v>
      </c>
      <c r="C1837" t="str">
        <f t="shared" si="322"/>
        <v>ODS10«</v>
      </c>
      <c r="D1837" s="8" t="s">
        <v>26</v>
      </c>
      <c r="E1837" s="8"/>
      <c r="F1837" s="2">
        <v>80</v>
      </c>
      <c r="G1837" s="2">
        <v>122</v>
      </c>
      <c r="H1837" s="2">
        <v>161</v>
      </c>
      <c r="I1837" s="2">
        <v>155</v>
      </c>
      <c r="J1837" s="2">
        <v>122</v>
      </c>
      <c r="K1837" s="2">
        <v>142</v>
      </c>
      <c r="L1837" s="2">
        <v>160</v>
      </c>
      <c r="M1837" s="2"/>
      <c r="N1837">
        <f>(L1837/G1837)^(1/5)-1</f>
        <v>5.5727976512114141E-2</v>
      </c>
      <c r="O1837">
        <f t="shared" si="323"/>
        <v>5.5727976512114141</v>
      </c>
      <c r="P1837">
        <f t="shared" si="324"/>
        <v>5</v>
      </c>
      <c r="Q1837">
        <f t="shared" si="325"/>
        <v>15868</v>
      </c>
      <c r="R1837">
        <f t="shared" si="326"/>
        <v>45</v>
      </c>
      <c r="S1837" s="3">
        <f>(L1837-R1837)/(Q1837-R1837)*100</f>
        <v>0.72679011565442708</v>
      </c>
    </row>
    <row r="1838" spans="1:19" ht="14.45" x14ac:dyDescent="0.3">
      <c r="A1838">
        <v>10</v>
      </c>
      <c r="C1838" t="str">
        <f t="shared" si="322"/>
        <v>ODS10«</v>
      </c>
      <c r="D1838" s="8" t="s">
        <v>27</v>
      </c>
      <c r="E1838" s="8"/>
      <c r="F1838" s="2">
        <v>116</v>
      </c>
      <c r="G1838" s="2">
        <v>112</v>
      </c>
      <c r="H1838" s="2">
        <v>86</v>
      </c>
      <c r="I1838" s="2">
        <v>135</v>
      </c>
      <c r="J1838" s="2">
        <v>304</v>
      </c>
      <c r="K1838" s="2">
        <v>131</v>
      </c>
      <c r="L1838" s="2">
        <v>157</v>
      </c>
      <c r="M1838" s="2"/>
      <c r="N1838">
        <f>(L1838/G1838)^(1/5)-1</f>
        <v>6.9883096407062695E-2</v>
      </c>
      <c r="O1838">
        <f t="shared" si="323"/>
        <v>6.9883096407062695</v>
      </c>
      <c r="P1838">
        <f t="shared" si="324"/>
        <v>5</v>
      </c>
      <c r="Q1838">
        <f t="shared" si="325"/>
        <v>15868</v>
      </c>
      <c r="R1838">
        <f t="shared" si="326"/>
        <v>45</v>
      </c>
      <c r="S1838" s="3">
        <f>(L1838-R1838)/(Q1838-R1838)*100</f>
        <v>0.70783037350692024</v>
      </c>
    </row>
    <row r="1839" spans="1:19" ht="14.45" x14ac:dyDescent="0.3">
      <c r="A1839">
        <v>10</v>
      </c>
      <c r="C1839" t="str">
        <f t="shared" si="322"/>
        <v>ODS10«</v>
      </c>
      <c r="D1839" s="8" t="s">
        <v>28</v>
      </c>
      <c r="E1839" s="8"/>
      <c r="F1839" s="2">
        <v>7630</v>
      </c>
      <c r="G1839" s="2">
        <v>10894</v>
      </c>
      <c r="H1839" s="2">
        <v>19233</v>
      </c>
      <c r="I1839" s="2">
        <v>8961</v>
      </c>
      <c r="J1839" s="2">
        <v>4868</v>
      </c>
      <c r="K1839" s="2">
        <v>2823</v>
      </c>
      <c r="L1839" s="2">
        <v>2840</v>
      </c>
      <c r="M1839" s="2"/>
      <c r="N1839">
        <f>(L1839/G1839)^(1/5)-1</f>
        <v>-0.23576628381321629</v>
      </c>
      <c r="O1839">
        <f t="shared" si="323"/>
        <v>-23.57662838132163</v>
      </c>
      <c r="P1839">
        <f t="shared" si="324"/>
        <v>-5</v>
      </c>
      <c r="Q1839">
        <f t="shared" si="325"/>
        <v>15868</v>
      </c>
      <c r="R1839">
        <f t="shared" si="326"/>
        <v>45</v>
      </c>
      <c r="S1839" s="3">
        <f>(L1839-R1839)/(Q1839-R1839)*100</f>
        <v>17.664159767427162</v>
      </c>
    </row>
    <row r="1840" spans="1:19" ht="14.45" x14ac:dyDescent="0.3">
      <c r="A1840">
        <v>10</v>
      </c>
      <c r="C1840" t="str">
        <f t="shared" si="322"/>
        <v>ODS10«</v>
      </c>
      <c r="D1840" s="8" t="s">
        <v>29</v>
      </c>
      <c r="E1840" s="8"/>
      <c r="F1840" s="2">
        <v>989</v>
      </c>
      <c r="G1840" s="2">
        <v>1552</v>
      </c>
      <c r="H1840" s="2">
        <v>3400</v>
      </c>
      <c r="I1840" s="2">
        <v>4110</v>
      </c>
      <c r="J1840" s="2">
        <v>2353</v>
      </c>
      <c r="K1840" s="2">
        <v>1728</v>
      </c>
      <c r="L1840" s="2">
        <v>1872</v>
      </c>
      <c r="M1840" s="2"/>
      <c r="N1840">
        <f>(L1840/G1840)^(1/5)-1</f>
        <v>3.820430526639873E-2</v>
      </c>
      <c r="O1840">
        <f t="shared" si="323"/>
        <v>3.820430526639873</v>
      </c>
      <c r="P1840">
        <f t="shared" si="324"/>
        <v>5</v>
      </c>
      <c r="Q1840">
        <f t="shared" si="325"/>
        <v>15868</v>
      </c>
      <c r="R1840">
        <f t="shared" si="326"/>
        <v>45</v>
      </c>
      <c r="S1840" s="3">
        <f>(L1840-R1840)/(Q1840-R1840)*100</f>
        <v>11.546482967831638</v>
      </c>
    </row>
    <row r="1841" spans="1:19" ht="14.45" x14ac:dyDescent="0.3">
      <c r="A1841">
        <v>10</v>
      </c>
      <c r="C1841" t="str">
        <f t="shared" si="322"/>
        <v>ODS10«</v>
      </c>
      <c r="D1841" s="7" t="s">
        <v>130</v>
      </c>
      <c r="E1841" s="7"/>
      <c r="F1841" s="2"/>
      <c r="G1841" s="2"/>
      <c r="H1841" s="2"/>
      <c r="I1841" s="2"/>
      <c r="J1841" s="2"/>
      <c r="K1841" s="2"/>
      <c r="L1841" s="2"/>
      <c r="M1841" s="2"/>
      <c r="O1841" t="s">
        <v>195</v>
      </c>
      <c r="S1841" s="3"/>
    </row>
    <row r="1842" spans="1:19" ht="14.45" x14ac:dyDescent="0.3">
      <c r="A1842">
        <v>10</v>
      </c>
      <c r="C1842" t="str">
        <f t="shared" si="322"/>
        <v>ODS10«</v>
      </c>
      <c r="D1842" s="8" t="s">
        <v>2</v>
      </c>
      <c r="E1842" s="8"/>
      <c r="F1842" s="2">
        <v>32500</v>
      </c>
      <c r="G1842" s="2">
        <v>33700</v>
      </c>
      <c r="H1842" s="2">
        <v>34200</v>
      </c>
      <c r="I1842" s="2">
        <v>35100</v>
      </c>
      <c r="J1842" s="2">
        <v>36400</v>
      </c>
      <c r="K1842" s="2">
        <v>37300</v>
      </c>
      <c r="L1842" s="2">
        <v>37500</v>
      </c>
      <c r="M1842" s="2"/>
      <c r="N1842">
        <f>(L1842/G1842)^(1/5)-1</f>
        <v>2.159856300559615E-2</v>
      </c>
      <c r="O1842">
        <f>N1842*100</f>
        <v>2.159856300559615</v>
      </c>
      <c r="P1842">
        <f>IF(O1842&lt;-2,-5,IF(O1842&gt;2,5,2.5*O1842))</f>
        <v>5</v>
      </c>
      <c r="Q1842">
        <f>MAX($L$1842:$L$1868)</f>
        <v>81000</v>
      </c>
      <c r="R1842">
        <f>MIN($L$1842:$L$1868)</f>
        <v>16500</v>
      </c>
      <c r="S1842" s="3">
        <f>(L1842-R1842)/(Q1842-R1842)*100</f>
        <v>32.558139534883722</v>
      </c>
    </row>
    <row r="1843" spans="1:19" ht="14.45" x14ac:dyDescent="0.3">
      <c r="A1843">
        <v>10</v>
      </c>
      <c r="C1843" t="str">
        <f t="shared" si="322"/>
        <v>ODS10«</v>
      </c>
      <c r="D1843" s="8" t="s">
        <v>3</v>
      </c>
      <c r="E1843" s="8"/>
      <c r="F1843" s="2">
        <v>34600</v>
      </c>
      <c r="G1843" s="2">
        <v>35000</v>
      </c>
      <c r="H1843" s="2">
        <v>35900</v>
      </c>
      <c r="I1843" s="2">
        <v>36600</v>
      </c>
      <c r="J1843" s="2">
        <v>37200</v>
      </c>
      <c r="K1843" s="2">
        <v>38700</v>
      </c>
      <c r="L1843" s="2">
        <v>39400</v>
      </c>
      <c r="M1843" s="2"/>
      <c r="N1843">
        <f>(L1843/G1843)^(1/5)-1</f>
        <v>2.3966233486612198E-2</v>
      </c>
      <c r="O1843">
        <f t="shared" ref="O1843:O1869" si="327">N1843*100</f>
        <v>2.3966233486612198</v>
      </c>
      <c r="P1843">
        <f t="shared" ref="P1843:P1869" si="328">IF(O1843&lt;-2,-5,IF(O1843&gt;2,5,2.5*O1843))</f>
        <v>5</v>
      </c>
      <c r="Q1843">
        <f t="shared" ref="Q1843:Q1869" si="329">MAX($L$1842:$L$1868)</f>
        <v>81000</v>
      </c>
      <c r="R1843">
        <f t="shared" ref="R1843:R1869" si="330">MIN($L$1842:$L$1868)</f>
        <v>16500</v>
      </c>
      <c r="S1843" s="3">
        <f>(L1843-R1843)/(Q1843-R1843)*100</f>
        <v>35.503875968992247</v>
      </c>
    </row>
    <row r="1844" spans="1:19" ht="14.45" x14ac:dyDescent="0.3">
      <c r="A1844">
        <v>10</v>
      </c>
      <c r="C1844" t="str">
        <f t="shared" si="322"/>
        <v>ODS10«</v>
      </c>
      <c r="D1844" s="8" t="s">
        <v>4</v>
      </c>
      <c r="E1844" s="8"/>
      <c r="F1844" s="2">
        <v>31500</v>
      </c>
      <c r="G1844" s="2">
        <v>32200</v>
      </c>
      <c r="H1844" s="2">
        <v>33200</v>
      </c>
      <c r="I1844" s="2">
        <v>33700</v>
      </c>
      <c r="J1844" s="2">
        <v>34600</v>
      </c>
      <c r="K1844" s="2">
        <v>35700</v>
      </c>
      <c r="L1844" s="2">
        <v>36700</v>
      </c>
      <c r="M1844" s="2"/>
      <c r="N1844">
        <f>(L1844/G1844)^(1/5)-1</f>
        <v>2.6507291281243628E-2</v>
      </c>
      <c r="O1844">
        <f t="shared" si="327"/>
        <v>2.6507291281243628</v>
      </c>
      <c r="P1844">
        <f t="shared" si="328"/>
        <v>5</v>
      </c>
      <c r="Q1844">
        <f t="shared" si="329"/>
        <v>81000</v>
      </c>
      <c r="R1844">
        <f t="shared" si="330"/>
        <v>16500</v>
      </c>
      <c r="S1844" s="3">
        <f>(L1844-R1844)/(Q1844-R1844)*100</f>
        <v>31.317829457364343</v>
      </c>
    </row>
    <row r="1845" spans="1:19" ht="14.45" x14ac:dyDescent="0.3">
      <c r="A1845">
        <v>10</v>
      </c>
      <c r="C1845" t="str">
        <f t="shared" si="322"/>
        <v>ODS10«</v>
      </c>
      <c r="D1845" s="8" t="s">
        <v>5</v>
      </c>
      <c r="E1845" s="8"/>
      <c r="F1845" s="2">
        <v>12000</v>
      </c>
      <c r="G1845" s="2">
        <v>12600</v>
      </c>
      <c r="H1845" s="2">
        <v>13200</v>
      </c>
      <c r="I1845" s="2">
        <v>13900</v>
      </c>
      <c r="J1845" s="2">
        <v>14700</v>
      </c>
      <c r="K1845" s="2">
        <v>15500</v>
      </c>
      <c r="L1845" s="2">
        <v>16500</v>
      </c>
      <c r="M1845" s="2"/>
      <c r="N1845">
        <f>(L1845/G1845)^(1/5)-1</f>
        <v>5.5413584563397622E-2</v>
      </c>
      <c r="O1845">
        <f t="shared" si="327"/>
        <v>5.5413584563397622</v>
      </c>
      <c r="P1845">
        <f t="shared" si="328"/>
        <v>5</v>
      </c>
      <c r="Q1845">
        <f t="shared" si="329"/>
        <v>81000</v>
      </c>
      <c r="R1845">
        <f t="shared" si="330"/>
        <v>16500</v>
      </c>
      <c r="S1845" s="3">
        <f>(L1845-R1845)/(Q1845-R1845)*100</f>
        <v>0</v>
      </c>
    </row>
    <row r="1846" spans="1:19" ht="14.45" x14ac:dyDescent="0.3">
      <c r="A1846">
        <v>10</v>
      </c>
      <c r="C1846" t="str">
        <f t="shared" si="322"/>
        <v>ODS10«</v>
      </c>
      <c r="D1846" s="8" t="s">
        <v>6</v>
      </c>
      <c r="E1846" s="8"/>
      <c r="F1846" s="2">
        <v>21900</v>
      </c>
      <c r="G1846" s="2">
        <v>21600</v>
      </c>
      <c r="H1846" s="2">
        <v>22900</v>
      </c>
      <c r="I1846" s="2">
        <v>24800</v>
      </c>
      <c r="J1846" s="2">
        <v>26100</v>
      </c>
      <c r="K1846" s="2">
        <v>27400</v>
      </c>
      <c r="L1846" s="2">
        <v>27900</v>
      </c>
      <c r="M1846" s="2"/>
      <c r="N1846">
        <f>(L1846/G1846)^(1/5)-1</f>
        <v>5.2519353814266312E-2</v>
      </c>
      <c r="O1846">
        <f t="shared" si="327"/>
        <v>5.2519353814266312</v>
      </c>
      <c r="P1846">
        <f t="shared" si="328"/>
        <v>5</v>
      </c>
      <c r="Q1846">
        <f t="shared" si="329"/>
        <v>81000</v>
      </c>
      <c r="R1846">
        <f t="shared" si="330"/>
        <v>16500</v>
      </c>
      <c r="S1846" s="3">
        <f>(L1846-R1846)/(Q1846-R1846)*100</f>
        <v>17.674418604651162</v>
      </c>
    </row>
    <row r="1847" spans="1:19" ht="14.45" x14ac:dyDescent="0.3">
      <c r="A1847">
        <v>10</v>
      </c>
      <c r="C1847" t="str">
        <f t="shared" si="322"/>
        <v>ODS10«</v>
      </c>
      <c r="D1847" s="8" t="s">
        <v>7</v>
      </c>
      <c r="E1847" s="8"/>
      <c r="F1847" s="2">
        <v>15700</v>
      </c>
      <c r="G1847" s="2">
        <v>15800</v>
      </c>
      <c r="H1847" s="2">
        <v>16500</v>
      </c>
      <c r="I1847" s="2">
        <v>17300</v>
      </c>
      <c r="J1847" s="2">
        <v>18400</v>
      </c>
      <c r="K1847" s="2">
        <v>19300</v>
      </c>
      <c r="L1847" s="2">
        <v>20300</v>
      </c>
      <c r="M1847" s="2"/>
      <c r="N1847">
        <f>(L1847/G1847)^(1/5)-1</f>
        <v>5.1399558201553619E-2</v>
      </c>
      <c r="O1847">
        <f t="shared" si="327"/>
        <v>5.1399558201553619</v>
      </c>
      <c r="P1847">
        <f t="shared" si="328"/>
        <v>5</v>
      </c>
      <c r="Q1847">
        <f t="shared" si="329"/>
        <v>81000</v>
      </c>
      <c r="R1847">
        <f t="shared" si="330"/>
        <v>16500</v>
      </c>
      <c r="S1847" s="3">
        <f>(L1847-R1847)/(Q1847-R1847)*100</f>
        <v>5.8914728682170541</v>
      </c>
    </row>
    <row r="1848" spans="1:19" ht="14.45" x14ac:dyDescent="0.3">
      <c r="A1848">
        <v>10</v>
      </c>
      <c r="C1848" t="str">
        <f t="shared" si="322"/>
        <v>ODS10«</v>
      </c>
      <c r="D1848" s="8" t="s">
        <v>8</v>
      </c>
      <c r="E1848" s="8"/>
      <c r="F1848" s="2">
        <v>33700</v>
      </c>
      <c r="G1848" s="2">
        <v>34300</v>
      </c>
      <c r="H1848" s="2">
        <v>35300</v>
      </c>
      <c r="I1848" s="2">
        <v>36100</v>
      </c>
      <c r="J1848" s="2">
        <v>38000</v>
      </c>
      <c r="K1848" s="2">
        <v>39000</v>
      </c>
      <c r="L1848" s="2">
        <v>40500</v>
      </c>
      <c r="M1848" s="2"/>
      <c r="N1848">
        <f>(L1848/G1848)^(1/5)-1</f>
        <v>3.3789651929150288E-2</v>
      </c>
      <c r="O1848">
        <f t="shared" si="327"/>
        <v>3.3789651929150288</v>
      </c>
      <c r="P1848">
        <f t="shared" si="328"/>
        <v>5</v>
      </c>
      <c r="Q1848">
        <f t="shared" si="329"/>
        <v>81000</v>
      </c>
      <c r="R1848">
        <f t="shared" si="330"/>
        <v>16500</v>
      </c>
      <c r="S1848" s="3">
        <f>(L1848-R1848)/(Q1848-R1848)*100</f>
        <v>37.209302325581397</v>
      </c>
    </row>
    <row r="1849" spans="1:19" ht="14.45" x14ac:dyDescent="0.3">
      <c r="A1849">
        <v>10</v>
      </c>
      <c r="C1849" t="str">
        <f t="shared" si="322"/>
        <v>ODS10«</v>
      </c>
      <c r="D1849" s="8" t="s">
        <v>9</v>
      </c>
      <c r="E1849" s="8"/>
      <c r="F1849" s="2">
        <v>20200</v>
      </c>
      <c r="G1849" s="2">
        <v>20800</v>
      </c>
      <c r="H1849" s="2">
        <v>21500</v>
      </c>
      <c r="I1849" s="2">
        <v>20600</v>
      </c>
      <c r="J1849" s="2">
        <v>20700</v>
      </c>
      <c r="K1849" s="2">
        <v>21400</v>
      </c>
      <c r="L1849" s="2">
        <v>21900</v>
      </c>
      <c r="M1849" s="2"/>
      <c r="N1849">
        <f>(L1849/G1849)^(1/5)-1</f>
        <v>1.0360027314474385E-2</v>
      </c>
      <c r="O1849">
        <f t="shared" si="327"/>
        <v>1.0360027314474385</v>
      </c>
      <c r="P1849">
        <f t="shared" si="328"/>
        <v>2.5900068286185962</v>
      </c>
      <c r="Q1849">
        <f t="shared" si="329"/>
        <v>81000</v>
      </c>
      <c r="R1849">
        <f t="shared" si="330"/>
        <v>16500</v>
      </c>
      <c r="S1849" s="3">
        <f>(L1849-R1849)/(Q1849-R1849)*100</f>
        <v>8.3720930232558146</v>
      </c>
    </row>
    <row r="1850" spans="1:19" ht="14.45" x14ac:dyDescent="0.3">
      <c r="A1850">
        <v>10</v>
      </c>
      <c r="C1850" t="str">
        <f t="shared" si="322"/>
        <v>ODS10«</v>
      </c>
      <c r="D1850" s="8" t="s">
        <v>10</v>
      </c>
      <c r="E1850" s="8"/>
      <c r="F1850" s="2">
        <v>21600</v>
      </c>
      <c r="G1850" s="2">
        <v>22100</v>
      </c>
      <c r="H1850" s="2">
        <v>22700</v>
      </c>
      <c r="I1850" s="2">
        <v>23600</v>
      </c>
      <c r="J1850" s="2">
        <v>25100</v>
      </c>
      <c r="K1850" s="2">
        <v>26400</v>
      </c>
      <c r="L1850" s="2">
        <v>27700</v>
      </c>
      <c r="M1850" s="2"/>
      <c r="N1850">
        <f>(L1850/G1850)^(1/5)-1</f>
        <v>4.6206705095884759E-2</v>
      </c>
      <c r="O1850">
        <f t="shared" si="327"/>
        <v>4.6206705095884759</v>
      </c>
      <c r="P1850">
        <f t="shared" si="328"/>
        <v>5</v>
      </c>
      <c r="Q1850">
        <f t="shared" si="329"/>
        <v>81000</v>
      </c>
      <c r="R1850">
        <f t="shared" si="330"/>
        <v>16500</v>
      </c>
      <c r="S1850" s="3">
        <f>(L1850-R1850)/(Q1850-R1850)*100</f>
        <v>17.364341085271317</v>
      </c>
    </row>
    <row r="1851" spans="1:19" ht="14.45" x14ac:dyDescent="0.3">
      <c r="A1851">
        <v>10</v>
      </c>
      <c r="C1851" t="str">
        <f t="shared" si="322"/>
        <v>ODS10«</v>
      </c>
      <c r="D1851" s="8" t="s">
        <v>11</v>
      </c>
      <c r="E1851" s="8"/>
      <c r="F1851" s="2">
        <v>23400</v>
      </c>
      <c r="G1851" s="2">
        <v>24000</v>
      </c>
      <c r="H1851" s="2">
        <v>25100</v>
      </c>
      <c r="I1851" s="2">
        <v>25900</v>
      </c>
      <c r="J1851" s="2">
        <v>27200</v>
      </c>
      <c r="K1851" s="2">
        <v>27600</v>
      </c>
      <c r="L1851" s="2">
        <v>28400</v>
      </c>
      <c r="M1851" s="2"/>
      <c r="N1851">
        <f>(L1851/G1851)^(1/5)-1</f>
        <v>3.424021252947318E-2</v>
      </c>
      <c r="O1851">
        <f t="shared" si="327"/>
        <v>3.424021252947318</v>
      </c>
      <c r="P1851">
        <f t="shared" si="328"/>
        <v>5</v>
      </c>
      <c r="Q1851">
        <f t="shared" si="329"/>
        <v>81000</v>
      </c>
      <c r="R1851">
        <f t="shared" si="330"/>
        <v>16500</v>
      </c>
      <c r="S1851" s="3">
        <f>(L1851-R1851)/(Q1851-R1851)*100</f>
        <v>18.449612403100776</v>
      </c>
    </row>
    <row r="1852" spans="1:19" ht="14.45" x14ac:dyDescent="0.3">
      <c r="A1852">
        <v>10</v>
      </c>
      <c r="C1852" t="str">
        <f t="shared" si="322"/>
        <v>ODS10«</v>
      </c>
      <c r="D1852" s="8" t="s">
        <v>12</v>
      </c>
      <c r="E1852" s="8"/>
      <c r="F1852" s="2">
        <v>19900</v>
      </c>
      <c r="G1852" s="2">
        <v>20900</v>
      </c>
      <c r="H1852" s="2">
        <v>21200</v>
      </c>
      <c r="I1852" s="2">
        <v>21900</v>
      </c>
      <c r="J1852" s="2">
        <v>23300</v>
      </c>
      <c r="K1852" s="2">
        <v>24700</v>
      </c>
      <c r="L1852" s="2">
        <v>26100</v>
      </c>
      <c r="M1852" s="2"/>
      <c r="N1852">
        <f>(L1852/G1852)^(1/5)-1</f>
        <v>4.5439353542975569E-2</v>
      </c>
      <c r="O1852">
        <f t="shared" si="327"/>
        <v>4.5439353542975569</v>
      </c>
      <c r="P1852">
        <f t="shared" si="328"/>
        <v>5</v>
      </c>
      <c r="Q1852">
        <f t="shared" si="329"/>
        <v>81000</v>
      </c>
      <c r="R1852">
        <f t="shared" si="330"/>
        <v>16500</v>
      </c>
      <c r="S1852" s="3">
        <f>(L1852-R1852)/(Q1852-R1852)*100</f>
        <v>14.883720930232558</v>
      </c>
    </row>
    <row r="1853" spans="1:19" ht="14.45" x14ac:dyDescent="0.3">
      <c r="A1853">
        <v>10</v>
      </c>
      <c r="C1853" t="str">
        <f t="shared" si="322"/>
        <v>ODS10«</v>
      </c>
      <c r="D1853" s="8" t="s">
        <v>13</v>
      </c>
      <c r="E1853" s="8"/>
      <c r="F1853" s="2">
        <v>29900</v>
      </c>
      <c r="G1853" s="2">
        <v>29900</v>
      </c>
      <c r="H1853" s="2">
        <v>30500</v>
      </c>
      <c r="I1853" s="2">
        <v>31200</v>
      </c>
      <c r="J1853" s="2">
        <v>32600</v>
      </c>
      <c r="K1853" s="2">
        <v>33700</v>
      </c>
      <c r="L1853" s="2">
        <v>34700</v>
      </c>
      <c r="M1853" s="2"/>
      <c r="N1853">
        <f>(L1853/G1853)^(1/5)-1</f>
        <v>3.0223986592616603E-2</v>
      </c>
      <c r="O1853">
        <f t="shared" si="327"/>
        <v>3.0223986592616603</v>
      </c>
      <c r="P1853">
        <f t="shared" si="328"/>
        <v>5</v>
      </c>
      <c r="Q1853">
        <f t="shared" si="329"/>
        <v>81000</v>
      </c>
      <c r="R1853">
        <f t="shared" si="330"/>
        <v>16500</v>
      </c>
      <c r="S1853" s="3">
        <f>(L1853-R1853)/(Q1853-R1853)*100</f>
        <v>28.217054263565895</v>
      </c>
    </row>
    <row r="1854" spans="1:19" ht="14.45" x14ac:dyDescent="0.3">
      <c r="A1854">
        <v>10</v>
      </c>
      <c r="C1854" t="str">
        <f t="shared" si="322"/>
        <v>ODS10«</v>
      </c>
      <c r="D1854" s="8" t="s">
        <v>14</v>
      </c>
      <c r="E1854" s="8"/>
      <c r="F1854" s="2">
        <v>28500</v>
      </c>
      <c r="G1854" s="2">
        <v>28800</v>
      </c>
      <c r="H1854" s="2">
        <v>29400</v>
      </c>
      <c r="I1854" s="2">
        <v>29800</v>
      </c>
      <c r="J1854" s="2">
        <v>30500</v>
      </c>
      <c r="K1854" s="2">
        <v>31500</v>
      </c>
      <c r="L1854" s="2">
        <v>33100</v>
      </c>
      <c r="M1854" s="2"/>
      <c r="N1854">
        <f>(L1854/G1854)^(1/5)-1</f>
        <v>2.8222495626172073E-2</v>
      </c>
      <c r="O1854">
        <f t="shared" si="327"/>
        <v>2.8222495626172073</v>
      </c>
      <c r="P1854">
        <f t="shared" si="328"/>
        <v>5</v>
      </c>
      <c r="Q1854">
        <f t="shared" si="329"/>
        <v>81000</v>
      </c>
      <c r="R1854">
        <f t="shared" si="330"/>
        <v>16500</v>
      </c>
      <c r="S1854" s="3">
        <f>(L1854-R1854)/(Q1854-R1854)*100</f>
        <v>25.736434108527135</v>
      </c>
    </row>
    <row r="1855" spans="1:19" ht="14.45" x14ac:dyDescent="0.3">
      <c r="A1855">
        <v>10</v>
      </c>
      <c r="C1855" t="str">
        <f t="shared" si="322"/>
        <v>ODS10«</v>
      </c>
      <c r="D1855" s="8" t="s">
        <v>15</v>
      </c>
      <c r="E1855" s="8"/>
      <c r="F1855" s="2">
        <v>18700</v>
      </c>
      <c r="G1855" s="2">
        <v>19100</v>
      </c>
      <c r="H1855" s="2">
        <v>19200</v>
      </c>
      <c r="I1855" s="2">
        <v>19100</v>
      </c>
      <c r="J1855" s="2">
        <v>19700</v>
      </c>
      <c r="K1855" s="2">
        <v>20100</v>
      </c>
      <c r="L1855" s="2">
        <v>20700</v>
      </c>
      <c r="M1855" s="2"/>
      <c r="N1855">
        <f>(L1855/G1855)^(1/5)-1</f>
        <v>1.6219199112049276E-2</v>
      </c>
      <c r="O1855">
        <f t="shared" si="327"/>
        <v>1.6219199112049276</v>
      </c>
      <c r="P1855">
        <f t="shared" si="328"/>
        <v>4.0547997780123186</v>
      </c>
      <c r="Q1855">
        <f t="shared" si="329"/>
        <v>81000</v>
      </c>
      <c r="R1855">
        <f t="shared" si="330"/>
        <v>16500</v>
      </c>
      <c r="S1855" s="3">
        <f>(L1855-R1855)/(Q1855-R1855)*100</f>
        <v>6.5116279069767442</v>
      </c>
    </row>
    <row r="1856" spans="1:19" ht="14.45" x14ac:dyDescent="0.3">
      <c r="A1856">
        <v>10</v>
      </c>
      <c r="C1856" t="str">
        <f t="shared" si="322"/>
        <v>ODS10«</v>
      </c>
      <c r="D1856" s="8" t="s">
        <v>16</v>
      </c>
      <c r="E1856" s="8"/>
      <c r="F1856" s="2">
        <v>17700</v>
      </c>
      <c r="G1856" s="2">
        <v>18400</v>
      </c>
      <c r="H1856" s="2">
        <v>19200</v>
      </c>
      <c r="I1856" s="2">
        <v>19400</v>
      </c>
      <c r="J1856" s="2">
        <v>20200</v>
      </c>
      <c r="K1856" s="2">
        <v>21600</v>
      </c>
      <c r="L1856" s="2">
        <v>22800</v>
      </c>
      <c r="M1856" s="2"/>
      <c r="N1856">
        <f>(L1856/G1856)^(1/5)-1</f>
        <v>4.3814690588328764E-2</v>
      </c>
      <c r="O1856">
        <f t="shared" si="327"/>
        <v>4.3814690588328764</v>
      </c>
      <c r="P1856">
        <f t="shared" si="328"/>
        <v>5</v>
      </c>
      <c r="Q1856">
        <f t="shared" si="329"/>
        <v>81000</v>
      </c>
      <c r="R1856">
        <f t="shared" si="330"/>
        <v>16500</v>
      </c>
      <c r="S1856" s="3">
        <f>(L1856-R1856)/(Q1856-R1856)*100</f>
        <v>9.7674418604651159</v>
      </c>
    </row>
    <row r="1857" spans="1:19" ht="14.45" x14ac:dyDescent="0.3">
      <c r="A1857">
        <v>10</v>
      </c>
      <c r="C1857" t="str">
        <f t="shared" si="322"/>
        <v>ODS10«</v>
      </c>
      <c r="D1857" s="8" t="s">
        <v>17</v>
      </c>
      <c r="E1857" s="8"/>
      <c r="F1857" s="2">
        <v>34600</v>
      </c>
      <c r="G1857" s="2">
        <v>36700</v>
      </c>
      <c r="H1857" s="2">
        <v>49700</v>
      </c>
      <c r="I1857" s="2">
        <v>49900</v>
      </c>
      <c r="J1857" s="2">
        <v>54100</v>
      </c>
      <c r="K1857" s="2">
        <v>57600</v>
      </c>
      <c r="L1857" s="2">
        <v>60200</v>
      </c>
      <c r="M1857" s="2"/>
      <c r="N1857">
        <f>(L1857/G1857)^(1/5)-1</f>
        <v>0.10404324628893269</v>
      </c>
      <c r="O1857">
        <f t="shared" si="327"/>
        <v>10.404324628893269</v>
      </c>
      <c r="P1857">
        <f t="shared" si="328"/>
        <v>5</v>
      </c>
      <c r="Q1857">
        <f t="shared" si="329"/>
        <v>81000</v>
      </c>
      <c r="R1857">
        <f t="shared" si="330"/>
        <v>16500</v>
      </c>
      <c r="S1857" s="3">
        <f>(L1857-R1857)/(Q1857-R1857)*100</f>
        <v>67.751937984496124</v>
      </c>
    </row>
    <row r="1858" spans="1:19" ht="14.45" x14ac:dyDescent="0.3">
      <c r="A1858">
        <v>10</v>
      </c>
      <c r="C1858" t="str">
        <f t="shared" si="322"/>
        <v>ODS10«</v>
      </c>
      <c r="D1858" s="8" t="s">
        <v>18</v>
      </c>
      <c r="E1858" s="8"/>
      <c r="F1858" s="2">
        <v>26000</v>
      </c>
      <c r="G1858" s="2">
        <v>25900</v>
      </c>
      <c r="H1858" s="2">
        <v>26500</v>
      </c>
      <c r="I1858" s="2">
        <v>27700</v>
      </c>
      <c r="J1858" s="2">
        <v>28600</v>
      </c>
      <c r="K1858" s="2">
        <v>29200</v>
      </c>
      <c r="L1858" s="2">
        <v>29800</v>
      </c>
      <c r="M1858" s="2"/>
      <c r="N1858">
        <f>(L1858/G1858)^(1/5)-1</f>
        <v>2.8450278215445213E-2</v>
      </c>
      <c r="O1858">
        <f t="shared" si="327"/>
        <v>2.8450278215445213</v>
      </c>
      <c r="P1858">
        <f t="shared" si="328"/>
        <v>5</v>
      </c>
      <c r="Q1858">
        <f t="shared" si="329"/>
        <v>81000</v>
      </c>
      <c r="R1858">
        <f t="shared" si="330"/>
        <v>16500</v>
      </c>
      <c r="S1858" s="3">
        <f>(L1858-R1858)/(Q1858-R1858)*100</f>
        <v>20.620155038759691</v>
      </c>
    </row>
    <row r="1859" spans="1:19" ht="14.45" x14ac:dyDescent="0.3">
      <c r="A1859">
        <v>10</v>
      </c>
      <c r="C1859" t="str">
        <f t="shared" si="322"/>
        <v>ODS10«</v>
      </c>
      <c r="D1859" s="8" t="s">
        <v>19</v>
      </c>
      <c r="E1859" s="8"/>
      <c r="F1859" s="2">
        <v>16500</v>
      </c>
      <c r="G1859" s="2">
        <v>17100</v>
      </c>
      <c r="H1859" s="2">
        <v>17900</v>
      </c>
      <c r="I1859" s="2">
        <v>18500</v>
      </c>
      <c r="J1859" s="2">
        <v>19700</v>
      </c>
      <c r="K1859" s="2">
        <v>20900</v>
      </c>
      <c r="L1859" s="2">
        <v>21500</v>
      </c>
      <c r="M1859" s="2"/>
      <c r="N1859">
        <f>(L1859/G1859)^(1/5)-1</f>
        <v>4.6859672075937553E-2</v>
      </c>
      <c r="O1859">
        <f t="shared" si="327"/>
        <v>4.6859672075937553</v>
      </c>
      <c r="P1859">
        <f t="shared" si="328"/>
        <v>5</v>
      </c>
      <c r="Q1859">
        <f t="shared" si="329"/>
        <v>81000</v>
      </c>
      <c r="R1859">
        <f t="shared" si="330"/>
        <v>16500</v>
      </c>
      <c r="S1859" s="3">
        <f>(L1859-R1859)/(Q1859-R1859)*100</f>
        <v>7.7519379844961236</v>
      </c>
    </row>
    <row r="1860" spans="1:19" ht="14.45" x14ac:dyDescent="0.3">
      <c r="A1860">
        <v>10</v>
      </c>
      <c r="C1860" t="str">
        <f t="shared" si="322"/>
        <v>ODS10«</v>
      </c>
      <c r="D1860" s="8" t="s">
        <v>20</v>
      </c>
      <c r="E1860" s="8"/>
      <c r="F1860" s="2">
        <v>19300</v>
      </c>
      <c r="G1860" s="2">
        <v>20200</v>
      </c>
      <c r="H1860" s="2">
        <v>20700</v>
      </c>
      <c r="I1860" s="2">
        <v>21500</v>
      </c>
      <c r="J1860" s="2">
        <v>23200</v>
      </c>
      <c r="K1860" s="2">
        <v>24600</v>
      </c>
      <c r="L1860" s="2">
        <v>26000</v>
      </c>
      <c r="M1860" s="2"/>
      <c r="N1860">
        <f>(L1860/G1860)^(1/5)-1</f>
        <v>5.1778758639925426E-2</v>
      </c>
      <c r="O1860">
        <f t="shared" si="327"/>
        <v>5.1778758639925426</v>
      </c>
      <c r="P1860">
        <f t="shared" si="328"/>
        <v>5</v>
      </c>
      <c r="Q1860">
        <f t="shared" si="329"/>
        <v>81000</v>
      </c>
      <c r="R1860">
        <f t="shared" si="330"/>
        <v>16500</v>
      </c>
      <c r="S1860" s="3">
        <f>(L1860-R1860)/(Q1860-R1860)*100</f>
        <v>14.728682170542637</v>
      </c>
    </row>
    <row r="1861" spans="1:19" ht="14.45" x14ac:dyDescent="0.3">
      <c r="A1861">
        <v>10</v>
      </c>
      <c r="C1861" t="str">
        <f t="shared" si="322"/>
        <v>ODS10«</v>
      </c>
      <c r="D1861" s="8" t="s">
        <v>21</v>
      </c>
      <c r="E1861" s="8"/>
      <c r="F1861" s="2">
        <v>68700</v>
      </c>
      <c r="G1861" s="2">
        <v>72300</v>
      </c>
      <c r="H1861" s="2">
        <v>74600</v>
      </c>
      <c r="I1861" s="2">
        <v>76600</v>
      </c>
      <c r="J1861" s="2">
        <v>77000</v>
      </c>
      <c r="K1861" s="2">
        <v>79000</v>
      </c>
      <c r="L1861" s="2">
        <v>81000</v>
      </c>
      <c r="M1861" s="2"/>
      <c r="N1861">
        <f>(L1861/G1861)^(1/5)-1</f>
        <v>2.2985185156365384E-2</v>
      </c>
      <c r="O1861">
        <f t="shared" si="327"/>
        <v>2.2985185156365384</v>
      </c>
      <c r="P1861">
        <f t="shared" si="328"/>
        <v>5</v>
      </c>
      <c r="Q1861">
        <f t="shared" si="329"/>
        <v>81000</v>
      </c>
      <c r="R1861">
        <f t="shared" si="330"/>
        <v>16500</v>
      </c>
      <c r="S1861" s="3">
        <f>(L1861-R1861)/(Q1861-R1861)*100</f>
        <v>100</v>
      </c>
    </row>
    <row r="1862" spans="1:19" ht="14.45" x14ac:dyDescent="0.3">
      <c r="A1862">
        <v>10</v>
      </c>
      <c r="C1862" t="str">
        <f t="shared" si="322"/>
        <v>ODS10«</v>
      </c>
      <c r="D1862" s="8" t="s">
        <v>22</v>
      </c>
      <c r="E1862" s="8"/>
      <c r="F1862" s="2">
        <v>23300</v>
      </c>
      <c r="G1862" s="2">
        <v>24600</v>
      </c>
      <c r="H1862" s="2">
        <v>26900</v>
      </c>
      <c r="I1862" s="2">
        <v>27600</v>
      </c>
      <c r="J1862" s="2">
        <v>29200</v>
      </c>
      <c r="K1862" s="2">
        <v>29900</v>
      </c>
      <c r="L1862" s="2">
        <v>31100</v>
      </c>
      <c r="M1862" s="2"/>
      <c r="N1862">
        <f>(L1862/G1862)^(1/5)-1</f>
        <v>4.8009106478913655E-2</v>
      </c>
      <c r="O1862">
        <f t="shared" si="327"/>
        <v>4.8009106478913655</v>
      </c>
      <c r="P1862">
        <f t="shared" si="328"/>
        <v>5</v>
      </c>
      <c r="Q1862">
        <f t="shared" si="329"/>
        <v>81000</v>
      </c>
      <c r="R1862">
        <f t="shared" si="330"/>
        <v>16500</v>
      </c>
      <c r="S1862" s="3">
        <f>(L1862-R1862)/(Q1862-R1862)*100</f>
        <v>22.635658914728683</v>
      </c>
    </row>
    <row r="1863" spans="1:19" ht="14.45" x14ac:dyDescent="0.3">
      <c r="A1863">
        <v>10</v>
      </c>
      <c r="C1863" t="str">
        <f t="shared" si="322"/>
        <v>ODS10«</v>
      </c>
      <c r="D1863" s="8" t="s">
        <v>23</v>
      </c>
      <c r="E1863" s="8"/>
      <c r="F1863" s="2">
        <v>35500</v>
      </c>
      <c r="G1863" s="2">
        <v>35300</v>
      </c>
      <c r="H1863" s="2">
        <v>36200</v>
      </c>
      <c r="I1863" s="2">
        <v>36300</v>
      </c>
      <c r="J1863" s="2">
        <v>37800</v>
      </c>
      <c r="K1863" s="2">
        <v>39300</v>
      </c>
      <c r="L1863" s="2">
        <v>39900</v>
      </c>
      <c r="M1863" s="2"/>
      <c r="N1863">
        <f>(L1863/G1863)^(1/5)-1</f>
        <v>2.4801230161359156E-2</v>
      </c>
      <c r="O1863">
        <f t="shared" si="327"/>
        <v>2.4801230161359156</v>
      </c>
      <c r="P1863">
        <f t="shared" si="328"/>
        <v>5</v>
      </c>
      <c r="Q1863">
        <f t="shared" si="329"/>
        <v>81000</v>
      </c>
      <c r="R1863">
        <f t="shared" si="330"/>
        <v>16500</v>
      </c>
      <c r="S1863" s="3">
        <f>(L1863-R1863)/(Q1863-R1863)*100</f>
        <v>36.279069767441861</v>
      </c>
    </row>
    <row r="1864" spans="1:19" ht="14.45" x14ac:dyDescent="0.3">
      <c r="A1864">
        <v>10</v>
      </c>
      <c r="C1864" t="str">
        <f t="shared" si="322"/>
        <v>ODS10«</v>
      </c>
      <c r="D1864" s="8" t="s">
        <v>24</v>
      </c>
      <c r="E1864" s="8"/>
      <c r="F1864" s="2">
        <v>17500</v>
      </c>
      <c r="G1864" s="2">
        <v>18000</v>
      </c>
      <c r="H1864" s="2">
        <v>19100</v>
      </c>
      <c r="I1864" s="2">
        <v>19400</v>
      </c>
      <c r="J1864" s="2">
        <v>20400</v>
      </c>
      <c r="K1864" s="2">
        <v>21400</v>
      </c>
      <c r="L1864" s="2">
        <v>22700</v>
      </c>
      <c r="M1864" s="2"/>
      <c r="N1864">
        <f>(L1864/G1864)^(1/5)-1</f>
        <v>4.7491892909399036E-2</v>
      </c>
      <c r="O1864">
        <f t="shared" si="327"/>
        <v>4.7491892909399036</v>
      </c>
      <c r="P1864">
        <f t="shared" si="328"/>
        <v>5</v>
      </c>
      <c r="Q1864">
        <f t="shared" si="329"/>
        <v>81000</v>
      </c>
      <c r="R1864">
        <f t="shared" si="330"/>
        <v>16500</v>
      </c>
      <c r="S1864" s="3">
        <f>(L1864-R1864)/(Q1864-R1864)*100</f>
        <v>9.6124031007751931</v>
      </c>
    </row>
    <row r="1865" spans="1:19" ht="14.45" x14ac:dyDescent="0.3">
      <c r="A1865">
        <v>10</v>
      </c>
      <c r="C1865" t="str">
        <f t="shared" si="322"/>
        <v>ODS10«</v>
      </c>
      <c r="D1865" s="8" t="s">
        <v>25</v>
      </c>
      <c r="E1865" s="8"/>
      <c r="F1865" s="2">
        <v>20200</v>
      </c>
      <c r="G1865" s="2">
        <v>20600</v>
      </c>
      <c r="H1865" s="2">
        <v>21300</v>
      </c>
      <c r="I1865" s="2">
        <v>21900</v>
      </c>
      <c r="J1865" s="2">
        <v>22700</v>
      </c>
      <c r="K1865" s="2">
        <v>23700</v>
      </c>
      <c r="L1865" s="2">
        <v>24700</v>
      </c>
      <c r="M1865" s="2"/>
      <c r="N1865">
        <f>(L1865/G1865)^(1/5)-1</f>
        <v>3.6969413431227727E-2</v>
      </c>
      <c r="O1865">
        <f t="shared" si="327"/>
        <v>3.6969413431227727</v>
      </c>
      <c r="P1865">
        <f t="shared" si="328"/>
        <v>5</v>
      </c>
      <c r="Q1865">
        <f t="shared" si="329"/>
        <v>81000</v>
      </c>
      <c r="R1865">
        <f t="shared" si="330"/>
        <v>16500</v>
      </c>
      <c r="S1865" s="3">
        <f>(L1865-R1865)/(Q1865-R1865)*100</f>
        <v>12.713178294573643</v>
      </c>
    </row>
    <row r="1866" spans="1:19" ht="14.45" x14ac:dyDescent="0.3">
      <c r="A1866">
        <v>10</v>
      </c>
      <c r="C1866" t="str">
        <f t="shared" si="322"/>
        <v>ODS10«</v>
      </c>
      <c r="D1866" s="8" t="s">
        <v>26</v>
      </c>
      <c r="E1866" s="8"/>
      <c r="F1866" s="2">
        <v>22200</v>
      </c>
      <c r="G1866" s="2">
        <v>23300</v>
      </c>
      <c r="H1866" s="2">
        <v>24400</v>
      </c>
      <c r="I1866" s="2">
        <v>25100</v>
      </c>
      <c r="J1866" s="2">
        <v>26700</v>
      </c>
      <c r="K1866" s="2">
        <v>27900</v>
      </c>
      <c r="L1866" s="2">
        <v>28900</v>
      </c>
      <c r="M1866" s="2"/>
      <c r="N1866">
        <f>(L1866/G1866)^(1/5)-1</f>
        <v>4.4018956548751653E-2</v>
      </c>
      <c r="O1866">
        <f t="shared" si="327"/>
        <v>4.4018956548751653</v>
      </c>
      <c r="P1866">
        <f t="shared" si="328"/>
        <v>5</v>
      </c>
      <c r="Q1866">
        <f t="shared" si="329"/>
        <v>81000</v>
      </c>
      <c r="R1866">
        <f t="shared" si="330"/>
        <v>16500</v>
      </c>
      <c r="S1866" s="3">
        <f>(L1866-R1866)/(Q1866-R1866)*100</f>
        <v>19.224806201550386</v>
      </c>
    </row>
    <row r="1867" spans="1:19" ht="14.45" x14ac:dyDescent="0.3">
      <c r="A1867">
        <v>10</v>
      </c>
      <c r="C1867" t="str">
        <f t="shared" si="322"/>
        <v>ODS10«</v>
      </c>
      <c r="D1867" s="8" t="s">
        <v>27</v>
      </c>
      <c r="E1867" s="8"/>
      <c r="F1867" s="2">
        <v>14300</v>
      </c>
      <c r="G1867" s="2">
        <v>14800</v>
      </c>
      <c r="H1867" s="2">
        <v>15500</v>
      </c>
      <c r="I1867" s="2">
        <v>16800</v>
      </c>
      <c r="J1867" s="2">
        <v>18600</v>
      </c>
      <c r="K1867" s="2">
        <v>19800</v>
      </c>
      <c r="L1867" s="2">
        <v>21700</v>
      </c>
      <c r="M1867" s="2"/>
      <c r="N1867">
        <f>(L1867/G1867)^(1/5)-1</f>
        <v>7.9542149881521418E-2</v>
      </c>
      <c r="O1867">
        <f t="shared" si="327"/>
        <v>7.9542149881521418</v>
      </c>
      <c r="P1867">
        <f t="shared" si="328"/>
        <v>5</v>
      </c>
      <c r="Q1867">
        <f t="shared" si="329"/>
        <v>81000</v>
      </c>
      <c r="R1867">
        <f t="shared" si="330"/>
        <v>16500</v>
      </c>
      <c r="S1867" s="3">
        <f>(L1867-R1867)/(Q1867-R1867)*100</f>
        <v>8.0620155038759691</v>
      </c>
    </row>
    <row r="1868" spans="1:19" ht="14.45" x14ac:dyDescent="0.3">
      <c r="A1868">
        <v>10</v>
      </c>
      <c r="C1868" t="str">
        <f t="shared" si="322"/>
        <v>ODS10«</v>
      </c>
      <c r="D1868" s="8" t="s">
        <v>28</v>
      </c>
      <c r="E1868" s="8"/>
      <c r="F1868" s="2">
        <v>33400</v>
      </c>
      <c r="G1868" s="2">
        <v>33800</v>
      </c>
      <c r="H1868" s="2">
        <v>35300</v>
      </c>
      <c r="I1868" s="2">
        <v>35000</v>
      </c>
      <c r="J1868" s="2">
        <v>35700</v>
      </c>
      <c r="K1868" s="2">
        <v>36300</v>
      </c>
      <c r="L1868" s="2">
        <v>37000</v>
      </c>
      <c r="M1868" s="2"/>
      <c r="N1868">
        <f>(L1868/G1868)^(1/5)-1</f>
        <v>1.8256063172062076E-2</v>
      </c>
      <c r="O1868">
        <f t="shared" si="327"/>
        <v>1.8256063172062076</v>
      </c>
      <c r="P1868">
        <f t="shared" si="328"/>
        <v>4.5640157930155194</v>
      </c>
      <c r="Q1868">
        <f t="shared" si="329"/>
        <v>81000</v>
      </c>
      <c r="R1868">
        <f t="shared" si="330"/>
        <v>16500</v>
      </c>
      <c r="S1868" s="3">
        <f>(L1868-R1868)/(Q1868-R1868)*100</f>
        <v>31.782945736434108</v>
      </c>
    </row>
    <row r="1869" spans="1:19" ht="14.45" x14ac:dyDescent="0.3">
      <c r="A1869">
        <v>10</v>
      </c>
      <c r="C1869" t="str">
        <f t="shared" si="322"/>
        <v>ODS10«</v>
      </c>
      <c r="D1869" s="8" t="s">
        <v>29</v>
      </c>
      <c r="E1869" s="8"/>
      <c r="F1869" s="2">
        <v>26000</v>
      </c>
      <c r="G1869" s="2">
        <v>26600</v>
      </c>
      <c r="H1869" s="2">
        <v>27500</v>
      </c>
      <c r="I1869" s="2">
        <v>28200</v>
      </c>
      <c r="J1869" s="2">
        <v>29300</v>
      </c>
      <c r="K1869" s="2">
        <v>30200</v>
      </c>
      <c r="L1869" s="2">
        <v>31200</v>
      </c>
      <c r="M1869" s="2"/>
      <c r="N1869">
        <f>(L1869/G1869)^(1/5)-1</f>
        <v>3.241567911925447E-2</v>
      </c>
      <c r="O1869">
        <f t="shared" si="327"/>
        <v>3.241567911925447</v>
      </c>
      <c r="P1869">
        <f t="shared" si="328"/>
        <v>5</v>
      </c>
      <c r="Q1869">
        <f t="shared" si="329"/>
        <v>81000</v>
      </c>
      <c r="R1869">
        <f t="shared" si="330"/>
        <v>16500</v>
      </c>
      <c r="S1869" s="3">
        <f>(L1869-R1869)/(Q1869-R1869)*100</f>
        <v>22.790697674418606</v>
      </c>
    </row>
    <row r="1870" spans="1:19" ht="14.45" x14ac:dyDescent="0.3">
      <c r="A1870">
        <v>10</v>
      </c>
      <c r="C1870" t="str">
        <f t="shared" si="322"/>
        <v>ODS10«</v>
      </c>
      <c r="D1870" s="7" t="s">
        <v>134</v>
      </c>
      <c r="E1870" s="7"/>
      <c r="F1870" s="2"/>
      <c r="G1870" s="2"/>
      <c r="H1870" s="2"/>
      <c r="I1870" s="2"/>
      <c r="J1870" s="2"/>
      <c r="K1870" s="2"/>
      <c r="L1870" s="2"/>
      <c r="M1870" s="2"/>
      <c r="O1870" t="s">
        <v>161</v>
      </c>
      <c r="S1870" s="3"/>
    </row>
    <row r="1871" spans="1:19" ht="14.45" x14ac:dyDescent="0.3">
      <c r="A1871">
        <v>10</v>
      </c>
      <c r="C1871" t="str">
        <f t="shared" si="322"/>
        <v>ODS10«</v>
      </c>
      <c r="D1871" s="8" t="s">
        <v>2</v>
      </c>
      <c r="E1871" s="8"/>
      <c r="F1871" s="2">
        <v>21.8</v>
      </c>
      <c r="G1871" s="2">
        <v>21</v>
      </c>
      <c r="H1871" s="2">
        <v>21.4</v>
      </c>
      <c r="I1871" s="2">
        <v>21.7</v>
      </c>
      <c r="J1871" s="2">
        <v>22</v>
      </c>
      <c r="K1871" s="2">
        <v>21.2</v>
      </c>
      <c r="L1871" s="2">
        <v>21.7</v>
      </c>
      <c r="M1871" s="2"/>
      <c r="N1871">
        <f>IF(AND(H1871=0,L1871=0),"",(L1871/G1871)^(1/5)-1)</f>
        <v>6.5795150976679651E-3</v>
      </c>
      <c r="O1871">
        <f>IF(N1871="","",-N1871*100)</f>
        <v>-0.65795150976679651</v>
      </c>
      <c r="P1871" s="5">
        <f>IF(O1871="",5,IF(O1871&lt;-2,-5,IF(O1871&gt;2,5,2.5*O1871)))</f>
        <v>-1.6448787744169913</v>
      </c>
      <c r="Q1871">
        <f>MIN($L$1871:$L$1897)</f>
        <v>16.399999999999999</v>
      </c>
      <c r="R1871">
        <f>MAX($L$1871:$L$1897)</f>
        <v>25.1</v>
      </c>
      <c r="S1871" s="3">
        <f>IF(O1871="",0,(L1871-R1871)/(Q1871-R1871)*100)</f>
        <v>39.080459770114956</v>
      </c>
    </row>
    <row r="1872" spans="1:19" ht="14.45" x14ac:dyDescent="0.3">
      <c r="A1872">
        <v>10</v>
      </c>
      <c r="C1872" t="str">
        <f t="shared" si="322"/>
        <v>ODS10«</v>
      </c>
      <c r="D1872" s="8" t="s">
        <v>3</v>
      </c>
      <c r="E1872" s="8"/>
      <c r="F1872" s="2">
        <v>23.1</v>
      </c>
      <c r="G1872" s="2">
        <v>23</v>
      </c>
      <c r="H1872" s="2">
        <v>23.1</v>
      </c>
      <c r="I1872" s="2">
        <v>23</v>
      </c>
      <c r="J1872" s="2">
        <v>22.7</v>
      </c>
      <c r="K1872" s="2">
        <v>23.2</v>
      </c>
      <c r="L1872" s="2">
        <v>22.9</v>
      </c>
      <c r="M1872" s="2"/>
      <c r="N1872">
        <f t="shared" ref="N1872:N1898" si="331">IF(AND(H1872=0,L1872=0),"",(L1872/G1872)^(1/5)-1)</f>
        <v>-8.7108146186998248E-4</v>
      </c>
      <c r="O1872">
        <f t="shared" ref="O1872:O1898" si="332">IF(N1872="","",-N1872*100)</f>
        <v>8.7108146186998248E-2</v>
      </c>
      <c r="P1872" s="5">
        <f t="shared" ref="P1872:P1898" si="333">IF(O1872&lt;-2,-5,IF(O1872&gt;2,5,2.5*O1872))</f>
        <v>0.21777036546749562</v>
      </c>
      <c r="Q1872">
        <f t="shared" ref="Q1872:Q1898" si="334">MIN($L$1871:$L$1897)</f>
        <v>16.399999999999999</v>
      </c>
      <c r="R1872">
        <f t="shared" ref="R1872:R1898" si="335">MAX($L$1871:$L$1897)</f>
        <v>25.1</v>
      </c>
      <c r="S1872" s="3">
        <f t="shared" ref="S1872:S1898" si="336">IF(O1872="",0,(L1872-R1872)/(Q1872-R1872)*100)</f>
        <v>25.287356321839106</v>
      </c>
    </row>
    <row r="1873" spans="1:19" ht="14.45" x14ac:dyDescent="0.3">
      <c r="A1873">
        <v>10</v>
      </c>
      <c r="C1873" t="str">
        <f t="shared" si="322"/>
        <v>ODS10«</v>
      </c>
      <c r="D1873" s="8" t="s">
        <v>4</v>
      </c>
      <c r="E1873" s="8"/>
      <c r="F1873" s="2">
        <v>23.3</v>
      </c>
      <c r="G1873" s="2">
        <v>23.2</v>
      </c>
      <c r="H1873" s="2">
        <v>23.2</v>
      </c>
      <c r="I1873" s="2">
        <v>23</v>
      </c>
      <c r="J1873" s="2">
        <v>23.2</v>
      </c>
      <c r="K1873" s="2">
        <v>23.3</v>
      </c>
      <c r="L1873" s="2">
        <v>23.9</v>
      </c>
      <c r="M1873" s="2"/>
      <c r="N1873">
        <f t="shared" si="331"/>
        <v>5.962944044239471E-3</v>
      </c>
      <c r="O1873">
        <f t="shared" si="332"/>
        <v>-0.5962944044239471</v>
      </c>
      <c r="P1873" s="5">
        <f t="shared" si="333"/>
        <v>-1.4907360110598677</v>
      </c>
      <c r="Q1873">
        <f t="shared" si="334"/>
        <v>16.399999999999999</v>
      </c>
      <c r="R1873">
        <f t="shared" si="335"/>
        <v>25.1</v>
      </c>
      <c r="S1873" s="3">
        <f t="shared" si="336"/>
        <v>13.79310344827589</v>
      </c>
    </row>
    <row r="1874" spans="1:19" ht="14.45" x14ac:dyDescent="0.3">
      <c r="A1874">
        <v>10</v>
      </c>
      <c r="C1874" t="str">
        <f t="shared" si="322"/>
        <v>ODS10«</v>
      </c>
      <c r="D1874" s="8" t="s">
        <v>5</v>
      </c>
      <c r="E1874" s="8"/>
      <c r="F1874" s="2">
        <v>18.5</v>
      </c>
      <c r="G1874" s="2">
        <v>18.399999999999999</v>
      </c>
      <c r="H1874" s="2">
        <v>17.8</v>
      </c>
      <c r="I1874" s="2">
        <v>17.2</v>
      </c>
      <c r="J1874" s="2">
        <v>16.5</v>
      </c>
      <c r="K1874" s="2">
        <v>17</v>
      </c>
      <c r="L1874" s="2">
        <v>16.399999999999999</v>
      </c>
      <c r="M1874" s="2"/>
      <c r="N1874">
        <f t="shared" si="331"/>
        <v>-2.275106681231287E-2</v>
      </c>
      <c r="O1874">
        <f t="shared" si="332"/>
        <v>2.275106681231287</v>
      </c>
      <c r="P1874" s="5">
        <f t="shared" si="333"/>
        <v>5</v>
      </c>
      <c r="Q1874">
        <f t="shared" si="334"/>
        <v>16.399999999999999</v>
      </c>
      <c r="R1874">
        <f t="shared" si="335"/>
        <v>25.1</v>
      </c>
      <c r="S1874" s="3">
        <f t="shared" si="336"/>
        <v>100</v>
      </c>
    </row>
    <row r="1875" spans="1:19" ht="14.45" x14ac:dyDescent="0.3">
      <c r="A1875">
        <v>10</v>
      </c>
      <c r="C1875" t="str">
        <f t="shared" si="322"/>
        <v>ODS10«</v>
      </c>
      <c r="D1875" s="8" t="s">
        <v>6</v>
      </c>
      <c r="E1875" s="8"/>
      <c r="F1875" s="2">
        <v>20.8</v>
      </c>
      <c r="G1875" s="2">
        <v>19.899999999999999</v>
      </c>
      <c r="H1875" s="2">
        <v>20.100000000000001</v>
      </c>
      <c r="I1875" s="2">
        <v>20.7</v>
      </c>
      <c r="J1875" s="2">
        <v>21.4</v>
      </c>
      <c r="K1875" s="2">
        <v>22.1</v>
      </c>
      <c r="L1875" s="2">
        <v>21.5</v>
      </c>
      <c r="M1875" s="2"/>
      <c r="N1875">
        <f t="shared" si="331"/>
        <v>1.5586868206529214E-2</v>
      </c>
      <c r="O1875">
        <f t="shared" si="332"/>
        <v>-1.5586868206529214</v>
      </c>
      <c r="P1875" s="5">
        <f t="shared" si="333"/>
        <v>-3.8967170516323035</v>
      </c>
      <c r="Q1875">
        <f t="shared" si="334"/>
        <v>16.399999999999999</v>
      </c>
      <c r="R1875">
        <f t="shared" si="335"/>
        <v>25.1</v>
      </c>
      <c r="S1875" s="3">
        <f t="shared" si="336"/>
        <v>41.379310344827594</v>
      </c>
    </row>
    <row r="1876" spans="1:19" ht="14.45" x14ac:dyDescent="0.3">
      <c r="A1876">
        <v>10</v>
      </c>
      <c r="C1876" t="str">
        <f t="shared" si="322"/>
        <v>ODS10«</v>
      </c>
      <c r="D1876" s="8" t="s">
        <v>7</v>
      </c>
      <c r="E1876" s="8"/>
      <c r="F1876" s="2">
        <v>20.399999999999999</v>
      </c>
      <c r="G1876" s="2">
        <v>20.6</v>
      </c>
      <c r="H1876" s="2">
        <v>20.3</v>
      </c>
      <c r="I1876" s="2">
        <v>20.9</v>
      </c>
      <c r="J1876" s="2">
        <v>20.8</v>
      </c>
      <c r="K1876" s="2">
        <v>20.9</v>
      </c>
      <c r="L1876" s="2">
        <v>21.3</v>
      </c>
      <c r="M1876" s="2"/>
      <c r="N1876">
        <f t="shared" si="331"/>
        <v>6.7055817952286212E-3</v>
      </c>
      <c r="O1876">
        <f t="shared" si="332"/>
        <v>-0.67055817952286212</v>
      </c>
      <c r="P1876" s="5">
        <f t="shared" si="333"/>
        <v>-1.6763954488071553</v>
      </c>
      <c r="Q1876">
        <f t="shared" si="334"/>
        <v>16.399999999999999</v>
      </c>
      <c r="R1876">
        <f t="shared" si="335"/>
        <v>25.1</v>
      </c>
      <c r="S1876" s="3">
        <f t="shared" si="336"/>
        <v>43.678160919540225</v>
      </c>
    </row>
    <row r="1877" spans="1:19" ht="14.45" x14ac:dyDescent="0.3">
      <c r="A1877">
        <v>10</v>
      </c>
      <c r="C1877" t="str">
        <f t="shared" si="322"/>
        <v>ODS10«</v>
      </c>
      <c r="D1877" s="8" t="s">
        <v>8</v>
      </c>
      <c r="E1877" s="8"/>
      <c r="F1877" s="2">
        <v>23.5</v>
      </c>
      <c r="G1877" s="2">
        <v>23.2</v>
      </c>
      <c r="H1877" s="2">
        <v>23.2</v>
      </c>
      <c r="I1877" s="2">
        <v>23.2</v>
      </c>
      <c r="J1877" s="2">
        <v>23.3</v>
      </c>
      <c r="K1877" s="2">
        <v>23.2</v>
      </c>
      <c r="L1877" s="2">
        <v>23.2</v>
      </c>
      <c r="M1877" s="2"/>
      <c r="N1877">
        <f t="shared" si="331"/>
        <v>0</v>
      </c>
      <c r="O1877">
        <f t="shared" si="332"/>
        <v>0</v>
      </c>
      <c r="P1877" s="5">
        <f t="shared" si="333"/>
        <v>0</v>
      </c>
      <c r="Q1877">
        <f t="shared" si="334"/>
        <v>16.399999999999999</v>
      </c>
      <c r="R1877">
        <f t="shared" si="335"/>
        <v>25.1</v>
      </c>
      <c r="S1877" s="3">
        <f t="shared" si="336"/>
        <v>21.839080459770134</v>
      </c>
    </row>
    <row r="1878" spans="1:19" ht="14.45" x14ac:dyDescent="0.3">
      <c r="A1878">
        <v>10</v>
      </c>
      <c r="C1878" t="str">
        <f t="shared" ref="C1878:C1941" si="337">IF(B1878="","ODS"&amp;A1878&amp;"«","ODS"&amp;A1878&amp;"«"&amp;" e ODS"&amp;B1878&amp;"«")</f>
        <v>ODS10«</v>
      </c>
      <c r="D1878" s="8" t="s">
        <v>9</v>
      </c>
      <c r="E1878" s="8"/>
      <c r="F1878" s="2">
        <v>24.5</v>
      </c>
      <c r="G1878" s="2">
        <v>23.8</v>
      </c>
      <c r="H1878" s="2">
        <v>24.8</v>
      </c>
      <c r="I1878" s="2">
        <v>24.5</v>
      </c>
      <c r="J1878" s="2">
        <v>25</v>
      </c>
      <c r="K1878" s="2">
        <v>26.2</v>
      </c>
      <c r="L1878" s="2">
        <v>25.1</v>
      </c>
      <c r="M1878" s="2"/>
      <c r="N1878">
        <f t="shared" si="331"/>
        <v>1.0693221251345975E-2</v>
      </c>
      <c r="O1878">
        <f t="shared" si="332"/>
        <v>-1.0693221251345975</v>
      </c>
      <c r="P1878" s="5">
        <f t="shared" si="333"/>
        <v>-2.6733053128364936</v>
      </c>
      <c r="Q1878">
        <f t="shared" si="334"/>
        <v>16.399999999999999</v>
      </c>
      <c r="R1878">
        <f t="shared" si="335"/>
        <v>25.1</v>
      </c>
      <c r="S1878" s="3">
        <f t="shared" si="336"/>
        <v>0</v>
      </c>
    </row>
    <row r="1879" spans="1:19" ht="14.45" x14ac:dyDescent="0.3">
      <c r="A1879">
        <v>10</v>
      </c>
      <c r="C1879" t="str">
        <f t="shared" si="337"/>
        <v>ODS10«</v>
      </c>
      <c r="D1879" s="8" t="s">
        <v>10</v>
      </c>
      <c r="E1879" s="8"/>
      <c r="F1879" s="2">
        <v>24.4</v>
      </c>
      <c r="G1879" s="2">
        <v>24.1</v>
      </c>
      <c r="H1879" s="2">
        <v>24.4</v>
      </c>
      <c r="I1879" s="2">
        <v>24.4</v>
      </c>
      <c r="J1879" s="2">
        <v>24.8</v>
      </c>
      <c r="K1879" s="2">
        <v>25</v>
      </c>
      <c r="L1879" s="2">
        <v>24.9</v>
      </c>
      <c r="M1879" s="2"/>
      <c r="N1879">
        <f t="shared" si="331"/>
        <v>6.5525673420245845E-3</v>
      </c>
      <c r="O1879">
        <f t="shared" si="332"/>
        <v>-0.65525673420245845</v>
      </c>
      <c r="P1879" s="5">
        <f t="shared" si="333"/>
        <v>-1.6381418355061461</v>
      </c>
      <c r="Q1879">
        <f t="shared" si="334"/>
        <v>16.399999999999999</v>
      </c>
      <c r="R1879">
        <f t="shared" si="335"/>
        <v>25.1</v>
      </c>
      <c r="S1879" s="3">
        <f t="shared" si="336"/>
        <v>2.2988505747126755</v>
      </c>
    </row>
    <row r="1880" spans="1:19" ht="14.45" x14ac:dyDescent="0.3">
      <c r="A1880">
        <v>10</v>
      </c>
      <c r="C1880" t="str">
        <f t="shared" si="337"/>
        <v>ODS10«</v>
      </c>
      <c r="D1880" s="8" t="s">
        <v>11</v>
      </c>
      <c r="E1880" s="8"/>
      <c r="F1880" s="2">
        <v>18.899999999999999</v>
      </c>
      <c r="G1880" s="2">
        <v>18.2</v>
      </c>
      <c r="H1880" s="2">
        <v>18.2</v>
      </c>
      <c r="I1880" s="2">
        <v>18.399999999999999</v>
      </c>
      <c r="J1880" s="2">
        <v>18.5</v>
      </c>
      <c r="K1880" s="2">
        <v>19.100000000000001</v>
      </c>
      <c r="L1880" s="2">
        <v>19.3</v>
      </c>
      <c r="M1880" s="2"/>
      <c r="N1880">
        <f t="shared" si="331"/>
        <v>1.1805845681187144E-2</v>
      </c>
      <c r="O1880">
        <f t="shared" si="332"/>
        <v>-1.1805845681187144</v>
      </c>
      <c r="P1880" s="5">
        <f t="shared" si="333"/>
        <v>-2.9514614202967859</v>
      </c>
      <c r="Q1880">
        <f t="shared" si="334"/>
        <v>16.399999999999999</v>
      </c>
      <c r="R1880">
        <f t="shared" si="335"/>
        <v>25.1</v>
      </c>
      <c r="S1880" s="3">
        <f t="shared" si="336"/>
        <v>66.666666666666657</v>
      </c>
    </row>
    <row r="1881" spans="1:19" ht="14.45" x14ac:dyDescent="0.3">
      <c r="A1881">
        <v>10</v>
      </c>
      <c r="C1881" t="str">
        <f t="shared" si="337"/>
        <v>ODS10«</v>
      </c>
      <c r="D1881" s="8" t="s">
        <v>12</v>
      </c>
      <c r="E1881" s="8"/>
      <c r="F1881" s="2">
        <v>19.7</v>
      </c>
      <c r="G1881" s="2">
        <v>18</v>
      </c>
      <c r="H1881" s="2">
        <v>18.5</v>
      </c>
      <c r="I1881" s="2">
        <v>19.2</v>
      </c>
      <c r="J1881" s="2">
        <v>19.600000000000001</v>
      </c>
      <c r="K1881" s="2">
        <v>20.100000000000001</v>
      </c>
      <c r="L1881" s="2">
        <v>20.2</v>
      </c>
      <c r="M1881" s="2"/>
      <c r="N1881">
        <f t="shared" si="331"/>
        <v>2.3330157291459486E-2</v>
      </c>
      <c r="O1881">
        <f t="shared" si="332"/>
        <v>-2.3330157291459486</v>
      </c>
      <c r="P1881" s="5">
        <f t="shared" si="333"/>
        <v>-5</v>
      </c>
      <c r="Q1881">
        <f t="shared" si="334"/>
        <v>16.399999999999999</v>
      </c>
      <c r="R1881">
        <f t="shared" si="335"/>
        <v>25.1</v>
      </c>
      <c r="S1881" s="3">
        <f t="shared" si="336"/>
        <v>56.321839080459782</v>
      </c>
    </row>
    <row r="1882" spans="1:19" ht="14.45" x14ac:dyDescent="0.3">
      <c r="A1882">
        <v>10</v>
      </c>
      <c r="C1882" t="str">
        <f t="shared" si="337"/>
        <v>ODS10«</v>
      </c>
      <c r="D1882" s="8" t="s">
        <v>13</v>
      </c>
      <c r="E1882" s="8"/>
      <c r="F1882" s="2">
        <v>24.2</v>
      </c>
      <c r="G1882" s="2">
        <v>24</v>
      </c>
      <c r="H1882" s="2">
        <v>24.2</v>
      </c>
      <c r="I1882" s="2">
        <v>24.2</v>
      </c>
      <c r="J1882" s="2">
        <v>24.4</v>
      </c>
      <c r="K1882" s="2">
        <v>24</v>
      </c>
      <c r="L1882" s="2">
        <v>23.8</v>
      </c>
      <c r="M1882" s="2"/>
      <c r="N1882">
        <f t="shared" si="331"/>
        <v>-1.6722501630701547E-3</v>
      </c>
      <c r="O1882">
        <f t="shared" si="332"/>
        <v>0.16722501630701547</v>
      </c>
      <c r="P1882" s="5">
        <f t="shared" si="333"/>
        <v>0.41806254076753868</v>
      </c>
      <c r="Q1882">
        <f t="shared" si="334"/>
        <v>16.399999999999999</v>
      </c>
      <c r="R1882">
        <f t="shared" si="335"/>
        <v>25.1</v>
      </c>
      <c r="S1882" s="3">
        <f t="shared" si="336"/>
        <v>14.942528735632187</v>
      </c>
    </row>
    <row r="1883" spans="1:19" ht="14.45" x14ac:dyDescent="0.3">
      <c r="A1883">
        <v>10</v>
      </c>
      <c r="C1883" t="str">
        <f t="shared" si="337"/>
        <v>ODS10«</v>
      </c>
      <c r="D1883" s="8" t="s">
        <v>14</v>
      </c>
      <c r="E1883" s="8"/>
      <c r="F1883" s="2">
        <v>22.2</v>
      </c>
      <c r="G1883" s="2">
        <v>22.6</v>
      </c>
      <c r="H1883" s="2">
        <v>22.6</v>
      </c>
      <c r="I1883" s="2">
        <v>22.6</v>
      </c>
      <c r="J1883" s="2">
        <v>22.7</v>
      </c>
      <c r="K1883" s="2">
        <v>22.9</v>
      </c>
      <c r="L1883" s="2">
        <v>22.7</v>
      </c>
      <c r="M1883" s="2"/>
      <c r="N1883">
        <f t="shared" si="331"/>
        <v>8.8339360431000102E-4</v>
      </c>
      <c r="O1883">
        <f t="shared" si="332"/>
        <v>-8.8339360431000102E-2</v>
      </c>
      <c r="P1883" s="5">
        <f t="shared" si="333"/>
        <v>-0.22084840107750026</v>
      </c>
      <c r="Q1883">
        <f t="shared" si="334"/>
        <v>16.399999999999999</v>
      </c>
      <c r="R1883">
        <f t="shared" si="335"/>
        <v>25.1</v>
      </c>
      <c r="S1883" s="3">
        <f t="shared" si="336"/>
        <v>27.58620689655174</v>
      </c>
    </row>
    <row r="1884" spans="1:19" ht="14.45" x14ac:dyDescent="0.3">
      <c r="A1884">
        <v>10</v>
      </c>
      <c r="C1884" t="str">
        <f t="shared" si="337"/>
        <v>ODS10«</v>
      </c>
      <c r="D1884" s="8" t="s">
        <v>15</v>
      </c>
      <c r="E1884" s="8"/>
      <c r="F1884" s="2">
        <v>18.5</v>
      </c>
      <c r="G1884" s="2">
        <v>18.7</v>
      </c>
      <c r="H1884" s="2">
        <v>18.7</v>
      </c>
      <c r="I1884" s="2">
        <v>18.7</v>
      </c>
      <c r="J1884" s="2">
        <v>19.399999999999999</v>
      </c>
      <c r="K1884" s="2">
        <v>20.2</v>
      </c>
      <c r="L1884" s="2">
        <v>20.7</v>
      </c>
      <c r="M1884" s="2"/>
      <c r="N1884">
        <f t="shared" si="331"/>
        <v>2.0529933759695806E-2</v>
      </c>
      <c r="O1884">
        <f t="shared" si="332"/>
        <v>-2.0529933759695806</v>
      </c>
      <c r="P1884" s="5">
        <f t="shared" si="333"/>
        <v>-5</v>
      </c>
      <c r="Q1884">
        <f t="shared" si="334"/>
        <v>16.399999999999999</v>
      </c>
      <c r="R1884">
        <f t="shared" si="335"/>
        <v>25.1</v>
      </c>
      <c r="S1884" s="3">
        <f t="shared" si="336"/>
        <v>50.574712643678168</v>
      </c>
    </row>
    <row r="1885" spans="1:19" ht="14.45" x14ac:dyDescent="0.3">
      <c r="A1885">
        <v>10</v>
      </c>
      <c r="C1885" t="str">
        <f t="shared" si="337"/>
        <v>ODS10«</v>
      </c>
      <c r="D1885" s="8" t="s">
        <v>16</v>
      </c>
      <c r="E1885" s="8"/>
      <c r="F1885" s="2">
        <v>22.6</v>
      </c>
      <c r="G1885" s="2">
        <v>22.5</v>
      </c>
      <c r="H1885" s="2">
        <v>22.4</v>
      </c>
      <c r="I1885" s="2">
        <v>22.5</v>
      </c>
      <c r="J1885" s="2">
        <v>22.5</v>
      </c>
      <c r="K1885" s="2">
        <v>22.4</v>
      </c>
      <c r="L1885" s="2">
        <v>22.7</v>
      </c>
      <c r="M1885" s="2"/>
      <c r="N1885">
        <f t="shared" si="331"/>
        <v>1.7714902937016053E-3</v>
      </c>
      <c r="O1885">
        <f t="shared" si="332"/>
        <v>-0.17714902937016053</v>
      </c>
      <c r="P1885" s="5">
        <f t="shared" si="333"/>
        <v>-0.44287257342540132</v>
      </c>
      <c r="Q1885">
        <f t="shared" si="334"/>
        <v>16.399999999999999</v>
      </c>
      <c r="R1885">
        <f t="shared" si="335"/>
        <v>25.1</v>
      </c>
      <c r="S1885" s="3">
        <f t="shared" si="336"/>
        <v>27.58620689655174</v>
      </c>
    </row>
    <row r="1886" spans="1:19" ht="14.45" x14ac:dyDescent="0.3">
      <c r="A1886">
        <v>10</v>
      </c>
      <c r="C1886" t="str">
        <f t="shared" si="337"/>
        <v>ODS10«</v>
      </c>
      <c r="D1886" s="8" t="s">
        <v>17</v>
      </c>
      <c r="E1886" s="8"/>
      <c r="F1886" s="2">
        <v>21.1</v>
      </c>
      <c r="G1886" s="2">
        <v>20.9</v>
      </c>
      <c r="H1886" s="2">
        <v>21.6</v>
      </c>
      <c r="I1886" s="2">
        <v>21.6</v>
      </c>
      <c r="J1886" s="2">
        <v>21.3</v>
      </c>
      <c r="K1886" s="2">
        <v>22.3</v>
      </c>
      <c r="L1886" s="2">
        <v>22.8</v>
      </c>
      <c r="M1886" s="2"/>
      <c r="N1886">
        <f t="shared" si="331"/>
        <v>1.7554577175587616E-2</v>
      </c>
      <c r="O1886">
        <f t="shared" si="332"/>
        <v>-1.7554577175587616</v>
      </c>
      <c r="P1886" s="5">
        <f t="shared" si="333"/>
        <v>-4.3886442938969044</v>
      </c>
      <c r="Q1886">
        <f t="shared" si="334"/>
        <v>16.399999999999999</v>
      </c>
      <c r="R1886">
        <f t="shared" si="335"/>
        <v>25.1</v>
      </c>
      <c r="S1886" s="3">
        <f t="shared" si="336"/>
        <v>26.436781609195403</v>
      </c>
    </row>
    <row r="1887" spans="1:19" ht="14.45" x14ac:dyDescent="0.3">
      <c r="A1887">
        <v>10</v>
      </c>
      <c r="C1887" t="str">
        <f t="shared" si="337"/>
        <v>ODS10«</v>
      </c>
      <c r="D1887" s="8" t="s">
        <v>18</v>
      </c>
      <c r="E1887" s="8"/>
      <c r="F1887" s="2">
        <v>19.7</v>
      </c>
      <c r="G1887" s="2">
        <v>19.8</v>
      </c>
      <c r="H1887" s="2">
        <v>19.7</v>
      </c>
      <c r="I1887" s="2">
        <v>19.100000000000001</v>
      </c>
      <c r="J1887" s="2">
        <v>19.5</v>
      </c>
      <c r="K1887" s="2">
        <v>19.3</v>
      </c>
      <c r="L1887" s="2">
        <v>19.5</v>
      </c>
      <c r="M1887" s="2"/>
      <c r="N1887">
        <f t="shared" si="331"/>
        <v>-3.0488372534752672E-3</v>
      </c>
      <c r="O1887">
        <f t="shared" si="332"/>
        <v>0.30488372534752672</v>
      </c>
      <c r="P1887" s="5">
        <f t="shared" si="333"/>
        <v>0.76220931336881681</v>
      </c>
      <c r="Q1887">
        <f t="shared" si="334"/>
        <v>16.399999999999999</v>
      </c>
      <c r="R1887">
        <f t="shared" si="335"/>
        <v>25.1</v>
      </c>
      <c r="S1887" s="3">
        <f t="shared" si="336"/>
        <v>64.367816091954026</v>
      </c>
    </row>
    <row r="1888" spans="1:19" ht="14.45" x14ac:dyDescent="0.3">
      <c r="A1888">
        <v>10</v>
      </c>
      <c r="C1888" t="str">
        <f t="shared" si="337"/>
        <v>ODS10«</v>
      </c>
      <c r="D1888" s="8" t="s">
        <v>19</v>
      </c>
      <c r="E1888" s="8"/>
      <c r="F1888" s="2">
        <v>18.399999999999999</v>
      </c>
      <c r="G1888" s="2">
        <v>18.3</v>
      </c>
      <c r="H1888" s="2">
        <v>18.100000000000001</v>
      </c>
      <c r="I1888" s="2">
        <v>18.600000000000001</v>
      </c>
      <c r="J1888" s="2">
        <v>18.3</v>
      </c>
      <c r="K1888" s="2">
        <v>17.899999999999999</v>
      </c>
      <c r="L1888" s="2">
        <v>18.3</v>
      </c>
      <c r="M1888" s="2"/>
      <c r="N1888">
        <f t="shared" si="331"/>
        <v>0</v>
      </c>
      <c r="O1888">
        <f t="shared" si="332"/>
        <v>0</v>
      </c>
      <c r="P1888" s="5">
        <f t="shared" si="333"/>
        <v>0</v>
      </c>
      <c r="Q1888">
        <f t="shared" si="334"/>
        <v>16.399999999999999</v>
      </c>
      <c r="R1888">
        <f t="shared" si="335"/>
        <v>25.1</v>
      </c>
      <c r="S1888" s="3">
        <f t="shared" si="336"/>
        <v>78.16091954022987</v>
      </c>
    </row>
    <row r="1889" spans="1:19" ht="14.45" x14ac:dyDescent="0.3">
      <c r="A1889">
        <v>10</v>
      </c>
      <c r="C1889" t="str">
        <f t="shared" si="337"/>
        <v>ODS10«</v>
      </c>
      <c r="D1889" s="8" t="s">
        <v>20</v>
      </c>
      <c r="E1889" s="8"/>
      <c r="F1889" s="2">
        <v>18.899999999999999</v>
      </c>
      <c r="G1889" s="2">
        <v>18.899999999999999</v>
      </c>
      <c r="H1889" s="2">
        <v>17.3</v>
      </c>
      <c r="I1889" s="2">
        <v>17.5</v>
      </c>
      <c r="J1889" s="2">
        <v>17.2</v>
      </c>
      <c r="K1889" s="2">
        <v>17.5</v>
      </c>
      <c r="L1889" s="2">
        <v>18.2</v>
      </c>
      <c r="M1889" s="2"/>
      <c r="N1889">
        <f t="shared" si="331"/>
        <v>-7.5196504874270875E-3</v>
      </c>
      <c r="O1889">
        <f t="shared" si="332"/>
        <v>0.75196504874270875</v>
      </c>
      <c r="P1889" s="5">
        <f t="shared" si="333"/>
        <v>1.8799126218567719</v>
      </c>
      <c r="Q1889">
        <f t="shared" si="334"/>
        <v>16.399999999999999</v>
      </c>
      <c r="R1889">
        <f t="shared" si="335"/>
        <v>25.1</v>
      </c>
      <c r="S1889" s="3">
        <f t="shared" si="336"/>
        <v>79.310344827586206</v>
      </c>
    </row>
    <row r="1890" spans="1:19" ht="14.45" x14ac:dyDescent="0.3">
      <c r="A1890">
        <v>10</v>
      </c>
      <c r="C1890" t="str">
        <f t="shared" si="337"/>
        <v>ODS10«</v>
      </c>
      <c r="D1890" s="8" t="s">
        <v>21</v>
      </c>
      <c r="E1890" s="8"/>
      <c r="F1890" s="2">
        <v>21.4</v>
      </c>
      <c r="G1890" s="2">
        <v>22.1</v>
      </c>
      <c r="H1890" s="2">
        <v>22.4</v>
      </c>
      <c r="I1890" s="2">
        <v>21.7</v>
      </c>
      <c r="J1890" s="2">
        <v>21.7</v>
      </c>
      <c r="K1890" s="2">
        <v>20.6</v>
      </c>
      <c r="L1890" s="2">
        <v>20.399999999999999</v>
      </c>
      <c r="M1890" s="2"/>
      <c r="N1890">
        <f t="shared" si="331"/>
        <v>-1.5881085866475741E-2</v>
      </c>
      <c r="O1890">
        <f t="shared" si="332"/>
        <v>1.5881085866475741</v>
      </c>
      <c r="P1890" s="5">
        <f t="shared" si="333"/>
        <v>3.9702714666189354</v>
      </c>
      <c r="Q1890">
        <f t="shared" si="334"/>
        <v>16.399999999999999</v>
      </c>
      <c r="R1890">
        <f t="shared" si="335"/>
        <v>25.1</v>
      </c>
      <c r="S1890" s="3">
        <f t="shared" si="336"/>
        <v>54.022988505747136</v>
      </c>
    </row>
    <row r="1891" spans="1:19" ht="14.45" x14ac:dyDescent="0.3">
      <c r="A1891">
        <v>10</v>
      </c>
      <c r="C1891" t="str">
        <f t="shared" si="337"/>
        <v>ODS10«</v>
      </c>
      <c r="D1891" s="8" t="s">
        <v>22</v>
      </c>
      <c r="E1891" s="8"/>
      <c r="F1891" s="2">
        <v>22.4</v>
      </c>
      <c r="G1891" s="2">
        <v>22.5</v>
      </c>
      <c r="H1891" s="2">
        <v>22.3</v>
      </c>
      <c r="I1891" s="2">
        <v>22.2</v>
      </c>
      <c r="J1891" s="2">
        <v>22.3</v>
      </c>
      <c r="K1891" s="2">
        <v>22.1</v>
      </c>
      <c r="L1891" s="2">
        <v>22.3</v>
      </c>
      <c r="M1891" s="2"/>
      <c r="N1891">
        <f t="shared" si="331"/>
        <v>-1.7841326885565945E-3</v>
      </c>
      <c r="O1891">
        <f t="shared" si="332"/>
        <v>0.17841326885565945</v>
      </c>
      <c r="P1891" s="5">
        <f t="shared" si="333"/>
        <v>0.44603317213914861</v>
      </c>
      <c r="Q1891">
        <f t="shared" si="334"/>
        <v>16.399999999999999</v>
      </c>
      <c r="R1891">
        <f t="shared" si="335"/>
        <v>25.1</v>
      </c>
      <c r="S1891" s="3">
        <f t="shared" si="336"/>
        <v>32.183908045977013</v>
      </c>
    </row>
    <row r="1892" spans="1:19" ht="14.45" x14ac:dyDescent="0.3">
      <c r="A1892">
        <v>10</v>
      </c>
      <c r="C1892" t="str">
        <f t="shared" si="337"/>
        <v>ODS10«</v>
      </c>
      <c r="D1892" s="8" t="s">
        <v>23</v>
      </c>
      <c r="E1892" s="8"/>
      <c r="F1892" s="2">
        <v>24.4</v>
      </c>
      <c r="G1892" s="2">
        <v>23.8</v>
      </c>
      <c r="H1892" s="2">
        <v>23.7</v>
      </c>
      <c r="I1892" s="2">
        <v>23.3</v>
      </c>
      <c r="J1892" s="2">
        <v>23.2</v>
      </c>
      <c r="K1892" s="2">
        <v>23.1</v>
      </c>
      <c r="L1892" s="2">
        <v>23.4</v>
      </c>
      <c r="M1892" s="2"/>
      <c r="N1892">
        <f t="shared" si="331"/>
        <v>-3.3841723992443784E-3</v>
      </c>
      <c r="O1892">
        <f t="shared" si="332"/>
        <v>0.33841723992443784</v>
      </c>
      <c r="P1892" s="5">
        <f t="shared" si="333"/>
        <v>0.8460430998110946</v>
      </c>
      <c r="Q1892">
        <f t="shared" si="334"/>
        <v>16.399999999999999</v>
      </c>
      <c r="R1892">
        <f t="shared" si="335"/>
        <v>25.1</v>
      </c>
      <c r="S1892" s="3">
        <f t="shared" si="336"/>
        <v>19.540229885057496</v>
      </c>
    </row>
    <row r="1893" spans="1:19" ht="14.45" x14ac:dyDescent="0.3">
      <c r="A1893">
        <v>10</v>
      </c>
      <c r="C1893" t="str">
        <f t="shared" si="337"/>
        <v>ODS10«</v>
      </c>
      <c r="D1893" s="8" t="s">
        <v>24</v>
      </c>
      <c r="E1893" s="8"/>
      <c r="F1893" s="2">
        <v>21.1</v>
      </c>
      <c r="G1893" s="2">
        <v>21</v>
      </c>
      <c r="H1893" s="2">
        <v>21.1</v>
      </c>
      <c r="I1893" s="2">
        <v>21.3</v>
      </c>
      <c r="J1893" s="2">
        <v>22.1</v>
      </c>
      <c r="K1893" s="2">
        <v>22.6</v>
      </c>
      <c r="L1893" s="2">
        <v>22.3</v>
      </c>
      <c r="M1893" s="2"/>
      <c r="N1893">
        <f t="shared" si="331"/>
        <v>1.2085292204702558E-2</v>
      </c>
      <c r="O1893">
        <f t="shared" si="332"/>
        <v>-1.2085292204702558</v>
      </c>
      <c r="P1893" s="5">
        <f t="shared" si="333"/>
        <v>-3.0213230511756395</v>
      </c>
      <c r="Q1893">
        <f t="shared" si="334"/>
        <v>16.399999999999999</v>
      </c>
      <c r="R1893">
        <f t="shared" si="335"/>
        <v>25.1</v>
      </c>
      <c r="S1893" s="3">
        <f t="shared" si="336"/>
        <v>32.183908045977013</v>
      </c>
    </row>
    <row r="1894" spans="1:19" ht="14.45" x14ac:dyDescent="0.3">
      <c r="A1894">
        <v>10</v>
      </c>
      <c r="C1894" t="str">
        <f t="shared" si="337"/>
        <v>ODS10«</v>
      </c>
      <c r="D1894" s="8" t="s">
        <v>25</v>
      </c>
      <c r="E1894" s="8"/>
      <c r="F1894" s="2">
        <v>19.399999999999999</v>
      </c>
      <c r="G1894" s="2">
        <v>19</v>
      </c>
      <c r="H1894" s="2">
        <v>19.399999999999999</v>
      </c>
      <c r="I1894" s="2">
        <v>19.399999999999999</v>
      </c>
      <c r="J1894" s="2">
        <v>19.899999999999999</v>
      </c>
      <c r="K1894" s="2">
        <v>20.5</v>
      </c>
      <c r="L1894" s="2">
        <v>20.7</v>
      </c>
      <c r="M1894" s="2"/>
      <c r="N1894">
        <f t="shared" si="331"/>
        <v>1.7286658608373751E-2</v>
      </c>
      <c r="O1894">
        <f t="shared" si="332"/>
        <v>-1.7286658608373751</v>
      </c>
      <c r="P1894" s="5">
        <f t="shared" si="333"/>
        <v>-4.3216646520934372</v>
      </c>
      <c r="Q1894">
        <f t="shared" si="334"/>
        <v>16.399999999999999</v>
      </c>
      <c r="R1894">
        <f t="shared" si="335"/>
        <v>25.1</v>
      </c>
      <c r="S1894" s="3">
        <f t="shared" si="336"/>
        <v>50.574712643678168</v>
      </c>
    </row>
    <row r="1895" spans="1:19" ht="14.45" x14ac:dyDescent="0.3">
      <c r="A1895">
        <v>10</v>
      </c>
      <c r="C1895" t="str">
        <f t="shared" si="337"/>
        <v>ODS10«</v>
      </c>
      <c r="D1895" s="8" t="s">
        <v>26</v>
      </c>
      <c r="E1895" s="8"/>
      <c r="F1895" s="2">
        <v>25.1</v>
      </c>
      <c r="G1895" s="2">
        <v>24.8</v>
      </c>
      <c r="H1895" s="2">
        <v>24.8</v>
      </c>
      <c r="I1895" s="2">
        <v>24.7</v>
      </c>
      <c r="J1895" s="2">
        <v>25</v>
      </c>
      <c r="K1895" s="2">
        <v>25.1</v>
      </c>
      <c r="L1895" s="2">
        <v>25</v>
      </c>
      <c r="M1895" s="2"/>
      <c r="N1895">
        <f t="shared" si="331"/>
        <v>1.6077253463095964E-3</v>
      </c>
      <c r="O1895">
        <f t="shared" si="332"/>
        <v>-0.16077253463095964</v>
      </c>
      <c r="P1895" s="5">
        <f t="shared" si="333"/>
        <v>-0.4019313365773991</v>
      </c>
      <c r="Q1895">
        <f t="shared" si="334"/>
        <v>16.399999999999999</v>
      </c>
      <c r="R1895">
        <f t="shared" si="335"/>
        <v>25.1</v>
      </c>
      <c r="S1895" s="3">
        <f t="shared" si="336"/>
        <v>1.1494252873563378</v>
      </c>
    </row>
    <row r="1896" spans="1:19" ht="14.45" x14ac:dyDescent="0.3">
      <c r="A1896">
        <v>10</v>
      </c>
      <c r="C1896" t="str">
        <f t="shared" si="337"/>
        <v>ODS10«</v>
      </c>
      <c r="D1896" s="8" t="s">
        <v>27</v>
      </c>
      <c r="E1896" s="8"/>
      <c r="F1896" s="2">
        <v>18.100000000000001</v>
      </c>
      <c r="G1896" s="2">
        <v>17.600000000000001</v>
      </c>
      <c r="H1896" s="2">
        <v>16.8</v>
      </c>
      <c r="I1896" s="2">
        <v>17.5</v>
      </c>
      <c r="J1896" s="2">
        <v>18.600000000000001</v>
      </c>
      <c r="K1896" s="2">
        <v>17.600000000000001</v>
      </c>
      <c r="L1896" s="2">
        <v>17.8</v>
      </c>
      <c r="M1896" s="2"/>
      <c r="N1896">
        <f t="shared" si="331"/>
        <v>2.2624665744881423E-3</v>
      </c>
      <c r="O1896">
        <f t="shared" si="332"/>
        <v>-0.22624665744881423</v>
      </c>
      <c r="P1896" s="5">
        <f t="shared" si="333"/>
        <v>-0.56561664362203556</v>
      </c>
      <c r="Q1896">
        <f t="shared" si="334"/>
        <v>16.399999999999999</v>
      </c>
      <c r="R1896">
        <f t="shared" si="335"/>
        <v>25.1</v>
      </c>
      <c r="S1896" s="3">
        <f t="shared" si="336"/>
        <v>83.908045977011469</v>
      </c>
    </row>
    <row r="1897" spans="1:19" ht="14.45" x14ac:dyDescent="0.3">
      <c r="A1897">
        <v>10</v>
      </c>
      <c r="C1897" t="str">
        <f t="shared" si="337"/>
        <v>ODS10«</v>
      </c>
      <c r="D1897" s="8" t="s">
        <v>28</v>
      </c>
      <c r="E1897" s="8"/>
      <c r="F1897" s="2">
        <v>23.3</v>
      </c>
      <c r="G1897" s="2">
        <v>22.9</v>
      </c>
      <c r="H1897" s="2">
        <v>22.9</v>
      </c>
      <c r="I1897" s="2">
        <v>22.6</v>
      </c>
      <c r="J1897" s="2">
        <v>22.5</v>
      </c>
      <c r="K1897" s="2">
        <v>22.8</v>
      </c>
      <c r="L1897" s="2">
        <v>22.4</v>
      </c>
      <c r="M1897" s="2"/>
      <c r="N1897">
        <f t="shared" si="331"/>
        <v>-4.4054577160356212E-3</v>
      </c>
      <c r="O1897">
        <f t="shared" si="332"/>
        <v>0.44054577160356212</v>
      </c>
      <c r="P1897" s="5">
        <f t="shared" si="333"/>
        <v>1.1013644290089053</v>
      </c>
      <c r="Q1897">
        <f t="shared" si="334"/>
        <v>16.399999999999999</v>
      </c>
      <c r="R1897">
        <f t="shared" si="335"/>
        <v>25.1</v>
      </c>
      <c r="S1897" s="3">
        <f t="shared" si="336"/>
        <v>31.034482758620712</v>
      </c>
    </row>
    <row r="1898" spans="1:19" ht="14.45" x14ac:dyDescent="0.3">
      <c r="A1898">
        <v>10</v>
      </c>
      <c r="C1898" t="str">
        <f t="shared" si="337"/>
        <v>ODS10«</v>
      </c>
      <c r="D1898" s="8" t="s">
        <v>29</v>
      </c>
      <c r="E1898" s="8"/>
      <c r="F1898" s="2">
        <v>21.2</v>
      </c>
      <c r="G1898" s="2">
        <v>20.9</v>
      </c>
      <c r="H1898" s="2">
        <v>20.9</v>
      </c>
      <c r="I1898" s="2">
        <v>21</v>
      </c>
      <c r="J1898" s="2">
        <v>21.2</v>
      </c>
      <c r="K1898" s="2">
        <v>21.2</v>
      </c>
      <c r="L1898" s="2">
        <v>21.4</v>
      </c>
      <c r="M1898" s="2"/>
      <c r="N1898">
        <f t="shared" si="331"/>
        <v>4.7395489103445598E-3</v>
      </c>
      <c r="O1898">
        <f t="shared" si="332"/>
        <v>-0.47395489103445598</v>
      </c>
      <c r="P1898" s="5">
        <f t="shared" si="333"/>
        <v>-1.18488722758614</v>
      </c>
      <c r="Q1898">
        <f t="shared" si="334"/>
        <v>16.399999999999999</v>
      </c>
      <c r="R1898">
        <f t="shared" si="335"/>
        <v>25.1</v>
      </c>
      <c r="S1898" s="3">
        <f t="shared" si="336"/>
        <v>42.528735632183931</v>
      </c>
    </row>
    <row r="1899" spans="1:19" ht="14.45" x14ac:dyDescent="0.3">
      <c r="A1899">
        <v>10</v>
      </c>
      <c r="C1899" t="str">
        <f t="shared" si="337"/>
        <v>ODS10«</v>
      </c>
      <c r="D1899" s="7" t="s">
        <v>131</v>
      </c>
      <c r="E1899" s="7"/>
      <c r="F1899" s="2"/>
      <c r="G1899" s="2"/>
      <c r="H1899" s="2"/>
      <c r="I1899" s="2"/>
      <c r="J1899" s="2"/>
      <c r="K1899" s="2"/>
      <c r="L1899" s="2"/>
      <c r="M1899" s="2"/>
      <c r="O1899" t="s">
        <v>195</v>
      </c>
      <c r="S1899" s="3"/>
    </row>
    <row r="1900" spans="1:19" ht="14.45" x14ac:dyDescent="0.3">
      <c r="A1900">
        <v>10</v>
      </c>
      <c r="C1900" t="str">
        <f t="shared" si="337"/>
        <v>ODS10«</v>
      </c>
      <c r="D1900" s="8" t="s">
        <v>2</v>
      </c>
      <c r="E1900" s="8"/>
      <c r="F1900" s="2">
        <v>25849</v>
      </c>
      <c r="G1900" s="2">
        <v>26784</v>
      </c>
      <c r="H1900" s="2">
        <v>27658</v>
      </c>
      <c r="I1900" s="2">
        <v>27989</v>
      </c>
      <c r="J1900" s="2">
        <v>28608</v>
      </c>
      <c r="K1900" s="2">
        <v>29394</v>
      </c>
      <c r="L1900" s="2">
        <v>30333</v>
      </c>
      <c r="M1900" s="2"/>
      <c r="N1900">
        <f>(L1900/G1900)^(1/5)-1</f>
        <v>2.5198555890233898E-2</v>
      </c>
      <c r="O1900">
        <f>N1900*100</f>
        <v>2.5198555890233898</v>
      </c>
      <c r="P1900">
        <f>IF(O1900&lt;-2,-5,IF(O1900&gt;2,5,2.5*O1900))</f>
        <v>5</v>
      </c>
      <c r="Q1900">
        <f>MAX($L$1900:$L$1926)</f>
        <v>30333</v>
      </c>
      <c r="R1900">
        <f>MIN($L$1900:$L$1926)</f>
        <v>14969</v>
      </c>
      <c r="S1900" s="3">
        <f>(L1900-R1900)/(Q1900-R1900)*100</f>
        <v>100</v>
      </c>
    </row>
    <row r="1901" spans="1:19" ht="14.45" x14ac:dyDescent="0.3">
      <c r="A1901">
        <v>10</v>
      </c>
      <c r="C1901" t="str">
        <f t="shared" si="337"/>
        <v>ODS10«</v>
      </c>
      <c r="D1901" s="8" t="s">
        <v>3</v>
      </c>
      <c r="E1901" s="8"/>
      <c r="F1901" s="2">
        <v>25659</v>
      </c>
      <c r="G1901" s="2">
        <v>26171</v>
      </c>
      <c r="H1901" s="2">
        <v>26818</v>
      </c>
      <c r="I1901" s="2">
        <v>26759</v>
      </c>
      <c r="J1901" s="2">
        <v>26901</v>
      </c>
      <c r="K1901" s="2">
        <v>27626</v>
      </c>
      <c r="L1901" s="2">
        <v>28177</v>
      </c>
      <c r="M1901" s="2"/>
      <c r="N1901">
        <f>(L1901/G1901)^(1/5)-1</f>
        <v>1.4880450667753786E-2</v>
      </c>
      <c r="O1901">
        <f t="shared" ref="O1901:O1927" si="338">N1901*100</f>
        <v>1.4880450667753786</v>
      </c>
      <c r="P1901">
        <f t="shared" ref="P1901:P1927" si="339">IF(O1901&lt;-2,-5,IF(O1901&gt;2,5,2.5*O1901))</f>
        <v>3.7201126669384466</v>
      </c>
      <c r="Q1901">
        <f t="shared" ref="Q1901:Q1927" si="340">MAX($L$1900:$L$1926)</f>
        <v>30333</v>
      </c>
      <c r="R1901">
        <f t="shared" ref="R1901:R1927" si="341">MIN($L$1900:$L$1926)</f>
        <v>14969</v>
      </c>
      <c r="S1901" s="3">
        <f>(L1901-R1901)/(Q1901-R1901)*100</f>
        <v>85.967196042697211</v>
      </c>
    </row>
    <row r="1902" spans="1:19" ht="14.45" x14ac:dyDescent="0.3">
      <c r="A1902">
        <v>10</v>
      </c>
      <c r="C1902" t="str">
        <f t="shared" si="337"/>
        <v>ODS10«</v>
      </c>
      <c r="D1902" s="8" t="s">
        <v>4</v>
      </c>
      <c r="E1902" s="8"/>
      <c r="F1902" s="2">
        <v>23879</v>
      </c>
      <c r="G1902" s="2">
        <v>24572</v>
      </c>
      <c r="H1902" s="2">
        <v>25401</v>
      </c>
      <c r="I1902" s="2">
        <v>24989</v>
      </c>
      <c r="J1902" s="2">
        <v>25339</v>
      </c>
      <c r="K1902" s="2">
        <v>25949</v>
      </c>
      <c r="L1902" s="2">
        <v>27082</v>
      </c>
      <c r="M1902" s="2"/>
      <c r="N1902">
        <f>(L1902/G1902)^(1/5)-1</f>
        <v>1.9642773047790385E-2</v>
      </c>
      <c r="O1902">
        <f t="shared" si="338"/>
        <v>1.9642773047790385</v>
      </c>
      <c r="P1902">
        <f t="shared" si="339"/>
        <v>4.9106932619475963</v>
      </c>
      <c r="Q1902">
        <f t="shared" si="340"/>
        <v>30333</v>
      </c>
      <c r="R1902">
        <f t="shared" si="341"/>
        <v>14969</v>
      </c>
      <c r="S1902" s="3">
        <f>(L1902-R1902)/(Q1902-R1902)*100</f>
        <v>78.840145795365785</v>
      </c>
    </row>
    <row r="1903" spans="1:19" ht="14.45" x14ac:dyDescent="0.3">
      <c r="A1903">
        <v>10</v>
      </c>
      <c r="C1903" t="str">
        <f t="shared" si="337"/>
        <v>ODS10«</v>
      </c>
      <c r="D1903" s="8" t="s">
        <v>5</v>
      </c>
      <c r="E1903" s="8"/>
      <c r="F1903" s="2">
        <v>9248</v>
      </c>
      <c r="G1903" s="2">
        <v>9754</v>
      </c>
      <c r="H1903" s="2">
        <v>10272</v>
      </c>
      <c r="I1903" s="2">
        <v>10527</v>
      </c>
      <c r="J1903" s="2">
        <v>10875</v>
      </c>
      <c r="K1903" s="2"/>
      <c r="L1903" s="2"/>
      <c r="M1903" s="2"/>
      <c r="N1903">
        <f>(L1903/G1903)^(1/5)-1</f>
        <v>-1</v>
      </c>
      <c r="O1903">
        <f t="shared" si="338"/>
        <v>-100</v>
      </c>
      <c r="P1903">
        <f t="shared" si="339"/>
        <v>-5</v>
      </c>
      <c r="Q1903">
        <f t="shared" si="340"/>
        <v>30333</v>
      </c>
      <c r="R1903">
        <f t="shared" si="341"/>
        <v>14969</v>
      </c>
      <c r="S1903" s="3">
        <f>(L1903-R1903)/(Q1903-R1903)*100</f>
        <v>-97.429054933611042</v>
      </c>
    </row>
    <row r="1904" spans="1:19" ht="14.45" x14ac:dyDescent="0.3">
      <c r="A1904">
        <v>10</v>
      </c>
      <c r="C1904" t="str">
        <f t="shared" si="337"/>
        <v>ODS10«</v>
      </c>
      <c r="D1904" s="8" t="s">
        <v>6</v>
      </c>
      <c r="E1904" s="8"/>
      <c r="F1904" s="2">
        <v>17365</v>
      </c>
      <c r="G1904" s="2">
        <v>16868</v>
      </c>
      <c r="H1904" s="2">
        <v>17648</v>
      </c>
      <c r="I1904" s="2">
        <v>18573</v>
      </c>
      <c r="J1904" s="2">
        <v>19193</v>
      </c>
      <c r="K1904" s="2">
        <v>20118</v>
      </c>
      <c r="L1904" s="2">
        <v>20765</v>
      </c>
      <c r="M1904" s="2"/>
      <c r="N1904">
        <f>(L1904/G1904)^(1/5)-1</f>
        <v>4.2446243360719338E-2</v>
      </c>
      <c r="O1904">
        <f t="shared" si="338"/>
        <v>4.2446243360719338</v>
      </c>
      <c r="P1904">
        <f t="shared" si="339"/>
        <v>5</v>
      </c>
      <c r="Q1904">
        <f t="shared" si="340"/>
        <v>30333</v>
      </c>
      <c r="R1904">
        <f t="shared" si="341"/>
        <v>14969</v>
      </c>
      <c r="S1904" s="3">
        <f>(L1904-R1904)/(Q1904-R1904)*100</f>
        <v>37.724550898203589</v>
      </c>
    </row>
    <row r="1905" spans="1:19" ht="14.45" x14ac:dyDescent="0.3">
      <c r="A1905">
        <v>10</v>
      </c>
      <c r="C1905" t="str">
        <f t="shared" si="337"/>
        <v>ODS10«</v>
      </c>
      <c r="D1905" s="8" t="s">
        <v>7</v>
      </c>
      <c r="E1905" s="8"/>
      <c r="F1905" s="2">
        <v>11795</v>
      </c>
      <c r="G1905" s="2">
        <v>12005</v>
      </c>
      <c r="H1905" s="2">
        <v>12876</v>
      </c>
      <c r="I1905" s="2">
        <v>13148</v>
      </c>
      <c r="J1905" s="2">
        <v>13712</v>
      </c>
      <c r="K1905" s="2">
        <v>14384</v>
      </c>
      <c r="L1905" s="2">
        <v>14969</v>
      </c>
      <c r="M1905" s="2"/>
      <c r="N1905">
        <f>(L1905/G1905)^(1/5)-1</f>
        <v>4.5119918367841239E-2</v>
      </c>
      <c r="O1905">
        <f t="shared" si="338"/>
        <v>4.5119918367841239</v>
      </c>
      <c r="P1905">
        <f t="shared" si="339"/>
        <v>5</v>
      </c>
      <c r="Q1905">
        <f t="shared" si="340"/>
        <v>30333</v>
      </c>
      <c r="R1905">
        <f t="shared" si="341"/>
        <v>14969</v>
      </c>
      <c r="S1905" s="3">
        <f>(L1905-R1905)/(Q1905-R1905)*100</f>
        <v>0</v>
      </c>
    </row>
    <row r="1906" spans="1:19" ht="14.45" x14ac:dyDescent="0.3">
      <c r="A1906">
        <v>10</v>
      </c>
      <c r="C1906" t="str">
        <f t="shared" si="337"/>
        <v>ODS10«</v>
      </c>
      <c r="D1906" s="8" t="s">
        <v>8</v>
      </c>
      <c r="E1906" s="8"/>
      <c r="F1906" s="2">
        <v>22132</v>
      </c>
      <c r="G1906" s="2">
        <v>22525</v>
      </c>
      <c r="H1906" s="2">
        <v>23774</v>
      </c>
      <c r="I1906" s="2">
        <v>23599</v>
      </c>
      <c r="J1906" s="2">
        <v>24241</v>
      </c>
      <c r="K1906" s="2">
        <v>24998</v>
      </c>
      <c r="L1906" s="2">
        <v>25529</v>
      </c>
      <c r="M1906" s="2"/>
      <c r="N1906">
        <f>(L1906/G1906)^(1/5)-1</f>
        <v>2.5353930951145909E-2</v>
      </c>
      <c r="O1906">
        <f t="shared" si="338"/>
        <v>2.5353930951145909</v>
      </c>
      <c r="P1906">
        <f t="shared" si="339"/>
        <v>5</v>
      </c>
      <c r="Q1906">
        <f t="shared" si="340"/>
        <v>30333</v>
      </c>
      <c r="R1906">
        <f t="shared" si="341"/>
        <v>14969</v>
      </c>
      <c r="S1906" s="3">
        <f>(L1906-R1906)/(Q1906-R1906)*100</f>
        <v>68.732101015360584</v>
      </c>
    </row>
    <row r="1907" spans="1:19" ht="14.45" x14ac:dyDescent="0.3">
      <c r="A1907">
        <v>10</v>
      </c>
      <c r="C1907" t="str">
        <f t="shared" si="337"/>
        <v>ODS10«</v>
      </c>
      <c r="D1907" s="8" t="s">
        <v>9</v>
      </c>
      <c r="E1907" s="8"/>
      <c r="F1907" s="2">
        <v>14659</v>
      </c>
      <c r="G1907" s="2">
        <v>14971</v>
      </c>
      <c r="H1907" s="2">
        <v>15898</v>
      </c>
      <c r="I1907" s="2">
        <v>14750</v>
      </c>
      <c r="J1907" s="2">
        <v>15082</v>
      </c>
      <c r="K1907" s="2">
        <v>16292</v>
      </c>
      <c r="L1907" s="2">
        <v>16866</v>
      </c>
      <c r="M1907" s="2"/>
      <c r="N1907">
        <f>(L1907/G1907)^(1/5)-1</f>
        <v>2.4123323976882549E-2</v>
      </c>
      <c r="O1907">
        <f t="shared" si="338"/>
        <v>2.4123323976882549</v>
      </c>
      <c r="P1907">
        <f t="shared" si="339"/>
        <v>5</v>
      </c>
      <c r="Q1907">
        <f t="shared" si="340"/>
        <v>30333</v>
      </c>
      <c r="R1907">
        <f t="shared" si="341"/>
        <v>14969</v>
      </c>
      <c r="S1907" s="3">
        <f>(L1907-R1907)/(Q1907-R1907)*100</f>
        <v>12.347045040354073</v>
      </c>
    </row>
    <row r="1908" spans="1:19" ht="14.45" x14ac:dyDescent="0.3">
      <c r="A1908">
        <v>10</v>
      </c>
      <c r="C1908" t="str">
        <f t="shared" si="337"/>
        <v>ODS10«</v>
      </c>
      <c r="D1908" s="8" t="s">
        <v>10</v>
      </c>
      <c r="E1908" s="8"/>
      <c r="F1908" s="2">
        <v>16141</v>
      </c>
      <c r="G1908" s="2">
        <v>16364</v>
      </c>
      <c r="H1908" s="2">
        <v>17027</v>
      </c>
      <c r="I1908" s="2">
        <v>17275</v>
      </c>
      <c r="J1908" s="2">
        <v>17938</v>
      </c>
      <c r="K1908" s="2">
        <v>18737</v>
      </c>
      <c r="L1908" s="2">
        <v>19548</v>
      </c>
      <c r="M1908" s="2"/>
      <c r="N1908">
        <f>(L1908/G1908)^(1/5)-1</f>
        <v>3.6197575781435676E-2</v>
      </c>
      <c r="O1908">
        <f t="shared" si="338"/>
        <v>3.6197575781435676</v>
      </c>
      <c r="P1908">
        <f t="shared" si="339"/>
        <v>5</v>
      </c>
      <c r="Q1908">
        <f t="shared" si="340"/>
        <v>30333</v>
      </c>
      <c r="R1908">
        <f t="shared" si="341"/>
        <v>14969</v>
      </c>
      <c r="S1908" s="3">
        <f>(L1908-R1908)/(Q1908-R1908)*100</f>
        <v>29.80343660505077</v>
      </c>
    </row>
    <row r="1909" spans="1:19" ht="14.45" x14ac:dyDescent="0.3">
      <c r="A1909">
        <v>10</v>
      </c>
      <c r="C1909" t="str">
        <f t="shared" si="337"/>
        <v>ODS10«</v>
      </c>
      <c r="D1909" s="8" t="s">
        <v>11</v>
      </c>
      <c r="E1909" s="8"/>
      <c r="F1909" s="2">
        <v>17388</v>
      </c>
      <c r="G1909" s="2">
        <v>17901</v>
      </c>
      <c r="H1909" s="2">
        <v>19202</v>
      </c>
      <c r="I1909" s="2">
        <v>19218</v>
      </c>
      <c r="J1909" s="2">
        <v>19621</v>
      </c>
      <c r="K1909" s="2">
        <v>20022</v>
      </c>
      <c r="L1909" s="2">
        <v>20346</v>
      </c>
      <c r="M1909" s="2"/>
      <c r="N1909">
        <f>(L1909/G1909)^(1/5)-1</f>
        <v>2.5936189179910141E-2</v>
      </c>
      <c r="O1909">
        <f t="shared" si="338"/>
        <v>2.5936189179910141</v>
      </c>
      <c r="P1909">
        <f t="shared" si="339"/>
        <v>5</v>
      </c>
      <c r="Q1909">
        <f t="shared" si="340"/>
        <v>30333</v>
      </c>
      <c r="R1909">
        <f t="shared" si="341"/>
        <v>14969</v>
      </c>
      <c r="S1909" s="3">
        <f>(L1909-R1909)/(Q1909-R1909)*100</f>
        <v>34.997396511325171</v>
      </c>
    </row>
    <row r="1910" spans="1:19" ht="14.45" x14ac:dyDescent="0.3">
      <c r="A1910">
        <v>10</v>
      </c>
      <c r="C1910" t="str">
        <f t="shared" si="337"/>
        <v>ODS10«</v>
      </c>
      <c r="D1910" s="8" t="s">
        <v>12</v>
      </c>
      <c r="E1910" s="8"/>
      <c r="F1910" s="2">
        <v>13328</v>
      </c>
      <c r="G1910" s="2">
        <v>14114</v>
      </c>
      <c r="H1910" s="2">
        <v>15227</v>
      </c>
      <c r="I1910" s="2">
        <v>15071</v>
      </c>
      <c r="J1910" s="2">
        <v>15798</v>
      </c>
      <c r="K1910" s="2">
        <v>16764</v>
      </c>
      <c r="L1910" s="2">
        <v>17786</v>
      </c>
      <c r="M1910" s="2"/>
      <c r="N1910">
        <f>(L1910/G1910)^(1/5)-1</f>
        <v>4.733504312152137E-2</v>
      </c>
      <c r="O1910">
        <f t="shared" si="338"/>
        <v>4.733504312152137</v>
      </c>
      <c r="P1910">
        <f t="shared" si="339"/>
        <v>5</v>
      </c>
      <c r="Q1910">
        <f t="shared" si="340"/>
        <v>30333</v>
      </c>
      <c r="R1910">
        <f t="shared" si="341"/>
        <v>14969</v>
      </c>
      <c r="S1910" s="3">
        <f>(L1910-R1910)/(Q1910-R1910)*100</f>
        <v>18.335068992449884</v>
      </c>
    </row>
    <row r="1911" spans="1:19" ht="14.45" x14ac:dyDescent="0.3">
      <c r="A1911">
        <v>10</v>
      </c>
      <c r="C1911" t="str">
        <f t="shared" si="337"/>
        <v>ODS10«</v>
      </c>
      <c r="D1911" s="8" t="s">
        <v>13</v>
      </c>
      <c r="E1911" s="8"/>
      <c r="F1911" s="2">
        <v>22730</v>
      </c>
      <c r="G1911" s="2">
        <v>23075</v>
      </c>
      <c r="H1911" s="2">
        <v>24035</v>
      </c>
      <c r="I1911" s="2">
        <v>23833</v>
      </c>
      <c r="J1911" s="2">
        <v>24240</v>
      </c>
      <c r="K1911" s="2">
        <v>25052</v>
      </c>
      <c r="L1911" s="2">
        <v>25848</v>
      </c>
      <c r="M1911" s="2"/>
      <c r="N1911">
        <f>(L1911/G1911)^(1/5)-1</f>
        <v>2.2956219255138022E-2</v>
      </c>
      <c r="O1911">
        <f t="shared" si="338"/>
        <v>2.2956219255138022</v>
      </c>
      <c r="P1911">
        <f t="shared" si="339"/>
        <v>5</v>
      </c>
      <c r="Q1911">
        <f t="shared" si="340"/>
        <v>30333</v>
      </c>
      <c r="R1911">
        <f t="shared" si="341"/>
        <v>14969</v>
      </c>
      <c r="S1911" s="3">
        <f>(L1911-R1911)/(Q1911-R1911)*100</f>
        <v>70.808383233532936</v>
      </c>
    </row>
    <row r="1912" spans="1:19" ht="14.45" x14ac:dyDescent="0.3">
      <c r="A1912">
        <v>10</v>
      </c>
      <c r="C1912" t="str">
        <f t="shared" si="337"/>
        <v>ODS10«</v>
      </c>
      <c r="D1912" s="8" t="s">
        <v>14</v>
      </c>
      <c r="E1912" s="8"/>
      <c r="F1912" s="2">
        <v>23707</v>
      </c>
      <c r="G1912" s="2">
        <v>24169</v>
      </c>
      <c r="H1912" s="2">
        <v>24852</v>
      </c>
      <c r="I1912" s="2">
        <v>24781</v>
      </c>
      <c r="J1912" s="2">
        <v>24939</v>
      </c>
      <c r="K1912" s="2">
        <v>25526</v>
      </c>
      <c r="L1912" s="2">
        <v>26158</v>
      </c>
      <c r="M1912" s="2"/>
      <c r="N1912">
        <f>(L1912/G1912)^(1/5)-1</f>
        <v>1.59425986436037E-2</v>
      </c>
      <c r="O1912">
        <f t="shared" si="338"/>
        <v>1.59425986436037</v>
      </c>
      <c r="P1912">
        <f t="shared" si="339"/>
        <v>3.9856496609009251</v>
      </c>
      <c r="Q1912">
        <f t="shared" si="340"/>
        <v>30333</v>
      </c>
      <c r="R1912">
        <f t="shared" si="341"/>
        <v>14969</v>
      </c>
      <c r="S1912" s="3">
        <f>(L1912-R1912)/(Q1912-R1912)*100</f>
        <v>72.826086956521735</v>
      </c>
    </row>
    <row r="1913" spans="1:19" ht="14.45" x14ac:dyDescent="0.3">
      <c r="A1913">
        <v>10</v>
      </c>
      <c r="C1913" t="str">
        <f t="shared" si="337"/>
        <v>ODS10«</v>
      </c>
      <c r="D1913" s="8" t="s">
        <v>15</v>
      </c>
      <c r="E1913" s="8"/>
      <c r="F1913" s="2">
        <v>14062</v>
      </c>
      <c r="G1913" s="2">
        <v>14697</v>
      </c>
      <c r="H1913" s="2">
        <v>15212</v>
      </c>
      <c r="I1913" s="2">
        <v>14734</v>
      </c>
      <c r="J1913" s="2">
        <v>14882</v>
      </c>
      <c r="K1913" s="2">
        <v>15311</v>
      </c>
      <c r="L1913" s="2">
        <v>15904</v>
      </c>
      <c r="M1913" s="2"/>
      <c r="N1913">
        <f>(L1913/G1913)^(1/5)-1</f>
        <v>1.591070012730289E-2</v>
      </c>
      <c r="O1913">
        <f t="shared" si="338"/>
        <v>1.591070012730289</v>
      </c>
      <c r="P1913">
        <f t="shared" si="339"/>
        <v>3.9776750318257226</v>
      </c>
      <c r="Q1913">
        <f t="shared" si="340"/>
        <v>30333</v>
      </c>
      <c r="R1913">
        <f t="shared" si="341"/>
        <v>14969</v>
      </c>
      <c r="S1913" s="3">
        <f>(L1913-R1913)/(Q1913-R1913)*100</f>
        <v>6.085654777401718</v>
      </c>
    </row>
    <row r="1914" spans="1:19" ht="14.45" x14ac:dyDescent="0.3">
      <c r="A1914">
        <v>10</v>
      </c>
      <c r="C1914" t="str">
        <f t="shared" si="337"/>
        <v>ODS10«</v>
      </c>
      <c r="D1914" s="8" t="s">
        <v>16</v>
      </c>
      <c r="E1914" s="8"/>
      <c r="F1914" s="2">
        <v>13078</v>
      </c>
      <c r="G1914" s="2">
        <v>13461</v>
      </c>
      <c r="H1914" s="2">
        <v>14094</v>
      </c>
      <c r="I1914" s="2">
        <v>14070</v>
      </c>
      <c r="J1914" s="2">
        <v>14441</v>
      </c>
      <c r="K1914" s="2">
        <v>15503</v>
      </c>
      <c r="L1914" s="2">
        <v>16099</v>
      </c>
      <c r="M1914" s="2"/>
      <c r="N1914">
        <f>(L1914/G1914)^(1/5)-1</f>
        <v>3.6440356972366805E-2</v>
      </c>
      <c r="O1914">
        <f t="shared" si="338"/>
        <v>3.6440356972366805</v>
      </c>
      <c r="P1914">
        <f t="shared" si="339"/>
        <v>5</v>
      </c>
      <c r="Q1914">
        <f t="shared" si="340"/>
        <v>30333</v>
      </c>
      <c r="R1914">
        <f t="shared" si="341"/>
        <v>14969</v>
      </c>
      <c r="S1914" s="3">
        <f>(L1914-R1914)/(Q1914-R1914)*100</f>
        <v>7.3548555063785477</v>
      </c>
    </row>
    <row r="1915" spans="1:19" ht="14.45" x14ac:dyDescent="0.3">
      <c r="A1915">
        <v>10</v>
      </c>
      <c r="C1915" t="str">
        <f t="shared" si="337"/>
        <v>ODS10«</v>
      </c>
      <c r="D1915" s="8" t="s">
        <v>17</v>
      </c>
      <c r="E1915" s="8"/>
      <c r="F1915" s="2">
        <v>18967</v>
      </c>
      <c r="G1915" s="2">
        <v>18990</v>
      </c>
      <c r="H1915" s="2">
        <v>20021</v>
      </c>
      <c r="I1915" s="2">
        <v>20110</v>
      </c>
      <c r="J1915" s="2">
        <v>20758</v>
      </c>
      <c r="K1915" s="2">
        <v>21334</v>
      </c>
      <c r="L1915" s="2">
        <v>22541</v>
      </c>
      <c r="M1915" s="2"/>
      <c r="N1915">
        <f>(L1915/G1915)^(1/5)-1</f>
        <v>3.4879163515708633E-2</v>
      </c>
      <c r="O1915">
        <f t="shared" si="338"/>
        <v>3.4879163515708633</v>
      </c>
      <c r="P1915">
        <f t="shared" si="339"/>
        <v>5</v>
      </c>
      <c r="Q1915">
        <f t="shared" si="340"/>
        <v>30333</v>
      </c>
      <c r="R1915">
        <f t="shared" si="341"/>
        <v>14969</v>
      </c>
      <c r="S1915" s="3">
        <f>(L1915-R1915)/(Q1915-R1915)*100</f>
        <v>49.284040614423326</v>
      </c>
    </row>
    <row r="1916" spans="1:19" ht="14.45" x14ac:dyDescent="0.3">
      <c r="A1916">
        <v>10</v>
      </c>
      <c r="C1916" t="str">
        <f t="shared" si="337"/>
        <v>ODS10«</v>
      </c>
      <c r="D1916" s="8" t="s">
        <v>18</v>
      </c>
      <c r="E1916" s="8"/>
      <c r="F1916" s="2">
        <v>20682</v>
      </c>
      <c r="G1916" s="2">
        <v>20709</v>
      </c>
      <c r="H1916" s="2">
        <v>21417</v>
      </c>
      <c r="I1916" s="2">
        <v>21587</v>
      </c>
      <c r="J1916" s="2">
        <v>21920</v>
      </c>
      <c r="K1916" s="2">
        <v>22432</v>
      </c>
      <c r="L1916" s="2">
        <v>22878</v>
      </c>
      <c r="M1916" s="2"/>
      <c r="N1916">
        <f>(L1916/G1916)^(1/5)-1</f>
        <v>2.0121229151158992E-2</v>
      </c>
      <c r="O1916">
        <f t="shared" si="338"/>
        <v>2.0121229151158992</v>
      </c>
      <c r="P1916">
        <f t="shared" si="339"/>
        <v>5</v>
      </c>
      <c r="Q1916">
        <f t="shared" si="340"/>
        <v>30333</v>
      </c>
      <c r="R1916">
        <f t="shared" si="341"/>
        <v>14969</v>
      </c>
      <c r="S1916" s="3">
        <f>(L1916-R1916)/(Q1916-R1916)*100</f>
        <v>51.477479822962771</v>
      </c>
    </row>
    <row r="1917" spans="1:19" ht="14.45" x14ac:dyDescent="0.3">
      <c r="A1917">
        <v>10</v>
      </c>
      <c r="C1917" t="str">
        <f t="shared" si="337"/>
        <v>ODS10«</v>
      </c>
      <c r="D1917" s="8" t="s">
        <v>19</v>
      </c>
      <c r="E1917" s="8"/>
      <c r="F1917" s="2">
        <v>11548</v>
      </c>
      <c r="G1917" s="2">
        <v>12311</v>
      </c>
      <c r="H1917" s="2">
        <v>13478</v>
      </c>
      <c r="I1917" s="2">
        <v>13819</v>
      </c>
      <c r="J1917" s="2">
        <v>14359</v>
      </c>
      <c r="K1917" s="2">
        <v>15189</v>
      </c>
      <c r="L1917" s="2">
        <v>15519</v>
      </c>
      <c r="M1917" s="2"/>
      <c r="N1917">
        <f>(L1917/G1917)^(1/5)-1</f>
        <v>4.7403643640238968E-2</v>
      </c>
      <c r="O1917">
        <f t="shared" si="338"/>
        <v>4.7403643640238968</v>
      </c>
      <c r="P1917">
        <f t="shared" si="339"/>
        <v>5</v>
      </c>
      <c r="Q1917">
        <f t="shared" si="340"/>
        <v>30333</v>
      </c>
      <c r="R1917">
        <f t="shared" si="341"/>
        <v>14969</v>
      </c>
      <c r="S1917" s="3">
        <f>(L1917-R1917)/(Q1917-R1917)*100</f>
        <v>3.5797969278833635</v>
      </c>
    </row>
    <row r="1918" spans="1:19" ht="14.45" x14ac:dyDescent="0.3">
      <c r="A1918">
        <v>10</v>
      </c>
      <c r="C1918" t="str">
        <f t="shared" si="337"/>
        <v>ODS10«</v>
      </c>
      <c r="D1918" s="8" t="s">
        <v>20</v>
      </c>
      <c r="E1918" s="8"/>
      <c r="F1918" s="2">
        <v>14918</v>
      </c>
      <c r="G1918" s="2">
        <v>15516</v>
      </c>
      <c r="H1918" s="2">
        <v>16528</v>
      </c>
      <c r="I1918" s="2">
        <v>17217</v>
      </c>
      <c r="J1918" s="2">
        <v>17709</v>
      </c>
      <c r="K1918" s="2">
        <v>18478</v>
      </c>
      <c r="L1918" s="2">
        <v>19798</v>
      </c>
      <c r="M1918" s="2"/>
      <c r="N1918">
        <f>(L1918/G1918)^(1/5)-1</f>
        <v>4.9949255161522821E-2</v>
      </c>
      <c r="O1918">
        <f t="shared" si="338"/>
        <v>4.9949255161522821</v>
      </c>
      <c r="P1918">
        <f t="shared" si="339"/>
        <v>5</v>
      </c>
      <c r="Q1918">
        <f t="shared" si="340"/>
        <v>30333</v>
      </c>
      <c r="R1918">
        <f t="shared" si="341"/>
        <v>14969</v>
      </c>
      <c r="S1918" s="3">
        <f>(L1918-R1918)/(Q1918-R1918)*100</f>
        <v>31.430617026815931</v>
      </c>
    </row>
    <row r="1919" spans="1:19" ht="14.45" x14ac:dyDescent="0.3">
      <c r="A1919">
        <v>10</v>
      </c>
      <c r="C1919" t="str">
        <f t="shared" si="337"/>
        <v>ODS10«</v>
      </c>
      <c r="D1919" s="8" t="s">
        <v>21</v>
      </c>
      <c r="E1919" s="8"/>
      <c r="F1919" s="2">
        <v>31449</v>
      </c>
      <c r="G1919" s="2">
        <v>32368</v>
      </c>
      <c r="H1919" s="2">
        <v>33089</v>
      </c>
      <c r="I1919" s="2">
        <v>31761</v>
      </c>
      <c r="J1919" s="2">
        <v>32514</v>
      </c>
      <c r="K1919" s="2">
        <v>33332</v>
      </c>
      <c r="L1919" s="2"/>
      <c r="M1919" s="2"/>
      <c r="N1919">
        <f>(L1919/G1919)^(1/5)-1</f>
        <v>-1</v>
      </c>
      <c r="O1919">
        <f t="shared" si="338"/>
        <v>-100</v>
      </c>
      <c r="P1919">
        <f t="shared" si="339"/>
        <v>-5</v>
      </c>
      <c r="Q1919">
        <f t="shared" si="340"/>
        <v>30333</v>
      </c>
      <c r="R1919">
        <f t="shared" si="341"/>
        <v>14969</v>
      </c>
      <c r="S1919" s="3">
        <f>(L1919-R1919)/(Q1919-R1919)*100</f>
        <v>-97.429054933611042</v>
      </c>
    </row>
    <row r="1920" spans="1:19" ht="14.45" x14ac:dyDescent="0.3">
      <c r="A1920">
        <v>10</v>
      </c>
      <c r="C1920" t="str">
        <f t="shared" si="337"/>
        <v>ODS10«</v>
      </c>
      <c r="D1920" s="8" t="s">
        <v>22</v>
      </c>
      <c r="E1920" s="8"/>
      <c r="F1920" s="2"/>
      <c r="G1920" s="2"/>
      <c r="H1920" s="2"/>
      <c r="I1920" s="2"/>
      <c r="J1920" s="2"/>
      <c r="K1920" s="2"/>
      <c r="L1920" s="2"/>
      <c r="M1920" s="2"/>
      <c r="N1920" t="e">
        <f>(L1920/G1920)^(1/5)-1</f>
        <v>#DIV/0!</v>
      </c>
      <c r="O1920" t="e">
        <f t="shared" si="338"/>
        <v>#DIV/0!</v>
      </c>
      <c r="P1920" t="e">
        <f t="shared" si="339"/>
        <v>#DIV/0!</v>
      </c>
      <c r="Q1920">
        <f t="shared" si="340"/>
        <v>30333</v>
      </c>
      <c r="R1920">
        <f t="shared" si="341"/>
        <v>14969</v>
      </c>
      <c r="S1920" s="3">
        <f>(L1920-R1920)/(Q1920-R1920)*100</f>
        <v>-97.429054933611042</v>
      </c>
    </row>
    <row r="1921" spans="1:19" ht="14.45" x14ac:dyDescent="0.3">
      <c r="A1921">
        <v>10</v>
      </c>
      <c r="C1921" t="str">
        <f t="shared" si="337"/>
        <v>ODS10«</v>
      </c>
      <c r="D1921" s="8" t="s">
        <v>23</v>
      </c>
      <c r="E1921" s="8"/>
      <c r="F1921" s="2">
        <v>23805</v>
      </c>
      <c r="G1921" s="2">
        <v>24216</v>
      </c>
      <c r="H1921" s="2">
        <v>24958</v>
      </c>
      <c r="I1921" s="2">
        <v>24458</v>
      </c>
      <c r="J1921" s="2">
        <v>24874</v>
      </c>
      <c r="K1921" s="2">
        <v>25809</v>
      </c>
      <c r="L1921" s="2">
        <v>26496</v>
      </c>
      <c r="M1921" s="2"/>
      <c r="N1921">
        <f>(L1921/G1921)^(1/5)-1</f>
        <v>1.8158945792623227E-2</v>
      </c>
      <c r="O1921">
        <f t="shared" si="338"/>
        <v>1.8158945792623227</v>
      </c>
      <c r="P1921">
        <f t="shared" si="339"/>
        <v>4.5397364481558071</v>
      </c>
      <c r="Q1921">
        <f t="shared" si="340"/>
        <v>30333</v>
      </c>
      <c r="R1921">
        <f t="shared" si="341"/>
        <v>14969</v>
      </c>
      <c r="S1921" s="3">
        <f>(L1921-R1921)/(Q1921-R1921)*100</f>
        <v>75.026034886748235</v>
      </c>
    </row>
    <row r="1922" spans="1:19" ht="14.45" x14ac:dyDescent="0.3">
      <c r="A1922">
        <v>10</v>
      </c>
      <c r="C1922" t="str">
        <f t="shared" si="337"/>
        <v>ODS10«</v>
      </c>
      <c r="D1922" s="8" t="s">
        <v>24</v>
      </c>
      <c r="E1922" s="8"/>
      <c r="F1922" s="2">
        <v>13920</v>
      </c>
      <c r="G1922" s="2">
        <v>14364</v>
      </c>
      <c r="H1922" s="2">
        <v>15253</v>
      </c>
      <c r="I1922" s="2">
        <v>15448</v>
      </c>
      <c r="J1922" s="2">
        <v>15712</v>
      </c>
      <c r="K1922" s="2">
        <v>16268</v>
      </c>
      <c r="L1922" s="2">
        <v>17306</v>
      </c>
      <c r="M1922" s="2"/>
      <c r="N1922">
        <f>(L1922/G1922)^(1/5)-1</f>
        <v>3.7968707284124381E-2</v>
      </c>
      <c r="O1922">
        <f t="shared" si="338"/>
        <v>3.7968707284124381</v>
      </c>
      <c r="P1922">
        <f t="shared" si="339"/>
        <v>5</v>
      </c>
      <c r="Q1922">
        <f t="shared" si="340"/>
        <v>30333</v>
      </c>
      <c r="R1922">
        <f t="shared" si="341"/>
        <v>14969</v>
      </c>
      <c r="S1922" s="3">
        <f>(L1922-R1922)/(Q1922-R1922)*100</f>
        <v>15.210882582660764</v>
      </c>
    </row>
    <row r="1923" spans="1:19" ht="14.45" x14ac:dyDescent="0.3">
      <c r="A1923">
        <v>10</v>
      </c>
      <c r="C1923" t="str">
        <f t="shared" si="337"/>
        <v>ODS10«</v>
      </c>
      <c r="D1923" s="8" t="s">
        <v>25</v>
      </c>
      <c r="E1923" s="8"/>
      <c r="F1923" s="2">
        <v>16494</v>
      </c>
      <c r="G1923" s="2">
        <v>16651</v>
      </c>
      <c r="H1923" s="2">
        <v>17630</v>
      </c>
      <c r="I1923" s="2">
        <v>17684</v>
      </c>
      <c r="J1923" s="2">
        <v>17799</v>
      </c>
      <c r="K1923" s="2">
        <v>18718</v>
      </c>
      <c r="L1923" s="2">
        <v>19569</v>
      </c>
      <c r="M1923" s="2"/>
      <c r="N1923">
        <f>(L1923/G1923)^(1/5)-1</f>
        <v>3.2822433495710346E-2</v>
      </c>
      <c r="O1923">
        <f t="shared" si="338"/>
        <v>3.2822433495710346</v>
      </c>
      <c r="P1923">
        <f t="shared" si="339"/>
        <v>5</v>
      </c>
      <c r="Q1923">
        <f t="shared" si="340"/>
        <v>30333</v>
      </c>
      <c r="R1923">
        <f t="shared" si="341"/>
        <v>14969</v>
      </c>
      <c r="S1923" s="3">
        <f>(L1923-R1923)/(Q1923-R1923)*100</f>
        <v>29.940119760479039</v>
      </c>
    </row>
    <row r="1924" spans="1:19" ht="14.45" x14ac:dyDescent="0.3">
      <c r="A1924">
        <v>10</v>
      </c>
      <c r="C1924" t="str">
        <f t="shared" si="337"/>
        <v>ODS10«</v>
      </c>
      <c r="D1924" s="8" t="s">
        <v>26</v>
      </c>
      <c r="E1924" s="8"/>
      <c r="F1924" s="2">
        <v>15742</v>
      </c>
      <c r="G1924" s="2">
        <v>16690</v>
      </c>
      <c r="H1924" s="2">
        <v>17385</v>
      </c>
      <c r="I1924" s="2">
        <v>17475</v>
      </c>
      <c r="J1924" s="2">
        <v>18464</v>
      </c>
      <c r="K1924" s="2">
        <v>19264</v>
      </c>
      <c r="L1924" s="2">
        <v>20017</v>
      </c>
      <c r="M1924" s="2"/>
      <c r="N1924">
        <f>(L1924/G1924)^(1/5)-1</f>
        <v>3.7023338693825014E-2</v>
      </c>
      <c r="O1924">
        <f t="shared" si="338"/>
        <v>3.7023338693825014</v>
      </c>
      <c r="P1924">
        <f t="shared" si="339"/>
        <v>5</v>
      </c>
      <c r="Q1924">
        <f t="shared" si="340"/>
        <v>30333</v>
      </c>
      <c r="R1924">
        <f t="shared" si="341"/>
        <v>14969</v>
      </c>
      <c r="S1924" s="3">
        <f>(L1924-R1924)/(Q1924-R1924)*100</f>
        <v>32.856027076282217</v>
      </c>
    </row>
    <row r="1925" spans="1:19" ht="14.45" x14ac:dyDescent="0.3">
      <c r="A1925">
        <v>10</v>
      </c>
      <c r="C1925" t="str">
        <f t="shared" si="337"/>
        <v>ODS10«</v>
      </c>
      <c r="D1925" s="8" t="s">
        <v>27</v>
      </c>
      <c r="E1925" s="8"/>
      <c r="F1925" s="2">
        <v>10499</v>
      </c>
      <c r="G1925" s="2">
        <v>10811</v>
      </c>
      <c r="H1925" s="2">
        <v>11749</v>
      </c>
      <c r="I1925" s="2">
        <v>12952</v>
      </c>
      <c r="J1925" s="2">
        <v>14311</v>
      </c>
      <c r="K1925" s="2">
        <v>15603</v>
      </c>
      <c r="L1925" s="2">
        <v>16608</v>
      </c>
      <c r="M1925" s="2"/>
      <c r="N1925">
        <f>(L1925/G1925)^(1/5)-1</f>
        <v>8.96582059397526E-2</v>
      </c>
      <c r="O1925">
        <f t="shared" si="338"/>
        <v>8.9658205939752591</v>
      </c>
      <c r="P1925">
        <f t="shared" si="339"/>
        <v>5</v>
      </c>
      <c r="Q1925">
        <f t="shared" si="340"/>
        <v>30333</v>
      </c>
      <c r="R1925">
        <f t="shared" si="341"/>
        <v>14969</v>
      </c>
      <c r="S1925" s="3">
        <f>(L1925-R1925)/(Q1925-R1925)*100</f>
        <v>10.667794845092423</v>
      </c>
    </row>
    <row r="1926" spans="1:19" ht="14.45" x14ac:dyDescent="0.3">
      <c r="A1926">
        <v>10</v>
      </c>
      <c r="C1926" t="str">
        <f t="shared" si="337"/>
        <v>ODS10«</v>
      </c>
      <c r="D1926" s="8" t="s">
        <v>28</v>
      </c>
      <c r="E1926" s="8"/>
      <c r="F1926" s="2">
        <v>23128</v>
      </c>
      <c r="G1926" s="2">
        <v>23701</v>
      </c>
      <c r="H1926" s="2">
        <v>24700</v>
      </c>
      <c r="I1926" s="2">
        <v>24281</v>
      </c>
      <c r="J1926" s="2">
        <v>24216</v>
      </c>
      <c r="K1926" s="2">
        <v>24526</v>
      </c>
      <c r="L1926" s="2">
        <v>25089</v>
      </c>
      <c r="M1926" s="2"/>
      <c r="N1926">
        <f>(L1926/G1926)^(1/5)-1</f>
        <v>1.1447478941949862E-2</v>
      </c>
      <c r="O1926">
        <f t="shared" si="338"/>
        <v>1.1447478941949862</v>
      </c>
      <c r="P1926">
        <f t="shared" si="339"/>
        <v>2.8618697354874656</v>
      </c>
      <c r="Q1926">
        <f t="shared" si="340"/>
        <v>30333</v>
      </c>
      <c r="R1926">
        <f t="shared" si="341"/>
        <v>14969</v>
      </c>
      <c r="S1926" s="3">
        <f>(L1926-R1926)/(Q1926-R1926)*100</f>
        <v>65.868263473053887</v>
      </c>
    </row>
    <row r="1927" spans="1:19" ht="14.45" x14ac:dyDescent="0.3">
      <c r="A1927">
        <v>10</v>
      </c>
      <c r="C1927" t="str">
        <f t="shared" si="337"/>
        <v>ODS10«</v>
      </c>
      <c r="D1927" s="8" t="s">
        <v>29</v>
      </c>
      <c r="E1927" s="8"/>
      <c r="F1927" s="2">
        <v>20120</v>
      </c>
      <c r="G1927" s="2">
        <v>20598</v>
      </c>
      <c r="H1927" s="2">
        <v>21435</v>
      </c>
      <c r="I1927" s="2">
        <v>21555</v>
      </c>
      <c r="J1927" s="2">
        <v>21974</v>
      </c>
      <c r="K1927" s="2">
        <v>22644</v>
      </c>
      <c r="L1927" s="2">
        <v>23414</v>
      </c>
      <c r="M1927" s="2"/>
      <c r="N1927">
        <f>(L1927/G1927)^(1/5)-1</f>
        <v>2.5959251497776448E-2</v>
      </c>
      <c r="O1927">
        <f t="shared" si="338"/>
        <v>2.5959251497776448</v>
      </c>
      <c r="P1927">
        <f t="shared" si="339"/>
        <v>5</v>
      </c>
      <c r="Q1927">
        <f t="shared" si="340"/>
        <v>30333</v>
      </c>
      <c r="R1927">
        <f t="shared" si="341"/>
        <v>14969</v>
      </c>
      <c r="S1927" s="3">
        <f>(L1927-R1927)/(Q1927-R1927)*100</f>
        <v>54.966154647227285</v>
      </c>
    </row>
    <row r="1928" spans="1:19" ht="14.45" x14ac:dyDescent="0.3">
      <c r="A1928">
        <v>10</v>
      </c>
      <c r="C1928" t="str">
        <f t="shared" si="337"/>
        <v>ODS10«</v>
      </c>
      <c r="D1928" s="7" t="s">
        <v>132</v>
      </c>
      <c r="E1928" s="7"/>
      <c r="F1928" s="2"/>
      <c r="G1928" s="2"/>
      <c r="H1928" s="2"/>
      <c r="I1928" s="2"/>
      <c r="J1928" s="2"/>
      <c r="K1928" s="2"/>
      <c r="L1928" s="2"/>
      <c r="M1928" s="2"/>
      <c r="O1928" t="s">
        <v>161</v>
      </c>
      <c r="S1928" s="3"/>
    </row>
    <row r="1929" spans="1:19" ht="14.45" x14ac:dyDescent="0.3">
      <c r="A1929">
        <v>10</v>
      </c>
      <c r="C1929" t="str">
        <f t="shared" si="337"/>
        <v>ODS10«</v>
      </c>
      <c r="D1929" s="8" t="s">
        <v>2</v>
      </c>
      <c r="E1929" s="8"/>
      <c r="F1929" s="2">
        <v>20.399999999999999</v>
      </c>
      <c r="G1929" s="2">
        <v>23.2</v>
      </c>
      <c r="H1929" s="2">
        <v>22</v>
      </c>
      <c r="I1929" s="2">
        <v>20.7</v>
      </c>
      <c r="J1929" s="2">
        <v>20.9</v>
      </c>
      <c r="K1929" s="2">
        <v>22</v>
      </c>
      <c r="L1929" s="2">
        <v>23.2</v>
      </c>
      <c r="M1929" s="2"/>
      <c r="N1929">
        <f>IF(AND(H1929=0,L1929=0),"",(L1929/G1929)^(1/5)-1)</f>
        <v>0</v>
      </c>
      <c r="O1929">
        <f>IF(N1929="","",-N1929*100)</f>
        <v>0</v>
      </c>
      <c r="P1929" s="5">
        <f>IF(O1929="",5,IF(O1929&lt;-2,-5,IF(O1929&gt;2,5,2.5*O1929)))</f>
        <v>0</v>
      </c>
      <c r="Q1929">
        <f>MIN($L$1929:$L$1955)</f>
        <v>14.1</v>
      </c>
      <c r="R1929">
        <f>MAX($L$1929:$L$1955)</f>
        <v>33</v>
      </c>
      <c r="S1929" s="3">
        <f>IF(O1929="",0,(L1929-R1929)/(Q1929-R1929)*100)</f>
        <v>51.851851851851862</v>
      </c>
    </row>
    <row r="1930" spans="1:19" ht="14.45" x14ac:dyDescent="0.3">
      <c r="A1930">
        <v>10</v>
      </c>
      <c r="C1930" t="str">
        <f t="shared" si="337"/>
        <v>ODS10«</v>
      </c>
      <c r="D1930" s="8" t="s">
        <v>3</v>
      </c>
      <c r="E1930" s="8"/>
      <c r="F1930" s="2">
        <v>21.3</v>
      </c>
      <c r="G1930" s="2">
        <v>20.100000000000001</v>
      </c>
      <c r="H1930" s="2">
        <v>20.5</v>
      </c>
      <c r="I1930" s="2">
        <v>19.8</v>
      </c>
      <c r="J1930" s="2">
        <v>22.4</v>
      </c>
      <c r="K1930" s="2">
        <v>21.7</v>
      </c>
      <c r="L1930" s="2">
        <v>23.9</v>
      </c>
      <c r="M1930" s="2"/>
      <c r="N1930">
        <f t="shared" ref="N1930:N1956" si="342">IF(AND(H1930=0,L1930=0),"",(L1930/G1930)^(1/5)-1)</f>
        <v>3.5238390078964121E-2</v>
      </c>
      <c r="O1930">
        <f t="shared" ref="O1930:O1956" si="343">IF(N1930="","",-N1930*100)</f>
        <v>-3.5238390078964121</v>
      </c>
      <c r="P1930" s="5">
        <f t="shared" ref="P1930:P1956" si="344">IF(O1930&lt;-2,-5,IF(O1930&gt;2,5,2.5*O1930))</f>
        <v>-5</v>
      </c>
      <c r="Q1930">
        <f t="shared" ref="Q1930:Q1956" si="345">MIN($L$1929:$L$1955)</f>
        <v>14.1</v>
      </c>
      <c r="R1930">
        <f t="shared" ref="R1930:R1956" si="346">MAX($L$1929:$L$1955)</f>
        <v>33</v>
      </c>
      <c r="S1930" s="3">
        <f t="shared" ref="S1930:S1956" si="347">IF(O1930="",0,(L1930-R1930)/(Q1930-R1930)*100)</f>
        <v>48.148148148148159</v>
      </c>
    </row>
    <row r="1931" spans="1:19" ht="14.45" x14ac:dyDescent="0.3">
      <c r="A1931">
        <v>10</v>
      </c>
      <c r="C1931" t="str">
        <f t="shared" si="337"/>
        <v>ODS10«</v>
      </c>
      <c r="D1931" s="8" t="s">
        <v>4</v>
      </c>
      <c r="E1931" s="8"/>
      <c r="F1931" s="2">
        <v>19.2</v>
      </c>
      <c r="G1931" s="2">
        <v>18.8</v>
      </c>
      <c r="H1931" s="2">
        <v>17.399999999999999</v>
      </c>
      <c r="I1931" s="2">
        <v>19.3</v>
      </c>
      <c r="J1931" s="2">
        <v>17.8</v>
      </c>
      <c r="K1931" s="2">
        <v>19.399999999999999</v>
      </c>
      <c r="L1931" s="2">
        <v>16.3</v>
      </c>
      <c r="M1931" s="2"/>
      <c r="N1931">
        <f t="shared" si="342"/>
        <v>-2.8134979929136716E-2</v>
      </c>
      <c r="O1931">
        <f t="shared" si="343"/>
        <v>2.8134979929136716</v>
      </c>
      <c r="P1931" s="5">
        <f t="shared" si="344"/>
        <v>5</v>
      </c>
      <c r="Q1931">
        <f t="shared" si="345"/>
        <v>14.1</v>
      </c>
      <c r="R1931">
        <f t="shared" si="346"/>
        <v>33</v>
      </c>
      <c r="S1931" s="3">
        <f t="shared" si="347"/>
        <v>88.359788359788354</v>
      </c>
    </row>
    <row r="1932" spans="1:19" ht="14.45" x14ac:dyDescent="0.3">
      <c r="A1932">
        <v>10</v>
      </c>
      <c r="C1932" t="str">
        <f t="shared" si="337"/>
        <v>ODS10«</v>
      </c>
      <c r="D1932" s="8" t="s">
        <v>5</v>
      </c>
      <c r="E1932" s="8"/>
      <c r="F1932" s="2">
        <v>30.9</v>
      </c>
      <c r="G1932" s="2">
        <v>33.200000000000003</v>
      </c>
      <c r="H1932" s="2">
        <v>30.3</v>
      </c>
      <c r="I1932" s="2">
        <v>30.4</v>
      </c>
      <c r="J1932" s="2">
        <v>30.5</v>
      </c>
      <c r="K1932" s="2">
        <v>26.9</v>
      </c>
      <c r="L1932" s="2">
        <v>27.5</v>
      </c>
      <c r="M1932" s="2"/>
      <c r="N1932">
        <f t="shared" si="342"/>
        <v>-3.6971983096986016E-2</v>
      </c>
      <c r="O1932">
        <f t="shared" si="343"/>
        <v>3.6971983096986016</v>
      </c>
      <c r="P1932" s="5">
        <f t="shared" si="344"/>
        <v>5</v>
      </c>
      <c r="Q1932">
        <f t="shared" si="345"/>
        <v>14.1</v>
      </c>
      <c r="R1932">
        <f t="shared" si="346"/>
        <v>33</v>
      </c>
      <c r="S1932" s="3">
        <f t="shared" si="347"/>
        <v>29.100529100529105</v>
      </c>
    </row>
    <row r="1933" spans="1:19" ht="14.45" x14ac:dyDescent="0.3">
      <c r="A1933">
        <v>10</v>
      </c>
      <c r="C1933" t="str">
        <f t="shared" si="337"/>
        <v>ODS10«</v>
      </c>
      <c r="D1933" s="8" t="s">
        <v>6</v>
      </c>
      <c r="E1933" s="8"/>
      <c r="F1933" s="2">
        <v>17.7</v>
      </c>
      <c r="G1933" s="2">
        <v>18.5</v>
      </c>
      <c r="H1933" s="2">
        <v>19.8</v>
      </c>
      <c r="I1933" s="2">
        <v>17.3</v>
      </c>
      <c r="J1933" s="2">
        <v>15.1</v>
      </c>
      <c r="K1933" s="2">
        <v>18.600000000000001</v>
      </c>
      <c r="L1933" s="2">
        <v>16</v>
      </c>
      <c r="M1933" s="2"/>
      <c r="N1933">
        <f t="shared" si="342"/>
        <v>-2.8618896361717439E-2</v>
      </c>
      <c r="O1933">
        <f t="shared" si="343"/>
        <v>2.8618896361717439</v>
      </c>
      <c r="P1933" s="5">
        <f t="shared" si="344"/>
        <v>5</v>
      </c>
      <c r="Q1933">
        <f t="shared" si="345"/>
        <v>14.1</v>
      </c>
      <c r="R1933">
        <f t="shared" si="346"/>
        <v>33</v>
      </c>
      <c r="S1933" s="3">
        <f t="shared" si="347"/>
        <v>89.94708994708995</v>
      </c>
    </row>
    <row r="1934" spans="1:19" ht="14.45" x14ac:dyDescent="0.3">
      <c r="A1934">
        <v>10</v>
      </c>
      <c r="C1934" t="str">
        <f t="shared" si="337"/>
        <v>ODS10«</v>
      </c>
      <c r="D1934" s="8" t="s">
        <v>7</v>
      </c>
      <c r="E1934" s="8"/>
      <c r="F1934" s="2">
        <v>28.1</v>
      </c>
      <c r="G1934" s="2">
        <v>27.9</v>
      </c>
      <c r="H1934" s="2">
        <v>26.4</v>
      </c>
      <c r="I1934" s="2">
        <v>28.2</v>
      </c>
      <c r="J1934" s="2">
        <v>26</v>
      </c>
      <c r="K1934" s="2">
        <v>28.9</v>
      </c>
      <c r="L1934" s="2">
        <v>26.2</v>
      </c>
      <c r="M1934" s="2"/>
      <c r="N1934">
        <f t="shared" si="342"/>
        <v>-1.2494739973619717E-2</v>
      </c>
      <c r="O1934">
        <f t="shared" si="343"/>
        <v>1.2494739973619717</v>
      </c>
      <c r="P1934" s="5">
        <f t="shared" si="344"/>
        <v>3.1236849934049293</v>
      </c>
      <c r="Q1934">
        <f t="shared" si="345"/>
        <v>14.1</v>
      </c>
      <c r="R1934">
        <f t="shared" si="346"/>
        <v>33</v>
      </c>
      <c r="S1934" s="3">
        <f t="shared" si="347"/>
        <v>35.978835978835988</v>
      </c>
    </row>
    <row r="1935" spans="1:19" ht="14.45" x14ac:dyDescent="0.3">
      <c r="A1935">
        <v>10</v>
      </c>
      <c r="C1935" t="str">
        <f t="shared" si="337"/>
        <v>ODS10«</v>
      </c>
      <c r="D1935" s="8" t="s">
        <v>8</v>
      </c>
      <c r="E1935" s="8"/>
      <c r="F1935" s="2">
        <v>23.5</v>
      </c>
      <c r="G1935" s="2">
        <v>18.5</v>
      </c>
      <c r="H1935" s="2">
        <v>22</v>
      </c>
      <c r="I1935" s="2">
        <v>20.8</v>
      </c>
      <c r="J1935" s="2">
        <v>21.7</v>
      </c>
      <c r="K1935" s="2">
        <v>19.100000000000001</v>
      </c>
      <c r="L1935" s="2">
        <v>18.8</v>
      </c>
      <c r="M1935" s="2"/>
      <c r="N1935">
        <f t="shared" si="342"/>
        <v>3.2224083813610083E-3</v>
      </c>
      <c r="O1935">
        <f t="shared" si="343"/>
        <v>-0.32224083813610083</v>
      </c>
      <c r="P1935" s="5">
        <f t="shared" si="344"/>
        <v>-0.80560209534025207</v>
      </c>
      <c r="Q1935">
        <f t="shared" si="345"/>
        <v>14.1</v>
      </c>
      <c r="R1935">
        <f t="shared" si="346"/>
        <v>33</v>
      </c>
      <c r="S1935" s="3">
        <f t="shared" si="347"/>
        <v>75.13227513227514</v>
      </c>
    </row>
    <row r="1936" spans="1:19" ht="14.45" x14ac:dyDescent="0.3">
      <c r="A1936">
        <v>10</v>
      </c>
      <c r="C1936" t="str">
        <f t="shared" si="337"/>
        <v>ODS10«</v>
      </c>
      <c r="D1936" s="8" t="s">
        <v>9</v>
      </c>
      <c r="E1936" s="8"/>
      <c r="F1936" s="2">
        <v>24.1</v>
      </c>
      <c r="G1936" s="2">
        <v>29</v>
      </c>
      <c r="H1936" s="2">
        <v>28.9</v>
      </c>
      <c r="I1936" s="2">
        <v>26.1</v>
      </c>
      <c r="J1936" s="2">
        <v>26</v>
      </c>
      <c r="K1936" s="2">
        <v>25.6</v>
      </c>
      <c r="L1936" s="2">
        <v>25.2</v>
      </c>
      <c r="M1936" s="2"/>
      <c r="N1936">
        <f t="shared" si="342"/>
        <v>-2.7699501139279659E-2</v>
      </c>
      <c r="O1936">
        <f t="shared" si="343"/>
        <v>2.7699501139279659</v>
      </c>
      <c r="P1936" s="5">
        <f t="shared" si="344"/>
        <v>5</v>
      </c>
      <c r="Q1936">
        <f t="shared" si="345"/>
        <v>14.1</v>
      </c>
      <c r="R1936">
        <f t="shared" si="346"/>
        <v>33</v>
      </c>
      <c r="S1936" s="3">
        <f t="shared" si="347"/>
        <v>41.26984126984128</v>
      </c>
    </row>
    <row r="1937" spans="1:19" ht="14.45" x14ac:dyDescent="0.3">
      <c r="A1937">
        <v>10</v>
      </c>
      <c r="C1937" t="str">
        <f t="shared" si="337"/>
        <v>ODS10«</v>
      </c>
      <c r="D1937" s="8" t="s">
        <v>10</v>
      </c>
      <c r="E1937" s="8"/>
      <c r="F1937" s="2">
        <v>20.399999999999999</v>
      </c>
      <c r="G1937" s="2">
        <v>22</v>
      </c>
      <c r="H1937" s="2">
        <v>20.3</v>
      </c>
      <c r="I1937" s="2">
        <v>20.2</v>
      </c>
      <c r="J1937" s="2">
        <v>19.600000000000001</v>
      </c>
      <c r="K1937" s="2">
        <v>17.5</v>
      </c>
      <c r="L1937" s="2">
        <v>18.2</v>
      </c>
      <c r="M1937" s="2"/>
      <c r="N1937">
        <f t="shared" si="342"/>
        <v>-3.7214055604608998E-2</v>
      </c>
      <c r="O1937">
        <f t="shared" si="343"/>
        <v>3.7214055604608998</v>
      </c>
      <c r="P1937" s="5">
        <f t="shared" si="344"/>
        <v>5</v>
      </c>
      <c r="Q1937">
        <f t="shared" si="345"/>
        <v>14.1</v>
      </c>
      <c r="R1937">
        <f t="shared" si="346"/>
        <v>33</v>
      </c>
      <c r="S1937" s="3">
        <f t="shared" si="347"/>
        <v>78.306878306878318</v>
      </c>
    </row>
    <row r="1938" spans="1:19" ht="14.45" x14ac:dyDescent="0.3">
      <c r="A1938">
        <v>10</v>
      </c>
      <c r="C1938" t="str">
        <f t="shared" si="337"/>
        <v>ODS10«</v>
      </c>
      <c r="D1938" s="8" t="s">
        <v>11</v>
      </c>
      <c r="E1938" s="8"/>
      <c r="F1938" s="2">
        <v>30.9</v>
      </c>
      <c r="G1938" s="2">
        <v>31.6</v>
      </c>
      <c r="H1938" s="2">
        <v>33.799999999999997</v>
      </c>
      <c r="I1938" s="2">
        <v>31.4</v>
      </c>
      <c r="J1938" s="2">
        <v>32.4</v>
      </c>
      <c r="K1938" s="2">
        <v>28.5</v>
      </c>
      <c r="L1938" s="2">
        <v>29.1</v>
      </c>
      <c r="M1938" s="2"/>
      <c r="N1938">
        <f t="shared" si="342"/>
        <v>-1.6348675045399497E-2</v>
      </c>
      <c r="O1938">
        <f t="shared" si="343"/>
        <v>1.6348675045399497</v>
      </c>
      <c r="P1938" s="5">
        <f t="shared" si="344"/>
        <v>4.0871687613498739</v>
      </c>
      <c r="Q1938">
        <f t="shared" si="345"/>
        <v>14.1</v>
      </c>
      <c r="R1938">
        <f t="shared" si="346"/>
        <v>33</v>
      </c>
      <c r="S1938" s="3">
        <f t="shared" si="347"/>
        <v>20.634920634920629</v>
      </c>
    </row>
    <row r="1939" spans="1:19" ht="14.45" x14ac:dyDescent="0.3">
      <c r="A1939">
        <v>10</v>
      </c>
      <c r="C1939" t="str">
        <f t="shared" si="337"/>
        <v>ODS10«</v>
      </c>
      <c r="D1939" s="8" t="s">
        <v>12</v>
      </c>
      <c r="E1939" s="8"/>
      <c r="F1939" s="2">
        <v>21.5</v>
      </c>
      <c r="G1939" s="2">
        <v>22</v>
      </c>
      <c r="H1939" s="2">
        <v>21</v>
      </c>
      <c r="I1939" s="2">
        <v>20.5</v>
      </c>
      <c r="J1939" s="2">
        <v>20.7</v>
      </c>
      <c r="K1939" s="2">
        <v>21.9</v>
      </c>
      <c r="L1939" s="2">
        <v>22</v>
      </c>
      <c r="M1939" s="2"/>
      <c r="N1939">
        <f t="shared" si="342"/>
        <v>0</v>
      </c>
      <c r="O1939">
        <f t="shared" si="343"/>
        <v>0</v>
      </c>
      <c r="P1939" s="5">
        <f t="shared" si="344"/>
        <v>0</v>
      </c>
      <c r="Q1939">
        <f t="shared" si="345"/>
        <v>14.1</v>
      </c>
      <c r="R1939">
        <f t="shared" si="346"/>
        <v>33</v>
      </c>
      <c r="S1939" s="3">
        <f t="shared" si="347"/>
        <v>58.20105820105821</v>
      </c>
    </row>
    <row r="1940" spans="1:19" ht="14.45" x14ac:dyDescent="0.3">
      <c r="A1940">
        <v>10</v>
      </c>
      <c r="C1940" t="str">
        <f t="shared" si="337"/>
        <v>ODS10«</v>
      </c>
      <c r="D1940" s="8" t="s">
        <v>13</v>
      </c>
      <c r="E1940" s="8"/>
      <c r="F1940" s="2">
        <v>15</v>
      </c>
      <c r="G1940" s="2">
        <v>13.9</v>
      </c>
      <c r="H1940" s="2">
        <v>13.2</v>
      </c>
      <c r="I1940" s="2">
        <v>13.9</v>
      </c>
      <c r="J1940" s="2">
        <v>13.7</v>
      </c>
      <c r="K1940" s="2">
        <v>14.2</v>
      </c>
      <c r="L1940" s="2">
        <v>14.9</v>
      </c>
      <c r="M1940" s="2"/>
      <c r="N1940">
        <f t="shared" si="342"/>
        <v>1.3991451401512478E-2</v>
      </c>
      <c r="O1940">
        <f t="shared" si="343"/>
        <v>-1.3991451401512478</v>
      </c>
      <c r="P1940" s="5">
        <f t="shared" si="344"/>
        <v>-3.4978628503781195</v>
      </c>
      <c r="Q1940">
        <f t="shared" si="345"/>
        <v>14.1</v>
      </c>
      <c r="R1940">
        <f t="shared" si="346"/>
        <v>33</v>
      </c>
      <c r="S1940" s="3">
        <f t="shared" si="347"/>
        <v>95.767195767195773</v>
      </c>
    </row>
    <row r="1941" spans="1:19" ht="14.45" x14ac:dyDescent="0.3">
      <c r="A1941">
        <v>10</v>
      </c>
      <c r="C1941" t="str">
        <f t="shared" si="337"/>
        <v>ODS10«</v>
      </c>
      <c r="D1941" s="8" t="s">
        <v>14</v>
      </c>
      <c r="E1941" s="8"/>
      <c r="F1941" s="2">
        <v>16.8</v>
      </c>
      <c r="G1941" s="2">
        <v>16.600000000000001</v>
      </c>
      <c r="H1941" s="2">
        <v>15.7</v>
      </c>
      <c r="I1941" s="2">
        <v>16.600000000000001</v>
      </c>
      <c r="J1941" s="2">
        <v>16.7</v>
      </c>
      <c r="K1941" s="2">
        <v>16.8</v>
      </c>
      <c r="L1941" s="2">
        <v>16.5</v>
      </c>
      <c r="M1941" s="2"/>
      <c r="N1941">
        <f t="shared" si="342"/>
        <v>-1.2077329939603754E-3</v>
      </c>
      <c r="O1941">
        <f t="shared" si="343"/>
        <v>0.12077329939603754</v>
      </c>
      <c r="P1941" s="5">
        <f t="shared" si="344"/>
        <v>0.30193324849009384</v>
      </c>
      <c r="Q1941">
        <f t="shared" si="345"/>
        <v>14.1</v>
      </c>
      <c r="R1941">
        <f t="shared" si="346"/>
        <v>33</v>
      </c>
      <c r="S1941" s="3">
        <f t="shared" si="347"/>
        <v>87.301587301587318</v>
      </c>
    </row>
    <row r="1942" spans="1:19" ht="14.45" x14ac:dyDescent="0.3">
      <c r="A1942">
        <v>10</v>
      </c>
      <c r="C1942" t="str">
        <f t="shared" ref="C1942:C2005" si="348">IF(B1942="","ODS"&amp;A1942&amp;"«","ODS"&amp;A1942&amp;"«"&amp;" e ODS"&amp;B1942&amp;"«")</f>
        <v>ODS10«</v>
      </c>
      <c r="D1942" s="8" t="s">
        <v>15</v>
      </c>
      <c r="E1942" s="8"/>
      <c r="F1942" s="2">
        <v>32.700000000000003</v>
      </c>
      <c r="G1942" s="2">
        <v>31.3</v>
      </c>
      <c r="H1942" s="2">
        <v>30.6</v>
      </c>
      <c r="I1942" s="2">
        <v>31.9</v>
      </c>
      <c r="J1942" s="2">
        <v>30.3</v>
      </c>
      <c r="K1942" s="2">
        <v>29.1</v>
      </c>
      <c r="L1942" s="2">
        <v>27</v>
      </c>
      <c r="M1942" s="2"/>
      <c r="N1942">
        <f t="shared" si="342"/>
        <v>-2.9123732100528987E-2</v>
      </c>
      <c r="O1942">
        <f t="shared" si="343"/>
        <v>2.9123732100528987</v>
      </c>
      <c r="P1942" s="5">
        <f t="shared" si="344"/>
        <v>5</v>
      </c>
      <c r="Q1942">
        <f t="shared" si="345"/>
        <v>14.1</v>
      </c>
      <c r="R1942">
        <f t="shared" si="346"/>
        <v>33</v>
      </c>
      <c r="S1942" s="3">
        <f t="shared" si="347"/>
        <v>31.74603174603175</v>
      </c>
    </row>
    <row r="1943" spans="1:19" ht="14.45" x14ac:dyDescent="0.3">
      <c r="A1943">
        <v>10</v>
      </c>
      <c r="C1943" t="str">
        <f t="shared" si="348"/>
        <v>ODS10«</v>
      </c>
      <c r="D1943" s="8" t="s">
        <v>16</v>
      </c>
      <c r="E1943" s="8"/>
      <c r="F1943" s="2">
        <v>21</v>
      </c>
      <c r="G1943" s="2">
        <v>22.3</v>
      </c>
      <c r="H1943" s="2">
        <v>21.8</v>
      </c>
      <c r="I1943" s="2">
        <v>18.8</v>
      </c>
      <c r="J1943" s="2">
        <v>16.7</v>
      </c>
      <c r="K1943" s="2">
        <v>24.1</v>
      </c>
      <c r="L1943" s="2">
        <v>28.9</v>
      </c>
      <c r="M1943" s="2"/>
      <c r="N1943">
        <f t="shared" si="342"/>
        <v>5.3218783663476987E-2</v>
      </c>
      <c r="O1943">
        <f t="shared" si="343"/>
        <v>-5.3218783663476987</v>
      </c>
      <c r="P1943" s="5">
        <f t="shared" si="344"/>
        <v>-5</v>
      </c>
      <c r="Q1943">
        <f t="shared" si="345"/>
        <v>14.1</v>
      </c>
      <c r="R1943">
        <f t="shared" si="346"/>
        <v>33</v>
      </c>
      <c r="S1943" s="3">
        <f t="shared" si="347"/>
        <v>21.693121693121704</v>
      </c>
    </row>
    <row r="1944" spans="1:19" ht="14.45" x14ac:dyDescent="0.3">
      <c r="A1944">
        <v>10</v>
      </c>
      <c r="C1944" t="str">
        <f t="shared" si="348"/>
        <v>ODS10«</v>
      </c>
      <c r="D1944" s="8" t="s">
        <v>17</v>
      </c>
      <c r="E1944" s="8"/>
      <c r="F1944" s="2">
        <v>17.5</v>
      </c>
      <c r="G1944" s="2">
        <v>18.899999999999999</v>
      </c>
      <c r="H1944" s="2">
        <v>18.399999999999999</v>
      </c>
      <c r="I1944" s="2">
        <v>18.5</v>
      </c>
      <c r="J1944" s="2">
        <v>18.3</v>
      </c>
      <c r="K1944" s="2">
        <v>15.3</v>
      </c>
      <c r="L1944" s="2">
        <v>14.8</v>
      </c>
      <c r="M1944" s="2"/>
      <c r="N1944">
        <f t="shared" si="342"/>
        <v>-4.7730264067311512E-2</v>
      </c>
      <c r="O1944">
        <f t="shared" si="343"/>
        <v>4.7730264067311516</v>
      </c>
      <c r="P1944" s="5">
        <f t="shared" si="344"/>
        <v>5</v>
      </c>
      <c r="Q1944">
        <f t="shared" si="345"/>
        <v>14.1</v>
      </c>
      <c r="R1944">
        <f t="shared" si="346"/>
        <v>33</v>
      </c>
      <c r="S1944" s="3">
        <f t="shared" si="347"/>
        <v>96.296296296296305</v>
      </c>
    </row>
    <row r="1945" spans="1:19" ht="14.45" x14ac:dyDescent="0.3">
      <c r="A1945">
        <v>10</v>
      </c>
      <c r="C1945" t="str">
        <f t="shared" si="348"/>
        <v>ODS10«</v>
      </c>
      <c r="D1945" s="8" t="s">
        <v>18</v>
      </c>
      <c r="E1945" s="8"/>
      <c r="F1945" s="2">
        <v>28.2</v>
      </c>
      <c r="G1945" s="2">
        <v>28.2</v>
      </c>
      <c r="H1945" s="2">
        <v>29.3</v>
      </c>
      <c r="I1945" s="2">
        <v>31.6</v>
      </c>
      <c r="J1945" s="2">
        <v>28.1</v>
      </c>
      <c r="K1945" s="2">
        <v>29.5</v>
      </c>
      <c r="L1945" s="2">
        <v>30</v>
      </c>
      <c r="M1945" s="2"/>
      <c r="N1945">
        <f t="shared" si="342"/>
        <v>1.2451968893662624E-2</v>
      </c>
      <c r="O1945">
        <f t="shared" si="343"/>
        <v>-1.2451968893662624</v>
      </c>
      <c r="P1945" s="5">
        <f t="shared" si="344"/>
        <v>-3.112992223415656</v>
      </c>
      <c r="Q1945">
        <f t="shared" si="345"/>
        <v>14.1</v>
      </c>
      <c r="R1945">
        <f t="shared" si="346"/>
        <v>33</v>
      </c>
      <c r="S1945" s="3">
        <f t="shared" si="347"/>
        <v>15.873015873015875</v>
      </c>
    </row>
    <row r="1946" spans="1:19" ht="14.45" x14ac:dyDescent="0.3">
      <c r="A1946">
        <v>10</v>
      </c>
      <c r="C1946" t="str">
        <f t="shared" si="348"/>
        <v>ODS10«</v>
      </c>
      <c r="D1946" s="8" t="s">
        <v>19</v>
      </c>
      <c r="E1946" s="8"/>
      <c r="F1946" s="2">
        <v>27.5</v>
      </c>
      <c r="G1946" s="2">
        <v>23.6</v>
      </c>
      <c r="H1946" s="2">
        <v>25.5</v>
      </c>
      <c r="I1946" s="2">
        <v>24</v>
      </c>
      <c r="J1946" s="2">
        <v>25.3</v>
      </c>
      <c r="K1946" s="2">
        <v>27.8</v>
      </c>
      <c r="L1946" s="2">
        <v>28.2</v>
      </c>
      <c r="M1946" s="2"/>
      <c r="N1946">
        <f t="shared" si="342"/>
        <v>3.6256865920052395E-2</v>
      </c>
      <c r="O1946">
        <f t="shared" si="343"/>
        <v>-3.6256865920052395</v>
      </c>
      <c r="P1946" s="5">
        <f t="shared" si="344"/>
        <v>-5</v>
      </c>
      <c r="Q1946">
        <f t="shared" si="345"/>
        <v>14.1</v>
      </c>
      <c r="R1946">
        <f t="shared" si="346"/>
        <v>33</v>
      </c>
      <c r="S1946" s="3">
        <f t="shared" si="347"/>
        <v>25.396825396825403</v>
      </c>
    </row>
    <row r="1947" spans="1:19" ht="14.45" x14ac:dyDescent="0.3">
      <c r="A1947">
        <v>10</v>
      </c>
      <c r="C1947" t="str">
        <f t="shared" si="348"/>
        <v>ODS10«</v>
      </c>
      <c r="D1947" s="8" t="s">
        <v>20</v>
      </c>
      <c r="E1947" s="8"/>
      <c r="F1947" s="2">
        <v>24.8</v>
      </c>
      <c r="G1947" s="2">
        <v>22.7</v>
      </c>
      <c r="H1947" s="2">
        <v>26</v>
      </c>
      <c r="I1947" s="2">
        <v>28</v>
      </c>
      <c r="J1947" s="2">
        <v>28</v>
      </c>
      <c r="K1947" s="2">
        <v>28.2</v>
      </c>
      <c r="L1947" s="2">
        <v>26</v>
      </c>
      <c r="M1947" s="2"/>
      <c r="N1947">
        <f t="shared" si="342"/>
        <v>2.7518140999975182E-2</v>
      </c>
      <c r="O1947">
        <f t="shared" si="343"/>
        <v>-2.7518140999975182</v>
      </c>
      <c r="P1947" s="5">
        <f t="shared" si="344"/>
        <v>-5</v>
      </c>
      <c r="Q1947">
        <f t="shared" si="345"/>
        <v>14.1</v>
      </c>
      <c r="R1947">
        <f t="shared" si="346"/>
        <v>33</v>
      </c>
      <c r="S1947" s="3">
        <f t="shared" si="347"/>
        <v>37.037037037037038</v>
      </c>
    </row>
    <row r="1948" spans="1:19" ht="14.45" x14ac:dyDescent="0.3">
      <c r="A1948">
        <v>10</v>
      </c>
      <c r="C1948" t="str">
        <f t="shared" si="348"/>
        <v>ODS10«</v>
      </c>
      <c r="D1948" s="8" t="s">
        <v>21</v>
      </c>
      <c r="E1948" s="8"/>
      <c r="F1948" s="2">
        <v>17.5</v>
      </c>
      <c r="G1948" s="2">
        <v>16.3</v>
      </c>
      <c r="H1948" s="2">
        <v>17.399999999999999</v>
      </c>
      <c r="I1948" s="2">
        <v>20.5</v>
      </c>
      <c r="J1948" s="2">
        <v>23.4</v>
      </c>
      <c r="K1948" s="2">
        <v>23.6</v>
      </c>
      <c r="L1948" s="2">
        <v>24.6</v>
      </c>
      <c r="M1948" s="2"/>
      <c r="N1948">
        <f t="shared" si="342"/>
        <v>8.5799158001413689E-2</v>
      </c>
      <c r="O1948">
        <f t="shared" si="343"/>
        <v>-8.579915800141368</v>
      </c>
      <c r="P1948" s="5">
        <f t="shared" si="344"/>
        <v>-5</v>
      </c>
      <c r="Q1948">
        <f t="shared" si="345"/>
        <v>14.1</v>
      </c>
      <c r="R1948">
        <f t="shared" si="346"/>
        <v>33</v>
      </c>
      <c r="S1948" s="3">
        <f t="shared" si="347"/>
        <v>44.444444444444443</v>
      </c>
    </row>
    <row r="1949" spans="1:19" ht="14.45" x14ac:dyDescent="0.3">
      <c r="A1949">
        <v>10</v>
      </c>
      <c r="C1949" t="str">
        <f t="shared" si="348"/>
        <v>ODS10«</v>
      </c>
      <c r="D1949" s="8" t="s">
        <v>22</v>
      </c>
      <c r="E1949" s="8"/>
      <c r="F1949" s="2">
        <v>18.899999999999999</v>
      </c>
      <c r="G1949" s="2">
        <v>17.899999999999999</v>
      </c>
      <c r="H1949" s="2">
        <v>17.5</v>
      </c>
      <c r="I1949" s="2">
        <v>15.9</v>
      </c>
      <c r="J1949" s="2">
        <v>17.5</v>
      </c>
      <c r="K1949" s="2">
        <v>17</v>
      </c>
      <c r="L1949" s="2">
        <v>17.100000000000001</v>
      </c>
      <c r="M1949" s="2"/>
      <c r="N1949">
        <f t="shared" si="342"/>
        <v>-9.1027665397255264E-3</v>
      </c>
      <c r="O1949">
        <f t="shared" si="343"/>
        <v>0.91027665397255264</v>
      </c>
      <c r="P1949" s="5">
        <f t="shared" si="344"/>
        <v>2.2756916349313814</v>
      </c>
      <c r="Q1949">
        <f t="shared" si="345"/>
        <v>14.1</v>
      </c>
      <c r="R1949">
        <f t="shared" si="346"/>
        <v>33</v>
      </c>
      <c r="S1949" s="3">
        <f t="shared" si="347"/>
        <v>84.126984126984127</v>
      </c>
    </row>
    <row r="1950" spans="1:19" ht="14.45" x14ac:dyDescent="0.3">
      <c r="A1950">
        <v>10</v>
      </c>
      <c r="C1950" t="str">
        <f t="shared" si="348"/>
        <v>ODS10«</v>
      </c>
      <c r="D1950" s="8" t="s">
        <v>23</v>
      </c>
      <c r="E1950" s="8"/>
      <c r="F1950" s="2">
        <v>16.5</v>
      </c>
      <c r="G1950" s="2">
        <v>16.899999999999999</v>
      </c>
      <c r="H1950" s="2">
        <v>16.8</v>
      </c>
      <c r="I1950" s="2">
        <v>17.3</v>
      </c>
      <c r="J1950" s="2">
        <v>17.8</v>
      </c>
      <c r="K1950" s="2">
        <v>18.3</v>
      </c>
      <c r="L1950" s="2">
        <v>17.100000000000001</v>
      </c>
      <c r="M1950" s="2"/>
      <c r="N1950">
        <f t="shared" si="342"/>
        <v>2.3557387183286149E-3</v>
      </c>
      <c r="O1950">
        <f t="shared" si="343"/>
        <v>-0.23557387183286149</v>
      </c>
      <c r="P1950" s="5">
        <f t="shared" si="344"/>
        <v>-0.58893467958215373</v>
      </c>
      <c r="Q1950">
        <f t="shared" si="345"/>
        <v>14.1</v>
      </c>
      <c r="R1950">
        <f t="shared" si="346"/>
        <v>33</v>
      </c>
      <c r="S1950" s="3">
        <f t="shared" si="347"/>
        <v>84.126984126984127</v>
      </c>
    </row>
    <row r="1951" spans="1:19" ht="14.45" x14ac:dyDescent="0.3">
      <c r="A1951">
        <v>10</v>
      </c>
      <c r="C1951" t="str">
        <f t="shared" si="348"/>
        <v>ODS10«</v>
      </c>
      <c r="D1951" s="8" t="s">
        <v>24</v>
      </c>
      <c r="E1951" s="8"/>
      <c r="F1951" s="2">
        <v>22.6</v>
      </c>
      <c r="G1951" s="2">
        <v>23.2</v>
      </c>
      <c r="H1951" s="2">
        <v>22.3</v>
      </c>
      <c r="I1951" s="2">
        <v>24.4</v>
      </c>
      <c r="J1951" s="2">
        <v>23.6</v>
      </c>
      <c r="K1951" s="2">
        <v>23.3</v>
      </c>
      <c r="L1951" s="2">
        <v>22</v>
      </c>
      <c r="M1951" s="2"/>
      <c r="N1951">
        <f t="shared" si="342"/>
        <v>-1.0565751201833895E-2</v>
      </c>
      <c r="O1951">
        <f t="shared" si="343"/>
        <v>1.0565751201833895</v>
      </c>
      <c r="P1951" s="5">
        <f t="shared" si="344"/>
        <v>2.6414378004584735</v>
      </c>
      <c r="Q1951">
        <f t="shared" si="345"/>
        <v>14.1</v>
      </c>
      <c r="R1951">
        <f t="shared" si="346"/>
        <v>33</v>
      </c>
      <c r="S1951" s="3">
        <f t="shared" si="347"/>
        <v>58.20105820105821</v>
      </c>
    </row>
    <row r="1952" spans="1:19" ht="14.45" x14ac:dyDescent="0.3">
      <c r="A1952">
        <v>10</v>
      </c>
      <c r="C1952" t="str">
        <f t="shared" si="348"/>
        <v>ODS10«</v>
      </c>
      <c r="D1952" s="8" t="s">
        <v>25</v>
      </c>
      <c r="E1952" s="8"/>
      <c r="F1952" s="2">
        <v>27.4</v>
      </c>
      <c r="G1952" s="2">
        <v>30.3</v>
      </c>
      <c r="H1952" s="2">
        <v>29</v>
      </c>
      <c r="I1952" s="2">
        <v>26.7</v>
      </c>
      <c r="J1952" s="2">
        <v>27</v>
      </c>
      <c r="K1952" s="2">
        <v>24.5</v>
      </c>
      <c r="L1952" s="2">
        <v>22.4</v>
      </c>
      <c r="M1952" s="2"/>
      <c r="N1952">
        <f t="shared" si="342"/>
        <v>-5.8628430524513275E-2</v>
      </c>
      <c r="O1952">
        <f t="shared" si="343"/>
        <v>5.8628430524513275</v>
      </c>
      <c r="P1952" s="5">
        <f t="shared" si="344"/>
        <v>5</v>
      </c>
      <c r="Q1952">
        <f t="shared" si="345"/>
        <v>14.1</v>
      </c>
      <c r="R1952">
        <f t="shared" si="346"/>
        <v>33</v>
      </c>
      <c r="S1952" s="3">
        <f t="shared" si="347"/>
        <v>56.084656084656089</v>
      </c>
    </row>
    <row r="1953" spans="1:19" ht="14.45" x14ac:dyDescent="0.3">
      <c r="A1953">
        <v>10</v>
      </c>
      <c r="C1953" t="str">
        <f t="shared" si="348"/>
        <v>ODS10«</v>
      </c>
      <c r="D1953" s="8" t="s">
        <v>26</v>
      </c>
      <c r="E1953" s="8"/>
      <c r="F1953" s="2">
        <v>16.600000000000001</v>
      </c>
      <c r="G1953" s="2">
        <v>18</v>
      </c>
      <c r="H1953" s="2">
        <v>19.2</v>
      </c>
      <c r="I1953" s="2">
        <v>19.5</v>
      </c>
      <c r="J1953" s="2">
        <v>16.600000000000001</v>
      </c>
      <c r="K1953" s="2">
        <v>15</v>
      </c>
      <c r="L1953" s="2">
        <v>14.1</v>
      </c>
      <c r="M1953" s="2"/>
      <c r="N1953">
        <f t="shared" si="342"/>
        <v>-4.7665930210763485E-2</v>
      </c>
      <c r="O1953">
        <f t="shared" si="343"/>
        <v>4.7665930210763481</v>
      </c>
      <c r="P1953" s="5">
        <f t="shared" si="344"/>
        <v>5</v>
      </c>
      <c r="Q1953">
        <f t="shared" si="345"/>
        <v>14.1</v>
      </c>
      <c r="R1953">
        <f t="shared" si="346"/>
        <v>33</v>
      </c>
      <c r="S1953" s="3">
        <f t="shared" si="347"/>
        <v>100</v>
      </c>
    </row>
    <row r="1954" spans="1:19" ht="14.45" x14ac:dyDescent="0.3">
      <c r="A1954">
        <v>10</v>
      </c>
      <c r="C1954" t="str">
        <f t="shared" si="348"/>
        <v>ODS10«</v>
      </c>
      <c r="D1954" s="8" t="s">
        <v>27</v>
      </c>
      <c r="E1954" s="8"/>
      <c r="F1954" s="2">
        <v>33.6</v>
      </c>
      <c r="G1954" s="2">
        <v>34.6</v>
      </c>
      <c r="H1954" s="2">
        <v>38.200000000000003</v>
      </c>
      <c r="I1954" s="2">
        <v>36.200000000000003</v>
      </c>
      <c r="J1954" s="2">
        <v>34.5</v>
      </c>
      <c r="K1954" s="2">
        <v>35.200000000000003</v>
      </c>
      <c r="L1954" s="2">
        <v>33</v>
      </c>
      <c r="M1954" s="2"/>
      <c r="N1954">
        <f t="shared" si="342"/>
        <v>-9.4245321939256943E-3</v>
      </c>
      <c r="O1954">
        <f t="shared" si="343"/>
        <v>0.94245321939256943</v>
      </c>
      <c r="P1954" s="5">
        <f t="shared" si="344"/>
        <v>2.3561330484814236</v>
      </c>
      <c r="Q1954">
        <f t="shared" si="345"/>
        <v>14.1</v>
      </c>
      <c r="R1954">
        <f t="shared" si="346"/>
        <v>33</v>
      </c>
      <c r="S1954" s="3">
        <f t="shared" si="347"/>
        <v>0</v>
      </c>
    </row>
    <row r="1955" spans="1:19" ht="14.45" x14ac:dyDescent="0.3">
      <c r="A1955">
        <v>10</v>
      </c>
      <c r="C1955" t="str">
        <f t="shared" si="348"/>
        <v>ODS10«</v>
      </c>
      <c r="D1955" s="8" t="s">
        <v>28</v>
      </c>
      <c r="E1955" s="8"/>
      <c r="F1955" s="2">
        <v>19.2</v>
      </c>
      <c r="G1955" s="2">
        <v>21.7</v>
      </c>
      <c r="H1955" s="2">
        <v>19.899999999999999</v>
      </c>
      <c r="I1955" s="2">
        <v>21.1</v>
      </c>
      <c r="J1955" s="2">
        <v>21.2</v>
      </c>
      <c r="K1955" s="2">
        <v>19.899999999999999</v>
      </c>
      <c r="L1955" s="2">
        <v>21.7</v>
      </c>
      <c r="M1955" s="2"/>
      <c r="N1955">
        <f t="shared" si="342"/>
        <v>0</v>
      </c>
      <c r="O1955">
        <f t="shared" si="343"/>
        <v>0</v>
      </c>
      <c r="P1955" s="5">
        <f t="shared" si="344"/>
        <v>0</v>
      </c>
      <c r="Q1955">
        <f t="shared" si="345"/>
        <v>14.1</v>
      </c>
      <c r="R1955">
        <f t="shared" si="346"/>
        <v>33</v>
      </c>
      <c r="S1955" s="3">
        <f t="shared" si="347"/>
        <v>59.788359788359799</v>
      </c>
    </row>
    <row r="1956" spans="1:19" ht="14.45" x14ac:dyDescent="0.3">
      <c r="A1956">
        <v>10</v>
      </c>
      <c r="C1956" t="str">
        <f t="shared" si="348"/>
        <v>ODS10«</v>
      </c>
      <c r="D1956" s="8" t="s">
        <v>29</v>
      </c>
      <c r="E1956" s="8"/>
      <c r="F1956" s="2">
        <v>24.4</v>
      </c>
      <c r="G1956" s="2">
        <v>25.3</v>
      </c>
      <c r="H1956" s="2">
        <v>25.4</v>
      </c>
      <c r="I1956" s="2">
        <v>25.4</v>
      </c>
      <c r="J1956" s="2">
        <v>24.7</v>
      </c>
      <c r="K1956" s="2">
        <v>24.5</v>
      </c>
      <c r="L1956" s="2">
        <v>24.5</v>
      </c>
      <c r="M1956" s="2"/>
      <c r="N1956">
        <f t="shared" si="342"/>
        <v>-6.4056514154284816E-3</v>
      </c>
      <c r="O1956">
        <f t="shared" si="343"/>
        <v>0.64056514154284816</v>
      </c>
      <c r="P1956" s="5">
        <f t="shared" si="344"/>
        <v>1.6014128538571204</v>
      </c>
      <c r="Q1956">
        <f t="shared" si="345"/>
        <v>14.1</v>
      </c>
      <c r="R1956">
        <f t="shared" si="346"/>
        <v>33</v>
      </c>
      <c r="S1956" s="3">
        <f t="shared" si="347"/>
        <v>44.973544973544975</v>
      </c>
    </row>
    <row r="1957" spans="1:19" ht="14.45" x14ac:dyDescent="0.3">
      <c r="A1957">
        <v>11</v>
      </c>
      <c r="C1957" t="str">
        <f t="shared" si="348"/>
        <v>ODS11«</v>
      </c>
      <c r="D1957" s="1" t="s">
        <v>44</v>
      </c>
      <c r="E1957" s="1"/>
      <c r="F1957" s="2"/>
      <c r="G1957" s="2"/>
      <c r="H1957" s="2"/>
      <c r="I1957" s="2"/>
      <c r="J1957" s="2"/>
      <c r="K1957" s="2"/>
      <c r="L1957" s="2"/>
      <c r="M1957" s="2"/>
      <c r="S1957" s="3"/>
    </row>
    <row r="1958" spans="1:19" ht="14.45" x14ac:dyDescent="0.3">
      <c r="A1958">
        <v>11</v>
      </c>
      <c r="B1958">
        <v>3</v>
      </c>
      <c r="C1958" t="str">
        <f t="shared" si="348"/>
        <v>ODS11« e ODS3«</v>
      </c>
      <c r="D1958" s="7" t="s">
        <v>49</v>
      </c>
      <c r="E1958" s="7"/>
      <c r="F1958" s="2"/>
      <c r="G1958" s="2"/>
      <c r="H1958" s="2"/>
      <c r="I1958" s="2"/>
      <c r="J1958" s="2"/>
      <c r="K1958" s="2"/>
      <c r="L1958" s="2"/>
      <c r="M1958" s="2"/>
      <c r="O1958" t="s">
        <v>161</v>
      </c>
      <c r="S1958" s="3"/>
    </row>
    <row r="1959" spans="1:19" ht="14.45" x14ac:dyDescent="0.3">
      <c r="A1959">
        <v>11</v>
      </c>
      <c r="B1959">
        <v>3</v>
      </c>
      <c r="C1959" t="str">
        <f t="shared" si="348"/>
        <v>ODS11« e ODS3«</v>
      </c>
      <c r="D1959" s="8" t="s">
        <v>2</v>
      </c>
      <c r="E1959" s="8"/>
      <c r="F1959" s="2">
        <v>35</v>
      </c>
      <c r="G1959" s="2">
        <v>35.4</v>
      </c>
      <c r="H1959" s="2">
        <v>32.299999999999997</v>
      </c>
      <c r="I1959" s="2">
        <v>30.700000000000003</v>
      </c>
      <c r="J1959" s="2">
        <v>30.400000000000002</v>
      </c>
      <c r="K1959" s="2">
        <v>31.9</v>
      </c>
      <c r="L1959" s="2">
        <v>27</v>
      </c>
      <c r="M1959" s="2"/>
      <c r="N1959">
        <f>IF(AND(H1959=0,L1959=0),"",(L1959/G1959)^(1/5)-1)</f>
        <v>-5.2733670920933284E-2</v>
      </c>
      <c r="O1959">
        <f>IF(N1959="","",-N1959*100)</f>
        <v>5.2733670920933289</v>
      </c>
      <c r="P1959" s="5">
        <f>IF(O1959="",5,IF(O1959&lt;-2,-5,IF(O1959&gt;2,5,2.5*O1959)))</f>
        <v>5</v>
      </c>
      <c r="Q1959">
        <f>MIN($L$1959:$L$1985)</f>
        <v>15.299999999999999</v>
      </c>
      <c r="R1959">
        <f>MAX($L$1959:$L$1985)</f>
        <v>50</v>
      </c>
      <c r="S1959" s="3">
        <f>IF(O1959="",0,(L1959-R1959)/(Q1959-R1959)*100)</f>
        <v>66.282420749279538</v>
      </c>
    </row>
    <row r="1960" spans="1:19" ht="14.45" x14ac:dyDescent="0.3">
      <c r="A1960">
        <v>11</v>
      </c>
      <c r="B1960">
        <v>3</v>
      </c>
      <c r="C1960" t="str">
        <f t="shared" si="348"/>
        <v>ODS11« e ODS3«</v>
      </c>
      <c r="D1960" s="8" t="s">
        <v>3</v>
      </c>
      <c r="E1960" s="8"/>
      <c r="F1960" s="2">
        <v>41.900000000000006</v>
      </c>
      <c r="G1960" s="2">
        <v>36.4</v>
      </c>
      <c r="H1960" s="2">
        <v>35.299999999999997</v>
      </c>
      <c r="I1960" s="2">
        <v>31.4</v>
      </c>
      <c r="J1960" s="2">
        <v>33.200000000000003</v>
      </c>
      <c r="K1960" s="2">
        <v>37.299999999999997</v>
      </c>
      <c r="L1960" s="2">
        <v>29.4</v>
      </c>
      <c r="M1960" s="2"/>
      <c r="N1960">
        <f t="shared" ref="N1960:N1986" si="349">IF(AND(H1960=0,L1960=0),"",(L1960/G1960)^(1/5)-1)</f>
        <v>-4.1815393863833372E-2</v>
      </c>
      <c r="O1960">
        <f t="shared" ref="O1960:O1986" si="350">IF(N1960="","",-N1960*100)</f>
        <v>4.1815393863833368</v>
      </c>
      <c r="P1960" s="5">
        <f t="shared" ref="P1960:P1986" si="351">IF(O1960&lt;-2,-5,IF(O1960&gt;2,5,2.5*O1960))</f>
        <v>5</v>
      </c>
      <c r="Q1960">
        <f t="shared" ref="Q1960:Q1986" si="352">MIN($L$1959:$L$1985)</f>
        <v>15.299999999999999</v>
      </c>
      <c r="R1960">
        <f t="shared" ref="R1960:R1986" si="353">MAX($L$1959:$L$1985)</f>
        <v>50</v>
      </c>
      <c r="S1960" s="3">
        <f t="shared" ref="S1960:S1986" si="354">IF(O1960="",0,(L1960-R1960)/(Q1960-R1960)*100)</f>
        <v>59.365994236311238</v>
      </c>
    </row>
    <row r="1961" spans="1:19" ht="14.45" x14ac:dyDescent="0.3">
      <c r="A1961">
        <v>11</v>
      </c>
      <c r="B1961">
        <v>3</v>
      </c>
      <c r="C1961" t="str">
        <f t="shared" si="348"/>
        <v>ODS11« e ODS3«</v>
      </c>
      <c r="D1961" s="8" t="s">
        <v>4</v>
      </c>
      <c r="E1961" s="8"/>
      <c r="F1961" s="2">
        <v>41.7</v>
      </c>
      <c r="G1961" s="2">
        <v>36.799999999999997</v>
      </c>
      <c r="H1961" s="2">
        <v>34.9</v>
      </c>
      <c r="I1961" s="2">
        <v>34.200000000000003</v>
      </c>
      <c r="J1961" s="2">
        <v>33.200000000000003</v>
      </c>
      <c r="K1961" s="2">
        <v>34.299999999999997</v>
      </c>
      <c r="L1961" s="2">
        <v>30</v>
      </c>
      <c r="M1961" s="2"/>
      <c r="N1961">
        <f t="shared" si="349"/>
        <v>-4.0036573558301702E-2</v>
      </c>
      <c r="O1961">
        <f t="shared" si="350"/>
        <v>4.0036573558301702</v>
      </c>
      <c r="P1961" s="5">
        <f t="shared" si="351"/>
        <v>5</v>
      </c>
      <c r="Q1961">
        <f t="shared" si="352"/>
        <v>15.299999999999999</v>
      </c>
      <c r="R1961">
        <f t="shared" si="353"/>
        <v>50</v>
      </c>
      <c r="S1961" s="3">
        <f t="shared" si="354"/>
        <v>57.636887608069166</v>
      </c>
    </row>
    <row r="1962" spans="1:19" ht="14.45" x14ac:dyDescent="0.3">
      <c r="A1962">
        <v>11</v>
      </c>
      <c r="B1962">
        <v>3</v>
      </c>
      <c r="C1962" t="str">
        <f t="shared" si="348"/>
        <v>ODS11« e ODS3«</v>
      </c>
      <c r="D1962" s="8" t="s">
        <v>5</v>
      </c>
      <c r="E1962" s="8"/>
      <c r="F1962" s="2">
        <v>69.7</v>
      </c>
      <c r="G1962" s="2">
        <v>67.300000000000011</v>
      </c>
      <c r="H1962" s="2">
        <v>61.2</v>
      </c>
      <c r="I1962" s="2">
        <v>57</v>
      </c>
      <c r="J1962" s="2">
        <v>60.599999999999994</v>
      </c>
      <c r="K1962" s="2">
        <v>53.9</v>
      </c>
      <c r="L1962" s="2">
        <v>50</v>
      </c>
      <c r="M1962" s="2"/>
      <c r="N1962">
        <f t="shared" si="349"/>
        <v>-5.7696101202202921E-2</v>
      </c>
      <c r="O1962">
        <f t="shared" si="350"/>
        <v>5.7696101202202925</v>
      </c>
      <c r="P1962" s="5">
        <f t="shared" si="351"/>
        <v>5</v>
      </c>
      <c r="Q1962">
        <f t="shared" si="352"/>
        <v>15.299999999999999</v>
      </c>
      <c r="R1962">
        <f t="shared" si="353"/>
        <v>50</v>
      </c>
      <c r="S1962" s="3">
        <f t="shared" si="354"/>
        <v>0</v>
      </c>
    </row>
    <row r="1963" spans="1:19" ht="14.45" x14ac:dyDescent="0.3">
      <c r="A1963">
        <v>11</v>
      </c>
      <c r="B1963">
        <v>3</v>
      </c>
      <c r="C1963" t="str">
        <f t="shared" si="348"/>
        <v>ODS11« e ODS3«</v>
      </c>
      <c r="D1963" s="8" t="s">
        <v>6</v>
      </c>
      <c r="E1963" s="8"/>
      <c r="F1963" s="2">
        <v>54.3</v>
      </c>
      <c r="G1963" s="2">
        <v>49.599999999999994</v>
      </c>
      <c r="H1963" s="2">
        <v>52.099999999999994</v>
      </c>
      <c r="I1963" s="2">
        <v>41.9</v>
      </c>
      <c r="J1963" s="2">
        <v>43.9</v>
      </c>
      <c r="K1963" s="2">
        <v>43.099999999999994</v>
      </c>
      <c r="L1963" s="2">
        <v>39.4</v>
      </c>
      <c r="M1963" s="2"/>
      <c r="N1963">
        <f t="shared" si="349"/>
        <v>-4.50010170591707E-2</v>
      </c>
      <c r="O1963">
        <f t="shared" si="350"/>
        <v>4.5001017059170696</v>
      </c>
      <c r="P1963" s="5">
        <f t="shared" si="351"/>
        <v>5</v>
      </c>
      <c r="Q1963">
        <f t="shared" si="352"/>
        <v>15.299999999999999</v>
      </c>
      <c r="R1963">
        <f t="shared" si="353"/>
        <v>50</v>
      </c>
      <c r="S1963" s="3">
        <f t="shared" si="354"/>
        <v>30.547550432276658</v>
      </c>
    </row>
    <row r="1964" spans="1:19" ht="14.45" x14ac:dyDescent="0.3">
      <c r="A1964">
        <v>11</v>
      </c>
      <c r="B1964">
        <v>3</v>
      </c>
      <c r="C1964" t="str">
        <f t="shared" si="348"/>
        <v>ODS11« e ODS3«</v>
      </c>
      <c r="D1964" s="8" t="s">
        <v>7</v>
      </c>
      <c r="E1964" s="8"/>
      <c r="F1964" s="2">
        <v>55.9</v>
      </c>
      <c r="G1964" s="2">
        <v>49.7</v>
      </c>
      <c r="H1964" s="2">
        <v>55</v>
      </c>
      <c r="I1964" s="2">
        <v>55.300000000000004</v>
      </c>
      <c r="J1964" s="2">
        <v>54.1</v>
      </c>
      <c r="K1964" s="2">
        <v>54.099999999999994</v>
      </c>
      <c r="L1964" s="2">
        <v>46.9</v>
      </c>
      <c r="M1964" s="2"/>
      <c r="N1964">
        <f t="shared" si="349"/>
        <v>-1.1530460314958302E-2</v>
      </c>
      <c r="O1964">
        <f t="shared" si="350"/>
        <v>1.1530460314958302</v>
      </c>
      <c r="P1964" s="5">
        <f t="shared" si="351"/>
        <v>2.8826150787395752</v>
      </c>
      <c r="Q1964">
        <f t="shared" si="352"/>
        <v>15.299999999999999</v>
      </c>
      <c r="R1964">
        <f t="shared" si="353"/>
        <v>50</v>
      </c>
      <c r="S1964" s="3">
        <f t="shared" si="354"/>
        <v>8.9337175792507253</v>
      </c>
    </row>
    <row r="1965" spans="1:19" ht="14.45" x14ac:dyDescent="0.3">
      <c r="A1965">
        <v>11</v>
      </c>
      <c r="B1965">
        <v>3</v>
      </c>
      <c r="C1965" t="str">
        <f t="shared" si="348"/>
        <v>ODS11« e ODS3«</v>
      </c>
      <c r="D1965" s="8" t="s">
        <v>8</v>
      </c>
      <c r="E1965" s="8"/>
      <c r="F1965" s="2">
        <v>10.3</v>
      </c>
      <c r="G1965" s="2">
        <v>31.1</v>
      </c>
      <c r="H1965" s="2">
        <v>29.6</v>
      </c>
      <c r="I1965" s="2">
        <v>25.1</v>
      </c>
      <c r="J1965" s="2">
        <v>24.7</v>
      </c>
      <c r="K1965" s="2">
        <v>30.3</v>
      </c>
      <c r="L1965" s="2">
        <v>26.5</v>
      </c>
      <c r="M1965" s="2"/>
      <c r="N1965">
        <f t="shared" si="349"/>
        <v>-3.1505637722346269E-2</v>
      </c>
      <c r="O1965">
        <f t="shared" si="350"/>
        <v>3.1505637722346269</v>
      </c>
      <c r="P1965" s="5">
        <f t="shared" si="351"/>
        <v>5</v>
      </c>
      <c r="Q1965">
        <f t="shared" si="352"/>
        <v>15.299999999999999</v>
      </c>
      <c r="R1965">
        <f t="shared" si="353"/>
        <v>50</v>
      </c>
      <c r="S1965" s="3">
        <f t="shared" si="354"/>
        <v>67.723342939481256</v>
      </c>
    </row>
    <row r="1966" spans="1:19" ht="14.45" x14ac:dyDescent="0.3">
      <c r="A1966">
        <v>11</v>
      </c>
      <c r="B1966">
        <v>3</v>
      </c>
      <c r="C1966" t="str">
        <f t="shared" si="348"/>
        <v>ODS11« e ODS3«</v>
      </c>
      <c r="D1966" s="8" t="s">
        <v>9</v>
      </c>
      <c r="E1966" s="8"/>
      <c r="F1966" s="2"/>
      <c r="G1966" s="2">
        <v>42.5</v>
      </c>
      <c r="H1966" s="2">
        <v>42.9</v>
      </c>
      <c r="I1966" s="2">
        <v>35.4</v>
      </c>
      <c r="J1966" s="2">
        <v>41.7</v>
      </c>
      <c r="K1966" s="2">
        <v>41.7</v>
      </c>
      <c r="L1966" s="2">
        <v>34.799999999999997</v>
      </c>
      <c r="M1966" s="2"/>
      <c r="N1966">
        <f t="shared" si="349"/>
        <v>-3.918878702734141E-2</v>
      </c>
      <c r="O1966">
        <f t="shared" si="350"/>
        <v>3.918878702734141</v>
      </c>
      <c r="P1966" s="5">
        <f t="shared" si="351"/>
        <v>5</v>
      </c>
      <c r="Q1966">
        <f t="shared" si="352"/>
        <v>15.299999999999999</v>
      </c>
      <c r="R1966">
        <f t="shared" si="353"/>
        <v>50</v>
      </c>
      <c r="S1966" s="3">
        <f t="shared" si="354"/>
        <v>43.804034582132566</v>
      </c>
    </row>
    <row r="1967" spans="1:19" ht="14.45" x14ac:dyDescent="0.3">
      <c r="A1967">
        <v>11</v>
      </c>
      <c r="B1967">
        <v>3</v>
      </c>
      <c r="C1967" t="str">
        <f t="shared" si="348"/>
        <v>ODS11« e ODS3«</v>
      </c>
      <c r="D1967" s="8" t="s">
        <v>10</v>
      </c>
      <c r="E1967" s="8"/>
      <c r="F1967" s="2">
        <v>45</v>
      </c>
      <c r="G1967" s="2">
        <v>40</v>
      </c>
      <c r="H1967" s="2">
        <v>49.3</v>
      </c>
      <c r="I1967" s="2">
        <v>47.2</v>
      </c>
      <c r="J1967" s="2">
        <v>44.5</v>
      </c>
      <c r="K1967" s="2">
        <v>42.400000000000006</v>
      </c>
      <c r="L1967" s="2">
        <v>35.700000000000003</v>
      </c>
      <c r="M1967" s="2"/>
      <c r="N1967">
        <f t="shared" si="349"/>
        <v>-2.2489018647651182E-2</v>
      </c>
      <c r="O1967">
        <f t="shared" si="350"/>
        <v>2.2489018647651182</v>
      </c>
      <c r="P1967" s="5">
        <f t="shared" si="351"/>
        <v>5</v>
      </c>
      <c r="Q1967">
        <f t="shared" si="352"/>
        <v>15.299999999999999</v>
      </c>
      <c r="R1967">
        <f t="shared" si="353"/>
        <v>50</v>
      </c>
      <c r="S1967" s="3">
        <f t="shared" si="354"/>
        <v>41.210374639769441</v>
      </c>
    </row>
    <row r="1968" spans="1:19" ht="14.45" x14ac:dyDescent="0.3">
      <c r="A1968">
        <v>11</v>
      </c>
      <c r="B1968">
        <v>3</v>
      </c>
      <c r="C1968" t="str">
        <f t="shared" si="348"/>
        <v>ODS11« e ODS3«</v>
      </c>
      <c r="D1968" s="8" t="s">
        <v>11</v>
      </c>
      <c r="E1968" s="8"/>
      <c r="F1968" s="2">
        <v>30.599999999999998</v>
      </c>
      <c r="G1968" s="2">
        <v>32.299999999999997</v>
      </c>
      <c r="H1968" s="2">
        <v>36.5</v>
      </c>
      <c r="I1968" s="2">
        <v>32</v>
      </c>
      <c r="J1968" s="2">
        <v>34.1</v>
      </c>
      <c r="K1968" s="2">
        <v>31.5</v>
      </c>
      <c r="L1968" s="2">
        <v>31.2</v>
      </c>
      <c r="M1968" s="2"/>
      <c r="N1968">
        <f t="shared" si="349"/>
        <v>-6.9058711995876321E-3</v>
      </c>
      <c r="O1968">
        <f t="shared" si="350"/>
        <v>0.69058711995876321</v>
      </c>
      <c r="P1968" s="5">
        <f t="shared" si="351"/>
        <v>1.726467799896908</v>
      </c>
      <c r="Q1968">
        <f t="shared" si="352"/>
        <v>15.299999999999999</v>
      </c>
      <c r="R1968">
        <f t="shared" si="353"/>
        <v>50</v>
      </c>
      <c r="S1968" s="3">
        <f t="shared" si="354"/>
        <v>54.178674351585009</v>
      </c>
    </row>
    <row r="1969" spans="1:19" ht="14.45" x14ac:dyDescent="0.3">
      <c r="A1969">
        <v>11</v>
      </c>
      <c r="B1969">
        <v>3</v>
      </c>
      <c r="C1969" t="str">
        <f t="shared" si="348"/>
        <v>ODS11« e ODS3«</v>
      </c>
      <c r="D1969" s="8" t="s">
        <v>12</v>
      </c>
      <c r="E1969" s="8"/>
      <c r="F1969" s="2">
        <v>22.1</v>
      </c>
      <c r="G1969" s="2">
        <v>24</v>
      </c>
      <c r="H1969" s="2">
        <v>20.100000000000001</v>
      </c>
      <c r="I1969" s="2">
        <v>17.700000000000003</v>
      </c>
      <c r="J1969" s="2">
        <v>16</v>
      </c>
      <c r="K1969" s="2">
        <v>19.600000000000001</v>
      </c>
      <c r="L1969" s="2">
        <v>15.600000000000001</v>
      </c>
      <c r="M1969" s="2"/>
      <c r="N1969">
        <f t="shared" si="349"/>
        <v>-8.2549437389501934E-2</v>
      </c>
      <c r="O1969">
        <f t="shared" si="350"/>
        <v>8.2549437389501925</v>
      </c>
      <c r="P1969" s="5">
        <f t="shared" si="351"/>
        <v>5</v>
      </c>
      <c r="Q1969">
        <f t="shared" si="352"/>
        <v>15.299999999999999</v>
      </c>
      <c r="R1969">
        <f t="shared" si="353"/>
        <v>50</v>
      </c>
      <c r="S1969" s="3">
        <f t="shared" si="354"/>
        <v>99.135446685878946</v>
      </c>
    </row>
    <row r="1970" spans="1:19" ht="14.45" x14ac:dyDescent="0.3">
      <c r="A1970">
        <v>11</v>
      </c>
      <c r="B1970">
        <v>3</v>
      </c>
      <c r="C1970" t="str">
        <f t="shared" si="348"/>
        <v>ODS11« e ODS3«</v>
      </c>
      <c r="D1970" s="8" t="s">
        <v>13</v>
      </c>
      <c r="E1970" s="8"/>
      <c r="F1970" s="2">
        <v>18.100000000000001</v>
      </c>
      <c r="G1970" s="2">
        <v>22.1</v>
      </c>
      <c r="H1970" s="2">
        <v>17.3</v>
      </c>
      <c r="I1970" s="2">
        <v>17.899999999999999</v>
      </c>
      <c r="J1970" s="2">
        <v>14.9</v>
      </c>
      <c r="K1970" s="2">
        <v>17.899999999999999</v>
      </c>
      <c r="L1970" s="2">
        <v>15.299999999999999</v>
      </c>
      <c r="M1970" s="2"/>
      <c r="N1970">
        <f t="shared" si="349"/>
        <v>-7.0905623537439788E-2</v>
      </c>
      <c r="O1970">
        <f t="shared" si="350"/>
        <v>7.0905623537439784</v>
      </c>
      <c r="P1970" s="5">
        <f t="shared" si="351"/>
        <v>5</v>
      </c>
      <c r="Q1970">
        <f t="shared" si="352"/>
        <v>15.299999999999999</v>
      </c>
      <c r="R1970">
        <f t="shared" si="353"/>
        <v>50</v>
      </c>
      <c r="S1970" s="3">
        <f t="shared" si="354"/>
        <v>100</v>
      </c>
    </row>
    <row r="1971" spans="1:19" ht="14.45" x14ac:dyDescent="0.3">
      <c r="A1971">
        <v>11</v>
      </c>
      <c r="B1971">
        <v>3</v>
      </c>
      <c r="C1971" t="str">
        <f t="shared" si="348"/>
        <v>ODS11« e ODS3«</v>
      </c>
      <c r="D1971" s="8" t="s">
        <v>14</v>
      </c>
      <c r="E1971" s="8"/>
      <c r="F1971" s="2">
        <v>39</v>
      </c>
      <c r="G1971" s="2">
        <v>30.799999999999997</v>
      </c>
      <c r="H1971" s="2">
        <v>34</v>
      </c>
      <c r="I1971" s="2">
        <v>31.9</v>
      </c>
      <c r="J1971" s="2">
        <v>31.1</v>
      </c>
      <c r="K1971" s="2">
        <v>30</v>
      </c>
      <c r="L1971" s="2">
        <v>27.799999999999997</v>
      </c>
      <c r="M1971" s="2"/>
      <c r="N1971">
        <f t="shared" si="349"/>
        <v>-2.0287123938765195E-2</v>
      </c>
      <c r="O1971">
        <f t="shared" si="350"/>
        <v>2.0287123938765195</v>
      </c>
      <c r="P1971" s="5">
        <f t="shared" si="351"/>
        <v>5</v>
      </c>
      <c r="Q1971">
        <f t="shared" si="352"/>
        <v>15.299999999999999</v>
      </c>
      <c r="R1971">
        <f t="shared" si="353"/>
        <v>50</v>
      </c>
      <c r="S1971" s="3">
        <f t="shared" si="354"/>
        <v>63.976945244956774</v>
      </c>
    </row>
    <row r="1972" spans="1:19" ht="14.45" x14ac:dyDescent="0.3">
      <c r="A1972">
        <v>11</v>
      </c>
      <c r="B1972">
        <v>3</v>
      </c>
      <c r="C1972" t="str">
        <f t="shared" si="348"/>
        <v>ODS11« e ODS3«</v>
      </c>
      <c r="D1972" s="8" t="s">
        <v>15</v>
      </c>
      <c r="E1972" s="8"/>
      <c r="F1972" s="2">
        <v>44.4</v>
      </c>
      <c r="G1972" s="2">
        <v>25.8</v>
      </c>
      <c r="H1972" s="2">
        <v>42.9</v>
      </c>
      <c r="I1972" s="2">
        <v>43.7</v>
      </c>
      <c r="J1972" s="2">
        <v>38.799999999999997</v>
      </c>
      <c r="K1972" s="2">
        <v>40.5</v>
      </c>
      <c r="L1972" s="2">
        <v>41.6</v>
      </c>
      <c r="M1972" s="2"/>
      <c r="N1972">
        <f t="shared" si="349"/>
        <v>0.10025848115452951</v>
      </c>
      <c r="O1972">
        <f t="shared" si="350"/>
        <v>-10.025848115452952</v>
      </c>
      <c r="P1972" s="5">
        <f t="shared" si="351"/>
        <v>-5</v>
      </c>
      <c r="Q1972">
        <f t="shared" si="352"/>
        <v>15.299999999999999</v>
      </c>
      <c r="R1972">
        <f t="shared" si="353"/>
        <v>50</v>
      </c>
      <c r="S1972" s="3">
        <f t="shared" si="354"/>
        <v>24.207492795389044</v>
      </c>
    </row>
    <row r="1973" spans="1:19" ht="14.45" x14ac:dyDescent="0.3">
      <c r="A1973">
        <v>11</v>
      </c>
      <c r="B1973">
        <v>3</v>
      </c>
      <c r="C1973" t="str">
        <f t="shared" si="348"/>
        <v>ODS11« e ODS3«</v>
      </c>
      <c r="D1973" s="8" t="s">
        <v>16</v>
      </c>
      <c r="E1973" s="8"/>
      <c r="F1973" s="2">
        <v>44.6</v>
      </c>
      <c r="G1973" s="2">
        <v>48.4</v>
      </c>
      <c r="H1973" s="2">
        <v>26.9</v>
      </c>
      <c r="I1973" s="2">
        <v>25.3</v>
      </c>
      <c r="J1973" s="2">
        <v>47.4</v>
      </c>
      <c r="K1973" s="2">
        <v>45.3</v>
      </c>
      <c r="L1973" s="2">
        <v>38.799999999999997</v>
      </c>
      <c r="M1973" s="2"/>
      <c r="N1973">
        <f t="shared" si="349"/>
        <v>-4.3252639423098982E-2</v>
      </c>
      <c r="O1973">
        <f t="shared" si="350"/>
        <v>4.3252639423098982</v>
      </c>
      <c r="P1973" s="5">
        <f t="shared" si="351"/>
        <v>5</v>
      </c>
      <c r="Q1973">
        <f t="shared" si="352"/>
        <v>15.299999999999999</v>
      </c>
      <c r="R1973">
        <f t="shared" si="353"/>
        <v>50</v>
      </c>
      <c r="S1973" s="3">
        <f t="shared" si="354"/>
        <v>32.276657060518737</v>
      </c>
    </row>
    <row r="1974" spans="1:19" ht="14.45" x14ac:dyDescent="0.3">
      <c r="A1974">
        <v>11</v>
      </c>
      <c r="B1974">
        <v>3</v>
      </c>
      <c r="C1974" t="str">
        <f t="shared" si="348"/>
        <v>ODS11« e ODS3«</v>
      </c>
      <c r="D1974" s="8" t="s">
        <v>17</v>
      </c>
      <c r="E1974" s="8"/>
      <c r="F1974" s="2">
        <v>26.1</v>
      </c>
      <c r="G1974" s="2">
        <v>23.8</v>
      </c>
      <c r="H1974" s="2">
        <v>21.2</v>
      </c>
      <c r="I1974" s="2">
        <v>21.4</v>
      </c>
      <c r="J1974" s="2">
        <v>19.5</v>
      </c>
      <c r="K1974" s="2">
        <v>22.1</v>
      </c>
      <c r="L1974" s="2">
        <v>21.5</v>
      </c>
      <c r="M1974" s="2"/>
      <c r="N1974">
        <f t="shared" si="349"/>
        <v>-2.0121337843128528E-2</v>
      </c>
      <c r="O1974">
        <f t="shared" si="350"/>
        <v>2.0121337843128528</v>
      </c>
      <c r="P1974" s="5">
        <f t="shared" si="351"/>
        <v>5</v>
      </c>
      <c r="Q1974">
        <f t="shared" si="352"/>
        <v>15.299999999999999</v>
      </c>
      <c r="R1974">
        <f t="shared" si="353"/>
        <v>50</v>
      </c>
      <c r="S1974" s="3">
        <f t="shared" si="354"/>
        <v>82.132564841498549</v>
      </c>
    </row>
    <row r="1975" spans="1:19" ht="14.45" x14ac:dyDescent="0.3">
      <c r="A1975">
        <v>11</v>
      </c>
      <c r="B1975">
        <v>3</v>
      </c>
      <c r="C1975" t="str">
        <f t="shared" si="348"/>
        <v>ODS11« e ODS3«</v>
      </c>
      <c r="D1975" s="8" t="s">
        <v>18</v>
      </c>
      <c r="E1975" s="8"/>
      <c r="F1975" s="2">
        <v>50.3</v>
      </c>
      <c r="G1975" s="2">
        <v>44.5</v>
      </c>
      <c r="H1975" s="2">
        <v>54.7</v>
      </c>
      <c r="I1975" s="2">
        <v>46.8</v>
      </c>
      <c r="J1975" s="2">
        <v>48.2</v>
      </c>
      <c r="K1975" s="2">
        <v>42.1</v>
      </c>
      <c r="L1975" s="2">
        <v>40.6</v>
      </c>
      <c r="M1975" s="2"/>
      <c r="N1975">
        <f t="shared" si="349"/>
        <v>-1.8176993362946314E-2</v>
      </c>
      <c r="O1975">
        <f t="shared" si="350"/>
        <v>1.8176993362946314</v>
      </c>
      <c r="P1975" s="5">
        <f t="shared" si="351"/>
        <v>4.5442483407365781</v>
      </c>
      <c r="Q1975">
        <f t="shared" si="352"/>
        <v>15.299999999999999</v>
      </c>
      <c r="R1975">
        <f t="shared" si="353"/>
        <v>50</v>
      </c>
      <c r="S1975" s="3">
        <f t="shared" si="354"/>
        <v>27.089337175792501</v>
      </c>
    </row>
    <row r="1976" spans="1:19" ht="14.45" x14ac:dyDescent="0.3">
      <c r="A1976">
        <v>11</v>
      </c>
      <c r="B1976">
        <v>3</v>
      </c>
      <c r="C1976" t="str">
        <f t="shared" si="348"/>
        <v>ODS11« e ODS3«</v>
      </c>
      <c r="D1976" s="8" t="s">
        <v>19</v>
      </c>
      <c r="E1976" s="8"/>
      <c r="F1976" s="2">
        <v>38.200000000000003</v>
      </c>
      <c r="G1976" s="2">
        <v>42</v>
      </c>
      <c r="H1976" s="2">
        <v>35.799999999999997</v>
      </c>
      <c r="I1976" s="2">
        <v>34.4</v>
      </c>
      <c r="J1976" s="2">
        <v>30.799999999999997</v>
      </c>
      <c r="K1976" s="2">
        <v>39.400000000000006</v>
      </c>
      <c r="L1976" s="2">
        <v>32.299999999999997</v>
      </c>
      <c r="M1976" s="2"/>
      <c r="N1976">
        <f t="shared" si="349"/>
        <v>-5.1165109014893573E-2</v>
      </c>
      <c r="O1976">
        <f t="shared" si="350"/>
        <v>5.1165109014893577</v>
      </c>
      <c r="P1976" s="5">
        <f t="shared" si="351"/>
        <v>5</v>
      </c>
      <c r="Q1976">
        <f t="shared" si="352"/>
        <v>15.299999999999999</v>
      </c>
      <c r="R1976">
        <f t="shared" si="353"/>
        <v>50</v>
      </c>
      <c r="S1976" s="3">
        <f t="shared" si="354"/>
        <v>51.00864553314122</v>
      </c>
    </row>
    <row r="1977" spans="1:19" ht="14.45" x14ac:dyDescent="0.3">
      <c r="A1977">
        <v>11</v>
      </c>
      <c r="B1977">
        <v>3</v>
      </c>
      <c r="C1977" t="str">
        <f t="shared" si="348"/>
        <v>ODS11« e ODS3«</v>
      </c>
      <c r="D1977" s="8" t="s">
        <v>20</v>
      </c>
      <c r="E1977" s="8"/>
      <c r="F1977" s="2">
        <v>36</v>
      </c>
      <c r="G1977" s="2">
        <v>35.299999999999997</v>
      </c>
      <c r="H1977" s="2">
        <v>32.6</v>
      </c>
      <c r="I1977" s="2">
        <v>33.400000000000006</v>
      </c>
      <c r="J1977" s="2">
        <v>31.4</v>
      </c>
      <c r="K1977" s="2">
        <v>28.5</v>
      </c>
      <c r="L1977" s="2">
        <v>33</v>
      </c>
      <c r="M1977" s="2"/>
      <c r="N1977">
        <f t="shared" si="349"/>
        <v>-1.3384698023209296E-2</v>
      </c>
      <c r="O1977">
        <f t="shared" si="350"/>
        <v>1.3384698023209296</v>
      </c>
      <c r="P1977" s="5">
        <f t="shared" si="351"/>
        <v>3.346174505802324</v>
      </c>
      <c r="Q1977">
        <f t="shared" si="352"/>
        <v>15.299999999999999</v>
      </c>
      <c r="R1977">
        <f t="shared" si="353"/>
        <v>50</v>
      </c>
      <c r="S1977" s="3">
        <f t="shared" si="354"/>
        <v>48.99135446685878</v>
      </c>
    </row>
    <row r="1978" spans="1:19" ht="14.45" x14ac:dyDescent="0.3">
      <c r="A1978">
        <v>11</v>
      </c>
      <c r="B1978">
        <v>3</v>
      </c>
      <c r="C1978" t="str">
        <f t="shared" si="348"/>
        <v>ODS11« e ODS3«</v>
      </c>
      <c r="D1978" s="8" t="s">
        <v>21</v>
      </c>
      <c r="E1978" s="8"/>
      <c r="F1978" s="2">
        <v>37.1</v>
      </c>
      <c r="G1978" s="2">
        <v>32.200000000000003</v>
      </c>
      <c r="H1978" s="2">
        <v>33.099999999999994</v>
      </c>
      <c r="I1978" s="2">
        <v>36.5</v>
      </c>
      <c r="J1978" s="2">
        <v>35.700000000000003</v>
      </c>
      <c r="K1978" s="2">
        <v>32.200000000000003</v>
      </c>
      <c r="L1978" s="2">
        <v>30.5</v>
      </c>
      <c r="M1978" s="2"/>
      <c r="N1978">
        <f t="shared" si="349"/>
        <v>-1.0789326922057474E-2</v>
      </c>
      <c r="O1978">
        <f t="shared" si="350"/>
        <v>1.0789326922057474</v>
      </c>
      <c r="P1978" s="5">
        <f t="shared" si="351"/>
        <v>2.6973317305143683</v>
      </c>
      <c r="Q1978">
        <f t="shared" si="352"/>
        <v>15.299999999999999</v>
      </c>
      <c r="R1978">
        <f t="shared" si="353"/>
        <v>50</v>
      </c>
      <c r="S1978" s="3">
        <f t="shared" si="354"/>
        <v>56.195965417867434</v>
      </c>
    </row>
    <row r="1979" spans="1:19" ht="14.45" x14ac:dyDescent="0.3">
      <c r="A1979">
        <v>11</v>
      </c>
      <c r="B1979">
        <v>3</v>
      </c>
      <c r="C1979" t="str">
        <f t="shared" si="348"/>
        <v>ODS11« e ODS3«</v>
      </c>
      <c r="D1979" s="8" t="s">
        <v>22</v>
      </c>
      <c r="E1979" s="8"/>
      <c r="F1979" s="2"/>
      <c r="G1979" s="2"/>
      <c r="H1979" s="2"/>
      <c r="I1979" s="2"/>
      <c r="J1979" s="2"/>
      <c r="K1979" s="2"/>
      <c r="L1979" s="2"/>
      <c r="M1979" s="2"/>
      <c r="N1979" t="str">
        <f t="shared" si="349"/>
        <v/>
      </c>
      <c r="O1979" t="str">
        <f t="shared" si="350"/>
        <v/>
      </c>
      <c r="P1979" s="5">
        <f t="shared" si="351"/>
        <v>5</v>
      </c>
      <c r="Q1979">
        <f t="shared" si="352"/>
        <v>15.299999999999999</v>
      </c>
      <c r="R1979">
        <f t="shared" si="353"/>
        <v>50</v>
      </c>
      <c r="S1979" s="3">
        <f t="shared" si="354"/>
        <v>0</v>
      </c>
    </row>
    <row r="1980" spans="1:19" ht="14.45" x14ac:dyDescent="0.3">
      <c r="A1980">
        <v>11</v>
      </c>
      <c r="B1980">
        <v>3</v>
      </c>
      <c r="C1980" t="str">
        <f t="shared" si="348"/>
        <v>ODS11« e ODS3«</v>
      </c>
      <c r="D1980" s="8" t="s">
        <v>23</v>
      </c>
      <c r="E1980" s="8"/>
      <c r="F1980" s="2">
        <v>35.200000000000003</v>
      </c>
      <c r="G1980" s="2">
        <v>35.1</v>
      </c>
      <c r="H1980" s="2">
        <v>32.4</v>
      </c>
      <c r="I1980" s="2">
        <v>30.2</v>
      </c>
      <c r="J1980" s="2">
        <v>30.5</v>
      </c>
      <c r="K1980" s="2">
        <v>32</v>
      </c>
      <c r="L1980" s="2">
        <v>29.5</v>
      </c>
      <c r="M1980" s="2"/>
      <c r="N1980">
        <f t="shared" si="349"/>
        <v>-3.4164909803484966E-2</v>
      </c>
      <c r="O1980">
        <f t="shared" si="350"/>
        <v>3.4164909803484966</v>
      </c>
      <c r="P1980" s="5">
        <f t="shared" si="351"/>
        <v>5</v>
      </c>
      <c r="Q1980">
        <f t="shared" si="352"/>
        <v>15.299999999999999</v>
      </c>
      <c r="R1980">
        <f t="shared" si="353"/>
        <v>50</v>
      </c>
      <c r="S1980" s="3">
        <f t="shared" si="354"/>
        <v>59.077809798270884</v>
      </c>
    </row>
    <row r="1981" spans="1:19" ht="14.45" x14ac:dyDescent="0.3">
      <c r="A1981">
        <v>11</v>
      </c>
      <c r="B1981">
        <v>3</v>
      </c>
      <c r="C1981" t="str">
        <f t="shared" si="348"/>
        <v>ODS11« e ODS3«</v>
      </c>
      <c r="D1981" s="8" t="s">
        <v>24</v>
      </c>
      <c r="E1981" s="8"/>
      <c r="F1981" s="2">
        <v>59.2</v>
      </c>
      <c r="G1981" s="2">
        <v>61.2</v>
      </c>
      <c r="H1981" s="2">
        <v>56.8</v>
      </c>
      <c r="I1981" s="2">
        <v>54.6</v>
      </c>
      <c r="J1981" s="2">
        <v>56.6</v>
      </c>
      <c r="K1981" s="2">
        <v>57.5</v>
      </c>
      <c r="L1981" s="2">
        <v>46.3</v>
      </c>
      <c r="M1981" s="2"/>
      <c r="N1981">
        <f t="shared" si="349"/>
        <v>-5.4272726303929986E-2</v>
      </c>
      <c r="O1981">
        <f t="shared" si="350"/>
        <v>5.4272726303929986</v>
      </c>
      <c r="P1981" s="5">
        <f t="shared" si="351"/>
        <v>5</v>
      </c>
      <c r="Q1981">
        <f t="shared" si="352"/>
        <v>15.299999999999999</v>
      </c>
      <c r="R1981">
        <f t="shared" si="353"/>
        <v>50</v>
      </c>
      <c r="S1981" s="3">
        <f t="shared" si="354"/>
        <v>10.662824207492802</v>
      </c>
    </row>
    <row r="1982" spans="1:19" ht="14.45" x14ac:dyDescent="0.3">
      <c r="A1982">
        <v>11</v>
      </c>
      <c r="B1982">
        <v>3</v>
      </c>
      <c r="C1982" t="str">
        <f t="shared" si="348"/>
        <v>ODS11« e ODS3«</v>
      </c>
      <c r="D1982" s="8" t="s">
        <v>25</v>
      </c>
      <c r="E1982" s="8"/>
      <c r="F1982" s="2">
        <v>28</v>
      </c>
      <c r="G1982" s="2">
        <v>29.3</v>
      </c>
      <c r="H1982" s="2">
        <v>30.400000000000002</v>
      </c>
      <c r="I1982" s="2">
        <v>28.299999999999997</v>
      </c>
      <c r="J1982" s="2">
        <v>30.5</v>
      </c>
      <c r="K1982" s="2">
        <v>29.6</v>
      </c>
      <c r="L1982" s="2">
        <v>27.700000000000003</v>
      </c>
      <c r="M1982" s="2"/>
      <c r="N1982">
        <f t="shared" si="349"/>
        <v>-1.1168188098699017E-2</v>
      </c>
      <c r="O1982">
        <f t="shared" si="350"/>
        <v>1.1168188098699017</v>
      </c>
      <c r="P1982" s="5">
        <f t="shared" si="351"/>
        <v>2.792047024674754</v>
      </c>
      <c r="Q1982">
        <f t="shared" si="352"/>
        <v>15.299999999999999</v>
      </c>
      <c r="R1982">
        <f t="shared" si="353"/>
        <v>50</v>
      </c>
      <c r="S1982" s="3">
        <f t="shared" si="354"/>
        <v>64.265129682997099</v>
      </c>
    </row>
    <row r="1983" spans="1:19" ht="14.45" x14ac:dyDescent="0.3">
      <c r="A1983">
        <v>11</v>
      </c>
      <c r="B1983">
        <v>3</v>
      </c>
      <c r="C1983" t="str">
        <f t="shared" si="348"/>
        <v>ODS11« e ODS3«</v>
      </c>
      <c r="D1983" s="8" t="s">
        <v>26</v>
      </c>
      <c r="E1983" s="8"/>
      <c r="F1983" s="2">
        <v>47.8</v>
      </c>
      <c r="G1983" s="2">
        <v>46.900000000000006</v>
      </c>
      <c r="H1983" s="2">
        <v>41.7</v>
      </c>
      <c r="I1983" s="2">
        <v>40.700000000000003</v>
      </c>
      <c r="J1983" s="2">
        <v>42.3</v>
      </c>
      <c r="K1983" s="2">
        <v>45.3</v>
      </c>
      <c r="L1983" s="2">
        <v>34.700000000000003</v>
      </c>
      <c r="M1983" s="2"/>
      <c r="N1983">
        <f t="shared" si="349"/>
        <v>-5.8476148504163383E-2</v>
      </c>
      <c r="O1983">
        <f t="shared" si="350"/>
        <v>5.8476148504163383</v>
      </c>
      <c r="P1983" s="5">
        <f t="shared" si="351"/>
        <v>5</v>
      </c>
      <c r="Q1983">
        <f t="shared" si="352"/>
        <v>15.299999999999999</v>
      </c>
      <c r="R1983">
        <f t="shared" si="353"/>
        <v>50</v>
      </c>
      <c r="S1983" s="3">
        <f t="shared" si="354"/>
        <v>44.092219020172898</v>
      </c>
    </row>
    <row r="1984" spans="1:19" ht="14.45" x14ac:dyDescent="0.3">
      <c r="A1984">
        <v>11</v>
      </c>
      <c r="B1984">
        <v>3</v>
      </c>
      <c r="C1984" t="str">
        <f t="shared" si="348"/>
        <v>ODS11« e ODS3«</v>
      </c>
      <c r="D1984" s="8" t="s">
        <v>27</v>
      </c>
      <c r="E1984" s="8"/>
      <c r="F1984" s="2">
        <v>43.6</v>
      </c>
      <c r="G1984" s="2">
        <v>38.799999999999997</v>
      </c>
      <c r="H1984" s="2">
        <v>44.8</v>
      </c>
      <c r="I1984" s="2">
        <v>40.599999999999994</v>
      </c>
      <c r="J1984" s="2">
        <v>47</v>
      </c>
      <c r="K1984" s="2">
        <v>46.4</v>
      </c>
      <c r="L1984" s="2">
        <v>42</v>
      </c>
      <c r="M1984" s="2"/>
      <c r="N1984">
        <f t="shared" si="349"/>
        <v>1.5976149857270583E-2</v>
      </c>
      <c r="O1984">
        <f t="shared" si="350"/>
        <v>-1.5976149857270583</v>
      </c>
      <c r="P1984" s="5">
        <f t="shared" si="351"/>
        <v>-3.9940374643176457</v>
      </c>
      <c r="Q1984">
        <f t="shared" si="352"/>
        <v>15.299999999999999</v>
      </c>
      <c r="R1984">
        <f t="shared" si="353"/>
        <v>50</v>
      </c>
      <c r="S1984" s="3">
        <f t="shared" si="354"/>
        <v>23.054755043227665</v>
      </c>
    </row>
    <row r="1985" spans="1:19" ht="14.45" x14ac:dyDescent="0.3">
      <c r="A1985">
        <v>11</v>
      </c>
      <c r="B1985">
        <v>3</v>
      </c>
      <c r="C1985" t="str">
        <f t="shared" si="348"/>
        <v>ODS11« e ODS3«</v>
      </c>
      <c r="D1985" s="8" t="s">
        <v>28</v>
      </c>
      <c r="E1985" s="8"/>
      <c r="F1985" s="2">
        <v>20.100000000000001</v>
      </c>
      <c r="G1985" s="2">
        <v>20.9</v>
      </c>
      <c r="H1985" s="2">
        <v>18.299999999999997</v>
      </c>
      <c r="I1985" s="2">
        <v>17.899999999999999</v>
      </c>
      <c r="J1985" s="2">
        <v>17.200000000000003</v>
      </c>
      <c r="K1985" s="2">
        <v>19.3</v>
      </c>
      <c r="L1985" s="2">
        <v>18.100000000000001</v>
      </c>
      <c r="M1985" s="2"/>
      <c r="N1985">
        <f t="shared" si="349"/>
        <v>-2.8357600671666039E-2</v>
      </c>
      <c r="O1985">
        <f t="shared" si="350"/>
        <v>2.8357600671666039</v>
      </c>
      <c r="P1985" s="5">
        <f t="shared" si="351"/>
        <v>5</v>
      </c>
      <c r="Q1985">
        <f t="shared" si="352"/>
        <v>15.299999999999999</v>
      </c>
      <c r="R1985">
        <f t="shared" si="353"/>
        <v>50</v>
      </c>
      <c r="S1985" s="3">
        <f t="shared" si="354"/>
        <v>91.930835734870314</v>
      </c>
    </row>
    <row r="1986" spans="1:19" ht="14.45" x14ac:dyDescent="0.3">
      <c r="A1986">
        <v>11</v>
      </c>
      <c r="B1986">
        <v>3</v>
      </c>
      <c r="C1986" t="str">
        <f t="shared" si="348"/>
        <v>ODS11« e ODS3«</v>
      </c>
      <c r="D1986" s="8" t="s">
        <v>29</v>
      </c>
      <c r="E1986" s="8"/>
      <c r="F1986" s="2">
        <v>41.5</v>
      </c>
      <c r="G1986" s="2">
        <v>39</v>
      </c>
      <c r="H1986" s="2">
        <v>39.900000000000006</v>
      </c>
      <c r="I1986" s="2">
        <v>36.6</v>
      </c>
      <c r="J1986" s="2">
        <v>37.5</v>
      </c>
      <c r="K1986" s="2">
        <v>37</v>
      </c>
      <c r="L1986" s="2">
        <v>33.1</v>
      </c>
      <c r="M1986" s="2"/>
      <c r="N1986">
        <f t="shared" si="349"/>
        <v>-3.2273403032960224E-2</v>
      </c>
      <c r="O1986">
        <f t="shared" si="350"/>
        <v>3.2273403032960224</v>
      </c>
      <c r="P1986" s="5">
        <f t="shared" si="351"/>
        <v>5</v>
      </c>
      <c r="Q1986">
        <f t="shared" si="352"/>
        <v>15.299999999999999</v>
      </c>
      <c r="R1986">
        <f t="shared" si="353"/>
        <v>50</v>
      </c>
      <c r="S1986" s="3">
        <f t="shared" si="354"/>
        <v>48.703170028818441</v>
      </c>
    </row>
    <row r="1987" spans="1:19" ht="14.45" x14ac:dyDescent="0.3">
      <c r="A1987">
        <v>11</v>
      </c>
      <c r="B1987">
        <v>3</v>
      </c>
      <c r="C1987" t="str">
        <f t="shared" si="348"/>
        <v>ODS11« e ODS3«</v>
      </c>
      <c r="D1987" s="7" t="s">
        <v>46</v>
      </c>
      <c r="E1987" s="7"/>
      <c r="F1987" s="2"/>
      <c r="G1987" s="2"/>
      <c r="H1987" s="2"/>
      <c r="I1987" s="2"/>
      <c r="J1987" s="2"/>
      <c r="K1987" s="2"/>
      <c r="L1987" s="2"/>
      <c r="M1987" s="2"/>
      <c r="O1987" t="s">
        <v>161</v>
      </c>
      <c r="S1987" s="3"/>
    </row>
    <row r="1988" spans="1:19" ht="14.45" x14ac:dyDescent="0.3">
      <c r="A1988">
        <v>11</v>
      </c>
      <c r="B1988">
        <v>3</v>
      </c>
      <c r="C1988" t="str">
        <f t="shared" si="348"/>
        <v>ODS11« e ODS3«</v>
      </c>
      <c r="D1988" s="8" t="s">
        <v>2</v>
      </c>
      <c r="E1988" s="8"/>
      <c r="F1988" s="2">
        <v>26.1</v>
      </c>
      <c r="G1988" s="2">
        <v>25.9</v>
      </c>
      <c r="H1988" s="2">
        <v>25.8</v>
      </c>
      <c r="I1988" s="2">
        <v>25.1</v>
      </c>
      <c r="J1988" s="2">
        <v>26.1</v>
      </c>
      <c r="K1988" s="2">
        <v>27.8</v>
      </c>
      <c r="L1988" s="2">
        <v>26.1</v>
      </c>
      <c r="M1988" s="2"/>
      <c r="N1988">
        <f>IF(AND(H1988=0,L1988=0),"",(L1988/G1988)^(1/5)-1)</f>
        <v>1.5396531753855136E-3</v>
      </c>
      <c r="O1988">
        <f>IF(N1988="","",-N1988*100)</f>
        <v>-0.15396531753855136</v>
      </c>
      <c r="P1988" s="5">
        <f>IF(O1988="",5,IF(O1988&lt;-2,-5,IF(O1988&gt;2,5,2.5*O1988)))</f>
        <v>-0.3849132938463784</v>
      </c>
      <c r="Q1988">
        <f>MIN($L$1988:$L$2014)</f>
        <v>8.1999999999999993</v>
      </c>
      <c r="R1988">
        <f>MAX($L$1988:$L$2014)</f>
        <v>28.3</v>
      </c>
      <c r="S1988" s="3">
        <f>IF(O1988="",0,(L1988-R1988)/(Q1988-R1988)*100)</f>
        <v>10.945273631840791</v>
      </c>
    </row>
    <row r="1989" spans="1:19" ht="14.45" x14ac:dyDescent="0.3">
      <c r="A1989">
        <v>11</v>
      </c>
      <c r="B1989">
        <v>3</v>
      </c>
      <c r="C1989" t="str">
        <f t="shared" si="348"/>
        <v>ODS11« e ODS3«</v>
      </c>
      <c r="D1989" s="8" t="s">
        <v>3</v>
      </c>
      <c r="E1989" s="8"/>
      <c r="F1989" s="2">
        <v>18.899999999999999</v>
      </c>
      <c r="G1989" s="2">
        <v>17.5</v>
      </c>
      <c r="H1989" s="2">
        <v>17.5</v>
      </c>
      <c r="I1989" s="2">
        <v>17.3</v>
      </c>
      <c r="J1989" s="2">
        <v>17.899999999999999</v>
      </c>
      <c r="K1989" s="2">
        <v>17.5</v>
      </c>
      <c r="L1989" s="2">
        <v>19.5</v>
      </c>
      <c r="M1989" s="2"/>
      <c r="N1989">
        <f t="shared" ref="N1989:N2015" si="355">IF(AND(H1989=0,L1989=0),"",(L1989/G1989)^(1/5)-1)</f>
        <v>2.1878619308387304E-2</v>
      </c>
      <c r="O1989">
        <f t="shared" ref="O1989:O2015" si="356">IF(N1989="","",-N1989*100)</f>
        <v>-2.1878619308387304</v>
      </c>
      <c r="P1989" s="5">
        <f t="shared" ref="P1989:P2015" si="357">IF(O1989&lt;-2,-5,IF(O1989&gt;2,5,2.5*O1989))</f>
        <v>-5</v>
      </c>
      <c r="Q1989">
        <f t="shared" ref="Q1989:Q2015" si="358">MIN($L$1988:$L$2014)</f>
        <v>8.1999999999999993</v>
      </c>
      <c r="R1989">
        <f t="shared" ref="R1989:R2015" si="359">MAX($L$1988:$L$2014)</f>
        <v>28.3</v>
      </c>
      <c r="S1989" s="3">
        <f t="shared" ref="S1989:S2015" si="360">IF(O1989="",0,(L1989-R1989)/(Q1989-R1989)*100)</f>
        <v>43.781094527363187</v>
      </c>
    </row>
    <row r="1990" spans="1:19" ht="14.45" x14ac:dyDescent="0.3">
      <c r="A1990">
        <v>11</v>
      </c>
      <c r="B1990">
        <v>3</v>
      </c>
      <c r="C1990" t="str">
        <f t="shared" si="348"/>
        <v>ODS11« e ODS3«</v>
      </c>
      <c r="D1990" s="8" t="s">
        <v>4</v>
      </c>
      <c r="E1990" s="8"/>
      <c r="F1990" s="2">
        <v>17.5</v>
      </c>
      <c r="G1990" s="2">
        <v>18.100000000000001</v>
      </c>
      <c r="H1990" s="2">
        <v>18</v>
      </c>
      <c r="I1990" s="2">
        <v>15.8</v>
      </c>
      <c r="J1990" s="2">
        <v>15.6</v>
      </c>
      <c r="K1990" s="2">
        <v>17.7</v>
      </c>
      <c r="L1990" s="2">
        <v>16</v>
      </c>
      <c r="M1990" s="2"/>
      <c r="N1990">
        <f t="shared" si="355"/>
        <v>-2.4362956316957507E-2</v>
      </c>
      <c r="O1990">
        <f t="shared" si="356"/>
        <v>2.4362956316957507</v>
      </c>
      <c r="P1990" s="5">
        <f t="shared" si="357"/>
        <v>5</v>
      </c>
      <c r="Q1990">
        <f t="shared" si="358"/>
        <v>8.1999999999999993</v>
      </c>
      <c r="R1990">
        <f t="shared" si="359"/>
        <v>28.3</v>
      </c>
      <c r="S1990" s="3">
        <f t="shared" si="360"/>
        <v>61.194029850746269</v>
      </c>
    </row>
    <row r="1991" spans="1:19" ht="14.45" x14ac:dyDescent="0.3">
      <c r="A1991">
        <v>11</v>
      </c>
      <c r="B1991">
        <v>3</v>
      </c>
      <c r="C1991" t="str">
        <f t="shared" si="348"/>
        <v>ODS11« e ODS3«</v>
      </c>
      <c r="D1991" s="8" t="s">
        <v>5</v>
      </c>
      <c r="E1991" s="8"/>
      <c r="F1991" s="2">
        <v>11.1</v>
      </c>
      <c r="G1991" s="2">
        <v>11.7</v>
      </c>
      <c r="H1991" s="2">
        <v>9.6999999999999993</v>
      </c>
      <c r="I1991" s="2">
        <v>10</v>
      </c>
      <c r="J1991" s="2">
        <v>9.8000000000000007</v>
      </c>
      <c r="K1991" s="2">
        <v>9.4</v>
      </c>
      <c r="L1991" s="2">
        <v>8.9</v>
      </c>
      <c r="M1991" s="2"/>
      <c r="N1991">
        <f t="shared" si="355"/>
        <v>-5.3237976968262823E-2</v>
      </c>
      <c r="O1991">
        <f t="shared" si="356"/>
        <v>5.3237976968262828</v>
      </c>
      <c r="P1991" s="5">
        <f t="shared" si="357"/>
        <v>5</v>
      </c>
      <c r="Q1991">
        <f t="shared" si="358"/>
        <v>8.1999999999999993</v>
      </c>
      <c r="R1991">
        <f t="shared" si="359"/>
        <v>28.3</v>
      </c>
      <c r="S1991" s="3">
        <f t="shared" si="360"/>
        <v>96.517412935323364</v>
      </c>
    </row>
    <row r="1992" spans="1:19" ht="14.45" x14ac:dyDescent="0.3">
      <c r="A1992">
        <v>11</v>
      </c>
      <c r="B1992">
        <v>3</v>
      </c>
      <c r="C1992" t="str">
        <f t="shared" si="348"/>
        <v>ODS11« e ODS3«</v>
      </c>
      <c r="D1992" s="8" t="s">
        <v>6</v>
      </c>
      <c r="E1992" s="8"/>
      <c r="F1992" s="2">
        <v>26.2</v>
      </c>
      <c r="G1992" s="2">
        <v>19.2</v>
      </c>
      <c r="H1992" s="2">
        <v>17.2</v>
      </c>
      <c r="I1992" s="2">
        <v>15.6</v>
      </c>
      <c r="J1992" s="2">
        <v>16.899999999999999</v>
      </c>
      <c r="K1992" s="2">
        <v>19.600000000000001</v>
      </c>
      <c r="L1992" s="2">
        <v>15.4</v>
      </c>
      <c r="M1992" s="2"/>
      <c r="N1992">
        <f t="shared" si="355"/>
        <v>-4.3149917994858344E-2</v>
      </c>
      <c r="O1992">
        <f t="shared" si="356"/>
        <v>4.3149917994858349</v>
      </c>
      <c r="P1992" s="5">
        <f t="shared" si="357"/>
        <v>5</v>
      </c>
      <c r="Q1992">
        <f t="shared" si="358"/>
        <v>8.1999999999999993</v>
      </c>
      <c r="R1992">
        <f t="shared" si="359"/>
        <v>28.3</v>
      </c>
      <c r="S1992" s="3">
        <f t="shared" si="360"/>
        <v>64.179104477611943</v>
      </c>
    </row>
    <row r="1993" spans="1:19" ht="14.45" x14ac:dyDescent="0.3">
      <c r="A1993">
        <v>11</v>
      </c>
      <c r="B1993">
        <v>3</v>
      </c>
      <c r="C1993" t="str">
        <f t="shared" si="348"/>
        <v>ODS11« e ODS3«</v>
      </c>
      <c r="D1993" s="8" t="s">
        <v>7</v>
      </c>
      <c r="E1993" s="8"/>
      <c r="F1993" s="2">
        <v>10</v>
      </c>
      <c r="G1993" s="2">
        <v>8.9</v>
      </c>
      <c r="H1993" s="2">
        <v>8.3000000000000007</v>
      </c>
      <c r="I1993" s="2">
        <v>8.5</v>
      </c>
      <c r="J1993" s="2">
        <v>8.6</v>
      </c>
      <c r="K1993" s="2">
        <v>8</v>
      </c>
      <c r="L1993" s="2">
        <v>8.1999999999999993</v>
      </c>
      <c r="M1993" s="2"/>
      <c r="N1993">
        <f t="shared" si="355"/>
        <v>-1.6249946132852244E-2</v>
      </c>
      <c r="O1993">
        <f t="shared" si="356"/>
        <v>1.6249946132852244</v>
      </c>
      <c r="P1993" s="5">
        <f t="shared" si="357"/>
        <v>4.0624865332130611</v>
      </c>
      <c r="Q1993">
        <f t="shared" si="358"/>
        <v>8.1999999999999993</v>
      </c>
      <c r="R1993">
        <f t="shared" si="359"/>
        <v>28.3</v>
      </c>
      <c r="S1993" s="3">
        <f t="shared" si="360"/>
        <v>100</v>
      </c>
    </row>
    <row r="1994" spans="1:19" ht="14.45" x14ac:dyDescent="0.3">
      <c r="A1994">
        <v>11</v>
      </c>
      <c r="B1994">
        <v>3</v>
      </c>
      <c r="C1994" t="str">
        <f t="shared" si="348"/>
        <v>ODS11« e ODS3«</v>
      </c>
      <c r="D1994" s="8" t="s">
        <v>8</v>
      </c>
      <c r="E1994" s="8"/>
      <c r="F1994" s="2">
        <v>15.6</v>
      </c>
      <c r="G1994" s="2">
        <v>16.399999999999999</v>
      </c>
      <c r="H1994" s="2">
        <v>16.5</v>
      </c>
      <c r="I1994" s="2">
        <v>18.3</v>
      </c>
      <c r="J1994" s="2">
        <v>18.8</v>
      </c>
      <c r="K1994" s="2">
        <v>18.2</v>
      </c>
      <c r="L1994" s="2">
        <v>20.100000000000001</v>
      </c>
      <c r="M1994" s="2"/>
      <c r="N1994">
        <f t="shared" si="355"/>
        <v>4.1526781817038172E-2</v>
      </c>
      <c r="O1994">
        <f t="shared" si="356"/>
        <v>-4.1526781817038172</v>
      </c>
      <c r="P1994" s="5">
        <f t="shared" si="357"/>
        <v>-5</v>
      </c>
      <c r="Q1994">
        <f t="shared" si="358"/>
        <v>8.1999999999999993</v>
      </c>
      <c r="R1994">
        <f t="shared" si="359"/>
        <v>28.3</v>
      </c>
      <c r="S1994" s="3">
        <f t="shared" si="360"/>
        <v>40.796019900497505</v>
      </c>
    </row>
    <row r="1995" spans="1:19" ht="14.45" x14ac:dyDescent="0.3">
      <c r="A1995">
        <v>11</v>
      </c>
      <c r="B1995">
        <v>3</v>
      </c>
      <c r="C1995" t="str">
        <f t="shared" si="348"/>
        <v>ODS11« e ODS3«</v>
      </c>
      <c r="D1995" s="8" t="s">
        <v>9</v>
      </c>
      <c r="E1995" s="8"/>
      <c r="F1995" s="2">
        <v>15.1</v>
      </c>
      <c r="G1995" s="2">
        <v>14</v>
      </c>
      <c r="H1995" s="2">
        <v>12.8</v>
      </c>
      <c r="I1995" s="2">
        <v>12.1</v>
      </c>
      <c r="J1995" s="2">
        <v>12.8</v>
      </c>
      <c r="K1995" s="2">
        <v>11.2</v>
      </c>
      <c r="L1995" s="2">
        <v>10.5</v>
      </c>
      <c r="M1995" s="2"/>
      <c r="N1995">
        <f t="shared" si="355"/>
        <v>-5.5912488705098018E-2</v>
      </c>
      <c r="O1995">
        <f t="shared" si="356"/>
        <v>5.5912488705098013</v>
      </c>
      <c r="P1995" s="5">
        <f t="shared" si="357"/>
        <v>5</v>
      </c>
      <c r="Q1995">
        <f t="shared" si="358"/>
        <v>8.1999999999999993</v>
      </c>
      <c r="R1995">
        <f t="shared" si="359"/>
        <v>28.3</v>
      </c>
      <c r="S1995" s="3">
        <f t="shared" si="360"/>
        <v>88.557213930348254</v>
      </c>
    </row>
    <row r="1996" spans="1:19" ht="14.45" x14ac:dyDescent="0.3">
      <c r="A1996">
        <v>11</v>
      </c>
      <c r="B1996">
        <v>3</v>
      </c>
      <c r="C1996" t="str">
        <f t="shared" si="348"/>
        <v>ODS11« e ODS3«</v>
      </c>
      <c r="D1996" s="8" t="s">
        <v>10</v>
      </c>
      <c r="E1996" s="8"/>
      <c r="F1996" s="2">
        <v>12.3</v>
      </c>
      <c r="G1996" s="2">
        <v>13.2</v>
      </c>
      <c r="H1996" s="2">
        <v>12.9</v>
      </c>
      <c r="I1996" s="2">
        <v>13.4</v>
      </c>
      <c r="J1996" s="2">
        <v>13.3</v>
      </c>
      <c r="K1996" s="2">
        <v>14.3</v>
      </c>
      <c r="L1996" s="2">
        <v>14.5</v>
      </c>
      <c r="M1996" s="2"/>
      <c r="N1996">
        <f t="shared" si="355"/>
        <v>1.8963937949178389E-2</v>
      </c>
      <c r="O1996">
        <f t="shared" si="356"/>
        <v>-1.8963937949178389</v>
      </c>
      <c r="P1996" s="5">
        <f t="shared" si="357"/>
        <v>-4.7409844872945968</v>
      </c>
      <c r="Q1996">
        <f t="shared" si="358"/>
        <v>8.1999999999999993</v>
      </c>
      <c r="R1996">
        <f t="shared" si="359"/>
        <v>28.3</v>
      </c>
      <c r="S1996" s="3">
        <f t="shared" si="360"/>
        <v>68.656716417910445</v>
      </c>
    </row>
    <row r="1997" spans="1:19" ht="14.45" x14ac:dyDescent="0.3">
      <c r="A1997">
        <v>11</v>
      </c>
      <c r="B1997">
        <v>3</v>
      </c>
      <c r="C1997" t="str">
        <f t="shared" si="348"/>
        <v>ODS11« e ODS3«</v>
      </c>
      <c r="D1997" s="8" t="s">
        <v>11</v>
      </c>
      <c r="E1997" s="8"/>
      <c r="F1997" s="2">
        <v>18.3</v>
      </c>
      <c r="G1997" s="2">
        <v>15.9</v>
      </c>
      <c r="H1997" s="2">
        <v>15.7</v>
      </c>
      <c r="I1997" s="2">
        <v>16.2</v>
      </c>
      <c r="J1997" s="2">
        <v>15.2</v>
      </c>
      <c r="K1997" s="2">
        <v>17</v>
      </c>
      <c r="L1997" s="2">
        <v>14.1</v>
      </c>
      <c r="M1997" s="2"/>
      <c r="N1997">
        <f t="shared" si="355"/>
        <v>-2.3742467753284924E-2</v>
      </c>
      <c r="O1997">
        <f t="shared" si="356"/>
        <v>2.3742467753284924</v>
      </c>
      <c r="P1997" s="5">
        <f t="shared" si="357"/>
        <v>5</v>
      </c>
      <c r="Q1997">
        <f t="shared" si="358"/>
        <v>8.1999999999999993</v>
      </c>
      <c r="R1997">
        <f t="shared" si="359"/>
        <v>28.3</v>
      </c>
      <c r="S1997" s="3">
        <f t="shared" si="360"/>
        <v>70.646766169154233</v>
      </c>
    </row>
    <row r="1998" spans="1:19" ht="14.45" x14ac:dyDescent="0.3">
      <c r="A1998">
        <v>11</v>
      </c>
      <c r="B1998">
        <v>3</v>
      </c>
      <c r="C1998" t="str">
        <f t="shared" si="348"/>
        <v>ODS11« e ODS3«</v>
      </c>
      <c r="D1998" s="8" t="s">
        <v>12</v>
      </c>
      <c r="E1998" s="8"/>
      <c r="F1998" s="2">
        <v>10.8</v>
      </c>
      <c r="G1998" s="2">
        <v>10.5</v>
      </c>
      <c r="H1998" s="2">
        <v>9.4</v>
      </c>
      <c r="I1998" s="2">
        <v>10.4</v>
      </c>
      <c r="J1998" s="2">
        <v>8.1999999999999993</v>
      </c>
      <c r="K1998" s="2">
        <v>8.6</v>
      </c>
      <c r="L1998" s="2">
        <v>8.1999999999999993</v>
      </c>
      <c r="M1998" s="2"/>
      <c r="N1998">
        <f t="shared" si="355"/>
        <v>-4.8245561845323137E-2</v>
      </c>
      <c r="O1998">
        <f t="shared" si="356"/>
        <v>4.8245561845323142</v>
      </c>
      <c r="P1998" s="5">
        <f t="shared" si="357"/>
        <v>5</v>
      </c>
      <c r="Q1998">
        <f t="shared" si="358"/>
        <v>8.1999999999999993</v>
      </c>
      <c r="R1998">
        <f t="shared" si="359"/>
        <v>28.3</v>
      </c>
      <c r="S1998" s="3">
        <f t="shared" si="360"/>
        <v>100</v>
      </c>
    </row>
    <row r="1999" spans="1:19" ht="14.45" x14ac:dyDescent="0.3">
      <c r="A1999">
        <v>11</v>
      </c>
      <c r="B1999">
        <v>3</v>
      </c>
      <c r="C1999" t="str">
        <f t="shared" si="348"/>
        <v>ODS11« e ODS3«</v>
      </c>
      <c r="D1999" s="8" t="s">
        <v>13</v>
      </c>
      <c r="E1999" s="8"/>
      <c r="F1999" s="2">
        <v>13.4</v>
      </c>
      <c r="G1999" s="2">
        <v>13</v>
      </c>
      <c r="H1999" s="2">
        <v>11.7</v>
      </c>
      <c r="I1999" s="2">
        <v>12</v>
      </c>
      <c r="J1999" s="2">
        <v>12.5</v>
      </c>
      <c r="K1999" s="2">
        <v>13.4</v>
      </c>
      <c r="L1999" s="2">
        <v>12.8</v>
      </c>
      <c r="M1999" s="2"/>
      <c r="N1999">
        <f t="shared" si="355"/>
        <v>-3.0960346765314117E-3</v>
      </c>
      <c r="O1999">
        <f t="shared" si="356"/>
        <v>0.30960346765314117</v>
      </c>
      <c r="P1999" s="5">
        <f t="shared" si="357"/>
        <v>0.77400866913285293</v>
      </c>
      <c r="Q1999">
        <f t="shared" si="358"/>
        <v>8.1999999999999993</v>
      </c>
      <c r="R1999">
        <f t="shared" si="359"/>
        <v>28.3</v>
      </c>
      <c r="S1999" s="3">
        <f t="shared" si="360"/>
        <v>77.114427860696509</v>
      </c>
    </row>
    <row r="2000" spans="1:19" ht="14.45" x14ac:dyDescent="0.3">
      <c r="A2000">
        <v>11</v>
      </c>
      <c r="B2000">
        <v>3</v>
      </c>
      <c r="C2000" t="str">
        <f t="shared" si="348"/>
        <v>ODS11« e ODS3«</v>
      </c>
      <c r="D2000" s="8" t="s">
        <v>14</v>
      </c>
      <c r="E2000" s="8"/>
      <c r="F2000" s="2">
        <v>16.2</v>
      </c>
      <c r="G2000" s="2">
        <v>16.899999999999999</v>
      </c>
      <c r="H2000" s="2">
        <v>16.399999999999999</v>
      </c>
      <c r="I2000" s="2">
        <v>17.7</v>
      </c>
      <c r="J2000" s="2">
        <v>16.8</v>
      </c>
      <c r="K2000" s="2">
        <v>18.2</v>
      </c>
      <c r="L2000" s="2">
        <v>17.3</v>
      </c>
      <c r="M2000" s="2"/>
      <c r="N2000">
        <f t="shared" si="355"/>
        <v>4.6895375395008543E-3</v>
      </c>
      <c r="O2000">
        <f t="shared" si="356"/>
        <v>-0.46895375395008543</v>
      </c>
      <c r="P2000" s="5">
        <f t="shared" si="357"/>
        <v>-1.1723843848752136</v>
      </c>
      <c r="Q2000">
        <f t="shared" si="358"/>
        <v>8.1999999999999993</v>
      </c>
      <c r="R2000">
        <f t="shared" si="359"/>
        <v>28.3</v>
      </c>
      <c r="S2000" s="3">
        <f t="shared" si="360"/>
        <v>54.726368159203972</v>
      </c>
    </row>
    <row r="2001" spans="1:19" ht="14.45" x14ac:dyDescent="0.3">
      <c r="A2001">
        <v>11</v>
      </c>
      <c r="B2001">
        <v>3</v>
      </c>
      <c r="C2001" t="str">
        <f t="shared" si="348"/>
        <v>ODS11« e ODS3«</v>
      </c>
      <c r="D2001" s="8" t="s">
        <v>15</v>
      </c>
      <c r="E2001" s="8"/>
      <c r="F2001" s="2">
        <v>24.2</v>
      </c>
      <c r="G2001" s="2">
        <v>19.7</v>
      </c>
      <c r="H2001" s="2">
        <v>19.2</v>
      </c>
      <c r="I2001" s="2">
        <v>19.899999999999999</v>
      </c>
      <c r="J2001" s="2">
        <v>20.100000000000001</v>
      </c>
      <c r="K2001" s="2">
        <v>19.3</v>
      </c>
      <c r="L2001" s="2">
        <v>19.7</v>
      </c>
      <c r="M2001" s="2"/>
      <c r="N2001">
        <f t="shared" si="355"/>
        <v>0</v>
      </c>
      <c r="O2001">
        <f t="shared" si="356"/>
        <v>0</v>
      </c>
      <c r="P2001" s="5">
        <f t="shared" si="357"/>
        <v>0</v>
      </c>
      <c r="Q2001">
        <f t="shared" si="358"/>
        <v>8.1999999999999993</v>
      </c>
      <c r="R2001">
        <f t="shared" si="359"/>
        <v>28.3</v>
      </c>
      <c r="S2001" s="3">
        <f t="shared" si="360"/>
        <v>42.7860696517413</v>
      </c>
    </row>
    <row r="2002" spans="1:19" ht="14.45" x14ac:dyDescent="0.3">
      <c r="A2002">
        <v>11</v>
      </c>
      <c r="B2002">
        <v>3</v>
      </c>
      <c r="C2002" t="str">
        <f t="shared" si="348"/>
        <v>ODS11« e ODS3«</v>
      </c>
      <c r="D2002" s="8" t="s">
        <v>16</v>
      </c>
      <c r="E2002" s="8"/>
      <c r="F2002" s="2">
        <v>12.8</v>
      </c>
      <c r="G2002" s="2">
        <v>13.8</v>
      </c>
      <c r="H2002" s="2">
        <v>13.7</v>
      </c>
      <c r="I2002" s="2">
        <v>12.2</v>
      </c>
      <c r="J2002" s="2">
        <v>11</v>
      </c>
      <c r="K2002" s="2">
        <v>8.5</v>
      </c>
      <c r="L2002" s="2">
        <v>9.6999999999999993</v>
      </c>
      <c r="M2002" s="2"/>
      <c r="N2002">
        <f t="shared" si="355"/>
        <v>-6.8080220343277542E-2</v>
      </c>
      <c r="O2002">
        <f t="shared" si="356"/>
        <v>6.8080220343277542</v>
      </c>
      <c r="P2002" s="5">
        <f t="shared" si="357"/>
        <v>5</v>
      </c>
      <c r="Q2002">
        <f t="shared" si="358"/>
        <v>8.1999999999999993</v>
      </c>
      <c r="R2002">
        <f t="shared" si="359"/>
        <v>28.3</v>
      </c>
      <c r="S2002" s="3">
        <f t="shared" si="360"/>
        <v>92.537313432835816</v>
      </c>
    </row>
    <row r="2003" spans="1:19" ht="14.45" x14ac:dyDescent="0.3">
      <c r="A2003">
        <v>11</v>
      </c>
      <c r="B2003">
        <v>3</v>
      </c>
      <c r="C2003" t="str">
        <f t="shared" si="348"/>
        <v>ODS11« e ODS3«</v>
      </c>
      <c r="D2003" s="8" t="s">
        <v>17</v>
      </c>
      <c r="E2003" s="8"/>
      <c r="F2003" s="2">
        <v>9.4</v>
      </c>
      <c r="G2003" s="2">
        <v>9.1</v>
      </c>
      <c r="H2003" s="2">
        <v>8.1999999999999993</v>
      </c>
      <c r="I2003" s="2">
        <v>7.7</v>
      </c>
      <c r="J2003" s="2">
        <v>9</v>
      </c>
      <c r="K2003" s="2">
        <v>9.4</v>
      </c>
      <c r="L2003" s="2">
        <v>8.1999999999999993</v>
      </c>
      <c r="M2003" s="2"/>
      <c r="N2003">
        <f t="shared" si="355"/>
        <v>-2.0612646064941398E-2</v>
      </c>
      <c r="O2003">
        <f t="shared" si="356"/>
        <v>2.0612646064941398</v>
      </c>
      <c r="P2003" s="5">
        <f t="shared" si="357"/>
        <v>5</v>
      </c>
      <c r="Q2003">
        <f t="shared" si="358"/>
        <v>8.1999999999999993</v>
      </c>
      <c r="R2003">
        <f t="shared" si="359"/>
        <v>28.3</v>
      </c>
      <c r="S2003" s="3">
        <f t="shared" si="360"/>
        <v>100</v>
      </c>
    </row>
    <row r="2004" spans="1:19" ht="14.45" x14ac:dyDescent="0.3">
      <c r="A2004">
        <v>11</v>
      </c>
      <c r="B2004">
        <v>3</v>
      </c>
      <c r="C2004" t="str">
        <f t="shared" si="348"/>
        <v>ODS11« e ODS3«</v>
      </c>
      <c r="D2004" s="8" t="s">
        <v>18</v>
      </c>
      <c r="E2004" s="8"/>
      <c r="F2004" s="2">
        <v>18.100000000000001</v>
      </c>
      <c r="G2004" s="2">
        <v>17.600000000000001</v>
      </c>
      <c r="H2004" s="2">
        <v>18.3</v>
      </c>
      <c r="I2004" s="2">
        <v>16.2</v>
      </c>
      <c r="J2004" s="2">
        <v>12.5</v>
      </c>
      <c r="K2004" s="2">
        <v>10.9</v>
      </c>
      <c r="L2004" s="2">
        <v>11.9</v>
      </c>
      <c r="M2004" s="2"/>
      <c r="N2004">
        <f t="shared" si="355"/>
        <v>-7.5287222394895492E-2</v>
      </c>
      <c r="O2004">
        <f t="shared" si="356"/>
        <v>7.5287222394895492</v>
      </c>
      <c r="P2004" s="5">
        <f t="shared" si="357"/>
        <v>5</v>
      </c>
      <c r="Q2004">
        <f t="shared" si="358"/>
        <v>8.1999999999999993</v>
      </c>
      <c r="R2004">
        <f t="shared" si="359"/>
        <v>28.3</v>
      </c>
      <c r="S2004" s="3">
        <f t="shared" si="360"/>
        <v>81.592039800995011</v>
      </c>
    </row>
    <row r="2005" spans="1:19" ht="14.45" x14ac:dyDescent="0.3">
      <c r="A2005">
        <v>11</v>
      </c>
      <c r="B2005">
        <v>3</v>
      </c>
      <c r="C2005" t="str">
        <f t="shared" si="348"/>
        <v>ODS11« e ODS3«</v>
      </c>
      <c r="D2005" s="8" t="s">
        <v>19</v>
      </c>
      <c r="E2005" s="8"/>
      <c r="F2005" s="2">
        <v>14.8</v>
      </c>
      <c r="G2005" s="2">
        <v>15.3</v>
      </c>
      <c r="H2005" s="2">
        <v>14.6</v>
      </c>
      <c r="I2005" s="2">
        <v>13.3</v>
      </c>
      <c r="J2005" s="2">
        <v>14.1</v>
      </c>
      <c r="K2005" s="2">
        <v>13.7</v>
      </c>
      <c r="L2005" s="2">
        <v>13.1</v>
      </c>
      <c r="M2005" s="2"/>
      <c r="N2005">
        <f t="shared" si="355"/>
        <v>-3.0571076615457105E-2</v>
      </c>
      <c r="O2005">
        <f t="shared" si="356"/>
        <v>3.0571076615457105</v>
      </c>
      <c r="P2005" s="5">
        <f t="shared" si="357"/>
        <v>5</v>
      </c>
      <c r="Q2005">
        <f t="shared" si="358"/>
        <v>8.1999999999999993</v>
      </c>
      <c r="R2005">
        <f t="shared" si="359"/>
        <v>28.3</v>
      </c>
      <c r="S2005" s="3">
        <f t="shared" si="360"/>
        <v>75.621890547263675</v>
      </c>
    </row>
    <row r="2006" spans="1:19" ht="14.45" x14ac:dyDescent="0.3">
      <c r="A2006">
        <v>11</v>
      </c>
      <c r="B2006">
        <v>3</v>
      </c>
      <c r="C2006" t="str">
        <f t="shared" ref="C2006:C2069" si="361">IF(B2006="","ODS"&amp;A2006&amp;"«","ODS"&amp;A2006&amp;"«"&amp;" e ODS"&amp;B2006&amp;"«")</f>
        <v>ODS11« e ODS3«</v>
      </c>
      <c r="D2006" s="8" t="s">
        <v>20</v>
      </c>
      <c r="E2006" s="8"/>
      <c r="F2006" s="2">
        <v>14.1</v>
      </c>
      <c r="G2006" s="2">
        <v>14.4</v>
      </c>
      <c r="H2006" s="2">
        <v>15.4</v>
      </c>
      <c r="I2006" s="2">
        <v>13.4</v>
      </c>
      <c r="J2006" s="2">
        <v>13.2</v>
      </c>
      <c r="K2006" s="2">
        <v>14.8</v>
      </c>
      <c r="L2006" s="2">
        <v>13.3</v>
      </c>
      <c r="M2006" s="2"/>
      <c r="N2006">
        <f t="shared" si="355"/>
        <v>-1.5767209571580287E-2</v>
      </c>
      <c r="O2006">
        <f t="shared" si="356"/>
        <v>1.5767209571580287</v>
      </c>
      <c r="P2006" s="5">
        <f t="shared" si="357"/>
        <v>3.9418023928950721</v>
      </c>
      <c r="Q2006">
        <f t="shared" si="358"/>
        <v>8.1999999999999993</v>
      </c>
      <c r="R2006">
        <f t="shared" si="359"/>
        <v>28.3</v>
      </c>
      <c r="S2006" s="3">
        <f t="shared" si="360"/>
        <v>74.626865671641781</v>
      </c>
    </row>
    <row r="2007" spans="1:19" ht="14.45" x14ac:dyDescent="0.3">
      <c r="A2007">
        <v>11</v>
      </c>
      <c r="B2007">
        <v>3</v>
      </c>
      <c r="C2007" t="str">
        <f t="shared" si="361"/>
        <v>ODS11« e ODS3«</v>
      </c>
      <c r="D2007" s="8" t="s">
        <v>21</v>
      </c>
      <c r="E2007" s="8"/>
      <c r="F2007" s="2">
        <v>18.5</v>
      </c>
      <c r="G2007" s="2">
        <v>19.100000000000001</v>
      </c>
      <c r="H2007" s="2">
        <v>20.100000000000001</v>
      </c>
      <c r="I2007" s="2">
        <v>19.7</v>
      </c>
      <c r="J2007" s="2">
        <v>21.6</v>
      </c>
      <c r="K2007" s="2">
        <v>19.3</v>
      </c>
      <c r="L2007" s="2">
        <v>20.2</v>
      </c>
      <c r="M2007" s="2"/>
      <c r="N2007">
        <f t="shared" si="355"/>
        <v>1.1261795774550221E-2</v>
      </c>
      <c r="O2007">
        <f t="shared" si="356"/>
        <v>-1.1261795774550221</v>
      </c>
      <c r="P2007" s="5">
        <f t="shared" si="357"/>
        <v>-2.8154489436375552</v>
      </c>
      <c r="Q2007">
        <f t="shared" si="358"/>
        <v>8.1999999999999993</v>
      </c>
      <c r="R2007">
        <f t="shared" si="359"/>
        <v>28.3</v>
      </c>
      <c r="S2007" s="3">
        <f t="shared" si="360"/>
        <v>40.298507462686572</v>
      </c>
    </row>
    <row r="2008" spans="1:19" ht="14.45" x14ac:dyDescent="0.3">
      <c r="A2008">
        <v>11</v>
      </c>
      <c r="B2008">
        <v>3</v>
      </c>
      <c r="C2008" t="str">
        <f t="shared" si="361"/>
        <v>ODS11« e ODS3«</v>
      </c>
      <c r="D2008" s="8" t="s">
        <v>22</v>
      </c>
      <c r="E2008" s="8"/>
      <c r="F2008" s="2">
        <v>31</v>
      </c>
      <c r="G2008" s="2">
        <v>30.6</v>
      </c>
      <c r="H2008" s="2">
        <v>24.6</v>
      </c>
      <c r="I2008" s="2">
        <v>26.2</v>
      </c>
      <c r="J2008" s="2">
        <v>24.9</v>
      </c>
      <c r="K2008" s="2">
        <v>28.2</v>
      </c>
      <c r="L2008" s="2">
        <v>28.3</v>
      </c>
      <c r="M2008" s="2"/>
      <c r="N2008">
        <f t="shared" si="355"/>
        <v>-1.5506162910219556E-2</v>
      </c>
      <c r="O2008">
        <f t="shared" si="356"/>
        <v>1.5506162910219556</v>
      </c>
      <c r="P2008" s="5">
        <f t="shared" si="357"/>
        <v>3.8765407275548891</v>
      </c>
      <c r="Q2008">
        <f t="shared" si="358"/>
        <v>8.1999999999999993</v>
      </c>
      <c r="R2008">
        <f t="shared" si="359"/>
        <v>28.3</v>
      </c>
      <c r="S2008" s="3">
        <f t="shared" si="360"/>
        <v>0</v>
      </c>
    </row>
    <row r="2009" spans="1:19" ht="14.45" x14ac:dyDescent="0.3">
      <c r="A2009">
        <v>11</v>
      </c>
      <c r="B2009">
        <v>3</v>
      </c>
      <c r="C2009" t="str">
        <f t="shared" si="361"/>
        <v>ODS11« e ODS3«</v>
      </c>
      <c r="D2009" s="8" t="s">
        <v>23</v>
      </c>
      <c r="E2009" s="8"/>
      <c r="F2009" s="2">
        <v>24.1</v>
      </c>
      <c r="G2009" s="2">
        <v>25</v>
      </c>
      <c r="H2009" s="2">
        <v>24.7</v>
      </c>
      <c r="I2009" s="2">
        <v>24.9</v>
      </c>
      <c r="J2009" s="2">
        <v>25.6</v>
      </c>
      <c r="K2009" s="2">
        <v>27.1</v>
      </c>
      <c r="L2009" s="2">
        <v>26.6</v>
      </c>
      <c r="M2009" s="2"/>
      <c r="N2009">
        <f t="shared" si="355"/>
        <v>1.2484365283364607E-2</v>
      </c>
      <c r="O2009">
        <f t="shared" si="356"/>
        <v>-1.2484365283364607</v>
      </c>
      <c r="P2009" s="5">
        <f t="shared" si="357"/>
        <v>-3.1210913208411517</v>
      </c>
      <c r="Q2009">
        <f t="shared" si="358"/>
        <v>8.1999999999999993</v>
      </c>
      <c r="R2009">
        <f t="shared" si="359"/>
        <v>28.3</v>
      </c>
      <c r="S2009" s="3">
        <f t="shared" si="360"/>
        <v>8.4577114427860653</v>
      </c>
    </row>
    <row r="2010" spans="1:19" ht="14.45" x14ac:dyDescent="0.3">
      <c r="A2010">
        <v>11</v>
      </c>
      <c r="B2010">
        <v>3</v>
      </c>
      <c r="C2010" t="str">
        <f t="shared" si="361"/>
        <v>ODS11« e ODS3«</v>
      </c>
      <c r="D2010" s="8" t="s">
        <v>24</v>
      </c>
      <c r="E2010" s="8"/>
      <c r="F2010" s="2">
        <v>14</v>
      </c>
      <c r="G2010" s="2">
        <v>13.4</v>
      </c>
      <c r="H2010" s="2">
        <v>12.4</v>
      </c>
      <c r="I2010" s="2">
        <v>13</v>
      </c>
      <c r="J2010" s="2">
        <v>12.4</v>
      </c>
      <c r="K2010" s="2">
        <v>13.8</v>
      </c>
      <c r="L2010" s="2">
        <v>12.6</v>
      </c>
      <c r="M2010" s="2"/>
      <c r="N2010">
        <f t="shared" si="355"/>
        <v>-1.2236101182325876E-2</v>
      </c>
      <c r="O2010">
        <f t="shared" si="356"/>
        <v>1.2236101182325876</v>
      </c>
      <c r="P2010" s="5">
        <f t="shared" si="357"/>
        <v>3.0590252955814687</v>
      </c>
      <c r="Q2010">
        <f t="shared" si="358"/>
        <v>8.1999999999999993</v>
      </c>
      <c r="R2010">
        <f t="shared" si="359"/>
        <v>28.3</v>
      </c>
      <c r="S2010" s="3">
        <f t="shared" si="360"/>
        <v>78.109452736318403</v>
      </c>
    </row>
    <row r="2011" spans="1:19" ht="14.45" x14ac:dyDescent="0.3">
      <c r="A2011">
        <v>11</v>
      </c>
      <c r="B2011">
        <v>3</v>
      </c>
      <c r="C2011" t="str">
        <f t="shared" si="361"/>
        <v>ODS11« e ODS3«</v>
      </c>
      <c r="D2011" s="8" t="s">
        <v>25</v>
      </c>
      <c r="E2011" s="8"/>
      <c r="F2011" s="2">
        <v>22.7</v>
      </c>
      <c r="G2011" s="2">
        <v>23.6</v>
      </c>
      <c r="H2011" s="2">
        <v>23</v>
      </c>
      <c r="I2011" s="2">
        <v>23.1</v>
      </c>
      <c r="J2011" s="2">
        <v>23.5</v>
      </c>
      <c r="K2011" s="2">
        <v>23</v>
      </c>
      <c r="L2011" s="2">
        <v>22.7</v>
      </c>
      <c r="M2011" s="2"/>
      <c r="N2011">
        <f t="shared" si="355"/>
        <v>-7.7461998636307872E-3</v>
      </c>
      <c r="O2011">
        <f t="shared" si="356"/>
        <v>0.77461998636307872</v>
      </c>
      <c r="P2011" s="5">
        <f t="shared" si="357"/>
        <v>1.9365499659076968</v>
      </c>
      <c r="Q2011">
        <f t="shared" si="358"/>
        <v>8.1999999999999993</v>
      </c>
      <c r="R2011">
        <f t="shared" si="359"/>
        <v>28.3</v>
      </c>
      <c r="S2011" s="3">
        <f t="shared" si="360"/>
        <v>27.86069651741294</v>
      </c>
    </row>
    <row r="2012" spans="1:19" ht="14.45" x14ac:dyDescent="0.3">
      <c r="A2012">
        <v>11</v>
      </c>
      <c r="B2012">
        <v>3</v>
      </c>
      <c r="C2012" t="str">
        <f t="shared" si="361"/>
        <v>ODS11« e ODS3«</v>
      </c>
      <c r="D2012" s="8" t="s">
        <v>26</v>
      </c>
      <c r="E2012" s="8"/>
      <c r="F2012" s="2">
        <v>14.9</v>
      </c>
      <c r="G2012" s="2">
        <v>13.7</v>
      </c>
      <c r="H2012" s="2">
        <v>13.9</v>
      </c>
      <c r="I2012" s="2">
        <v>14.5</v>
      </c>
      <c r="J2012" s="2">
        <v>13.6</v>
      </c>
      <c r="K2012" s="2">
        <v>14.6</v>
      </c>
      <c r="L2012" s="2">
        <v>14</v>
      </c>
      <c r="M2012" s="2"/>
      <c r="N2012">
        <f t="shared" si="355"/>
        <v>4.3416973318053387E-3</v>
      </c>
      <c r="O2012">
        <f t="shared" si="356"/>
        <v>-0.43416973318053387</v>
      </c>
      <c r="P2012" s="5">
        <f t="shared" si="357"/>
        <v>-1.0854243329513347</v>
      </c>
      <c r="Q2012">
        <f t="shared" si="358"/>
        <v>8.1999999999999993</v>
      </c>
      <c r="R2012">
        <f t="shared" si="359"/>
        <v>28.3</v>
      </c>
      <c r="S2012" s="3">
        <f t="shared" si="360"/>
        <v>71.144278606965173</v>
      </c>
    </row>
    <row r="2013" spans="1:19" ht="14.45" x14ac:dyDescent="0.3">
      <c r="A2013">
        <v>11</v>
      </c>
      <c r="B2013">
        <v>3</v>
      </c>
      <c r="C2013" t="str">
        <f t="shared" si="361"/>
        <v>ODS11« e ODS3«</v>
      </c>
      <c r="D2013" s="8" t="s">
        <v>27</v>
      </c>
      <c r="E2013" s="8"/>
      <c r="F2013" s="2">
        <v>26.4</v>
      </c>
      <c r="G2013" s="2">
        <v>23.6</v>
      </c>
      <c r="H2013" s="2">
        <v>22.2</v>
      </c>
      <c r="I2013" s="2">
        <v>20.3</v>
      </c>
      <c r="J2013" s="2">
        <v>19.3</v>
      </c>
      <c r="K2013" s="2">
        <v>20.100000000000001</v>
      </c>
      <c r="L2013" s="2">
        <v>18.2</v>
      </c>
      <c r="M2013" s="2"/>
      <c r="N2013">
        <f t="shared" si="355"/>
        <v>-5.0637928460526727E-2</v>
      </c>
      <c r="O2013">
        <f t="shared" si="356"/>
        <v>5.0637928460526727</v>
      </c>
      <c r="P2013" s="5">
        <f t="shared" si="357"/>
        <v>5</v>
      </c>
      <c r="Q2013">
        <f t="shared" si="358"/>
        <v>8.1999999999999993</v>
      </c>
      <c r="R2013">
        <f t="shared" si="359"/>
        <v>28.3</v>
      </c>
      <c r="S2013" s="3">
        <f t="shared" si="360"/>
        <v>50.248756218905477</v>
      </c>
    </row>
    <row r="2014" spans="1:19" ht="14.45" x14ac:dyDescent="0.3">
      <c r="A2014">
        <v>11</v>
      </c>
      <c r="B2014">
        <v>3</v>
      </c>
      <c r="C2014" t="str">
        <f t="shared" si="361"/>
        <v>ODS11« e ODS3«</v>
      </c>
      <c r="D2014" s="8" t="s">
        <v>28</v>
      </c>
      <c r="E2014" s="8"/>
      <c r="F2014" s="2">
        <v>12.9</v>
      </c>
      <c r="G2014" s="2">
        <v>13.2</v>
      </c>
      <c r="H2014" s="2">
        <v>12.6</v>
      </c>
      <c r="I2014" s="2">
        <v>17.100000000000001</v>
      </c>
      <c r="J2014" s="2">
        <v>16.899999999999999</v>
      </c>
      <c r="K2014" s="2">
        <v>17</v>
      </c>
      <c r="L2014" s="2">
        <v>17</v>
      </c>
      <c r="M2014" s="2"/>
      <c r="N2014">
        <f t="shared" si="355"/>
        <v>5.1901315012239602E-2</v>
      </c>
      <c r="O2014">
        <f t="shared" si="356"/>
        <v>-5.1901315012239602</v>
      </c>
      <c r="P2014" s="5">
        <f t="shared" si="357"/>
        <v>-5</v>
      </c>
      <c r="Q2014">
        <f t="shared" si="358"/>
        <v>8.1999999999999993</v>
      </c>
      <c r="R2014">
        <f t="shared" si="359"/>
        <v>28.3</v>
      </c>
      <c r="S2014" s="3">
        <f t="shared" si="360"/>
        <v>56.218905472636813</v>
      </c>
    </row>
    <row r="2015" spans="1:19" ht="14.45" x14ac:dyDescent="0.3">
      <c r="A2015">
        <v>11</v>
      </c>
      <c r="B2015">
        <v>3</v>
      </c>
      <c r="C2015" t="str">
        <f t="shared" si="361"/>
        <v>ODS11« e ODS3«</v>
      </c>
      <c r="D2015" s="8" t="s">
        <v>29</v>
      </c>
      <c r="E2015" s="8"/>
      <c r="F2015" s="2">
        <v>19.100000000000001</v>
      </c>
      <c r="G2015" s="2">
        <v>18.5</v>
      </c>
      <c r="H2015" s="2">
        <v>18.3</v>
      </c>
      <c r="I2015" s="2">
        <v>18.100000000000001</v>
      </c>
      <c r="J2015" s="2">
        <v>17.5</v>
      </c>
      <c r="K2015" s="2">
        <v>18.2</v>
      </c>
      <c r="L2015" s="2">
        <v>17.3</v>
      </c>
      <c r="M2015" s="2"/>
      <c r="N2015">
        <f t="shared" si="355"/>
        <v>-1.3323294722448198E-2</v>
      </c>
      <c r="O2015">
        <f t="shared" si="356"/>
        <v>1.3323294722448198</v>
      </c>
      <c r="P2015" s="5">
        <f t="shared" si="357"/>
        <v>3.3308236806120495</v>
      </c>
      <c r="Q2015">
        <f t="shared" si="358"/>
        <v>8.1999999999999993</v>
      </c>
      <c r="R2015">
        <f t="shared" si="359"/>
        <v>28.3</v>
      </c>
      <c r="S2015" s="3">
        <f t="shared" si="360"/>
        <v>54.726368159203972</v>
      </c>
    </row>
    <row r="2016" spans="1:19" ht="14.45" x14ac:dyDescent="0.3">
      <c r="A2016">
        <v>11</v>
      </c>
      <c r="C2016" t="str">
        <f t="shared" si="361"/>
        <v>ODS11«</v>
      </c>
      <c r="D2016" s="7" t="s">
        <v>50</v>
      </c>
      <c r="E2016" s="7"/>
      <c r="F2016" s="2"/>
      <c r="G2016" s="2"/>
      <c r="H2016" s="2"/>
      <c r="I2016" s="2"/>
      <c r="J2016" s="2"/>
      <c r="K2016" s="2"/>
      <c r="L2016" s="2"/>
      <c r="M2016" s="2"/>
      <c r="O2016" t="s">
        <v>195</v>
      </c>
      <c r="S2016" s="3"/>
    </row>
    <row r="2017" spans="1:19" ht="14.45" x14ac:dyDescent="0.3">
      <c r="A2017">
        <v>11</v>
      </c>
      <c r="C2017" t="str">
        <f t="shared" si="361"/>
        <v>ODS11«</v>
      </c>
      <c r="D2017" s="8" t="s">
        <v>2</v>
      </c>
      <c r="E2017" s="8"/>
      <c r="F2017" s="2">
        <v>63.8</v>
      </c>
      <c r="G2017" s="2">
        <v>65.599999999999994</v>
      </c>
      <c r="H2017" s="2">
        <v>66.7</v>
      </c>
      <c r="I2017" s="2">
        <v>67.099999999999994</v>
      </c>
      <c r="J2017" s="2">
        <v>67.2</v>
      </c>
      <c r="K2017" s="2">
        <v>67.099999999999994</v>
      </c>
      <c r="L2017" s="2">
        <v>66.7</v>
      </c>
      <c r="M2017" s="2"/>
      <c r="N2017">
        <f>(L2017/G2017)^(1/5)-1</f>
        <v>3.3313881745231644E-3</v>
      </c>
      <c r="O2017">
        <f>N2017*100</f>
        <v>0.33313881745231644</v>
      </c>
      <c r="P2017">
        <f>IF(O2017&lt;-2,-5,IF(O2017&gt;2,5,2.5*O2017))</f>
        <v>0.8328470436307911</v>
      </c>
      <c r="Q2017">
        <f>MAX($L$2017:$L$2043)</f>
        <v>66.7</v>
      </c>
      <c r="R2017">
        <f>MIN($L$2017:$L$2043)</f>
        <v>8.9</v>
      </c>
      <c r="S2017" s="3">
        <f>(L2017-R2017)/(Q2017-R2017)*100</f>
        <v>100</v>
      </c>
    </row>
    <row r="2018" spans="1:19" ht="14.45" x14ac:dyDescent="0.3">
      <c r="A2018">
        <v>11</v>
      </c>
      <c r="C2018" t="str">
        <f t="shared" si="361"/>
        <v>ODS11«</v>
      </c>
      <c r="D2018" s="8" t="s">
        <v>3</v>
      </c>
      <c r="E2018" s="8"/>
      <c r="F2018" s="2">
        <v>57.7</v>
      </c>
      <c r="G2018" s="2">
        <v>56.3</v>
      </c>
      <c r="H2018" s="2">
        <v>56.9</v>
      </c>
      <c r="I2018" s="2">
        <v>57.6</v>
      </c>
      <c r="J2018" s="2">
        <v>57.7</v>
      </c>
      <c r="K2018" s="2">
        <v>57.7</v>
      </c>
      <c r="L2018" s="2">
        <v>58.2</v>
      </c>
      <c r="M2018" s="2"/>
      <c r="N2018">
        <f>(L2018/G2018)^(1/5)-1</f>
        <v>6.6602453614923451E-3</v>
      </c>
      <c r="O2018">
        <f t="shared" ref="O2018:O2044" si="362">N2018*100</f>
        <v>0.66602453614923451</v>
      </c>
      <c r="P2018">
        <f t="shared" ref="P2018:P2044" si="363">IF(O2018&lt;-2,-5,IF(O2018&gt;2,5,2.5*O2018))</f>
        <v>1.6650613403730863</v>
      </c>
      <c r="Q2018">
        <f t="shared" ref="Q2018:Q2044" si="364">MAX($L$2017:$L$2043)</f>
        <v>66.7</v>
      </c>
      <c r="R2018">
        <f t="shared" ref="R2018:R2044" si="365">MIN($L$2017:$L$2043)</f>
        <v>8.9</v>
      </c>
      <c r="S2018" s="3">
        <f>(L2018-R2018)/(Q2018-R2018)*100</f>
        <v>85.294117647058826</v>
      </c>
    </row>
    <row r="2019" spans="1:19" ht="14.45" x14ac:dyDescent="0.3">
      <c r="A2019">
        <v>11</v>
      </c>
      <c r="C2019" t="str">
        <f t="shared" si="361"/>
        <v>ODS11«</v>
      </c>
      <c r="D2019" s="8" t="s">
        <v>4</v>
      </c>
      <c r="E2019" s="8"/>
      <c r="F2019" s="2">
        <v>52.8</v>
      </c>
      <c r="G2019" s="2">
        <v>53.8</v>
      </c>
      <c r="H2019" s="2">
        <v>53.5</v>
      </c>
      <c r="I2019" s="2">
        <v>53.5</v>
      </c>
      <c r="J2019" s="2">
        <v>53.9</v>
      </c>
      <c r="K2019" s="2">
        <v>54.4</v>
      </c>
      <c r="L2019" s="2">
        <v>54.7</v>
      </c>
      <c r="M2019" s="2"/>
      <c r="N2019">
        <f>(L2019/G2019)^(1/5)-1</f>
        <v>3.3235592681704063E-3</v>
      </c>
      <c r="O2019">
        <f t="shared" si="362"/>
        <v>0.33235592681704063</v>
      </c>
      <c r="P2019">
        <f t="shared" si="363"/>
        <v>0.83088981704260156</v>
      </c>
      <c r="Q2019">
        <f t="shared" si="364"/>
        <v>66.7</v>
      </c>
      <c r="R2019">
        <f t="shared" si="365"/>
        <v>8.9</v>
      </c>
      <c r="S2019" s="3">
        <f>(L2019-R2019)/(Q2019-R2019)*100</f>
        <v>79.238754325259521</v>
      </c>
    </row>
    <row r="2020" spans="1:19" ht="14.45" x14ac:dyDescent="0.3">
      <c r="A2020">
        <v>11</v>
      </c>
      <c r="C2020" t="str">
        <f t="shared" si="361"/>
        <v>ODS11«</v>
      </c>
      <c r="D2020" s="8" t="s">
        <v>5</v>
      </c>
      <c r="E2020" s="8"/>
      <c r="F2020" s="2">
        <v>28.5</v>
      </c>
      <c r="G2020" s="2">
        <v>23.1</v>
      </c>
      <c r="H2020" s="2">
        <v>29.4</v>
      </c>
      <c r="I2020" s="2">
        <v>31.8</v>
      </c>
      <c r="J2020" s="2">
        <v>34.6</v>
      </c>
      <c r="K2020" s="2">
        <v>31.5</v>
      </c>
      <c r="L2020" s="2"/>
      <c r="M2020" s="2"/>
      <c r="N2020">
        <f>(L2020/G2020)^(1/5)-1</f>
        <v>-1</v>
      </c>
      <c r="O2020">
        <f t="shared" si="362"/>
        <v>-100</v>
      </c>
      <c r="P2020">
        <f t="shared" si="363"/>
        <v>-5</v>
      </c>
      <c r="Q2020">
        <f t="shared" si="364"/>
        <v>66.7</v>
      </c>
      <c r="R2020">
        <f t="shared" si="365"/>
        <v>8.9</v>
      </c>
      <c r="S2020" s="3">
        <f>(L2020-R2020)/(Q2020-R2020)*100</f>
        <v>-15.397923875432525</v>
      </c>
    </row>
    <row r="2021" spans="1:19" ht="14.45" x14ac:dyDescent="0.3">
      <c r="A2021">
        <v>11</v>
      </c>
      <c r="C2021" t="str">
        <f t="shared" si="361"/>
        <v>ODS11«</v>
      </c>
      <c r="D2021" s="8" t="s">
        <v>6</v>
      </c>
      <c r="E2021" s="8"/>
      <c r="F2021" s="2">
        <v>14.6</v>
      </c>
      <c r="G2021" s="2">
        <v>16.8</v>
      </c>
      <c r="H2021" s="2">
        <v>17.899999999999999</v>
      </c>
      <c r="I2021" s="2">
        <v>17.2</v>
      </c>
      <c r="J2021" s="2">
        <v>16.100000000000001</v>
      </c>
      <c r="K2021" s="2"/>
      <c r="L2021" s="2"/>
      <c r="M2021" s="2"/>
      <c r="N2021">
        <f>(L2021/G2021)^(1/5)-1</f>
        <v>-1</v>
      </c>
      <c r="O2021">
        <f t="shared" si="362"/>
        <v>-100</v>
      </c>
      <c r="P2021">
        <f t="shared" si="363"/>
        <v>-5</v>
      </c>
      <c r="Q2021">
        <f t="shared" si="364"/>
        <v>66.7</v>
      </c>
      <c r="R2021">
        <f t="shared" si="365"/>
        <v>8.9</v>
      </c>
      <c r="S2021" s="3">
        <f>(L2021-R2021)/(Q2021-R2021)*100</f>
        <v>-15.397923875432525</v>
      </c>
    </row>
    <row r="2022" spans="1:19" ht="14.45" x14ac:dyDescent="0.3">
      <c r="A2022">
        <v>11</v>
      </c>
      <c r="C2022" t="str">
        <f t="shared" si="361"/>
        <v>ODS11«</v>
      </c>
      <c r="D2022" s="8" t="s">
        <v>7</v>
      </c>
      <c r="E2022" s="8"/>
      <c r="F2022" s="2">
        <v>14.9</v>
      </c>
      <c r="G2022" s="2">
        <v>16.5</v>
      </c>
      <c r="H2022" s="2">
        <v>18</v>
      </c>
      <c r="I2022" s="2">
        <v>21</v>
      </c>
      <c r="J2022" s="2">
        <v>23.6</v>
      </c>
      <c r="K2022" s="2">
        <v>25.3</v>
      </c>
      <c r="L2022" s="2">
        <v>30.2</v>
      </c>
      <c r="M2022" s="2"/>
      <c r="N2022">
        <f>(L2022/G2022)^(1/5)-1</f>
        <v>0.12850788984437855</v>
      </c>
      <c r="O2022">
        <f t="shared" si="362"/>
        <v>12.850788984437855</v>
      </c>
      <c r="P2022">
        <f t="shared" si="363"/>
        <v>5</v>
      </c>
      <c r="Q2022">
        <f t="shared" si="364"/>
        <v>66.7</v>
      </c>
      <c r="R2022">
        <f t="shared" si="365"/>
        <v>8.9</v>
      </c>
      <c r="S2022" s="3">
        <f>(L2022-R2022)/(Q2022-R2022)*100</f>
        <v>36.851211072664356</v>
      </c>
    </row>
    <row r="2023" spans="1:19" ht="14.45" x14ac:dyDescent="0.3">
      <c r="A2023">
        <v>11</v>
      </c>
      <c r="C2023" t="str">
        <f t="shared" si="361"/>
        <v>ODS11«</v>
      </c>
      <c r="D2023" s="8" t="s">
        <v>8</v>
      </c>
      <c r="E2023" s="8"/>
      <c r="F2023" s="2">
        <v>43.3</v>
      </c>
      <c r="G2023" s="2">
        <v>45.4</v>
      </c>
      <c r="H2023" s="2">
        <v>47.4</v>
      </c>
      <c r="I2023" s="2">
        <v>48.3</v>
      </c>
      <c r="J2023" s="2">
        <v>47.6</v>
      </c>
      <c r="K2023" s="2">
        <v>49.9</v>
      </c>
      <c r="L2023" s="2">
        <v>51.5</v>
      </c>
      <c r="M2023" s="2"/>
      <c r="N2023">
        <f>(L2023/G2023)^(1/5)-1</f>
        <v>2.5534500445359543E-2</v>
      </c>
      <c r="O2023">
        <f t="shared" si="362"/>
        <v>2.5534500445359543</v>
      </c>
      <c r="P2023">
        <f t="shared" si="363"/>
        <v>5</v>
      </c>
      <c r="Q2023">
        <f t="shared" si="364"/>
        <v>66.7</v>
      </c>
      <c r="R2023">
        <f t="shared" si="365"/>
        <v>8.9</v>
      </c>
      <c r="S2023" s="3">
        <f>(L2023-R2023)/(Q2023-R2023)*100</f>
        <v>73.702422145328711</v>
      </c>
    </row>
    <row r="2024" spans="1:19" ht="14.45" x14ac:dyDescent="0.3">
      <c r="A2024">
        <v>11</v>
      </c>
      <c r="C2024" t="str">
        <f t="shared" si="361"/>
        <v>ODS11«</v>
      </c>
      <c r="D2024" s="8" t="s">
        <v>9</v>
      </c>
      <c r="E2024" s="8"/>
      <c r="F2024" s="2">
        <v>10.8</v>
      </c>
      <c r="G2024" s="2">
        <v>10.3</v>
      </c>
      <c r="H2024" s="2">
        <v>14.9</v>
      </c>
      <c r="I2024" s="2">
        <v>23</v>
      </c>
      <c r="J2024" s="2">
        <v>29.8</v>
      </c>
      <c r="K2024" s="2">
        <v>36.299999999999997</v>
      </c>
      <c r="L2024" s="2">
        <v>38.5</v>
      </c>
      <c r="M2024" s="2"/>
      <c r="N2024">
        <f>(L2024/G2024)^(1/5)-1</f>
        <v>0.30174135139797964</v>
      </c>
      <c r="O2024">
        <f t="shared" si="362"/>
        <v>30.174135139797965</v>
      </c>
      <c r="P2024">
        <f t="shared" si="363"/>
        <v>5</v>
      </c>
      <c r="Q2024">
        <f t="shared" si="364"/>
        <v>66.7</v>
      </c>
      <c r="R2024">
        <f t="shared" si="365"/>
        <v>8.9</v>
      </c>
      <c r="S2024" s="3">
        <f>(L2024-R2024)/(Q2024-R2024)*100</f>
        <v>51.211072664359861</v>
      </c>
    </row>
    <row r="2025" spans="1:19" ht="14.45" x14ac:dyDescent="0.3">
      <c r="A2025">
        <v>11</v>
      </c>
      <c r="C2025" t="str">
        <f t="shared" si="361"/>
        <v>ODS11«</v>
      </c>
      <c r="D2025" s="8" t="s">
        <v>10</v>
      </c>
      <c r="E2025" s="8"/>
      <c r="F2025" s="2">
        <v>34.799999999999997</v>
      </c>
      <c r="G2025" s="2">
        <v>36</v>
      </c>
      <c r="H2025" s="2">
        <v>54.1</v>
      </c>
      <c r="I2025" s="2">
        <v>55.6</v>
      </c>
      <c r="J2025" s="2">
        <v>57.8</v>
      </c>
      <c r="K2025" s="2">
        <v>58.9</v>
      </c>
      <c r="L2025" s="2">
        <v>59.2</v>
      </c>
      <c r="M2025" s="2"/>
      <c r="N2025">
        <f>(L2025/G2025)^(1/5)-1</f>
        <v>0.10459695374033084</v>
      </c>
      <c r="O2025">
        <f t="shared" si="362"/>
        <v>10.459695374033085</v>
      </c>
      <c r="P2025">
        <f t="shared" si="363"/>
        <v>5</v>
      </c>
      <c r="Q2025">
        <f t="shared" si="364"/>
        <v>66.7</v>
      </c>
      <c r="R2025">
        <f t="shared" si="365"/>
        <v>8.9</v>
      </c>
      <c r="S2025" s="3">
        <f>(L2025-R2025)/(Q2025-R2025)*100</f>
        <v>87.024221453287197</v>
      </c>
    </row>
    <row r="2026" spans="1:19" ht="14.45" x14ac:dyDescent="0.3">
      <c r="A2026">
        <v>11</v>
      </c>
      <c r="C2026" t="str">
        <f t="shared" si="361"/>
        <v>ODS11«</v>
      </c>
      <c r="D2026" s="8" t="s">
        <v>11</v>
      </c>
      <c r="E2026" s="8"/>
      <c r="F2026" s="2">
        <v>32.5</v>
      </c>
      <c r="G2026" s="2">
        <v>30.8</v>
      </c>
      <c r="H2026" s="2">
        <v>30</v>
      </c>
      <c r="I2026" s="2">
        <v>33.9</v>
      </c>
      <c r="J2026" s="2">
        <v>36.1</v>
      </c>
      <c r="K2026" s="2">
        <v>34.799999999999997</v>
      </c>
      <c r="L2026" s="2">
        <v>34.700000000000003</v>
      </c>
      <c r="M2026" s="2"/>
      <c r="N2026">
        <f>(L2026/G2026)^(1/5)-1</f>
        <v>2.413156457504928E-2</v>
      </c>
      <c r="O2026">
        <f t="shared" si="362"/>
        <v>2.413156457504928</v>
      </c>
      <c r="P2026">
        <f t="shared" si="363"/>
        <v>5</v>
      </c>
      <c r="Q2026">
        <f t="shared" si="364"/>
        <v>66.7</v>
      </c>
      <c r="R2026">
        <f t="shared" si="365"/>
        <v>8.9</v>
      </c>
      <c r="S2026" s="3">
        <f>(L2026-R2026)/(Q2026-R2026)*100</f>
        <v>44.636678200692046</v>
      </c>
    </row>
    <row r="2027" spans="1:19" ht="14.45" x14ac:dyDescent="0.3">
      <c r="A2027">
        <v>11</v>
      </c>
      <c r="C2027" t="str">
        <f t="shared" si="361"/>
        <v>ODS11«</v>
      </c>
      <c r="D2027" s="8" t="s">
        <v>12</v>
      </c>
      <c r="E2027" s="8"/>
      <c r="F2027" s="2">
        <v>17.899999999999999</v>
      </c>
      <c r="G2027" s="2">
        <v>31.3</v>
      </c>
      <c r="H2027" s="2">
        <v>28.3</v>
      </c>
      <c r="I2027" s="2">
        <v>28.1</v>
      </c>
      <c r="J2027" s="2">
        <v>28.4</v>
      </c>
      <c r="K2027" s="2">
        <v>28</v>
      </c>
      <c r="L2027" s="2">
        <v>28.9</v>
      </c>
      <c r="M2027" s="2"/>
      <c r="N2027">
        <f>(L2027/G2027)^(1/5)-1</f>
        <v>-1.5828688948165026E-2</v>
      </c>
      <c r="O2027">
        <f t="shared" si="362"/>
        <v>-1.5828688948165026</v>
      </c>
      <c r="P2027">
        <f t="shared" si="363"/>
        <v>-3.9571722370412568</v>
      </c>
      <c r="Q2027">
        <f t="shared" si="364"/>
        <v>66.7</v>
      </c>
      <c r="R2027">
        <f t="shared" si="365"/>
        <v>8.9</v>
      </c>
      <c r="S2027" s="3">
        <f>(L2027-R2027)/(Q2027-R2027)*100</f>
        <v>34.602076124567475</v>
      </c>
    </row>
    <row r="2028" spans="1:19" ht="14.45" x14ac:dyDescent="0.3">
      <c r="A2028">
        <v>11</v>
      </c>
      <c r="C2028" t="str">
        <f t="shared" si="361"/>
        <v>ODS11«</v>
      </c>
      <c r="D2028" s="8" t="s">
        <v>13</v>
      </c>
      <c r="E2028" s="8"/>
      <c r="F2028" s="2">
        <v>32.5</v>
      </c>
      <c r="G2028" s="2">
        <v>32.5</v>
      </c>
      <c r="H2028" s="2">
        <v>40.6</v>
      </c>
      <c r="I2028" s="2">
        <v>42</v>
      </c>
      <c r="J2028" s="2">
        <v>40.5</v>
      </c>
      <c r="K2028" s="2">
        <v>42.3</v>
      </c>
      <c r="L2028" s="2">
        <v>43.5</v>
      </c>
      <c r="M2028" s="2"/>
      <c r="N2028">
        <f>(L2028/G2028)^(1/5)-1</f>
        <v>6.003737798448272E-2</v>
      </c>
      <c r="O2028">
        <f t="shared" si="362"/>
        <v>6.003737798448272</v>
      </c>
      <c r="P2028">
        <f t="shared" si="363"/>
        <v>5</v>
      </c>
      <c r="Q2028">
        <f t="shared" si="364"/>
        <v>66.7</v>
      </c>
      <c r="R2028">
        <f t="shared" si="365"/>
        <v>8.9</v>
      </c>
      <c r="S2028" s="3">
        <f>(L2028-R2028)/(Q2028-R2028)*100</f>
        <v>59.861591695501723</v>
      </c>
    </row>
    <row r="2029" spans="1:19" ht="14.45" x14ac:dyDescent="0.3">
      <c r="A2029">
        <v>11</v>
      </c>
      <c r="C2029" t="str">
        <f t="shared" si="361"/>
        <v>ODS11«</v>
      </c>
      <c r="D2029" s="8" t="s">
        <v>14</v>
      </c>
      <c r="E2029" s="8"/>
      <c r="F2029" s="2">
        <v>38.700000000000003</v>
      </c>
      <c r="G2029" s="2">
        <v>39.700000000000003</v>
      </c>
      <c r="H2029" s="2">
        <v>40.700000000000003</v>
      </c>
      <c r="I2029" s="2">
        <v>42.9</v>
      </c>
      <c r="J2029" s="2">
        <v>44.1</v>
      </c>
      <c r="K2029" s="2">
        <v>45.1</v>
      </c>
      <c r="L2029" s="2">
        <v>46.3</v>
      </c>
      <c r="M2029" s="2"/>
      <c r="N2029">
        <f>(L2029/G2029)^(1/5)-1</f>
        <v>3.1236074107490852E-2</v>
      </c>
      <c r="O2029">
        <f t="shared" si="362"/>
        <v>3.1236074107490852</v>
      </c>
      <c r="P2029">
        <f t="shared" si="363"/>
        <v>5</v>
      </c>
      <c r="Q2029">
        <f t="shared" si="364"/>
        <v>66.7</v>
      </c>
      <c r="R2029">
        <f t="shared" si="365"/>
        <v>8.9</v>
      </c>
      <c r="S2029" s="3">
        <f>(L2029-R2029)/(Q2029-R2029)*100</f>
        <v>64.705882352941174</v>
      </c>
    </row>
    <row r="2030" spans="1:19" ht="14.45" x14ac:dyDescent="0.3">
      <c r="A2030">
        <v>11</v>
      </c>
      <c r="C2030" t="str">
        <f t="shared" si="361"/>
        <v>ODS11«</v>
      </c>
      <c r="D2030" s="8" t="s">
        <v>15</v>
      </c>
      <c r="E2030" s="8"/>
      <c r="F2030" s="2">
        <v>15.8</v>
      </c>
      <c r="G2030" s="2">
        <v>15.4</v>
      </c>
      <c r="H2030" s="2">
        <v>15.8</v>
      </c>
      <c r="I2030" s="2">
        <v>17.2</v>
      </c>
      <c r="J2030" s="2">
        <v>18.899999999999999</v>
      </c>
      <c r="K2030" s="2">
        <v>20.100000000000001</v>
      </c>
      <c r="L2030" s="2"/>
      <c r="M2030" s="2"/>
      <c r="N2030">
        <f>(L2030/G2030)^(1/5)-1</f>
        <v>-1</v>
      </c>
      <c r="O2030">
        <f t="shared" si="362"/>
        <v>-100</v>
      </c>
      <c r="P2030">
        <f t="shared" si="363"/>
        <v>-5</v>
      </c>
      <c r="Q2030">
        <f t="shared" si="364"/>
        <v>66.7</v>
      </c>
      <c r="R2030">
        <f t="shared" si="365"/>
        <v>8.9</v>
      </c>
      <c r="S2030" s="3">
        <f>(L2030-R2030)/(Q2030-R2030)*100</f>
        <v>-15.397923875432525</v>
      </c>
    </row>
    <row r="2031" spans="1:19" ht="14.45" x14ac:dyDescent="0.3">
      <c r="A2031">
        <v>11</v>
      </c>
      <c r="C2031" t="str">
        <f t="shared" si="361"/>
        <v>ODS11«</v>
      </c>
      <c r="D2031" s="8" t="s">
        <v>16</v>
      </c>
      <c r="E2031" s="8"/>
      <c r="F2031" s="2">
        <v>26.4</v>
      </c>
      <c r="G2031" s="2">
        <v>30.5</v>
      </c>
      <c r="H2031" s="2">
        <v>32.200000000000003</v>
      </c>
      <c r="I2031" s="2">
        <v>34.700000000000003</v>
      </c>
      <c r="J2031" s="2">
        <v>35</v>
      </c>
      <c r="K2031" s="2">
        <v>37.4</v>
      </c>
      <c r="L2031" s="2">
        <v>35.9</v>
      </c>
      <c r="M2031" s="2"/>
      <c r="N2031">
        <f>(L2031/G2031)^(1/5)-1</f>
        <v>3.3139394406736411E-2</v>
      </c>
      <c r="O2031">
        <f t="shared" si="362"/>
        <v>3.3139394406736411</v>
      </c>
      <c r="P2031">
        <f t="shared" si="363"/>
        <v>5</v>
      </c>
      <c r="Q2031">
        <f t="shared" si="364"/>
        <v>66.7</v>
      </c>
      <c r="R2031">
        <f t="shared" si="365"/>
        <v>8.9</v>
      </c>
      <c r="S2031" s="3">
        <f>(L2031-R2031)/(Q2031-R2031)*100</f>
        <v>46.712802768166085</v>
      </c>
    </row>
    <row r="2032" spans="1:19" ht="14.45" x14ac:dyDescent="0.3">
      <c r="A2032">
        <v>11</v>
      </c>
      <c r="C2032" t="str">
        <f t="shared" si="361"/>
        <v>ODS11«</v>
      </c>
      <c r="D2032" s="8" t="s">
        <v>17</v>
      </c>
      <c r="E2032" s="8"/>
      <c r="F2032" s="2"/>
      <c r="G2032" s="2">
        <v>39.799999999999997</v>
      </c>
      <c r="H2032" s="2"/>
      <c r="I2032" s="2">
        <v>40.700000000000003</v>
      </c>
      <c r="J2032" s="2">
        <v>40.4</v>
      </c>
      <c r="K2032" s="2">
        <v>37.6</v>
      </c>
      <c r="L2032" s="2"/>
      <c r="M2032" s="2"/>
      <c r="N2032">
        <f>(L2032/G2032)^(1/5)-1</f>
        <v>-1</v>
      </c>
      <c r="O2032">
        <f t="shared" si="362"/>
        <v>-100</v>
      </c>
      <c r="P2032">
        <f t="shared" si="363"/>
        <v>-5</v>
      </c>
      <c r="Q2032">
        <f t="shared" si="364"/>
        <v>66.7</v>
      </c>
      <c r="R2032">
        <f t="shared" si="365"/>
        <v>8.9</v>
      </c>
      <c r="S2032" s="3">
        <f>(L2032-R2032)/(Q2032-R2032)*100</f>
        <v>-15.397923875432525</v>
      </c>
    </row>
    <row r="2033" spans="1:19" ht="14.45" x14ac:dyDescent="0.3">
      <c r="A2033">
        <v>11</v>
      </c>
      <c r="C2033" t="str">
        <f t="shared" si="361"/>
        <v>ODS11«</v>
      </c>
      <c r="D2033" s="8" t="s">
        <v>18</v>
      </c>
      <c r="E2033" s="8"/>
      <c r="F2033" s="2">
        <v>39.4</v>
      </c>
      <c r="G2033" s="2">
        <v>41.6</v>
      </c>
      <c r="H2033" s="2">
        <v>44.3</v>
      </c>
      <c r="I2033" s="2">
        <v>45.9</v>
      </c>
      <c r="J2033" s="2">
        <v>47.8</v>
      </c>
      <c r="K2033" s="2">
        <v>49.8</v>
      </c>
      <c r="L2033" s="2"/>
      <c r="M2033" s="2"/>
      <c r="N2033">
        <f>(L2033/G2033)^(1/5)-1</f>
        <v>-1</v>
      </c>
      <c r="O2033">
        <f t="shared" si="362"/>
        <v>-100</v>
      </c>
      <c r="P2033">
        <f t="shared" si="363"/>
        <v>-5</v>
      </c>
      <c r="Q2033">
        <f t="shared" si="364"/>
        <v>66.7</v>
      </c>
      <c r="R2033">
        <f t="shared" si="365"/>
        <v>8.9</v>
      </c>
      <c r="S2033" s="3">
        <f>(L2033-R2033)/(Q2033-R2033)*100</f>
        <v>-15.397923875432525</v>
      </c>
    </row>
    <row r="2034" spans="1:19" ht="14.45" x14ac:dyDescent="0.3">
      <c r="A2034">
        <v>11</v>
      </c>
      <c r="C2034" t="str">
        <f t="shared" si="361"/>
        <v>ODS11«</v>
      </c>
      <c r="D2034" s="8" t="s">
        <v>19</v>
      </c>
      <c r="E2034" s="8"/>
      <c r="F2034" s="2">
        <v>25.9</v>
      </c>
      <c r="G2034" s="2">
        <v>27</v>
      </c>
      <c r="H2034" s="2">
        <v>28.7</v>
      </c>
      <c r="I2034" s="2">
        <v>25.2</v>
      </c>
      <c r="J2034" s="2">
        <v>24.8</v>
      </c>
      <c r="K2034" s="2">
        <v>25.2</v>
      </c>
      <c r="L2034" s="2">
        <v>41</v>
      </c>
      <c r="M2034" s="2"/>
      <c r="N2034">
        <f>(L2034/G2034)^(1/5)-1</f>
        <v>8.7136353136348266E-2</v>
      </c>
      <c r="O2034">
        <f t="shared" si="362"/>
        <v>8.7136353136348266</v>
      </c>
      <c r="P2034">
        <f t="shared" si="363"/>
        <v>5</v>
      </c>
      <c r="Q2034">
        <f t="shared" si="364"/>
        <v>66.7</v>
      </c>
      <c r="R2034">
        <f t="shared" si="365"/>
        <v>8.9</v>
      </c>
      <c r="S2034" s="3">
        <f>(L2034-R2034)/(Q2034-R2034)*100</f>
        <v>55.536332179930795</v>
      </c>
    </row>
    <row r="2035" spans="1:19" ht="14.45" x14ac:dyDescent="0.3">
      <c r="A2035">
        <v>11</v>
      </c>
      <c r="C2035" t="str">
        <f t="shared" si="361"/>
        <v>ODS11«</v>
      </c>
      <c r="D2035" s="8" t="s">
        <v>20</v>
      </c>
      <c r="E2035" s="8"/>
      <c r="F2035" s="2">
        <v>27.8</v>
      </c>
      <c r="G2035" s="2">
        <v>30.5</v>
      </c>
      <c r="H2035" s="2">
        <v>33.1</v>
      </c>
      <c r="I2035" s="2">
        <v>48</v>
      </c>
      <c r="J2035" s="2">
        <v>48.1</v>
      </c>
      <c r="K2035" s="2">
        <v>52.5</v>
      </c>
      <c r="L2035" s="2">
        <v>49.4</v>
      </c>
      <c r="M2035" s="2"/>
      <c r="N2035">
        <f>(L2035/G2035)^(1/5)-1</f>
        <v>0.10124873339567309</v>
      </c>
      <c r="O2035">
        <f t="shared" si="362"/>
        <v>10.124873339567309</v>
      </c>
      <c r="P2035">
        <f t="shared" si="363"/>
        <v>5</v>
      </c>
      <c r="Q2035">
        <f t="shared" si="364"/>
        <v>66.7</v>
      </c>
      <c r="R2035">
        <f t="shared" si="365"/>
        <v>8.9</v>
      </c>
      <c r="S2035" s="3">
        <f>(L2035-R2035)/(Q2035-R2035)*100</f>
        <v>70.069204152249128</v>
      </c>
    </row>
    <row r="2036" spans="1:19" ht="14.45" x14ac:dyDescent="0.3">
      <c r="A2036">
        <v>11</v>
      </c>
      <c r="C2036" t="str">
        <f t="shared" si="361"/>
        <v>ODS11«</v>
      </c>
      <c r="D2036" s="8" t="s">
        <v>21</v>
      </c>
      <c r="E2036" s="8"/>
      <c r="F2036" s="2">
        <v>46.6</v>
      </c>
      <c r="G2036" s="2">
        <v>47.7</v>
      </c>
      <c r="H2036" s="2">
        <v>47.4</v>
      </c>
      <c r="I2036" s="2">
        <v>49.2</v>
      </c>
      <c r="J2036" s="2">
        <v>48.7</v>
      </c>
      <c r="K2036" s="2">
        <v>49</v>
      </c>
      <c r="L2036" s="2">
        <v>48.9</v>
      </c>
      <c r="M2036" s="2"/>
      <c r="N2036">
        <f>(L2036/G2036)^(1/5)-1</f>
        <v>4.9815666663490799E-3</v>
      </c>
      <c r="O2036">
        <f t="shared" si="362"/>
        <v>0.49815666663490799</v>
      </c>
      <c r="P2036">
        <f t="shared" si="363"/>
        <v>1.24539166658727</v>
      </c>
      <c r="Q2036">
        <f t="shared" si="364"/>
        <v>66.7</v>
      </c>
      <c r="R2036">
        <f t="shared" si="365"/>
        <v>8.9</v>
      </c>
      <c r="S2036" s="3">
        <f>(L2036-R2036)/(Q2036-R2036)*100</f>
        <v>69.20415224913495</v>
      </c>
    </row>
    <row r="2037" spans="1:19" ht="14.45" x14ac:dyDescent="0.3">
      <c r="A2037">
        <v>11</v>
      </c>
      <c r="C2037" t="str">
        <f t="shared" si="361"/>
        <v>ODS11«</v>
      </c>
      <c r="D2037" s="8" t="s">
        <v>22</v>
      </c>
      <c r="E2037" s="8"/>
      <c r="F2037" s="2">
        <v>8.5</v>
      </c>
      <c r="G2037" s="2">
        <v>7.4</v>
      </c>
      <c r="H2037" s="2">
        <v>10.9</v>
      </c>
      <c r="I2037" s="2">
        <v>12.3</v>
      </c>
      <c r="J2037" s="2">
        <v>10.9</v>
      </c>
      <c r="K2037" s="2">
        <v>10</v>
      </c>
      <c r="L2037" s="2">
        <v>8.9</v>
      </c>
      <c r="M2037" s="2"/>
      <c r="N2037">
        <f>(L2037/G2037)^(1/5)-1</f>
        <v>3.7604047981727673E-2</v>
      </c>
      <c r="O2037">
        <f t="shared" si="362"/>
        <v>3.7604047981727673</v>
      </c>
      <c r="P2037">
        <f t="shared" si="363"/>
        <v>5</v>
      </c>
      <c r="Q2037">
        <f t="shared" si="364"/>
        <v>66.7</v>
      </c>
      <c r="R2037">
        <f t="shared" si="365"/>
        <v>8.9</v>
      </c>
      <c r="S2037" s="3">
        <f>(L2037-R2037)/(Q2037-R2037)*100</f>
        <v>0</v>
      </c>
    </row>
    <row r="2038" spans="1:19" ht="14.45" x14ac:dyDescent="0.3">
      <c r="A2038">
        <v>11</v>
      </c>
      <c r="C2038" t="str">
        <f t="shared" si="361"/>
        <v>ODS11«</v>
      </c>
      <c r="D2038" s="8" t="s">
        <v>23</v>
      </c>
      <c r="E2038" s="8"/>
      <c r="F2038" s="2">
        <v>49.8</v>
      </c>
      <c r="G2038" s="2">
        <v>50.9</v>
      </c>
      <c r="H2038" s="2">
        <v>51.8</v>
      </c>
      <c r="I2038" s="2">
        <v>53.5</v>
      </c>
      <c r="J2038" s="2">
        <v>54.6</v>
      </c>
      <c r="K2038" s="2">
        <v>55.9</v>
      </c>
      <c r="L2038" s="2">
        <v>56.9</v>
      </c>
      <c r="M2038" s="2"/>
      <c r="N2038">
        <f>(L2038/G2038)^(1/5)-1</f>
        <v>2.253668241637885E-2</v>
      </c>
      <c r="O2038">
        <f t="shared" si="362"/>
        <v>2.253668241637885</v>
      </c>
      <c r="P2038">
        <f t="shared" si="363"/>
        <v>5</v>
      </c>
      <c r="Q2038">
        <f t="shared" si="364"/>
        <v>66.7</v>
      </c>
      <c r="R2038">
        <f t="shared" si="365"/>
        <v>8.9</v>
      </c>
      <c r="S2038" s="3">
        <f>(L2038-R2038)/(Q2038-R2038)*100</f>
        <v>83.044982698961931</v>
      </c>
    </row>
    <row r="2039" spans="1:19" ht="14.45" x14ac:dyDescent="0.3">
      <c r="A2039">
        <v>11</v>
      </c>
      <c r="C2039" t="str">
        <f t="shared" si="361"/>
        <v>ODS11«</v>
      </c>
      <c r="D2039" s="8" t="s">
        <v>24</v>
      </c>
      <c r="E2039" s="8"/>
      <c r="F2039" s="2">
        <v>15.1</v>
      </c>
      <c r="G2039" s="2">
        <v>26.5</v>
      </c>
      <c r="H2039" s="2">
        <v>32.5</v>
      </c>
      <c r="I2039" s="2">
        <v>34.799999999999997</v>
      </c>
      <c r="J2039" s="2">
        <v>34.799999999999997</v>
      </c>
      <c r="K2039" s="2">
        <v>33.799999999999997</v>
      </c>
      <c r="L2039" s="2">
        <v>34.1</v>
      </c>
      <c r="M2039" s="2"/>
      <c r="N2039">
        <f>(L2039/G2039)^(1/5)-1</f>
        <v>5.1723797837754715E-2</v>
      </c>
      <c r="O2039">
        <f t="shared" si="362"/>
        <v>5.1723797837754715</v>
      </c>
      <c r="P2039">
        <f t="shared" si="363"/>
        <v>5</v>
      </c>
      <c r="Q2039">
        <f t="shared" si="364"/>
        <v>66.7</v>
      </c>
      <c r="R2039">
        <f t="shared" si="365"/>
        <v>8.9</v>
      </c>
      <c r="S2039" s="3">
        <f>(L2039-R2039)/(Q2039-R2039)*100</f>
        <v>43.598615916955019</v>
      </c>
    </row>
    <row r="2040" spans="1:19" ht="14.45" x14ac:dyDescent="0.3">
      <c r="A2040">
        <v>11</v>
      </c>
      <c r="C2040" t="str">
        <f t="shared" si="361"/>
        <v>ODS11«</v>
      </c>
      <c r="D2040" s="8" t="s">
        <v>25</v>
      </c>
      <c r="E2040" s="8"/>
      <c r="F2040" s="2">
        <v>25.8</v>
      </c>
      <c r="G2040" s="2">
        <v>30.4</v>
      </c>
      <c r="H2040" s="2">
        <v>29.8</v>
      </c>
      <c r="I2040" s="2">
        <v>30.9</v>
      </c>
      <c r="J2040" s="2">
        <v>29.1</v>
      </c>
      <c r="K2040" s="2">
        <v>29.1</v>
      </c>
      <c r="L2040" s="2">
        <v>28.9</v>
      </c>
      <c r="M2040" s="2"/>
      <c r="N2040">
        <f>(L2040/G2040)^(1/5)-1</f>
        <v>-1.0069165720981821E-2</v>
      </c>
      <c r="O2040">
        <f t="shared" si="362"/>
        <v>-1.0069165720981821</v>
      </c>
      <c r="P2040">
        <f t="shared" si="363"/>
        <v>-2.5172914302454554</v>
      </c>
      <c r="Q2040">
        <f t="shared" si="364"/>
        <v>66.7</v>
      </c>
      <c r="R2040">
        <f t="shared" si="365"/>
        <v>8.9</v>
      </c>
      <c r="S2040" s="3">
        <f>(L2040-R2040)/(Q2040-R2040)*100</f>
        <v>34.602076124567475</v>
      </c>
    </row>
    <row r="2041" spans="1:19" ht="14.45" x14ac:dyDescent="0.3">
      <c r="A2041">
        <v>11</v>
      </c>
      <c r="C2041" t="str">
        <f t="shared" si="361"/>
        <v>ODS11«</v>
      </c>
      <c r="D2041" s="8" t="s">
        <v>26</v>
      </c>
      <c r="E2041" s="8"/>
      <c r="F2041" s="2">
        <v>24.2</v>
      </c>
      <c r="G2041" s="2">
        <v>25.4</v>
      </c>
      <c r="H2041" s="2">
        <v>29.7</v>
      </c>
      <c r="I2041" s="2">
        <v>33.6</v>
      </c>
      <c r="J2041" s="2">
        <v>34.1</v>
      </c>
      <c r="K2041" s="2">
        <v>34.5</v>
      </c>
      <c r="L2041" s="2"/>
      <c r="M2041" s="2"/>
      <c r="N2041">
        <f>(L2041/G2041)^(1/5)-1</f>
        <v>-1</v>
      </c>
      <c r="O2041">
        <f t="shared" si="362"/>
        <v>-100</v>
      </c>
      <c r="P2041">
        <f t="shared" si="363"/>
        <v>-5</v>
      </c>
      <c r="Q2041">
        <f t="shared" si="364"/>
        <v>66.7</v>
      </c>
      <c r="R2041">
        <f t="shared" si="365"/>
        <v>8.9</v>
      </c>
      <c r="S2041" s="3">
        <f>(L2041-R2041)/(Q2041-R2041)*100</f>
        <v>-15.397923875432525</v>
      </c>
    </row>
    <row r="2042" spans="1:19" ht="14.45" x14ac:dyDescent="0.3">
      <c r="A2042">
        <v>11</v>
      </c>
      <c r="C2042" t="str">
        <f t="shared" si="361"/>
        <v>ODS11«</v>
      </c>
      <c r="D2042" s="8" t="s">
        <v>27</v>
      </c>
      <c r="E2042" s="8"/>
      <c r="F2042" s="2">
        <v>13.2</v>
      </c>
      <c r="G2042" s="2">
        <v>13.1</v>
      </c>
      <c r="H2042" s="2">
        <v>13.2</v>
      </c>
      <c r="I2042" s="2">
        <v>13.4</v>
      </c>
      <c r="J2042" s="2">
        <v>14</v>
      </c>
      <c r="K2042" s="2">
        <v>11.1</v>
      </c>
      <c r="L2042" s="2">
        <v>11.5</v>
      </c>
      <c r="M2042" s="2"/>
      <c r="N2042">
        <f>(L2042/G2042)^(1/5)-1</f>
        <v>-2.5716586748038339E-2</v>
      </c>
      <c r="O2042">
        <f t="shared" si="362"/>
        <v>-2.5716586748038339</v>
      </c>
      <c r="P2042">
        <f t="shared" si="363"/>
        <v>-5</v>
      </c>
      <c r="Q2042">
        <f t="shared" si="364"/>
        <v>66.7</v>
      </c>
      <c r="R2042">
        <f t="shared" si="365"/>
        <v>8.9</v>
      </c>
      <c r="S2042" s="3">
        <f>(L2042-R2042)/(Q2042-R2042)*100</f>
        <v>4.4982698961937704</v>
      </c>
    </row>
    <row r="2043" spans="1:19" ht="14.45" x14ac:dyDescent="0.3">
      <c r="A2043">
        <v>11</v>
      </c>
      <c r="C2043" t="str">
        <f t="shared" si="361"/>
        <v>ODS11«</v>
      </c>
      <c r="D2043" s="8" t="s">
        <v>28</v>
      </c>
      <c r="E2043" s="8"/>
      <c r="F2043" s="2">
        <v>48.2</v>
      </c>
      <c r="G2043" s="2">
        <v>49.3</v>
      </c>
      <c r="H2043" s="2">
        <v>47.5</v>
      </c>
      <c r="I2043" s="2">
        <v>48.4</v>
      </c>
      <c r="J2043" s="2">
        <v>46.8</v>
      </c>
      <c r="K2043" s="2">
        <v>45.8</v>
      </c>
      <c r="L2043" s="2">
        <v>46.6</v>
      </c>
      <c r="M2043" s="2"/>
      <c r="N2043">
        <f>(L2043/G2043)^(1/5)-1</f>
        <v>-1.1201498727669623E-2</v>
      </c>
      <c r="O2043">
        <f t="shared" si="362"/>
        <v>-1.1201498727669623</v>
      </c>
      <c r="P2043">
        <f t="shared" si="363"/>
        <v>-2.8003746819174058</v>
      </c>
      <c r="Q2043">
        <f t="shared" si="364"/>
        <v>66.7</v>
      </c>
      <c r="R2043">
        <f t="shared" si="365"/>
        <v>8.9</v>
      </c>
      <c r="S2043" s="3">
        <f>(L2043-R2043)/(Q2043-R2043)*100</f>
        <v>65.224913494809684</v>
      </c>
    </row>
    <row r="2044" spans="1:19" ht="14.45" x14ac:dyDescent="0.3">
      <c r="A2044">
        <v>11</v>
      </c>
      <c r="C2044" t="str">
        <f t="shared" si="361"/>
        <v>ODS11«</v>
      </c>
      <c r="D2044" s="8" t="s">
        <v>29</v>
      </c>
      <c r="E2044" s="8"/>
      <c r="F2044" s="2">
        <v>41.5</v>
      </c>
      <c r="G2044" s="2">
        <v>43.4</v>
      </c>
      <c r="H2044" s="2">
        <v>44.9</v>
      </c>
      <c r="I2044" s="2">
        <v>46.5</v>
      </c>
      <c r="J2044" s="2">
        <v>47.1</v>
      </c>
      <c r="K2044" s="2">
        <v>47.3</v>
      </c>
      <c r="L2044" s="2">
        <v>47.6</v>
      </c>
      <c r="M2044" s="2"/>
      <c r="N2044">
        <f>(L2044/G2044)^(1/5)-1</f>
        <v>1.8646376444729995E-2</v>
      </c>
      <c r="O2044">
        <f t="shared" si="362"/>
        <v>1.8646376444729995</v>
      </c>
      <c r="P2044">
        <f t="shared" si="363"/>
        <v>4.6615941111824988</v>
      </c>
      <c r="Q2044">
        <f t="shared" si="364"/>
        <v>66.7</v>
      </c>
      <c r="R2044">
        <f t="shared" si="365"/>
        <v>8.9</v>
      </c>
      <c r="S2044" s="3">
        <f>(L2044-R2044)/(Q2044-R2044)*100</f>
        <v>66.955017301038069</v>
      </c>
    </row>
    <row r="2045" spans="1:19" ht="14.45" x14ac:dyDescent="0.3">
      <c r="A2045">
        <v>11</v>
      </c>
      <c r="B2045">
        <v>1</v>
      </c>
      <c r="C2045" t="str">
        <f t="shared" si="361"/>
        <v>ODS11« e ODS1«</v>
      </c>
      <c r="D2045" s="7" t="s">
        <v>45</v>
      </c>
      <c r="E2045" s="7"/>
      <c r="F2045" s="2">
        <v>556</v>
      </c>
      <c r="G2045" s="2">
        <v>543.70000000000005</v>
      </c>
      <c r="H2045" s="2">
        <v>537.29999999999995</v>
      </c>
      <c r="I2045" s="2">
        <v>535.59999999999991</v>
      </c>
      <c r="J2045" s="2">
        <v>526.1</v>
      </c>
      <c r="K2045" s="2">
        <v>504.99999999999994</v>
      </c>
      <c r="L2045" s="2">
        <v>506</v>
      </c>
      <c r="M2045" s="2"/>
      <c r="O2045" t="s">
        <v>161</v>
      </c>
      <c r="S2045" s="3"/>
    </row>
    <row r="2046" spans="1:19" ht="14.45" x14ac:dyDescent="0.3">
      <c r="A2046">
        <v>11</v>
      </c>
      <c r="B2046">
        <v>1</v>
      </c>
      <c r="C2046" t="str">
        <f t="shared" si="361"/>
        <v>ODS11« e ODS1«</v>
      </c>
      <c r="D2046" s="8" t="s">
        <v>2</v>
      </c>
      <c r="E2046" s="8"/>
      <c r="F2046" s="2">
        <v>6.7</v>
      </c>
      <c r="G2046" s="2">
        <v>6.6</v>
      </c>
      <c r="H2046" s="2">
        <v>7</v>
      </c>
      <c r="I2046" s="2">
        <v>7.2</v>
      </c>
      <c r="J2046" s="2">
        <v>7.2</v>
      </c>
      <c r="K2046" s="2">
        <v>7.4</v>
      </c>
      <c r="L2046" s="2">
        <v>7.8</v>
      </c>
      <c r="M2046" s="2"/>
      <c r="N2046">
        <f>IF(AND(H2046=0,L2046=0),"",(L2046/G2046)^(1/5)-1)</f>
        <v>3.3975226531950176E-2</v>
      </c>
      <c r="O2046">
        <f>IF(N2046="","",-N2046*100)</f>
        <v>-3.3975226531950176</v>
      </c>
      <c r="P2046" s="5">
        <f>IF(O2046="",5,IF(O2046&lt;-2,-5,IF(O2046&gt;2,5,2.5*O2046)))</f>
        <v>-5</v>
      </c>
      <c r="Q2046">
        <f>MIN($L$2046:$L$2072)</f>
        <v>2.2000000000000002</v>
      </c>
      <c r="R2046">
        <f>MAX($L$2046:$L$2072)</f>
        <v>45.8</v>
      </c>
      <c r="S2046" s="3">
        <f>IF(O2046="",0,(L2046-R2046)/(Q2046-R2046)*100)</f>
        <v>87.155963302752298</v>
      </c>
    </row>
    <row r="2047" spans="1:19" ht="14.45" x14ac:dyDescent="0.3">
      <c r="A2047">
        <v>11</v>
      </c>
      <c r="B2047">
        <v>1</v>
      </c>
      <c r="C2047" t="str">
        <f t="shared" si="361"/>
        <v>ODS11« e ODS1«</v>
      </c>
      <c r="D2047" s="8" t="s">
        <v>3</v>
      </c>
      <c r="E2047" s="8"/>
      <c r="F2047" s="2">
        <v>14.7</v>
      </c>
      <c r="G2047" s="2">
        <v>15.3</v>
      </c>
      <c r="H2047" s="2">
        <v>15</v>
      </c>
      <c r="I2047" s="2">
        <v>15.2</v>
      </c>
      <c r="J2047" s="2">
        <v>15.1</v>
      </c>
      <c r="K2047" s="2">
        <v>13.5</v>
      </c>
      <c r="L2047" s="2">
        <v>15.1</v>
      </c>
      <c r="M2047" s="2"/>
      <c r="N2047">
        <f t="shared" ref="N2047:N2073" si="366">IF(AND(H2047=0,L2047=0),"",(L2047/G2047)^(1/5)-1)</f>
        <v>-2.6281572472132142E-3</v>
      </c>
      <c r="O2047">
        <f t="shared" ref="O2047:O2073" si="367">IF(N2047="","",-N2047*100)</f>
        <v>0.26281572472132142</v>
      </c>
      <c r="P2047" s="5">
        <f t="shared" ref="P2047:P2073" si="368">IF(O2047&lt;-2,-5,IF(O2047&gt;2,5,2.5*O2047))</f>
        <v>0.65703931180330355</v>
      </c>
      <c r="Q2047">
        <f t="shared" ref="Q2047:Q2073" si="369">MIN($L$2046:$L$2072)</f>
        <v>2.2000000000000002</v>
      </c>
      <c r="R2047">
        <f t="shared" ref="R2047:R2073" si="370">MAX($L$2046:$L$2072)</f>
        <v>45.8</v>
      </c>
      <c r="S2047" s="3">
        <f t="shared" ref="S2047:S2073" si="371">IF(O2047="",0,(L2047-R2047)/(Q2047-R2047)*100)</f>
        <v>70.412844036697237</v>
      </c>
    </row>
    <row r="2048" spans="1:19" ht="14.45" x14ac:dyDescent="0.3">
      <c r="A2048">
        <v>11</v>
      </c>
      <c r="B2048">
        <v>1</v>
      </c>
      <c r="C2048" t="str">
        <f t="shared" si="361"/>
        <v>ODS11« e ODS1«</v>
      </c>
      <c r="D2048" s="8" t="s">
        <v>4</v>
      </c>
      <c r="E2048" s="8"/>
      <c r="F2048" s="2">
        <v>2</v>
      </c>
      <c r="G2048" s="2">
        <v>2</v>
      </c>
      <c r="H2048" s="2">
        <v>1.6</v>
      </c>
      <c r="I2048" s="2">
        <v>3.5</v>
      </c>
      <c r="J2048" s="2">
        <v>4.8</v>
      </c>
      <c r="K2048" s="2">
        <v>5.7</v>
      </c>
      <c r="L2048" s="2">
        <v>8.1</v>
      </c>
      <c r="M2048" s="2"/>
      <c r="N2048">
        <f t="shared" si="366"/>
        <v>0.32279030933258079</v>
      </c>
      <c r="O2048">
        <f t="shared" si="367"/>
        <v>-32.279030933258078</v>
      </c>
      <c r="P2048" s="5">
        <f t="shared" si="368"/>
        <v>-5</v>
      </c>
      <c r="Q2048">
        <f t="shared" si="369"/>
        <v>2.2000000000000002</v>
      </c>
      <c r="R2048">
        <f t="shared" si="370"/>
        <v>45.8</v>
      </c>
      <c r="S2048" s="3">
        <f t="shared" si="371"/>
        <v>86.467889908256879</v>
      </c>
    </row>
    <row r="2049" spans="1:19" ht="14.45" x14ac:dyDescent="0.3">
      <c r="A2049">
        <v>11</v>
      </c>
      <c r="B2049">
        <v>1</v>
      </c>
      <c r="C2049" t="str">
        <f t="shared" si="361"/>
        <v>ODS11« e ODS1«</v>
      </c>
      <c r="D2049" s="8" t="s">
        <v>5</v>
      </c>
      <c r="E2049" s="8"/>
      <c r="F2049" s="2">
        <v>44.2</v>
      </c>
      <c r="G2049" s="2">
        <v>43.3</v>
      </c>
      <c r="H2049" s="2">
        <v>41.4</v>
      </c>
      <c r="I2049" s="2">
        <v>42.5</v>
      </c>
      <c r="J2049" s="2">
        <v>41.9</v>
      </c>
      <c r="K2049" s="2">
        <v>41.6</v>
      </c>
      <c r="L2049" s="2">
        <v>41.1</v>
      </c>
      <c r="M2049" s="2"/>
      <c r="N2049">
        <f t="shared" si="366"/>
        <v>-1.0374710248358232E-2</v>
      </c>
      <c r="O2049">
        <f t="shared" si="367"/>
        <v>1.0374710248358232</v>
      </c>
      <c r="P2049" s="5">
        <f t="shared" si="368"/>
        <v>2.593677562089558</v>
      </c>
      <c r="Q2049">
        <f t="shared" si="369"/>
        <v>2.2000000000000002</v>
      </c>
      <c r="R2049">
        <f t="shared" si="370"/>
        <v>45.8</v>
      </c>
      <c r="S2049" s="3">
        <f t="shared" si="371"/>
        <v>10.77981651376146</v>
      </c>
    </row>
    <row r="2050" spans="1:19" ht="14.45" x14ac:dyDescent="0.3">
      <c r="A2050">
        <v>11</v>
      </c>
      <c r="B2050">
        <v>1</v>
      </c>
      <c r="C2050" t="str">
        <f t="shared" si="361"/>
        <v>ODS11« e ODS1«</v>
      </c>
      <c r="D2050" s="8" t="s">
        <v>6</v>
      </c>
      <c r="E2050" s="8"/>
      <c r="F2050" s="2">
        <v>2.4</v>
      </c>
      <c r="G2050" s="2">
        <v>2.2000000000000002</v>
      </c>
      <c r="H2050" s="2">
        <v>1.4</v>
      </c>
      <c r="I2050" s="2">
        <v>2.4</v>
      </c>
      <c r="J2050" s="2">
        <v>2.8</v>
      </c>
      <c r="K2050" s="2">
        <v>2.5</v>
      </c>
      <c r="L2050" s="2">
        <v>2.2000000000000002</v>
      </c>
      <c r="M2050" s="2"/>
      <c r="N2050">
        <f t="shared" si="366"/>
        <v>0</v>
      </c>
      <c r="O2050">
        <f t="shared" si="367"/>
        <v>0</v>
      </c>
      <c r="P2050" s="5">
        <f t="shared" si="368"/>
        <v>0</v>
      </c>
      <c r="Q2050">
        <f t="shared" si="369"/>
        <v>2.2000000000000002</v>
      </c>
      <c r="R2050">
        <f t="shared" si="370"/>
        <v>45.8</v>
      </c>
      <c r="S2050" s="3">
        <f t="shared" si="371"/>
        <v>100</v>
      </c>
    </row>
    <row r="2051" spans="1:19" ht="14.45" x14ac:dyDescent="0.3">
      <c r="A2051">
        <v>11</v>
      </c>
      <c r="B2051">
        <v>1</v>
      </c>
      <c r="C2051" t="str">
        <f t="shared" si="361"/>
        <v>ODS11« e ODS1«</v>
      </c>
      <c r="D2051" s="8" t="s">
        <v>7</v>
      </c>
      <c r="E2051" s="8"/>
      <c r="F2051" s="2">
        <v>42.8</v>
      </c>
      <c r="G2051" s="2">
        <v>42.1</v>
      </c>
      <c r="H2051" s="2">
        <v>41.7</v>
      </c>
      <c r="I2051" s="2">
        <v>41.1</v>
      </c>
      <c r="J2051" s="2">
        <v>39.9</v>
      </c>
      <c r="K2051" s="2">
        <v>39.299999999999997</v>
      </c>
      <c r="L2051" s="2">
        <v>38.5</v>
      </c>
      <c r="M2051" s="2"/>
      <c r="N2051">
        <f t="shared" si="366"/>
        <v>-1.7719038339185533E-2</v>
      </c>
      <c r="O2051">
        <f t="shared" si="367"/>
        <v>1.7719038339185533</v>
      </c>
      <c r="P2051" s="5">
        <f t="shared" si="368"/>
        <v>4.4297595847963835</v>
      </c>
      <c r="Q2051">
        <f t="shared" si="369"/>
        <v>2.2000000000000002</v>
      </c>
      <c r="R2051">
        <f t="shared" si="370"/>
        <v>45.8</v>
      </c>
      <c r="S2051" s="3">
        <f t="shared" si="371"/>
        <v>16.743119266055043</v>
      </c>
    </row>
    <row r="2052" spans="1:19" ht="14.45" x14ac:dyDescent="0.3">
      <c r="A2052">
        <v>11</v>
      </c>
      <c r="B2052">
        <v>1</v>
      </c>
      <c r="C2052" t="str">
        <f t="shared" si="361"/>
        <v>ODS11« e ODS1«</v>
      </c>
      <c r="D2052" s="8" t="s">
        <v>8</v>
      </c>
      <c r="E2052" s="8"/>
      <c r="F2052" s="2">
        <v>7.9</v>
      </c>
      <c r="G2052" s="2">
        <v>8.1999999999999993</v>
      </c>
      <c r="H2052" s="2">
        <v>8.1</v>
      </c>
      <c r="I2052" s="2">
        <v>8.1999999999999993</v>
      </c>
      <c r="J2052" s="2">
        <v>8.6</v>
      </c>
      <c r="K2052" s="2">
        <v>9.1999999999999993</v>
      </c>
      <c r="L2052" s="2">
        <v>10</v>
      </c>
      <c r="M2052" s="2"/>
      <c r="N2052">
        <f t="shared" si="366"/>
        <v>4.0488368204407488E-2</v>
      </c>
      <c r="O2052">
        <f t="shared" si="367"/>
        <v>-4.0488368204407488</v>
      </c>
      <c r="P2052" s="5">
        <f t="shared" si="368"/>
        <v>-5</v>
      </c>
      <c r="Q2052">
        <f t="shared" si="369"/>
        <v>2.2000000000000002</v>
      </c>
      <c r="R2052">
        <f t="shared" si="370"/>
        <v>45.8</v>
      </c>
      <c r="S2052" s="3">
        <f t="shared" si="371"/>
        <v>82.11009174311927</v>
      </c>
    </row>
    <row r="2053" spans="1:19" ht="14.45" x14ac:dyDescent="0.3">
      <c r="A2053">
        <v>11</v>
      </c>
      <c r="B2053">
        <v>1</v>
      </c>
      <c r="C2053" t="str">
        <f t="shared" si="361"/>
        <v>ODS11« e ODS1«</v>
      </c>
      <c r="D2053" s="8" t="s">
        <v>9</v>
      </c>
      <c r="E2053" s="8"/>
      <c r="F2053" s="2">
        <v>39.799999999999997</v>
      </c>
      <c r="G2053" s="2">
        <v>38.6</v>
      </c>
      <c r="H2053" s="2">
        <v>37.799999999999997</v>
      </c>
      <c r="I2053" s="2">
        <v>37.9</v>
      </c>
      <c r="J2053" s="2">
        <v>36.4</v>
      </c>
      <c r="K2053" s="2">
        <v>35.5</v>
      </c>
      <c r="L2053" s="2">
        <v>34.1</v>
      </c>
      <c r="M2053" s="2"/>
      <c r="N2053">
        <f t="shared" si="366"/>
        <v>-2.4486205861590338E-2</v>
      </c>
      <c r="O2053">
        <f t="shared" si="367"/>
        <v>2.4486205861590338</v>
      </c>
      <c r="P2053" s="5">
        <f t="shared" si="368"/>
        <v>5</v>
      </c>
      <c r="Q2053">
        <f t="shared" si="369"/>
        <v>2.2000000000000002</v>
      </c>
      <c r="R2053">
        <f t="shared" si="370"/>
        <v>45.8</v>
      </c>
      <c r="S2053" s="3">
        <f t="shared" si="371"/>
        <v>26.834862385321095</v>
      </c>
    </row>
    <row r="2054" spans="1:19" ht="14.45" x14ac:dyDescent="0.3">
      <c r="A2054">
        <v>11</v>
      </c>
      <c r="B2054">
        <v>1</v>
      </c>
      <c r="C2054" t="str">
        <f t="shared" si="361"/>
        <v>ODS11« e ODS1«</v>
      </c>
      <c r="D2054" s="8" t="s">
        <v>10</v>
      </c>
      <c r="E2054" s="8"/>
      <c r="F2054" s="2">
        <v>15.6</v>
      </c>
      <c r="G2054" s="2">
        <v>14.8</v>
      </c>
      <c r="H2054" s="2">
        <v>13.7</v>
      </c>
      <c r="I2054" s="2">
        <v>12.6</v>
      </c>
      <c r="J2054" s="2">
        <v>12.8</v>
      </c>
      <c r="K2054" s="2">
        <v>12.5</v>
      </c>
      <c r="L2054" s="2">
        <v>11.6</v>
      </c>
      <c r="M2054" s="2"/>
      <c r="N2054">
        <f t="shared" si="366"/>
        <v>-4.7556428762566494E-2</v>
      </c>
      <c r="O2054">
        <f t="shared" si="367"/>
        <v>4.7556428762566494</v>
      </c>
      <c r="P2054" s="5">
        <f t="shared" si="368"/>
        <v>5</v>
      </c>
      <c r="Q2054">
        <f t="shared" si="369"/>
        <v>2.2000000000000002</v>
      </c>
      <c r="R2054">
        <f t="shared" si="370"/>
        <v>45.8</v>
      </c>
      <c r="S2054" s="3">
        <f t="shared" si="371"/>
        <v>78.440366972477065</v>
      </c>
    </row>
    <row r="2055" spans="1:19" ht="14.45" x14ac:dyDescent="0.3">
      <c r="A2055">
        <v>11</v>
      </c>
      <c r="B2055">
        <v>1</v>
      </c>
      <c r="C2055" t="str">
        <f t="shared" si="361"/>
        <v>ODS11« e ODS1«</v>
      </c>
      <c r="D2055" s="8" t="s">
        <v>11</v>
      </c>
      <c r="E2055" s="8"/>
      <c r="F2055" s="2">
        <v>5.2</v>
      </c>
      <c r="G2055" s="2">
        <v>5.3</v>
      </c>
      <c r="H2055" s="2">
        <v>5.5</v>
      </c>
      <c r="I2055" s="2">
        <v>5.4</v>
      </c>
      <c r="J2055" s="2">
        <v>5.0999999999999996</v>
      </c>
      <c r="K2055" s="2">
        <v>4.7</v>
      </c>
      <c r="L2055" s="2">
        <v>5.9</v>
      </c>
      <c r="M2055" s="2"/>
      <c r="N2055">
        <f t="shared" si="366"/>
        <v>2.1680791664226762E-2</v>
      </c>
      <c r="O2055">
        <f t="shared" si="367"/>
        <v>-2.1680791664226762</v>
      </c>
      <c r="P2055" s="5">
        <f t="shared" si="368"/>
        <v>-5</v>
      </c>
      <c r="Q2055">
        <f t="shared" si="369"/>
        <v>2.2000000000000002</v>
      </c>
      <c r="R2055">
        <f t="shared" si="370"/>
        <v>45.8</v>
      </c>
      <c r="S2055" s="3">
        <f t="shared" si="371"/>
        <v>91.513761467889921</v>
      </c>
    </row>
    <row r="2056" spans="1:19" ht="14.45" x14ac:dyDescent="0.3">
      <c r="A2056">
        <v>11</v>
      </c>
      <c r="B2056">
        <v>1</v>
      </c>
      <c r="C2056" t="str">
        <f t="shared" si="361"/>
        <v>ODS11« e ODS1«</v>
      </c>
      <c r="D2056" s="8" t="s">
        <v>12</v>
      </c>
      <c r="E2056" s="8"/>
      <c r="F2056" s="2">
        <v>21.1</v>
      </c>
      <c r="G2056" s="2">
        <v>14.2</v>
      </c>
      <c r="H2056" s="2">
        <v>13.4</v>
      </c>
      <c r="I2056" s="2">
        <v>13.4</v>
      </c>
      <c r="J2056" s="2">
        <v>13.5</v>
      </c>
      <c r="K2056" s="2">
        <v>12.6</v>
      </c>
      <c r="L2056" s="2">
        <v>13.9</v>
      </c>
      <c r="M2056" s="2"/>
      <c r="N2056">
        <f t="shared" si="366"/>
        <v>-4.2615187432175627E-3</v>
      </c>
      <c r="O2056">
        <f t="shared" si="367"/>
        <v>0.42615187432175627</v>
      </c>
      <c r="P2056" s="5">
        <f t="shared" si="368"/>
        <v>1.0653796858043907</v>
      </c>
      <c r="Q2056">
        <f t="shared" si="369"/>
        <v>2.2000000000000002</v>
      </c>
      <c r="R2056">
        <f t="shared" si="370"/>
        <v>45.8</v>
      </c>
      <c r="S2056" s="3">
        <f t="shared" si="371"/>
        <v>73.165137614678912</v>
      </c>
    </row>
    <row r="2057" spans="1:19" ht="14.45" x14ac:dyDescent="0.3">
      <c r="A2057">
        <v>11</v>
      </c>
      <c r="B2057">
        <v>1</v>
      </c>
      <c r="C2057" t="str">
        <f t="shared" si="361"/>
        <v>ODS11« e ODS1«</v>
      </c>
      <c r="D2057" s="8" t="s">
        <v>13</v>
      </c>
      <c r="E2057" s="8"/>
      <c r="F2057" s="2">
        <v>6.9</v>
      </c>
      <c r="G2057" s="2">
        <v>7</v>
      </c>
      <c r="H2057" s="2">
        <v>6.7</v>
      </c>
      <c r="I2057" s="2">
        <v>6.6</v>
      </c>
      <c r="J2057" s="2">
        <v>6.1</v>
      </c>
      <c r="K2057" s="2">
        <v>7.3</v>
      </c>
      <c r="L2057" s="2">
        <v>7.7</v>
      </c>
      <c r="M2057" s="2"/>
      <c r="N2057">
        <f t="shared" si="366"/>
        <v>1.9244876491456564E-2</v>
      </c>
      <c r="O2057">
        <f t="shared" si="367"/>
        <v>-1.9244876491456564</v>
      </c>
      <c r="P2057" s="5">
        <f t="shared" si="368"/>
        <v>-4.8112191228641414</v>
      </c>
      <c r="Q2057">
        <f t="shared" si="369"/>
        <v>2.2000000000000002</v>
      </c>
      <c r="R2057">
        <f t="shared" si="370"/>
        <v>45.8</v>
      </c>
      <c r="S2057" s="3">
        <f t="shared" si="371"/>
        <v>87.385321100917437</v>
      </c>
    </row>
    <row r="2058" spans="1:19" ht="14.45" x14ac:dyDescent="0.3">
      <c r="A2058">
        <v>11</v>
      </c>
      <c r="B2058">
        <v>1</v>
      </c>
      <c r="C2058" t="str">
        <f t="shared" si="361"/>
        <v>ODS11« e ODS1«</v>
      </c>
      <c r="D2058" s="8" t="s">
        <v>14</v>
      </c>
      <c r="E2058" s="8"/>
      <c r="F2058" s="2">
        <v>7.4</v>
      </c>
      <c r="G2058" s="2">
        <v>7.1</v>
      </c>
      <c r="H2058" s="2">
        <v>7.4</v>
      </c>
      <c r="I2058" s="2">
        <v>7.7</v>
      </c>
      <c r="J2058" s="2">
        <v>7.7</v>
      </c>
      <c r="K2058" s="2">
        <v>8.1999999999999993</v>
      </c>
      <c r="L2058" s="2">
        <v>7.7</v>
      </c>
      <c r="M2058" s="2"/>
      <c r="N2058">
        <f t="shared" si="366"/>
        <v>1.6357450827813702E-2</v>
      </c>
      <c r="O2058">
        <f t="shared" si="367"/>
        <v>-1.6357450827813702</v>
      </c>
      <c r="P2058" s="5">
        <f t="shared" si="368"/>
        <v>-4.0893627069534251</v>
      </c>
      <c r="Q2058">
        <f t="shared" si="369"/>
        <v>2.2000000000000002</v>
      </c>
      <c r="R2058">
        <f t="shared" si="370"/>
        <v>45.8</v>
      </c>
      <c r="S2058" s="3">
        <f t="shared" si="371"/>
        <v>87.385321100917437</v>
      </c>
    </row>
    <row r="2059" spans="1:19" ht="14.45" x14ac:dyDescent="0.3">
      <c r="A2059">
        <v>11</v>
      </c>
      <c r="B2059">
        <v>1</v>
      </c>
      <c r="C2059" t="str">
        <f t="shared" si="361"/>
        <v>ODS11« e ODS1«</v>
      </c>
      <c r="D2059" s="8" t="s">
        <v>15</v>
      </c>
      <c r="E2059" s="8"/>
      <c r="F2059" s="2">
        <v>27.3</v>
      </c>
      <c r="G2059" s="2">
        <v>27.4</v>
      </c>
      <c r="H2059" s="2">
        <v>28.1</v>
      </c>
      <c r="I2059" s="2">
        <v>28.7</v>
      </c>
      <c r="J2059" s="2">
        <v>29</v>
      </c>
      <c r="K2059" s="2">
        <v>29.2</v>
      </c>
      <c r="L2059" s="2">
        <v>28.7</v>
      </c>
      <c r="M2059" s="2"/>
      <c r="N2059">
        <f t="shared" si="366"/>
        <v>9.3139290534360875E-3</v>
      </c>
      <c r="O2059">
        <f t="shared" si="367"/>
        <v>-0.93139290534360875</v>
      </c>
      <c r="P2059" s="5">
        <f t="shared" si="368"/>
        <v>-2.3284822633590219</v>
      </c>
      <c r="Q2059">
        <f t="shared" si="369"/>
        <v>2.2000000000000002</v>
      </c>
      <c r="R2059">
        <f t="shared" si="370"/>
        <v>45.8</v>
      </c>
      <c r="S2059" s="3">
        <f t="shared" si="371"/>
        <v>39.220183486238533</v>
      </c>
    </row>
    <row r="2060" spans="1:19" ht="14.45" x14ac:dyDescent="0.3">
      <c r="A2060">
        <v>11</v>
      </c>
      <c r="B2060">
        <v>1</v>
      </c>
      <c r="C2060" t="str">
        <f t="shared" si="361"/>
        <v>ODS11« e ODS1«</v>
      </c>
      <c r="D2060" s="8" t="s">
        <v>16</v>
      </c>
      <c r="E2060" s="8"/>
      <c r="F2060" s="2">
        <v>44</v>
      </c>
      <c r="G2060" s="2">
        <v>41.9</v>
      </c>
      <c r="H2060" s="2">
        <v>41.1</v>
      </c>
      <c r="I2060" s="2">
        <v>40.4</v>
      </c>
      <c r="J2060" s="2">
        <v>40.5</v>
      </c>
      <c r="K2060" s="2">
        <v>20.100000000000001</v>
      </c>
      <c r="L2060" s="2">
        <v>20.3</v>
      </c>
      <c r="M2060" s="2"/>
      <c r="N2060">
        <f t="shared" si="366"/>
        <v>-0.13491973822538605</v>
      </c>
      <c r="O2060">
        <f t="shared" si="367"/>
        <v>13.491973822538606</v>
      </c>
      <c r="P2060" s="5">
        <f t="shared" si="368"/>
        <v>5</v>
      </c>
      <c r="Q2060">
        <f t="shared" si="369"/>
        <v>2.2000000000000002</v>
      </c>
      <c r="R2060">
        <f t="shared" si="370"/>
        <v>45.8</v>
      </c>
      <c r="S2060" s="3">
        <f t="shared" si="371"/>
        <v>58.486238532110093</v>
      </c>
    </row>
    <row r="2061" spans="1:19" ht="14.45" x14ac:dyDescent="0.3">
      <c r="A2061">
        <v>11</v>
      </c>
      <c r="B2061">
        <v>1</v>
      </c>
      <c r="C2061" t="str">
        <f t="shared" si="361"/>
        <v>ODS11« e ODS1«</v>
      </c>
      <c r="D2061" s="8" t="s">
        <v>17</v>
      </c>
      <c r="E2061" s="8"/>
      <c r="F2061" s="2">
        <v>2.8</v>
      </c>
      <c r="G2061" s="2">
        <v>3.6</v>
      </c>
      <c r="H2061" s="2">
        <v>3.8</v>
      </c>
      <c r="I2061" s="2">
        <v>3.4</v>
      </c>
      <c r="J2061" s="2">
        <v>2.8</v>
      </c>
      <c r="K2061" s="2">
        <v>2.7</v>
      </c>
      <c r="L2061" s="2">
        <v>3.2</v>
      </c>
      <c r="M2061" s="2"/>
      <c r="N2061">
        <f t="shared" si="366"/>
        <v>-2.3281316138826114E-2</v>
      </c>
      <c r="O2061">
        <f t="shared" si="367"/>
        <v>2.3281316138826114</v>
      </c>
      <c r="P2061" s="5">
        <f t="shared" si="368"/>
        <v>5</v>
      </c>
      <c r="Q2061">
        <f t="shared" si="369"/>
        <v>2.2000000000000002</v>
      </c>
      <c r="R2061">
        <f t="shared" si="370"/>
        <v>45.8</v>
      </c>
      <c r="S2061" s="3">
        <f t="shared" si="371"/>
        <v>97.706422018348633</v>
      </c>
    </row>
    <row r="2062" spans="1:19" ht="14.45" x14ac:dyDescent="0.3">
      <c r="A2062">
        <v>11</v>
      </c>
      <c r="B2062">
        <v>1</v>
      </c>
      <c r="C2062" t="str">
        <f t="shared" si="361"/>
        <v>ODS11« e ODS1«</v>
      </c>
      <c r="D2062" s="8" t="s">
        <v>18</v>
      </c>
      <c r="E2062" s="8"/>
      <c r="F2062" s="2">
        <v>27.1</v>
      </c>
      <c r="G2062" s="2">
        <v>27.2</v>
      </c>
      <c r="H2062" s="2">
        <v>27.8</v>
      </c>
      <c r="I2062" s="2">
        <v>27.8</v>
      </c>
      <c r="J2062" s="2">
        <v>27.1</v>
      </c>
      <c r="K2062" s="2">
        <v>27.8</v>
      </c>
      <c r="L2062" s="2">
        <v>28.3</v>
      </c>
      <c r="M2062" s="2"/>
      <c r="N2062">
        <f t="shared" si="366"/>
        <v>7.9604837678233231E-3</v>
      </c>
      <c r="O2062">
        <f t="shared" si="367"/>
        <v>-0.79604837678233231</v>
      </c>
      <c r="P2062" s="5">
        <f t="shared" si="368"/>
        <v>-1.9901209419558308</v>
      </c>
      <c r="Q2062">
        <f t="shared" si="369"/>
        <v>2.2000000000000002</v>
      </c>
      <c r="R2062">
        <f t="shared" si="370"/>
        <v>45.8</v>
      </c>
      <c r="S2062" s="3">
        <f t="shared" si="371"/>
        <v>40.137614678899084</v>
      </c>
    </row>
    <row r="2063" spans="1:19" ht="14.45" x14ac:dyDescent="0.3">
      <c r="A2063">
        <v>11</v>
      </c>
      <c r="B2063">
        <v>1</v>
      </c>
      <c r="C2063" t="str">
        <f t="shared" si="361"/>
        <v>ODS11« e ODS1«</v>
      </c>
      <c r="D2063" s="8" t="s">
        <v>19</v>
      </c>
      <c r="E2063" s="8"/>
      <c r="F2063" s="2">
        <v>37.700000000000003</v>
      </c>
      <c r="G2063" s="2">
        <v>39.799999999999997</v>
      </c>
      <c r="H2063" s="2">
        <v>41.4</v>
      </c>
      <c r="I2063" s="2">
        <v>43.2</v>
      </c>
      <c r="J2063" s="2">
        <v>41.9</v>
      </c>
      <c r="K2063" s="2">
        <v>43.4</v>
      </c>
      <c r="L2063" s="2">
        <v>42.2</v>
      </c>
      <c r="M2063" s="2"/>
      <c r="N2063">
        <f t="shared" si="366"/>
        <v>1.1779500001013909E-2</v>
      </c>
      <c r="O2063">
        <f t="shared" si="367"/>
        <v>-1.1779500001013909</v>
      </c>
      <c r="P2063" s="5">
        <f t="shared" si="368"/>
        <v>-2.9448750002534774</v>
      </c>
      <c r="Q2063">
        <f t="shared" si="369"/>
        <v>2.2000000000000002</v>
      </c>
      <c r="R2063">
        <f t="shared" si="370"/>
        <v>45.8</v>
      </c>
      <c r="S2063" s="3">
        <f t="shared" si="371"/>
        <v>8.2568807339449428</v>
      </c>
    </row>
    <row r="2064" spans="1:19" ht="14.45" x14ac:dyDescent="0.3">
      <c r="A2064">
        <v>11</v>
      </c>
      <c r="B2064">
        <v>1</v>
      </c>
      <c r="C2064" t="str">
        <f t="shared" si="361"/>
        <v>ODS11« e ODS1«</v>
      </c>
      <c r="D2064" s="8" t="s">
        <v>20</v>
      </c>
      <c r="E2064" s="8"/>
      <c r="F2064" s="2">
        <v>28</v>
      </c>
      <c r="G2064" s="2">
        <v>28.3</v>
      </c>
      <c r="H2064" s="2">
        <v>26.4</v>
      </c>
      <c r="I2064" s="2">
        <v>23.7</v>
      </c>
      <c r="J2064" s="2">
        <v>23.7</v>
      </c>
      <c r="K2064" s="2">
        <v>22.8</v>
      </c>
      <c r="L2064" s="2">
        <v>22.9</v>
      </c>
      <c r="M2064" s="2"/>
      <c r="N2064">
        <f t="shared" si="366"/>
        <v>-4.1460952139671048E-2</v>
      </c>
      <c r="O2064">
        <f t="shared" si="367"/>
        <v>4.1460952139671043</v>
      </c>
      <c r="P2064" s="5">
        <f t="shared" si="368"/>
        <v>5</v>
      </c>
      <c r="Q2064">
        <f t="shared" si="369"/>
        <v>2.2000000000000002</v>
      </c>
      <c r="R2064">
        <f t="shared" si="370"/>
        <v>45.8</v>
      </c>
      <c r="S2064" s="3">
        <f t="shared" si="371"/>
        <v>52.522935779816514</v>
      </c>
    </row>
    <row r="2065" spans="1:19" ht="14.45" x14ac:dyDescent="0.3">
      <c r="A2065">
        <v>11</v>
      </c>
      <c r="B2065">
        <v>1</v>
      </c>
      <c r="C2065" t="str">
        <f t="shared" si="361"/>
        <v>ODS11« e ODS1«</v>
      </c>
      <c r="D2065" s="8" t="s">
        <v>21</v>
      </c>
      <c r="E2065" s="8"/>
      <c r="F2065" s="2">
        <v>6.2</v>
      </c>
      <c r="G2065" s="2">
        <v>6.7</v>
      </c>
      <c r="H2065" s="2">
        <v>6.8</v>
      </c>
      <c r="I2065" s="2">
        <v>8.1</v>
      </c>
      <c r="J2065" s="2">
        <v>8.3000000000000007</v>
      </c>
      <c r="K2065" s="2">
        <v>8.4</v>
      </c>
      <c r="L2065" s="2">
        <v>7.1</v>
      </c>
      <c r="M2065" s="2"/>
      <c r="N2065">
        <f t="shared" si="366"/>
        <v>1.1664962704498016E-2</v>
      </c>
      <c r="O2065">
        <f t="shared" si="367"/>
        <v>-1.1664962704498016</v>
      </c>
      <c r="P2065" s="5">
        <f t="shared" si="368"/>
        <v>-2.9162406761245041</v>
      </c>
      <c r="Q2065">
        <f t="shared" si="369"/>
        <v>2.2000000000000002</v>
      </c>
      <c r="R2065">
        <f t="shared" si="370"/>
        <v>45.8</v>
      </c>
      <c r="S2065" s="3">
        <f t="shared" si="371"/>
        <v>88.761467889908261</v>
      </c>
    </row>
    <row r="2066" spans="1:19" ht="14.45" x14ac:dyDescent="0.3">
      <c r="A2066">
        <v>11</v>
      </c>
      <c r="B2066">
        <v>1</v>
      </c>
      <c r="C2066" t="str">
        <f t="shared" si="361"/>
        <v>ODS11« e ODS1«</v>
      </c>
      <c r="D2066" s="8" t="s">
        <v>22</v>
      </c>
      <c r="E2066" s="8"/>
      <c r="F2066" s="2">
        <v>4.5</v>
      </c>
      <c r="G2066" s="2">
        <v>4</v>
      </c>
      <c r="H2066" s="2">
        <v>3.8</v>
      </c>
      <c r="I2066" s="2">
        <v>3</v>
      </c>
      <c r="J2066" s="2">
        <v>3</v>
      </c>
      <c r="K2066" s="2">
        <v>3.4</v>
      </c>
      <c r="L2066" s="2">
        <v>3.7</v>
      </c>
      <c r="M2066" s="2"/>
      <c r="N2066">
        <f t="shared" si="366"/>
        <v>-1.5471377600363323E-2</v>
      </c>
      <c r="O2066">
        <f t="shared" si="367"/>
        <v>1.5471377600363323</v>
      </c>
      <c r="P2066" s="5">
        <f t="shared" si="368"/>
        <v>3.8678444000908305</v>
      </c>
      <c r="Q2066">
        <f t="shared" si="369"/>
        <v>2.2000000000000002</v>
      </c>
      <c r="R2066">
        <f t="shared" si="370"/>
        <v>45.8</v>
      </c>
      <c r="S2066" s="3">
        <f t="shared" si="371"/>
        <v>96.559633027522935</v>
      </c>
    </row>
    <row r="2067" spans="1:19" ht="14.45" x14ac:dyDescent="0.3">
      <c r="A2067">
        <v>11</v>
      </c>
      <c r="B2067">
        <v>1</v>
      </c>
      <c r="C2067" t="str">
        <f t="shared" si="361"/>
        <v>ODS11« e ODS1«</v>
      </c>
      <c r="D2067" s="8" t="s">
        <v>23</v>
      </c>
      <c r="E2067" s="8"/>
      <c r="F2067" s="2">
        <v>2.6</v>
      </c>
      <c r="G2067" s="2">
        <v>3.5</v>
      </c>
      <c r="H2067" s="2">
        <v>3.3</v>
      </c>
      <c r="I2067" s="2">
        <v>4</v>
      </c>
      <c r="J2067" s="2">
        <v>4.0999999999999996</v>
      </c>
      <c r="K2067" s="2">
        <v>4.0999999999999996</v>
      </c>
      <c r="L2067" s="2">
        <v>4.8</v>
      </c>
      <c r="M2067" s="2"/>
      <c r="N2067">
        <f t="shared" si="366"/>
        <v>6.5208537533447908E-2</v>
      </c>
      <c r="O2067">
        <f t="shared" si="367"/>
        <v>-6.5208537533447908</v>
      </c>
      <c r="P2067" s="5">
        <f t="shared" si="368"/>
        <v>-5</v>
      </c>
      <c r="Q2067">
        <f t="shared" si="369"/>
        <v>2.2000000000000002</v>
      </c>
      <c r="R2067">
        <f t="shared" si="370"/>
        <v>45.8</v>
      </c>
      <c r="S2067" s="3">
        <f t="shared" si="371"/>
        <v>94.036697247706442</v>
      </c>
    </row>
    <row r="2068" spans="1:19" ht="14.45" x14ac:dyDescent="0.3">
      <c r="A2068">
        <v>11</v>
      </c>
      <c r="B2068">
        <v>1</v>
      </c>
      <c r="C2068" t="str">
        <f t="shared" si="361"/>
        <v>ODS11« e ODS1«</v>
      </c>
      <c r="D2068" s="8" t="s">
        <v>24</v>
      </c>
      <c r="E2068" s="8"/>
      <c r="F2068" s="2">
        <v>44.8</v>
      </c>
      <c r="G2068" s="2">
        <v>44.2</v>
      </c>
      <c r="H2068" s="2">
        <v>43.4</v>
      </c>
      <c r="I2068" s="2">
        <v>40.700000000000003</v>
      </c>
      <c r="J2068" s="2">
        <v>40.5</v>
      </c>
      <c r="K2068" s="2">
        <v>39.200000000000003</v>
      </c>
      <c r="L2068" s="2">
        <v>37.6</v>
      </c>
      <c r="M2068" s="2"/>
      <c r="N2068">
        <f t="shared" si="366"/>
        <v>-3.1826669922587314E-2</v>
      </c>
      <c r="O2068">
        <f t="shared" si="367"/>
        <v>3.1826669922587314</v>
      </c>
      <c r="P2068" s="5">
        <f t="shared" si="368"/>
        <v>5</v>
      </c>
      <c r="Q2068">
        <f t="shared" si="369"/>
        <v>2.2000000000000002</v>
      </c>
      <c r="R2068">
        <f t="shared" si="370"/>
        <v>45.8</v>
      </c>
      <c r="S2068" s="3">
        <f t="shared" si="371"/>
        <v>18.807339449541278</v>
      </c>
    </row>
    <row r="2069" spans="1:19" ht="14.45" x14ac:dyDescent="0.3">
      <c r="A2069">
        <v>11</v>
      </c>
      <c r="B2069">
        <v>1</v>
      </c>
      <c r="C2069" t="str">
        <f t="shared" si="361"/>
        <v>ODS11« e ODS1«</v>
      </c>
      <c r="D2069" s="8" t="s">
        <v>25</v>
      </c>
      <c r="E2069" s="8"/>
      <c r="F2069" s="2">
        <v>11.4</v>
      </c>
      <c r="G2069" s="2">
        <v>10.3</v>
      </c>
      <c r="H2069" s="2">
        <v>10.3</v>
      </c>
      <c r="I2069" s="2">
        <v>10.3</v>
      </c>
      <c r="J2069" s="2">
        <v>9.3000000000000007</v>
      </c>
      <c r="K2069" s="2">
        <v>9.6</v>
      </c>
      <c r="L2069" s="2">
        <v>9.5</v>
      </c>
      <c r="M2069" s="2"/>
      <c r="N2069">
        <f t="shared" si="366"/>
        <v>-1.6040379969050389E-2</v>
      </c>
      <c r="O2069">
        <f t="shared" si="367"/>
        <v>1.6040379969050389</v>
      </c>
      <c r="P2069" s="5">
        <f t="shared" si="368"/>
        <v>4.010094992262597</v>
      </c>
      <c r="Q2069">
        <f t="shared" si="369"/>
        <v>2.2000000000000002</v>
      </c>
      <c r="R2069">
        <f t="shared" si="370"/>
        <v>45.8</v>
      </c>
      <c r="S2069" s="3">
        <f t="shared" si="371"/>
        <v>83.256880733944953</v>
      </c>
    </row>
    <row r="2070" spans="1:19" ht="14.45" x14ac:dyDescent="0.3">
      <c r="A2070">
        <v>11</v>
      </c>
      <c r="B2070">
        <v>1</v>
      </c>
      <c r="C2070" t="str">
        <f t="shared" ref="C2070:C2133" si="372">IF(B2070="","ODS"&amp;A2070&amp;"«","ODS"&amp;A2070&amp;"«"&amp;" e ODS"&amp;B2070&amp;"«")</f>
        <v>ODS11« e ODS1«</v>
      </c>
      <c r="D2070" s="8" t="s">
        <v>26</v>
      </c>
      <c r="E2070" s="8"/>
      <c r="F2070" s="2">
        <v>21</v>
      </c>
      <c r="G2070" s="2">
        <v>19.899999999999999</v>
      </c>
      <c r="H2070" s="2">
        <v>18.7</v>
      </c>
      <c r="I2070" s="2">
        <v>17.899999999999999</v>
      </c>
      <c r="J2070" s="2">
        <v>16</v>
      </c>
      <c r="K2070" s="2">
        <v>15.7</v>
      </c>
      <c r="L2070" s="2">
        <v>15.4</v>
      </c>
      <c r="M2070" s="2"/>
      <c r="N2070">
        <f t="shared" si="366"/>
        <v>-4.9978292322882534E-2</v>
      </c>
      <c r="O2070">
        <f t="shared" si="367"/>
        <v>4.9978292322882538</v>
      </c>
      <c r="P2070" s="5">
        <f t="shared" si="368"/>
        <v>5</v>
      </c>
      <c r="Q2070">
        <f t="shared" si="369"/>
        <v>2.2000000000000002</v>
      </c>
      <c r="R2070">
        <f t="shared" si="370"/>
        <v>45.8</v>
      </c>
      <c r="S2070" s="3">
        <f t="shared" si="371"/>
        <v>69.724770642201833</v>
      </c>
    </row>
    <row r="2071" spans="1:19" ht="14.45" x14ac:dyDescent="0.3">
      <c r="A2071">
        <v>11</v>
      </c>
      <c r="B2071">
        <v>1</v>
      </c>
      <c r="C2071" t="str">
        <f t="shared" si="372"/>
        <v>ODS11« e ODS1«</v>
      </c>
      <c r="D2071" s="8" t="s">
        <v>27</v>
      </c>
      <c r="E2071" s="8"/>
      <c r="F2071" s="2">
        <v>50.6</v>
      </c>
      <c r="G2071" s="2">
        <v>49.4</v>
      </c>
      <c r="H2071" s="2">
        <v>49.7</v>
      </c>
      <c r="I2071" s="2">
        <v>48.4</v>
      </c>
      <c r="J2071" s="2">
        <v>47</v>
      </c>
      <c r="K2071" s="2">
        <v>46.3</v>
      </c>
      <c r="L2071" s="2">
        <v>45.8</v>
      </c>
      <c r="M2071" s="2"/>
      <c r="N2071">
        <f t="shared" si="366"/>
        <v>-1.5019334182874822E-2</v>
      </c>
      <c r="O2071">
        <f t="shared" si="367"/>
        <v>1.5019334182874822</v>
      </c>
      <c r="P2071" s="5">
        <f t="shared" si="368"/>
        <v>3.7548335457187054</v>
      </c>
      <c r="Q2071">
        <f t="shared" si="369"/>
        <v>2.2000000000000002</v>
      </c>
      <c r="R2071">
        <f t="shared" si="370"/>
        <v>45.8</v>
      </c>
      <c r="S2071" s="3">
        <f t="shared" si="371"/>
        <v>0</v>
      </c>
    </row>
    <row r="2072" spans="1:19" ht="14.45" x14ac:dyDescent="0.3">
      <c r="A2072">
        <v>11</v>
      </c>
      <c r="B2072">
        <v>1</v>
      </c>
      <c r="C2072" t="str">
        <f t="shared" si="372"/>
        <v>ODS11« e ODS1«</v>
      </c>
      <c r="D2072" s="8" t="s">
        <v>28</v>
      </c>
      <c r="E2072" s="8"/>
      <c r="F2072" s="2">
        <v>13</v>
      </c>
      <c r="G2072" s="2">
        <v>12.7</v>
      </c>
      <c r="H2072" s="2">
        <v>13.9</v>
      </c>
      <c r="I2072" s="2">
        <v>14.4</v>
      </c>
      <c r="J2072" s="2">
        <v>13.5</v>
      </c>
      <c r="K2072" s="2">
        <v>15.2</v>
      </c>
      <c r="L2072" s="2">
        <v>15.6</v>
      </c>
      <c r="M2072" s="2"/>
      <c r="N2072">
        <f t="shared" si="366"/>
        <v>4.199149817643244E-2</v>
      </c>
      <c r="O2072">
        <f t="shared" si="367"/>
        <v>-4.199149817643244</v>
      </c>
      <c r="P2072" s="5">
        <f t="shared" si="368"/>
        <v>-5</v>
      </c>
      <c r="Q2072">
        <f t="shared" si="369"/>
        <v>2.2000000000000002</v>
      </c>
      <c r="R2072">
        <f t="shared" si="370"/>
        <v>45.8</v>
      </c>
      <c r="S2072" s="3">
        <f t="shared" si="371"/>
        <v>69.266055045871553</v>
      </c>
    </row>
    <row r="2073" spans="1:19" ht="14.45" x14ac:dyDescent="0.3">
      <c r="A2073">
        <v>11</v>
      </c>
      <c r="B2073">
        <v>1</v>
      </c>
      <c r="C2073" t="str">
        <f t="shared" si="372"/>
        <v>ODS11« e ODS1«</v>
      </c>
      <c r="D2073" s="8" t="s">
        <v>29</v>
      </c>
      <c r="E2073" s="8"/>
      <c r="F2073" s="2">
        <v>18.3</v>
      </c>
      <c r="G2073" s="2">
        <v>18.100000000000001</v>
      </c>
      <c r="H2073" s="2">
        <v>18.100000000000001</v>
      </c>
      <c r="I2073" s="2">
        <v>17.899999999999999</v>
      </c>
      <c r="J2073" s="2">
        <v>17.5</v>
      </c>
      <c r="K2073" s="2">
        <v>17.100000000000001</v>
      </c>
      <c r="L2073" s="2">
        <v>17.2</v>
      </c>
      <c r="M2073" s="2"/>
      <c r="N2073">
        <f t="shared" si="366"/>
        <v>-1.0148662123654062E-2</v>
      </c>
      <c r="O2073">
        <f t="shared" si="367"/>
        <v>1.0148662123654062</v>
      </c>
      <c r="P2073" s="5">
        <f t="shared" si="368"/>
        <v>2.5371655309135157</v>
      </c>
      <c r="Q2073">
        <f t="shared" si="369"/>
        <v>2.2000000000000002</v>
      </c>
      <c r="R2073">
        <f t="shared" si="370"/>
        <v>45.8</v>
      </c>
      <c r="S2073" s="3">
        <f t="shared" si="371"/>
        <v>65.596330275229363</v>
      </c>
    </row>
    <row r="2074" spans="1:19" ht="14.45" x14ac:dyDescent="0.3">
      <c r="A2074">
        <v>11</v>
      </c>
      <c r="C2074" t="str">
        <f t="shared" si="372"/>
        <v>ODS11«</v>
      </c>
      <c r="D2074" s="7" t="s">
        <v>48</v>
      </c>
      <c r="E2074" s="7"/>
      <c r="F2074" s="2"/>
      <c r="G2074" s="2"/>
      <c r="H2074" s="2"/>
      <c r="I2074" s="2"/>
      <c r="J2074" s="2"/>
      <c r="K2074" s="2"/>
      <c r="L2074" s="2"/>
      <c r="M2074" s="2"/>
      <c r="S2074" s="3"/>
    </row>
    <row r="2075" spans="1:19" ht="14.45" x14ac:dyDescent="0.3">
      <c r="A2075">
        <v>11</v>
      </c>
      <c r="C2075" t="str">
        <f t="shared" si="372"/>
        <v>ODS11«</v>
      </c>
      <c r="D2075" s="8" t="s">
        <v>2</v>
      </c>
      <c r="E2075" s="8"/>
      <c r="F2075" s="2"/>
      <c r="G2075" s="2"/>
      <c r="H2075" s="2">
        <v>564.79999999999995</v>
      </c>
      <c r="I2075" s="2"/>
      <c r="J2075" s="2"/>
      <c r="K2075" s="2">
        <v>586.70000000000005</v>
      </c>
      <c r="L2075" s="2"/>
      <c r="M2075" s="2"/>
      <c r="S2075" s="3"/>
    </row>
    <row r="2076" spans="1:19" ht="14.45" x14ac:dyDescent="0.3">
      <c r="A2076">
        <v>11</v>
      </c>
      <c r="C2076" t="str">
        <f t="shared" si="372"/>
        <v>ODS11«</v>
      </c>
      <c r="D2076" s="8" t="s">
        <v>3</v>
      </c>
      <c r="E2076" s="8"/>
      <c r="F2076" s="2"/>
      <c r="G2076" s="2"/>
      <c r="H2076" s="2">
        <v>703.6</v>
      </c>
      <c r="I2076" s="2"/>
      <c r="J2076" s="2"/>
      <c r="K2076" s="2">
        <v>740.1</v>
      </c>
      <c r="L2076" s="2"/>
      <c r="M2076" s="2"/>
      <c r="S2076" s="3"/>
    </row>
    <row r="2077" spans="1:19" ht="14.45" x14ac:dyDescent="0.3">
      <c r="A2077">
        <v>11</v>
      </c>
      <c r="C2077" t="str">
        <f t="shared" si="372"/>
        <v>ODS11«</v>
      </c>
      <c r="D2077" s="8" t="s">
        <v>4</v>
      </c>
      <c r="E2077" s="8"/>
      <c r="F2077" s="2"/>
      <c r="G2077" s="2"/>
      <c r="H2077" s="2">
        <v>581.6</v>
      </c>
      <c r="I2077" s="2"/>
      <c r="J2077" s="2"/>
      <c r="K2077" s="2">
        <v>583.5</v>
      </c>
      <c r="L2077" s="2"/>
      <c r="M2077" s="2"/>
      <c r="S2077" s="3"/>
    </row>
    <row r="2078" spans="1:19" ht="14.45" x14ac:dyDescent="0.3">
      <c r="A2078">
        <v>11</v>
      </c>
      <c r="C2078" t="str">
        <f t="shared" si="372"/>
        <v>ODS11«</v>
      </c>
      <c r="D2078" s="8" t="s">
        <v>5</v>
      </c>
      <c r="E2078" s="8"/>
      <c r="F2078" s="2"/>
      <c r="G2078" s="2"/>
      <c r="H2078" s="2">
        <v>613.5</v>
      </c>
      <c r="I2078" s="2"/>
      <c r="J2078" s="2"/>
      <c r="K2078" s="2">
        <v>623.4</v>
      </c>
      <c r="L2078" s="2"/>
      <c r="M2078" s="2"/>
      <c r="S2078" s="3"/>
    </row>
    <row r="2079" spans="1:19" ht="14.45" x14ac:dyDescent="0.3">
      <c r="A2079">
        <v>11</v>
      </c>
      <c r="C2079" t="str">
        <f t="shared" si="372"/>
        <v>ODS11«</v>
      </c>
      <c r="D2079" s="8" t="s">
        <v>6</v>
      </c>
      <c r="E2079" s="8"/>
      <c r="F2079" s="2"/>
      <c r="G2079" s="2"/>
      <c r="H2079" s="2">
        <v>977.2</v>
      </c>
      <c r="I2079" s="2"/>
      <c r="J2079" s="2"/>
      <c r="K2079" s="2">
        <v>939</v>
      </c>
      <c r="L2079" s="2"/>
      <c r="M2079" s="2"/>
      <c r="S2079" s="3"/>
    </row>
    <row r="2080" spans="1:19" ht="14.45" x14ac:dyDescent="0.3">
      <c r="A2080">
        <v>11</v>
      </c>
      <c r="C2080" t="str">
        <f t="shared" si="372"/>
        <v>ODS11«</v>
      </c>
      <c r="D2080" s="8" t="s">
        <v>7</v>
      </c>
      <c r="E2080" s="8"/>
      <c r="F2080" s="2"/>
      <c r="G2080" s="2"/>
      <c r="H2080" s="2">
        <v>670.7</v>
      </c>
      <c r="I2080" s="2"/>
      <c r="J2080" s="2"/>
      <c r="K2080" s="2">
        <v>722.5</v>
      </c>
      <c r="L2080" s="2"/>
      <c r="M2080" s="2"/>
      <c r="S2080" s="3"/>
    </row>
    <row r="2081" spans="1:19" ht="14.45" x14ac:dyDescent="0.3">
      <c r="A2081">
        <v>11</v>
      </c>
      <c r="C2081" t="str">
        <f t="shared" si="372"/>
        <v>ODS11«</v>
      </c>
      <c r="D2081" s="8" t="s">
        <v>8</v>
      </c>
      <c r="E2081" s="8"/>
      <c r="F2081" s="2"/>
      <c r="G2081" s="2"/>
      <c r="H2081" s="2">
        <v>1052.3</v>
      </c>
      <c r="I2081" s="2"/>
      <c r="J2081" s="2"/>
      <c r="K2081" s="2">
        <v>1053.8</v>
      </c>
      <c r="L2081" s="2"/>
      <c r="M2081" s="2"/>
      <c r="S2081" s="3"/>
    </row>
    <row r="2082" spans="1:19" ht="14.45" x14ac:dyDescent="0.3">
      <c r="A2082">
        <v>11</v>
      </c>
      <c r="C2082" t="str">
        <f t="shared" si="372"/>
        <v>ODS11«</v>
      </c>
      <c r="D2082" s="8" t="s">
        <v>9</v>
      </c>
      <c r="E2082" s="8"/>
      <c r="F2082" s="2"/>
      <c r="G2082" s="2"/>
      <c r="H2082" s="2">
        <v>536.20000000000005</v>
      </c>
      <c r="I2082" s="2"/>
      <c r="J2082" s="2"/>
      <c r="K2082" s="2">
        <v>631.79999999999995</v>
      </c>
      <c r="L2082" s="2"/>
      <c r="M2082" s="2"/>
      <c r="S2082" s="3"/>
    </row>
    <row r="2083" spans="1:19" ht="14.45" x14ac:dyDescent="0.3">
      <c r="A2083">
        <v>11</v>
      </c>
      <c r="C2083" t="str">
        <f t="shared" si="372"/>
        <v>ODS11«</v>
      </c>
      <c r="D2083" s="8" t="s">
        <v>10</v>
      </c>
      <c r="E2083" s="8"/>
      <c r="F2083" s="2"/>
      <c r="G2083" s="2"/>
      <c r="H2083" s="2">
        <v>609.20000000000005</v>
      </c>
      <c r="I2083" s="2"/>
      <c r="J2083" s="2"/>
      <c r="K2083" s="2">
        <v>625.1</v>
      </c>
      <c r="L2083" s="2"/>
      <c r="M2083" s="2"/>
      <c r="S2083" s="3"/>
    </row>
    <row r="2084" spans="1:19" ht="14.45" x14ac:dyDescent="0.3">
      <c r="A2084">
        <v>11</v>
      </c>
      <c r="C2084" t="str">
        <f t="shared" si="372"/>
        <v>ODS11«</v>
      </c>
      <c r="D2084" s="8" t="s">
        <v>11</v>
      </c>
      <c r="E2084" s="8"/>
      <c r="F2084" s="2"/>
      <c r="G2084" s="2"/>
      <c r="H2084" s="2">
        <v>572.9</v>
      </c>
      <c r="I2084" s="2"/>
      <c r="J2084" s="2"/>
      <c r="K2084" s="2">
        <v>577.5</v>
      </c>
      <c r="L2084" s="2"/>
      <c r="M2084" s="2"/>
      <c r="S2084" s="3"/>
    </row>
    <row r="2085" spans="1:19" ht="14.45" x14ac:dyDescent="0.3">
      <c r="A2085">
        <v>11</v>
      </c>
      <c r="C2085" t="str">
        <f t="shared" si="372"/>
        <v>ODS11«</v>
      </c>
      <c r="D2085" s="8" t="s">
        <v>12</v>
      </c>
      <c r="E2085" s="8"/>
      <c r="F2085" s="2"/>
      <c r="G2085" s="2"/>
      <c r="H2085" s="2">
        <v>1540.5</v>
      </c>
      <c r="I2085" s="2"/>
      <c r="J2085" s="2"/>
      <c r="K2085" s="2">
        <v>1484.4</v>
      </c>
      <c r="L2085" s="2"/>
      <c r="M2085" s="2"/>
      <c r="S2085" s="3"/>
    </row>
    <row r="2086" spans="1:19" ht="14.45" x14ac:dyDescent="0.3">
      <c r="A2086">
        <v>11</v>
      </c>
      <c r="C2086" t="str">
        <f t="shared" si="372"/>
        <v>ODS11«</v>
      </c>
      <c r="D2086" s="8" t="s">
        <v>13</v>
      </c>
      <c r="E2086" s="8"/>
      <c r="F2086" s="2"/>
      <c r="G2086" s="2"/>
      <c r="H2086" s="2">
        <v>2458.6999999999998</v>
      </c>
      <c r="I2086" s="2"/>
      <c r="J2086" s="2"/>
      <c r="K2086" s="2">
        <v>2447.6</v>
      </c>
      <c r="L2086" s="2"/>
      <c r="M2086" s="2"/>
      <c r="S2086" s="3"/>
    </row>
    <row r="2087" spans="1:19" ht="14.45" x14ac:dyDescent="0.3">
      <c r="A2087">
        <v>11</v>
      </c>
      <c r="C2087" t="str">
        <f t="shared" si="372"/>
        <v>ODS11«</v>
      </c>
      <c r="D2087" s="8" t="s">
        <v>14</v>
      </c>
      <c r="E2087" s="8"/>
      <c r="F2087" s="2"/>
      <c r="G2087" s="2"/>
      <c r="H2087" s="2">
        <v>835.2</v>
      </c>
      <c r="I2087" s="2"/>
      <c r="J2087" s="2"/>
      <c r="K2087" s="2">
        <v>845.1</v>
      </c>
      <c r="L2087" s="2"/>
      <c r="M2087" s="2"/>
      <c r="S2087" s="3"/>
    </row>
    <row r="2088" spans="1:19" ht="14.45" x14ac:dyDescent="0.3">
      <c r="A2088">
        <v>11</v>
      </c>
      <c r="C2088" t="str">
        <f t="shared" si="372"/>
        <v>ODS11«</v>
      </c>
      <c r="D2088" s="8" t="s">
        <v>15</v>
      </c>
      <c r="E2088" s="8"/>
      <c r="F2088" s="2"/>
      <c r="G2088" s="2"/>
      <c r="H2088" s="2">
        <v>627.70000000000005</v>
      </c>
      <c r="I2088" s="2"/>
      <c r="J2088" s="2"/>
      <c r="K2088" s="2">
        <v>710.2</v>
      </c>
      <c r="L2088" s="2"/>
      <c r="M2088" s="2"/>
      <c r="S2088" s="3"/>
    </row>
    <row r="2089" spans="1:19" ht="14.45" x14ac:dyDescent="0.3">
      <c r="A2089">
        <v>11</v>
      </c>
      <c r="C2089" t="str">
        <f t="shared" si="372"/>
        <v>ODS11«</v>
      </c>
      <c r="D2089" s="8" t="s">
        <v>16</v>
      </c>
      <c r="E2089" s="8"/>
      <c r="F2089" s="2"/>
      <c r="G2089" s="2"/>
      <c r="H2089" s="2">
        <v>704.3</v>
      </c>
      <c r="I2089" s="2"/>
      <c r="J2089" s="2"/>
      <c r="K2089" s="2">
        <v>811.5</v>
      </c>
      <c r="L2089" s="2"/>
      <c r="M2089" s="2"/>
      <c r="S2089" s="3"/>
    </row>
    <row r="2090" spans="1:19" ht="14.45" x14ac:dyDescent="0.3">
      <c r="A2090">
        <v>11</v>
      </c>
      <c r="C2090" t="str">
        <f t="shared" si="372"/>
        <v>ODS11«</v>
      </c>
      <c r="D2090" s="8" t="s">
        <v>17</v>
      </c>
      <c r="E2090" s="8"/>
      <c r="F2090" s="2"/>
      <c r="G2090" s="2"/>
      <c r="H2090" s="2">
        <v>961.3</v>
      </c>
      <c r="I2090" s="2"/>
      <c r="J2090" s="2"/>
      <c r="K2090" s="2">
        <v>972.7</v>
      </c>
      <c r="L2090" s="2"/>
      <c r="M2090" s="2"/>
      <c r="S2090" s="3"/>
    </row>
    <row r="2091" spans="1:19" ht="14.45" x14ac:dyDescent="0.3">
      <c r="A2091">
        <v>11</v>
      </c>
      <c r="C2091" t="str">
        <f t="shared" si="372"/>
        <v>ODS11«</v>
      </c>
      <c r="D2091" s="8" t="s">
        <v>18</v>
      </c>
      <c r="E2091" s="8"/>
      <c r="F2091" s="2"/>
      <c r="G2091" s="2"/>
      <c r="H2091" s="2">
        <v>471.5</v>
      </c>
      <c r="I2091" s="2"/>
      <c r="J2091" s="2"/>
      <c r="K2091" s="2">
        <v>484.3</v>
      </c>
      <c r="L2091" s="2"/>
      <c r="M2091" s="2"/>
      <c r="S2091" s="3"/>
    </row>
    <row r="2092" spans="1:19" ht="14.45" x14ac:dyDescent="0.3">
      <c r="A2092">
        <v>11</v>
      </c>
      <c r="C2092" t="str">
        <f t="shared" si="372"/>
        <v>ODS11«</v>
      </c>
      <c r="D2092" s="8" t="s">
        <v>19</v>
      </c>
      <c r="E2092" s="8"/>
      <c r="F2092" s="2"/>
      <c r="G2092" s="2"/>
      <c r="H2092" s="2">
        <v>1297.2</v>
      </c>
      <c r="I2092" s="2"/>
      <c r="J2092" s="2"/>
      <c r="K2092" s="2">
        <v>1276.0999999999999</v>
      </c>
      <c r="L2092" s="2"/>
      <c r="M2092" s="2"/>
      <c r="S2092" s="3"/>
    </row>
    <row r="2093" spans="1:19" ht="14.45" x14ac:dyDescent="0.3">
      <c r="A2093">
        <v>11</v>
      </c>
      <c r="C2093" t="str">
        <f t="shared" si="372"/>
        <v>ODS11«</v>
      </c>
      <c r="D2093" s="8" t="s">
        <v>20</v>
      </c>
      <c r="E2093" s="8"/>
      <c r="F2093" s="2"/>
      <c r="G2093" s="2"/>
      <c r="H2093" s="2">
        <v>1053.0999999999999</v>
      </c>
      <c r="I2093" s="2"/>
      <c r="J2093" s="2"/>
      <c r="K2093" s="2">
        <v>1090.5</v>
      </c>
      <c r="L2093" s="2"/>
      <c r="M2093" s="2"/>
      <c r="S2093" s="3"/>
    </row>
    <row r="2094" spans="1:19" ht="14.45" x14ac:dyDescent="0.3">
      <c r="A2094">
        <v>11</v>
      </c>
      <c r="C2094" t="str">
        <f t="shared" si="372"/>
        <v>ODS11«</v>
      </c>
      <c r="D2094" s="8" t="s">
        <v>21</v>
      </c>
      <c r="E2094" s="8"/>
      <c r="F2094" s="2"/>
      <c r="G2094" s="2"/>
      <c r="H2094" s="2">
        <v>511.7</v>
      </c>
      <c r="I2094" s="2"/>
      <c r="J2094" s="2"/>
      <c r="K2094" s="2">
        <v>565.20000000000005</v>
      </c>
      <c r="L2094" s="2"/>
      <c r="M2094" s="2"/>
      <c r="S2094" s="3"/>
    </row>
    <row r="2095" spans="1:19" ht="14.45" x14ac:dyDescent="0.3">
      <c r="A2095">
        <v>11</v>
      </c>
      <c r="C2095" t="str">
        <f t="shared" si="372"/>
        <v>ODS11«</v>
      </c>
      <c r="D2095" s="8" t="s">
        <v>22</v>
      </c>
      <c r="E2095" s="8"/>
      <c r="F2095" s="2"/>
      <c r="G2095" s="2"/>
      <c r="H2095" s="2">
        <v>190.6</v>
      </c>
      <c r="I2095" s="2"/>
      <c r="J2095" s="2"/>
      <c r="K2095" s="2">
        <v>201.4</v>
      </c>
      <c r="L2095" s="2"/>
      <c r="M2095" s="2"/>
      <c r="S2095" s="3"/>
    </row>
    <row r="2096" spans="1:19" ht="14.45" x14ac:dyDescent="0.3">
      <c r="A2096">
        <v>11</v>
      </c>
      <c r="C2096" t="str">
        <f t="shared" si="372"/>
        <v>ODS11«</v>
      </c>
      <c r="D2096" s="8" t="s">
        <v>23</v>
      </c>
      <c r="E2096" s="8"/>
      <c r="F2096" s="2"/>
      <c r="G2096" s="2"/>
      <c r="H2096" s="2">
        <v>471.6</v>
      </c>
      <c r="I2096" s="2"/>
      <c r="J2096" s="2"/>
      <c r="K2096" s="2">
        <v>456.9</v>
      </c>
      <c r="L2096" s="2"/>
      <c r="M2096" s="2"/>
      <c r="S2096" s="3"/>
    </row>
    <row r="2097" spans="1:19" ht="14.45" x14ac:dyDescent="0.3">
      <c r="A2097">
        <v>11</v>
      </c>
      <c r="C2097" t="str">
        <f t="shared" si="372"/>
        <v>ODS11«</v>
      </c>
      <c r="D2097" s="8" t="s">
        <v>24</v>
      </c>
      <c r="E2097" s="8"/>
      <c r="F2097" s="2"/>
      <c r="G2097" s="2"/>
      <c r="H2097" s="2">
        <v>623.9</v>
      </c>
      <c r="I2097" s="2"/>
      <c r="J2097" s="2"/>
      <c r="K2097" s="2">
        <v>633.70000000000005</v>
      </c>
      <c r="L2097" s="2"/>
      <c r="M2097" s="2"/>
      <c r="S2097" s="3"/>
    </row>
    <row r="2098" spans="1:19" ht="14.45" x14ac:dyDescent="0.3">
      <c r="A2098">
        <v>11</v>
      </c>
      <c r="C2098" t="str">
        <f t="shared" si="372"/>
        <v>ODS11«</v>
      </c>
      <c r="D2098" s="8" t="s">
        <v>25</v>
      </c>
      <c r="E2098" s="8"/>
      <c r="F2098" s="2"/>
      <c r="G2098" s="2"/>
      <c r="H2098" s="2">
        <v>621.20000000000005</v>
      </c>
      <c r="I2098" s="2"/>
      <c r="J2098" s="2"/>
      <c r="K2098" s="2">
        <v>689.1</v>
      </c>
      <c r="L2098" s="2"/>
      <c r="M2098" s="2"/>
      <c r="S2098" s="3"/>
    </row>
    <row r="2099" spans="1:19" ht="14.45" x14ac:dyDescent="0.3">
      <c r="A2099">
        <v>11</v>
      </c>
      <c r="C2099" t="str">
        <f t="shared" si="372"/>
        <v>ODS11«</v>
      </c>
      <c r="D2099" s="8" t="s">
        <v>26</v>
      </c>
      <c r="E2099" s="8"/>
      <c r="F2099" s="2"/>
      <c r="G2099" s="2"/>
      <c r="H2099" s="2">
        <v>616.1</v>
      </c>
      <c r="I2099" s="2"/>
      <c r="J2099" s="2"/>
      <c r="K2099" s="2">
        <v>634.4</v>
      </c>
      <c r="L2099" s="2"/>
      <c r="M2099" s="2"/>
      <c r="S2099" s="3"/>
    </row>
    <row r="2100" spans="1:19" ht="14.45" x14ac:dyDescent="0.3">
      <c r="A2100">
        <v>11</v>
      </c>
      <c r="C2100" t="str">
        <f t="shared" si="372"/>
        <v>ODS11«</v>
      </c>
      <c r="D2100" s="8" t="s">
        <v>27</v>
      </c>
      <c r="E2100" s="8"/>
      <c r="F2100" s="2"/>
      <c r="G2100" s="2"/>
      <c r="H2100" s="2">
        <v>364.8</v>
      </c>
      <c r="I2100" s="2"/>
      <c r="J2100" s="2"/>
      <c r="K2100" s="2">
        <v>528.4</v>
      </c>
      <c r="L2100" s="2"/>
      <c r="M2100" s="2"/>
      <c r="S2100" s="3"/>
    </row>
    <row r="2101" spans="1:19" ht="14.45" x14ac:dyDescent="0.3">
      <c r="A2101">
        <v>11</v>
      </c>
      <c r="C2101" t="str">
        <f t="shared" si="372"/>
        <v>ODS11«</v>
      </c>
      <c r="D2101" s="8" t="s">
        <v>28</v>
      </c>
      <c r="E2101" s="8"/>
      <c r="F2101" s="2"/>
      <c r="G2101" s="2"/>
      <c r="H2101" s="2">
        <v>2343.8000000000002</v>
      </c>
      <c r="I2101" s="2"/>
      <c r="J2101" s="2"/>
      <c r="K2101" s="2">
        <v>2223</v>
      </c>
      <c r="L2101" s="2"/>
      <c r="M2101" s="2"/>
      <c r="S2101" s="3"/>
    </row>
    <row r="2102" spans="1:19" ht="14.45" x14ac:dyDescent="0.3">
      <c r="A2102">
        <v>11</v>
      </c>
      <c r="C2102" t="str">
        <f t="shared" si="372"/>
        <v>ODS11«</v>
      </c>
      <c r="D2102" s="8" t="s">
        <v>29</v>
      </c>
      <c r="E2102" s="8"/>
      <c r="F2102" s="2"/>
      <c r="G2102" s="2"/>
      <c r="H2102" s="2">
        <v>680.6</v>
      </c>
      <c r="I2102" s="2"/>
      <c r="J2102" s="2"/>
      <c r="K2102" s="2">
        <v>703.4</v>
      </c>
      <c r="L2102" s="2"/>
      <c r="M2102" s="2"/>
      <c r="S2102" s="3"/>
    </row>
    <row r="2103" spans="1:19" ht="14.45" x14ac:dyDescent="0.3">
      <c r="A2103">
        <v>11</v>
      </c>
      <c r="B2103">
        <v>3</v>
      </c>
      <c r="C2103" t="str">
        <f t="shared" si="372"/>
        <v>ODS11« e ODS3«</v>
      </c>
      <c r="D2103" s="7" t="s">
        <v>47</v>
      </c>
      <c r="E2103" s="7"/>
      <c r="F2103" s="2"/>
      <c r="G2103" s="2"/>
      <c r="H2103" s="2"/>
      <c r="I2103" s="2"/>
      <c r="J2103" s="2"/>
      <c r="K2103" s="2"/>
      <c r="L2103" s="2"/>
      <c r="M2103" s="2"/>
      <c r="O2103" t="s">
        <v>161</v>
      </c>
      <c r="S2103" s="3"/>
    </row>
    <row r="2104" spans="1:19" ht="14.45" x14ac:dyDescent="0.3">
      <c r="A2104">
        <v>11</v>
      </c>
      <c r="B2104">
        <v>3</v>
      </c>
      <c r="C2104" t="str">
        <f t="shared" si="372"/>
        <v>ODS11« e ODS3«</v>
      </c>
      <c r="D2104" s="8" t="s">
        <v>2</v>
      </c>
      <c r="E2104" s="8"/>
      <c r="F2104" s="2">
        <v>4.0999999999999996</v>
      </c>
      <c r="G2104" s="2">
        <v>4.2</v>
      </c>
      <c r="H2104" s="2">
        <v>4.2</v>
      </c>
      <c r="I2104" s="2">
        <v>3.9</v>
      </c>
      <c r="J2104" s="2">
        <v>3.8</v>
      </c>
      <c r="K2104" s="2">
        <v>4</v>
      </c>
      <c r="L2104" s="2">
        <v>3.7</v>
      </c>
      <c r="M2104" s="2"/>
      <c r="N2104">
        <f>IF(AND(H2104=0,L2104=0),"",(L2104/G2104)^(1/5)-1)</f>
        <v>-2.5031719298983401E-2</v>
      </c>
      <c r="O2104">
        <f>IF(N2104="","",-N2104*100)</f>
        <v>2.5031719298983401</v>
      </c>
      <c r="P2104" s="5">
        <f>IF(O2104="",5,IF(O2104&lt;-2,-5,IF(O2104&gt;2,5,2.5*O2104)))</f>
        <v>5</v>
      </c>
      <c r="Q2104">
        <f>MIN($L$2104:$L$2130)</f>
        <v>2.2000000000000002</v>
      </c>
      <c r="R2104">
        <f>MAX($L$2104:$L$2130)</f>
        <v>9.6</v>
      </c>
      <c r="S2104" s="3">
        <f>IF(O2104="",0,(L2104-R2104)/(Q2104-R2104)*100)</f>
        <v>79.729729729729726</v>
      </c>
    </row>
    <row r="2105" spans="1:19" ht="14.45" x14ac:dyDescent="0.3">
      <c r="A2105">
        <v>11</v>
      </c>
      <c r="B2105">
        <v>3</v>
      </c>
      <c r="C2105" t="str">
        <f t="shared" si="372"/>
        <v>ODS11« e ODS3«</v>
      </c>
      <c r="D2105" s="8" t="s">
        <v>3</v>
      </c>
      <c r="E2105" s="8"/>
      <c r="F2105" s="2">
        <v>5.4</v>
      </c>
      <c r="G2105" s="2">
        <v>5</v>
      </c>
      <c r="H2105" s="2">
        <v>5.5</v>
      </c>
      <c r="I2105" s="2">
        <v>4.9000000000000004</v>
      </c>
      <c r="J2105" s="2">
        <v>4.7</v>
      </c>
      <c r="K2105" s="2">
        <v>4.5999999999999996</v>
      </c>
      <c r="L2105" s="2">
        <v>4.7</v>
      </c>
      <c r="M2105" s="2"/>
      <c r="N2105">
        <f t="shared" ref="N2105:N2131" si="373">IF(AND(H2105=0,L2105=0),"",(L2105/G2105)^(1/5)-1)</f>
        <v>-1.2298824315852941E-2</v>
      </c>
      <c r="O2105">
        <f t="shared" ref="O2105:O2131" si="374">IF(N2105="","",-N2105*100)</f>
        <v>1.2298824315852941</v>
      </c>
      <c r="P2105" s="5">
        <f t="shared" ref="P2105:P2131" si="375">IF(O2105&lt;-2,-5,IF(O2105&gt;2,5,2.5*O2105))</f>
        <v>3.074706078963235</v>
      </c>
      <c r="Q2105">
        <f t="shared" ref="Q2105:Q2131" si="376">MIN($L$2104:$L$2130)</f>
        <v>2.2000000000000002</v>
      </c>
      <c r="R2105">
        <f t="shared" ref="R2105:R2131" si="377">MAX($L$2104:$L$2130)</f>
        <v>9.6</v>
      </c>
      <c r="S2105" s="3">
        <f t="shared" ref="S2105:S2131" si="378">IF(O2105="",0,(L2105-R2105)/(Q2105-R2105)*100)</f>
        <v>66.21621621621621</v>
      </c>
    </row>
    <row r="2106" spans="1:19" ht="14.45" x14ac:dyDescent="0.3">
      <c r="A2106">
        <v>11</v>
      </c>
      <c r="B2106">
        <v>3</v>
      </c>
      <c r="C2106" t="str">
        <f t="shared" si="372"/>
        <v>ODS11« e ODS3«</v>
      </c>
      <c r="D2106" s="8" t="s">
        <v>4</v>
      </c>
      <c r="E2106" s="8"/>
      <c r="F2106" s="2">
        <v>6.8</v>
      </c>
      <c r="G2106" s="2">
        <v>6.6</v>
      </c>
      <c r="H2106" s="2">
        <v>6.8</v>
      </c>
      <c r="I2106" s="2">
        <v>5.9</v>
      </c>
      <c r="J2106" s="2">
        <v>5.4</v>
      </c>
      <c r="K2106" s="2">
        <v>5.3</v>
      </c>
      <c r="L2106" s="2">
        <v>5.6</v>
      </c>
      <c r="M2106" s="2"/>
      <c r="N2106">
        <f t="shared" si="373"/>
        <v>-3.2326566061186779E-2</v>
      </c>
      <c r="O2106">
        <f t="shared" si="374"/>
        <v>3.2326566061186779</v>
      </c>
      <c r="P2106" s="5">
        <f t="shared" si="375"/>
        <v>5</v>
      </c>
      <c r="Q2106">
        <f t="shared" si="376"/>
        <v>2.2000000000000002</v>
      </c>
      <c r="R2106">
        <f t="shared" si="377"/>
        <v>9.6</v>
      </c>
      <c r="S2106" s="3">
        <f t="shared" si="378"/>
        <v>54.054054054054056</v>
      </c>
    </row>
    <row r="2107" spans="1:19" ht="14.45" x14ac:dyDescent="0.3">
      <c r="A2107">
        <v>11</v>
      </c>
      <c r="B2107">
        <v>3</v>
      </c>
      <c r="C2107" t="str">
        <f t="shared" si="372"/>
        <v>ODS11« e ODS3«</v>
      </c>
      <c r="D2107" s="8" t="s">
        <v>5</v>
      </c>
      <c r="E2107" s="8"/>
      <c r="F2107" s="2">
        <v>8.3000000000000007</v>
      </c>
      <c r="G2107" s="2">
        <v>9.1999999999999993</v>
      </c>
      <c r="H2107" s="2">
        <v>9.9</v>
      </c>
      <c r="I2107" s="2">
        <v>9.9</v>
      </c>
      <c r="J2107" s="2">
        <v>9.6</v>
      </c>
      <c r="K2107" s="2">
        <v>8.6999999999999993</v>
      </c>
      <c r="L2107" s="2">
        <v>9</v>
      </c>
      <c r="M2107" s="2"/>
      <c r="N2107">
        <f t="shared" si="373"/>
        <v>-4.3861340379363067E-3</v>
      </c>
      <c r="O2107">
        <f t="shared" si="374"/>
        <v>0.43861340379363067</v>
      </c>
      <c r="P2107" s="5">
        <f t="shared" si="375"/>
        <v>1.0965335094840767</v>
      </c>
      <c r="Q2107">
        <f t="shared" si="376"/>
        <v>2.2000000000000002</v>
      </c>
      <c r="R2107">
        <f t="shared" si="377"/>
        <v>9.6</v>
      </c>
      <c r="S2107" s="3">
        <f t="shared" si="378"/>
        <v>8.1081081081081052</v>
      </c>
    </row>
    <row r="2108" spans="1:19" ht="14.45" x14ac:dyDescent="0.3">
      <c r="A2108">
        <v>11</v>
      </c>
      <c r="B2108">
        <v>3</v>
      </c>
      <c r="C2108" t="str">
        <f t="shared" si="372"/>
        <v>ODS11« e ODS3«</v>
      </c>
      <c r="D2108" s="8" t="s">
        <v>6</v>
      </c>
      <c r="E2108" s="8"/>
      <c r="F2108" s="2">
        <v>5.0999999999999996</v>
      </c>
      <c r="G2108" s="2">
        <v>5.3</v>
      </c>
      <c r="H2108" s="2">
        <v>6.7</v>
      </c>
      <c r="I2108" s="2">
        <v>5.4</v>
      </c>
      <c r="J2108" s="2">
        <v>6.2</v>
      </c>
      <c r="K2108" s="2">
        <v>5.6</v>
      </c>
      <c r="L2108" s="2">
        <v>5.9</v>
      </c>
      <c r="M2108" s="2"/>
      <c r="N2108">
        <f t="shared" si="373"/>
        <v>2.1680791664226762E-2</v>
      </c>
      <c r="O2108">
        <f t="shared" si="374"/>
        <v>-2.1680791664226762</v>
      </c>
      <c r="P2108" s="5">
        <f t="shared" si="375"/>
        <v>-5</v>
      </c>
      <c r="Q2108">
        <f t="shared" si="376"/>
        <v>2.2000000000000002</v>
      </c>
      <c r="R2108">
        <f t="shared" si="377"/>
        <v>9.6</v>
      </c>
      <c r="S2108" s="3">
        <f t="shared" si="378"/>
        <v>49.999999999999993</v>
      </c>
    </row>
    <row r="2109" spans="1:19" ht="14.45" x14ac:dyDescent="0.3">
      <c r="A2109">
        <v>11</v>
      </c>
      <c r="B2109">
        <v>3</v>
      </c>
      <c r="C2109" t="str">
        <f t="shared" si="372"/>
        <v>ODS11« e ODS3«</v>
      </c>
      <c r="D2109" s="8" t="s">
        <v>7</v>
      </c>
      <c r="E2109" s="8"/>
      <c r="F2109" s="2">
        <v>8.6</v>
      </c>
      <c r="G2109" s="2">
        <v>7.3</v>
      </c>
      <c r="H2109" s="2">
        <v>8.3000000000000007</v>
      </c>
      <c r="I2109" s="2">
        <v>7.4</v>
      </c>
      <c r="J2109" s="2">
        <v>8</v>
      </c>
      <c r="K2109" s="2">
        <v>7.7</v>
      </c>
      <c r="L2109" s="2">
        <v>7.3</v>
      </c>
      <c r="M2109" s="2"/>
      <c r="N2109">
        <f t="shared" si="373"/>
        <v>0</v>
      </c>
      <c r="O2109">
        <f t="shared" si="374"/>
        <v>0</v>
      </c>
      <c r="P2109" s="5">
        <f t="shared" si="375"/>
        <v>0</v>
      </c>
      <c r="Q2109">
        <f t="shared" si="376"/>
        <v>2.2000000000000002</v>
      </c>
      <c r="R2109">
        <f t="shared" si="377"/>
        <v>9.6</v>
      </c>
      <c r="S2109" s="3">
        <f t="shared" si="378"/>
        <v>31.081081081081081</v>
      </c>
    </row>
    <row r="2110" spans="1:19" ht="14.45" x14ac:dyDescent="0.3">
      <c r="A2110">
        <v>11</v>
      </c>
      <c r="B2110">
        <v>3</v>
      </c>
      <c r="C2110" t="str">
        <f t="shared" si="372"/>
        <v>ODS11« e ODS3«</v>
      </c>
      <c r="D2110" s="8" t="s">
        <v>8</v>
      </c>
      <c r="E2110" s="8"/>
      <c r="F2110" s="2">
        <v>3.4</v>
      </c>
      <c r="G2110" s="2">
        <v>3.2</v>
      </c>
      <c r="H2110" s="2">
        <v>3.1</v>
      </c>
      <c r="I2110" s="2">
        <v>3.7</v>
      </c>
      <c r="J2110" s="2">
        <v>3</v>
      </c>
      <c r="K2110" s="2">
        <v>3</v>
      </c>
      <c r="L2110" s="2">
        <v>3.4</v>
      </c>
      <c r="M2110" s="2"/>
      <c r="N2110">
        <f t="shared" si="373"/>
        <v>1.2198729249942586E-2</v>
      </c>
      <c r="O2110">
        <f t="shared" si="374"/>
        <v>-1.2198729249942586</v>
      </c>
      <c r="P2110" s="5">
        <f t="shared" si="375"/>
        <v>-3.0496823124856465</v>
      </c>
      <c r="Q2110">
        <f t="shared" si="376"/>
        <v>2.2000000000000002</v>
      </c>
      <c r="R2110">
        <f t="shared" si="377"/>
        <v>9.6</v>
      </c>
      <c r="S2110" s="3">
        <f t="shared" si="378"/>
        <v>83.78378378378379</v>
      </c>
    </row>
    <row r="2111" spans="1:19" ht="14.45" x14ac:dyDescent="0.3">
      <c r="A2111">
        <v>11</v>
      </c>
      <c r="B2111">
        <v>3</v>
      </c>
      <c r="C2111" t="str">
        <f t="shared" si="372"/>
        <v>ODS11« e ODS3«</v>
      </c>
      <c r="D2111" s="8" t="s">
        <v>9</v>
      </c>
      <c r="E2111" s="8"/>
      <c r="F2111" s="2">
        <v>4.5999999999999996</v>
      </c>
      <c r="G2111" s="2">
        <v>5.4</v>
      </c>
      <c r="H2111" s="2">
        <v>5.7</v>
      </c>
      <c r="I2111" s="2">
        <v>5.0999999999999996</v>
      </c>
      <c r="J2111" s="2">
        <v>5.0999999999999996</v>
      </c>
      <c r="K2111" s="2">
        <v>4.8</v>
      </c>
      <c r="L2111" s="2">
        <v>5</v>
      </c>
      <c r="M2111" s="2"/>
      <c r="N2111">
        <f t="shared" si="373"/>
        <v>-1.5274353645740923E-2</v>
      </c>
      <c r="O2111">
        <f t="shared" si="374"/>
        <v>1.5274353645740923</v>
      </c>
      <c r="P2111" s="5">
        <f t="shared" si="375"/>
        <v>3.8185884114352309</v>
      </c>
      <c r="Q2111">
        <f t="shared" si="376"/>
        <v>2.2000000000000002</v>
      </c>
      <c r="R2111">
        <f t="shared" si="377"/>
        <v>9.6</v>
      </c>
      <c r="S2111" s="3">
        <f t="shared" si="378"/>
        <v>62.162162162162161</v>
      </c>
    </row>
    <row r="2112" spans="1:19" ht="14.45" x14ac:dyDescent="0.3">
      <c r="A2112">
        <v>11</v>
      </c>
      <c r="B2112">
        <v>3</v>
      </c>
      <c r="C2112" t="str">
        <f t="shared" si="372"/>
        <v>ODS11« e ODS3«</v>
      </c>
      <c r="D2112" s="8" t="s">
        <v>10</v>
      </c>
      <c r="E2112" s="8"/>
      <c r="F2112" s="2">
        <v>6.1</v>
      </c>
      <c r="G2112" s="2">
        <v>5.2</v>
      </c>
      <c r="H2112" s="2">
        <v>5.8</v>
      </c>
      <c r="I2112" s="2">
        <v>6.3</v>
      </c>
      <c r="J2112" s="2">
        <v>5</v>
      </c>
      <c r="K2112" s="2">
        <v>4.4000000000000004</v>
      </c>
      <c r="L2112" s="2">
        <v>4.9000000000000004</v>
      </c>
      <c r="M2112" s="2"/>
      <c r="N2112">
        <f t="shared" si="373"/>
        <v>-1.1814340183644245E-2</v>
      </c>
      <c r="O2112">
        <f t="shared" si="374"/>
        <v>1.1814340183644245</v>
      </c>
      <c r="P2112" s="5">
        <f t="shared" si="375"/>
        <v>2.9535850459110611</v>
      </c>
      <c r="Q2112">
        <f t="shared" si="376"/>
        <v>2.2000000000000002</v>
      </c>
      <c r="R2112">
        <f t="shared" si="377"/>
        <v>9.6</v>
      </c>
      <c r="S2112" s="3">
        <f t="shared" si="378"/>
        <v>63.513513513513509</v>
      </c>
    </row>
    <row r="2113" spans="1:19" ht="14.45" x14ac:dyDescent="0.3">
      <c r="A2113">
        <v>11</v>
      </c>
      <c r="B2113">
        <v>3</v>
      </c>
      <c r="C2113" t="str">
        <f t="shared" si="372"/>
        <v>ODS11« e ODS3«</v>
      </c>
      <c r="D2113" s="8" t="s">
        <v>11</v>
      </c>
      <c r="E2113" s="8"/>
      <c r="F2113" s="2">
        <v>3.5</v>
      </c>
      <c r="G2113" s="2">
        <v>3.6</v>
      </c>
      <c r="H2113" s="2">
        <v>3.6</v>
      </c>
      <c r="I2113" s="2">
        <v>3.9</v>
      </c>
      <c r="J2113" s="2">
        <v>3.9</v>
      </c>
      <c r="K2113" s="2">
        <v>3.9</v>
      </c>
      <c r="L2113" s="2">
        <v>3.7</v>
      </c>
      <c r="M2113" s="2"/>
      <c r="N2113">
        <f t="shared" si="373"/>
        <v>5.4948363756506247E-3</v>
      </c>
      <c r="O2113">
        <f t="shared" si="374"/>
        <v>-0.54948363756506247</v>
      </c>
      <c r="P2113" s="5">
        <f t="shared" si="375"/>
        <v>-1.3737090939126562</v>
      </c>
      <c r="Q2113">
        <f t="shared" si="376"/>
        <v>2.2000000000000002</v>
      </c>
      <c r="R2113">
        <f t="shared" si="377"/>
        <v>9.6</v>
      </c>
      <c r="S2113" s="3">
        <f t="shared" si="378"/>
        <v>79.729729729729726</v>
      </c>
    </row>
    <row r="2114" spans="1:19" ht="14.45" x14ac:dyDescent="0.3">
      <c r="A2114">
        <v>11</v>
      </c>
      <c r="B2114">
        <v>3</v>
      </c>
      <c r="C2114" t="str">
        <f t="shared" si="372"/>
        <v>ODS11« e ODS3«</v>
      </c>
      <c r="D2114" s="8" t="s">
        <v>12</v>
      </c>
      <c r="E2114" s="8"/>
      <c r="F2114" s="2">
        <v>6.1</v>
      </c>
      <c r="G2114" s="2">
        <v>5.9</v>
      </c>
      <c r="H2114" s="2">
        <v>5.0999999999999996</v>
      </c>
      <c r="I2114" s="2">
        <v>5.4</v>
      </c>
      <c r="J2114" s="2">
        <v>3.6</v>
      </c>
      <c r="K2114" s="2">
        <v>5.0999999999999996</v>
      </c>
      <c r="L2114" s="2">
        <v>3.9</v>
      </c>
      <c r="M2114" s="2"/>
      <c r="N2114">
        <f t="shared" si="373"/>
        <v>-7.9460308331414931E-2</v>
      </c>
      <c r="O2114">
        <f t="shared" si="374"/>
        <v>7.9460308331414931</v>
      </c>
      <c r="P2114" s="5">
        <f t="shared" si="375"/>
        <v>5</v>
      </c>
      <c r="Q2114">
        <f t="shared" si="376"/>
        <v>2.2000000000000002</v>
      </c>
      <c r="R2114">
        <f t="shared" si="377"/>
        <v>9.6</v>
      </c>
      <c r="S2114" s="3">
        <f t="shared" si="378"/>
        <v>77.027027027027017</v>
      </c>
    </row>
    <row r="2115" spans="1:19" ht="14.45" x14ac:dyDescent="0.3">
      <c r="A2115">
        <v>11</v>
      </c>
      <c r="B2115">
        <v>3</v>
      </c>
      <c r="C2115" t="str">
        <f t="shared" si="372"/>
        <v>ODS11« e ODS3«</v>
      </c>
      <c r="D2115" s="8" t="s">
        <v>13</v>
      </c>
      <c r="E2115" s="8"/>
      <c r="F2115" s="2">
        <v>4.7</v>
      </c>
      <c r="G2115" s="2">
        <v>4.2</v>
      </c>
      <c r="H2115" s="2">
        <v>4.9000000000000004</v>
      </c>
      <c r="I2115" s="2">
        <v>4.7</v>
      </c>
      <c r="J2115" s="2">
        <v>4.3</v>
      </c>
      <c r="K2115" s="2">
        <v>4.3</v>
      </c>
      <c r="L2115" s="2">
        <v>3.8</v>
      </c>
      <c r="M2115" s="2"/>
      <c r="N2115">
        <f t="shared" si="373"/>
        <v>-1.9817687750063429E-2</v>
      </c>
      <c r="O2115">
        <f t="shared" si="374"/>
        <v>1.9817687750063429</v>
      </c>
      <c r="P2115" s="5">
        <f t="shared" si="375"/>
        <v>4.9544219375158569</v>
      </c>
      <c r="Q2115">
        <f t="shared" si="376"/>
        <v>2.2000000000000002</v>
      </c>
      <c r="R2115">
        <f t="shared" si="377"/>
        <v>9.6</v>
      </c>
      <c r="S2115" s="3">
        <f t="shared" si="378"/>
        <v>78.378378378378372</v>
      </c>
    </row>
    <row r="2116" spans="1:19" ht="14.45" x14ac:dyDescent="0.3">
      <c r="A2116">
        <v>11</v>
      </c>
      <c r="B2116">
        <v>3</v>
      </c>
      <c r="C2116" t="str">
        <f t="shared" si="372"/>
        <v>ODS11« e ODS3«</v>
      </c>
      <c r="D2116" s="8" t="s">
        <v>14</v>
      </c>
      <c r="E2116" s="8"/>
      <c r="F2116" s="2">
        <v>5</v>
      </c>
      <c r="G2116" s="2">
        <v>5.0999999999999996</v>
      </c>
      <c r="H2116" s="2">
        <v>5.2</v>
      </c>
      <c r="I2116" s="2">
        <v>5.2</v>
      </c>
      <c r="J2116" s="2">
        <v>5.0999999999999996</v>
      </c>
      <c r="K2116" s="2">
        <v>4.8</v>
      </c>
      <c r="L2116" s="2">
        <v>4.8</v>
      </c>
      <c r="M2116" s="2"/>
      <c r="N2116">
        <f t="shared" si="373"/>
        <v>-1.2051713658030372E-2</v>
      </c>
      <c r="O2116">
        <f t="shared" si="374"/>
        <v>1.2051713658030372</v>
      </c>
      <c r="P2116" s="5">
        <f t="shared" si="375"/>
        <v>3.0129284145075932</v>
      </c>
      <c r="Q2116">
        <f t="shared" si="376"/>
        <v>2.2000000000000002</v>
      </c>
      <c r="R2116">
        <f t="shared" si="377"/>
        <v>9.6</v>
      </c>
      <c r="S2116" s="3">
        <f t="shared" si="378"/>
        <v>64.86486486486487</v>
      </c>
    </row>
    <row r="2117" spans="1:19" ht="14.45" x14ac:dyDescent="0.3">
      <c r="A2117">
        <v>11</v>
      </c>
      <c r="B2117">
        <v>3</v>
      </c>
      <c r="C2117" t="str">
        <f t="shared" si="372"/>
        <v>ODS11« e ODS3«</v>
      </c>
      <c r="D2117" s="8" t="s">
        <v>15</v>
      </c>
      <c r="E2117" s="8"/>
      <c r="F2117" s="2">
        <v>8</v>
      </c>
      <c r="G2117" s="2">
        <v>7.3</v>
      </c>
      <c r="H2117" s="2">
        <v>7.3</v>
      </c>
      <c r="I2117" s="2">
        <v>7.6</v>
      </c>
      <c r="J2117" s="2">
        <v>6.8</v>
      </c>
      <c r="K2117" s="2">
        <v>6.5</v>
      </c>
      <c r="L2117" s="2">
        <v>6.4</v>
      </c>
      <c r="M2117" s="2"/>
      <c r="N2117">
        <f t="shared" si="373"/>
        <v>-2.5972042115223637E-2</v>
      </c>
      <c r="O2117">
        <f t="shared" si="374"/>
        <v>2.5972042115223637</v>
      </c>
      <c r="P2117" s="5">
        <f t="shared" si="375"/>
        <v>5</v>
      </c>
      <c r="Q2117">
        <f t="shared" si="376"/>
        <v>2.2000000000000002</v>
      </c>
      <c r="R2117">
        <f t="shared" si="377"/>
        <v>9.6</v>
      </c>
      <c r="S2117" s="3">
        <f t="shared" si="378"/>
        <v>43.243243243243235</v>
      </c>
    </row>
    <row r="2118" spans="1:19" ht="14.45" x14ac:dyDescent="0.3">
      <c r="A2118">
        <v>11</v>
      </c>
      <c r="B2118">
        <v>3</v>
      </c>
      <c r="C2118" t="str">
        <f t="shared" si="372"/>
        <v>ODS11« e ODS3«</v>
      </c>
      <c r="D2118" s="8" t="s">
        <v>16</v>
      </c>
      <c r="E2118" s="8"/>
      <c r="F2118" s="2">
        <v>6</v>
      </c>
      <c r="G2118" s="2">
        <v>6.3</v>
      </c>
      <c r="H2118" s="2">
        <v>6.5</v>
      </c>
      <c r="I2118" s="2">
        <v>6.2</v>
      </c>
      <c r="J2118" s="2">
        <v>6.4</v>
      </c>
      <c r="K2118" s="2">
        <v>6.5</v>
      </c>
      <c r="L2118" s="2">
        <v>6.2</v>
      </c>
      <c r="M2118" s="2"/>
      <c r="N2118">
        <f t="shared" si="373"/>
        <v>-3.1949535081403635E-3</v>
      </c>
      <c r="O2118">
        <f t="shared" si="374"/>
        <v>0.31949535081403635</v>
      </c>
      <c r="P2118" s="5">
        <f t="shared" si="375"/>
        <v>0.79873837703509087</v>
      </c>
      <c r="Q2118">
        <f t="shared" si="376"/>
        <v>2.2000000000000002</v>
      </c>
      <c r="R2118">
        <f t="shared" si="377"/>
        <v>9.6</v>
      </c>
      <c r="S2118" s="3">
        <f t="shared" si="378"/>
        <v>45.945945945945944</v>
      </c>
    </row>
    <row r="2119" spans="1:19" ht="14.45" x14ac:dyDescent="0.3">
      <c r="A2119">
        <v>11</v>
      </c>
      <c r="B2119">
        <v>3</v>
      </c>
      <c r="C2119" t="str">
        <f t="shared" si="372"/>
        <v>ODS11« e ODS3«</v>
      </c>
      <c r="D2119" s="8" t="s">
        <v>17</v>
      </c>
      <c r="E2119" s="8"/>
      <c r="F2119" s="2">
        <v>4.0999999999999996</v>
      </c>
      <c r="G2119" s="2">
        <v>4.0999999999999996</v>
      </c>
      <c r="H2119" s="2">
        <v>3.4</v>
      </c>
      <c r="I2119" s="2">
        <v>3.8</v>
      </c>
      <c r="J2119" s="2">
        <v>3.2</v>
      </c>
      <c r="K2119" s="2">
        <v>2.9</v>
      </c>
      <c r="L2119" s="2">
        <v>2.8</v>
      </c>
      <c r="M2119" s="2"/>
      <c r="N2119">
        <f t="shared" si="373"/>
        <v>-7.3437253487855347E-2</v>
      </c>
      <c r="O2119">
        <f t="shared" si="374"/>
        <v>7.3437253487855347</v>
      </c>
      <c r="P2119" s="5">
        <f t="shared" si="375"/>
        <v>5</v>
      </c>
      <c r="Q2119">
        <f t="shared" si="376"/>
        <v>2.2000000000000002</v>
      </c>
      <c r="R2119">
        <f t="shared" si="377"/>
        <v>9.6</v>
      </c>
      <c r="S2119" s="3">
        <f t="shared" si="378"/>
        <v>91.891891891891902</v>
      </c>
    </row>
    <row r="2120" spans="1:19" ht="14.45" x14ac:dyDescent="0.3">
      <c r="A2120">
        <v>11</v>
      </c>
      <c r="B2120">
        <v>3</v>
      </c>
      <c r="C2120" t="str">
        <f t="shared" si="372"/>
        <v>ODS11« e ODS3«</v>
      </c>
      <c r="D2120" s="8" t="s">
        <v>18</v>
      </c>
      <c r="E2120" s="8"/>
      <c r="F2120" s="2">
        <v>5.6</v>
      </c>
      <c r="G2120" s="2">
        <v>5.6</v>
      </c>
      <c r="H2120" s="2">
        <v>5.6</v>
      </c>
      <c r="I2120" s="2">
        <v>5.4</v>
      </c>
      <c r="J2120" s="2">
        <v>5.6</v>
      </c>
      <c r="K2120" s="2">
        <v>5.5</v>
      </c>
      <c r="L2120" s="2">
        <v>5.3</v>
      </c>
      <c r="M2120" s="2"/>
      <c r="N2120">
        <f t="shared" si="373"/>
        <v>-1.0951545801409002E-2</v>
      </c>
      <c r="O2120">
        <f t="shared" si="374"/>
        <v>1.0951545801409002</v>
      </c>
      <c r="P2120" s="5">
        <f t="shared" si="375"/>
        <v>2.7378864503522502</v>
      </c>
      <c r="Q2120">
        <f t="shared" si="376"/>
        <v>2.2000000000000002</v>
      </c>
      <c r="R2120">
        <f t="shared" si="377"/>
        <v>9.6</v>
      </c>
      <c r="S2120" s="3">
        <f t="shared" si="378"/>
        <v>58.108108108108112</v>
      </c>
    </row>
    <row r="2121" spans="1:19" ht="14.45" x14ac:dyDescent="0.3">
      <c r="A2121">
        <v>11</v>
      </c>
      <c r="B2121">
        <v>3</v>
      </c>
      <c r="C2121" t="str">
        <f t="shared" si="372"/>
        <v>ODS11« e ODS3«</v>
      </c>
      <c r="D2121" s="8" t="s">
        <v>19</v>
      </c>
      <c r="E2121" s="8"/>
      <c r="F2121" s="2">
        <v>8.9</v>
      </c>
      <c r="G2121" s="2">
        <v>10.6</v>
      </c>
      <c r="H2121" s="2">
        <v>9.5</v>
      </c>
      <c r="I2121" s="2">
        <v>8.1</v>
      </c>
      <c r="J2121" s="2">
        <v>7</v>
      </c>
      <c r="K2121" s="2">
        <v>7.7</v>
      </c>
      <c r="L2121" s="2">
        <v>6.9</v>
      </c>
      <c r="M2121" s="2"/>
      <c r="N2121">
        <f t="shared" si="373"/>
        <v>-8.2283278202667676E-2</v>
      </c>
      <c r="O2121">
        <f t="shared" si="374"/>
        <v>8.2283278202667667</v>
      </c>
      <c r="P2121" s="5">
        <f t="shared" si="375"/>
        <v>5</v>
      </c>
      <c r="Q2121">
        <f t="shared" si="376"/>
        <v>2.2000000000000002</v>
      </c>
      <c r="R2121">
        <f t="shared" si="377"/>
        <v>9.6</v>
      </c>
      <c r="S2121" s="3">
        <f t="shared" si="378"/>
        <v>36.486486486486477</v>
      </c>
    </row>
    <row r="2122" spans="1:19" ht="14.45" x14ac:dyDescent="0.3">
      <c r="A2122">
        <v>11</v>
      </c>
      <c r="B2122">
        <v>3</v>
      </c>
      <c r="C2122" t="str">
        <f t="shared" si="372"/>
        <v>ODS11« e ODS3«</v>
      </c>
      <c r="D2122" s="8" t="s">
        <v>20</v>
      </c>
      <c r="E2122" s="8"/>
      <c r="F2122" s="2">
        <v>8.6999999999999993</v>
      </c>
      <c r="G2122" s="2">
        <v>9.1</v>
      </c>
      <c r="H2122" s="2">
        <v>8.3000000000000007</v>
      </c>
      <c r="I2122" s="2">
        <v>6.7</v>
      </c>
      <c r="J2122" s="2">
        <v>6.8</v>
      </c>
      <c r="K2122" s="2">
        <v>6.2</v>
      </c>
      <c r="L2122" s="2">
        <v>6.7</v>
      </c>
      <c r="M2122" s="2"/>
      <c r="N2122">
        <f t="shared" si="373"/>
        <v>-5.9396301510249216E-2</v>
      </c>
      <c r="O2122">
        <f t="shared" si="374"/>
        <v>5.9396301510249216</v>
      </c>
      <c r="P2122" s="5">
        <f t="shared" si="375"/>
        <v>5</v>
      </c>
      <c r="Q2122">
        <f t="shared" si="376"/>
        <v>2.2000000000000002</v>
      </c>
      <c r="R2122">
        <f t="shared" si="377"/>
        <v>9.6</v>
      </c>
      <c r="S2122" s="3">
        <f t="shared" si="378"/>
        <v>39.189189189189186</v>
      </c>
    </row>
    <row r="2123" spans="1:19" ht="14.45" x14ac:dyDescent="0.3">
      <c r="A2123">
        <v>11</v>
      </c>
      <c r="B2123">
        <v>3</v>
      </c>
      <c r="C2123" t="str">
        <f t="shared" si="372"/>
        <v>ODS11« e ODS3«</v>
      </c>
      <c r="D2123" s="8" t="s">
        <v>21</v>
      </c>
      <c r="E2123" s="8"/>
      <c r="F2123" s="2">
        <v>8.3000000000000007</v>
      </c>
      <c r="G2123" s="2">
        <v>6.3</v>
      </c>
      <c r="H2123" s="2">
        <v>6.3</v>
      </c>
      <c r="I2123" s="2">
        <v>5.5</v>
      </c>
      <c r="J2123" s="2">
        <v>4.2</v>
      </c>
      <c r="K2123" s="2">
        <v>5.9</v>
      </c>
      <c r="L2123" s="2">
        <v>3.5</v>
      </c>
      <c r="M2123" s="2"/>
      <c r="N2123">
        <f t="shared" si="373"/>
        <v>-0.11091046386780001</v>
      </c>
      <c r="O2123">
        <f t="shared" si="374"/>
        <v>11.09104638678</v>
      </c>
      <c r="P2123" s="5">
        <f t="shared" si="375"/>
        <v>5</v>
      </c>
      <c r="Q2123">
        <f t="shared" si="376"/>
        <v>2.2000000000000002</v>
      </c>
      <c r="R2123">
        <f t="shared" si="377"/>
        <v>9.6</v>
      </c>
      <c r="S2123" s="3">
        <f t="shared" si="378"/>
        <v>82.432432432432435</v>
      </c>
    </row>
    <row r="2124" spans="1:19" ht="14.45" x14ac:dyDescent="0.3">
      <c r="A2124">
        <v>11</v>
      </c>
      <c r="B2124">
        <v>3</v>
      </c>
      <c r="C2124" t="str">
        <f t="shared" si="372"/>
        <v>ODS11« e ODS3«</v>
      </c>
      <c r="D2124" s="8" t="s">
        <v>22</v>
      </c>
      <c r="E2124" s="8"/>
      <c r="F2124" s="2">
        <v>4</v>
      </c>
      <c r="G2124" s="2">
        <v>2.2999999999999998</v>
      </c>
      <c r="H2124" s="2">
        <v>2.5</v>
      </c>
      <c r="I2124" s="2">
        <v>5.0999999999999996</v>
      </c>
      <c r="J2124" s="2">
        <v>4.0999999999999996</v>
      </c>
      <c r="K2124" s="2">
        <v>3.7</v>
      </c>
      <c r="L2124" s="2">
        <v>3.2</v>
      </c>
      <c r="M2124" s="2"/>
      <c r="N2124">
        <f t="shared" si="373"/>
        <v>6.8278353688437932E-2</v>
      </c>
      <c r="O2124">
        <f t="shared" si="374"/>
        <v>-6.8278353688437932</v>
      </c>
      <c r="P2124" s="5">
        <f t="shared" si="375"/>
        <v>-5</v>
      </c>
      <c r="Q2124">
        <f t="shared" si="376"/>
        <v>2.2000000000000002</v>
      </c>
      <c r="R2124">
        <f t="shared" si="377"/>
        <v>9.6</v>
      </c>
      <c r="S2124" s="3">
        <f t="shared" si="378"/>
        <v>86.486486486486484</v>
      </c>
    </row>
    <row r="2125" spans="1:19" ht="14.45" x14ac:dyDescent="0.3">
      <c r="A2125">
        <v>11</v>
      </c>
      <c r="B2125">
        <v>3</v>
      </c>
      <c r="C2125" t="str">
        <f t="shared" si="372"/>
        <v>ODS11« e ODS3«</v>
      </c>
      <c r="D2125" s="8" t="s">
        <v>23</v>
      </c>
      <c r="E2125" s="8"/>
      <c r="F2125" s="2">
        <v>2.8</v>
      </c>
      <c r="G2125" s="2">
        <v>2.8</v>
      </c>
      <c r="H2125" s="2">
        <v>3.1</v>
      </c>
      <c r="I2125" s="2">
        <v>3.1</v>
      </c>
      <c r="J2125" s="2">
        <v>3.1</v>
      </c>
      <c r="K2125" s="2">
        <v>3.5</v>
      </c>
      <c r="L2125" s="2">
        <v>3.4</v>
      </c>
      <c r="M2125" s="2"/>
      <c r="N2125">
        <f t="shared" si="373"/>
        <v>3.9594988207552584E-2</v>
      </c>
      <c r="O2125">
        <f t="shared" si="374"/>
        <v>-3.9594988207552584</v>
      </c>
      <c r="P2125" s="5">
        <f t="shared" si="375"/>
        <v>-5</v>
      </c>
      <c r="Q2125">
        <f t="shared" si="376"/>
        <v>2.2000000000000002</v>
      </c>
      <c r="R2125">
        <f t="shared" si="377"/>
        <v>9.6</v>
      </c>
      <c r="S2125" s="3">
        <f t="shared" si="378"/>
        <v>83.78378378378379</v>
      </c>
    </row>
    <row r="2126" spans="1:19" ht="14.45" x14ac:dyDescent="0.3">
      <c r="A2126">
        <v>11</v>
      </c>
      <c r="B2126">
        <v>3</v>
      </c>
      <c r="C2126" t="str">
        <f t="shared" si="372"/>
        <v>ODS11« e ODS3«</v>
      </c>
      <c r="D2126" s="8" t="s">
        <v>24</v>
      </c>
      <c r="E2126" s="8"/>
      <c r="F2126" s="2">
        <v>8.8000000000000007</v>
      </c>
      <c r="G2126" s="2">
        <v>8.4</v>
      </c>
      <c r="H2126" s="2">
        <v>7.7</v>
      </c>
      <c r="I2126" s="2">
        <v>8</v>
      </c>
      <c r="J2126" s="2">
        <v>7.5</v>
      </c>
      <c r="K2126" s="2">
        <v>7.5</v>
      </c>
      <c r="L2126" s="2">
        <v>7.7</v>
      </c>
      <c r="M2126" s="2"/>
      <c r="N2126">
        <f t="shared" si="373"/>
        <v>-1.7251730343853966E-2</v>
      </c>
      <c r="O2126">
        <f t="shared" si="374"/>
        <v>1.7251730343853966</v>
      </c>
      <c r="P2126" s="5">
        <f t="shared" si="375"/>
        <v>4.3129325859634911</v>
      </c>
      <c r="Q2126">
        <f t="shared" si="376"/>
        <v>2.2000000000000002</v>
      </c>
      <c r="R2126">
        <f t="shared" si="377"/>
        <v>9.6</v>
      </c>
      <c r="S2126" s="3">
        <f t="shared" si="378"/>
        <v>25.67567567567567</v>
      </c>
    </row>
    <row r="2127" spans="1:19" ht="14.45" x14ac:dyDescent="0.3">
      <c r="A2127">
        <v>11</v>
      </c>
      <c r="B2127">
        <v>3</v>
      </c>
      <c r="C2127" t="str">
        <f t="shared" si="372"/>
        <v>ODS11« e ODS3«</v>
      </c>
      <c r="D2127" s="8" t="s">
        <v>25</v>
      </c>
      <c r="E2127" s="8"/>
      <c r="F2127" s="2">
        <v>6.1</v>
      </c>
      <c r="G2127" s="2">
        <v>6.1</v>
      </c>
      <c r="H2127" s="2">
        <v>5.7</v>
      </c>
      <c r="I2127" s="2">
        <v>5.5</v>
      </c>
      <c r="J2127" s="2">
        <v>5.8</v>
      </c>
      <c r="K2127" s="2">
        <v>6.8</v>
      </c>
      <c r="L2127" s="2">
        <v>6.7</v>
      </c>
      <c r="M2127" s="2"/>
      <c r="N2127">
        <f t="shared" si="373"/>
        <v>1.8940896456312917E-2</v>
      </c>
      <c r="O2127">
        <f t="shared" si="374"/>
        <v>-1.8940896456312917</v>
      </c>
      <c r="P2127" s="5">
        <f t="shared" si="375"/>
        <v>-4.7352241140782292</v>
      </c>
      <c r="Q2127">
        <f t="shared" si="376"/>
        <v>2.2000000000000002</v>
      </c>
      <c r="R2127">
        <f t="shared" si="377"/>
        <v>9.6</v>
      </c>
      <c r="S2127" s="3">
        <f t="shared" si="378"/>
        <v>39.189189189189186</v>
      </c>
    </row>
    <row r="2128" spans="1:19" ht="14.45" x14ac:dyDescent="0.3">
      <c r="A2128">
        <v>11</v>
      </c>
      <c r="B2128">
        <v>3</v>
      </c>
      <c r="C2128" t="str">
        <f t="shared" si="372"/>
        <v>ODS11« e ODS3«</v>
      </c>
      <c r="D2128" s="8" t="s">
        <v>26</v>
      </c>
      <c r="E2128" s="8"/>
      <c r="F2128" s="2">
        <v>6.2</v>
      </c>
      <c r="G2128" s="2">
        <v>6.5</v>
      </c>
      <c r="H2128" s="2">
        <v>7</v>
      </c>
      <c r="I2128" s="2">
        <v>5.8</v>
      </c>
      <c r="J2128" s="2">
        <v>5.4</v>
      </c>
      <c r="K2128" s="2">
        <v>6.2</v>
      </c>
      <c r="L2128" s="2">
        <v>5.8</v>
      </c>
      <c r="M2128" s="2"/>
      <c r="N2128">
        <f t="shared" si="373"/>
        <v>-2.2531147294161724E-2</v>
      </c>
      <c r="O2128">
        <f t="shared" si="374"/>
        <v>2.2531147294161724</v>
      </c>
      <c r="P2128" s="5">
        <f t="shared" si="375"/>
        <v>5</v>
      </c>
      <c r="Q2128">
        <f t="shared" si="376"/>
        <v>2.2000000000000002</v>
      </c>
      <c r="R2128">
        <f t="shared" si="377"/>
        <v>9.6</v>
      </c>
      <c r="S2128" s="3">
        <f t="shared" si="378"/>
        <v>51.351351351351347</v>
      </c>
    </row>
    <row r="2129" spans="1:19" ht="14.45" x14ac:dyDescent="0.3">
      <c r="A2129">
        <v>11</v>
      </c>
      <c r="B2129">
        <v>3</v>
      </c>
      <c r="C2129" t="str">
        <f t="shared" si="372"/>
        <v>ODS11« e ODS3«</v>
      </c>
      <c r="D2129" s="8" t="s">
        <v>27</v>
      </c>
      <c r="E2129" s="8"/>
      <c r="F2129" s="2">
        <v>9.3000000000000007</v>
      </c>
      <c r="G2129" s="2">
        <v>9.1</v>
      </c>
      <c r="H2129" s="2">
        <v>9.6</v>
      </c>
      <c r="I2129" s="2">
        <v>9.6999999999999993</v>
      </c>
      <c r="J2129" s="2">
        <v>10</v>
      </c>
      <c r="K2129" s="2">
        <v>9.6</v>
      </c>
      <c r="L2129" s="2">
        <v>9.6</v>
      </c>
      <c r="M2129" s="2"/>
      <c r="N2129">
        <f t="shared" si="373"/>
        <v>1.075516236974039E-2</v>
      </c>
      <c r="O2129">
        <f t="shared" si="374"/>
        <v>-1.075516236974039</v>
      </c>
      <c r="P2129" s="5">
        <f t="shared" si="375"/>
        <v>-2.6887905924350974</v>
      </c>
      <c r="Q2129">
        <f t="shared" si="376"/>
        <v>2.2000000000000002</v>
      </c>
      <c r="R2129">
        <f t="shared" si="377"/>
        <v>9.6</v>
      </c>
      <c r="S2129" s="3">
        <f t="shared" si="378"/>
        <v>0</v>
      </c>
    </row>
    <row r="2130" spans="1:19" ht="14.45" x14ac:dyDescent="0.3">
      <c r="A2130">
        <v>11</v>
      </c>
      <c r="B2130">
        <v>3</v>
      </c>
      <c r="C2130" t="str">
        <f t="shared" si="372"/>
        <v>ODS11« e ODS3«</v>
      </c>
      <c r="D2130" s="8" t="s">
        <v>28</v>
      </c>
      <c r="E2130" s="8"/>
      <c r="F2130" s="2">
        <v>2.7</v>
      </c>
      <c r="G2130" s="2">
        <v>2.8</v>
      </c>
      <c r="H2130" s="2">
        <v>2.6</v>
      </c>
      <c r="I2130" s="2">
        <v>2.7</v>
      </c>
      <c r="J2130" s="2">
        <v>2.5</v>
      </c>
      <c r="K2130" s="2">
        <v>3.2</v>
      </c>
      <c r="L2130" s="2">
        <v>2.2000000000000002</v>
      </c>
      <c r="M2130" s="2"/>
      <c r="N2130">
        <f t="shared" si="373"/>
        <v>-4.7087706305644628E-2</v>
      </c>
      <c r="O2130">
        <f t="shared" si="374"/>
        <v>4.7087706305644623</v>
      </c>
      <c r="P2130" s="5">
        <f t="shared" si="375"/>
        <v>5</v>
      </c>
      <c r="Q2130">
        <f t="shared" si="376"/>
        <v>2.2000000000000002</v>
      </c>
      <c r="R2130">
        <f t="shared" si="377"/>
        <v>9.6</v>
      </c>
      <c r="S2130" s="3">
        <f t="shared" si="378"/>
        <v>100</v>
      </c>
    </row>
    <row r="2131" spans="1:19" ht="14.45" x14ac:dyDescent="0.3">
      <c r="A2131">
        <v>11</v>
      </c>
      <c r="B2131">
        <v>3</v>
      </c>
      <c r="C2131" t="str">
        <f t="shared" si="372"/>
        <v>ODS11« e ODS3«</v>
      </c>
      <c r="D2131" s="8" t="s">
        <v>29</v>
      </c>
      <c r="E2131" s="8"/>
      <c r="F2131" s="2">
        <v>5.5</v>
      </c>
      <c r="G2131" s="2">
        <v>5.4</v>
      </c>
      <c r="H2131" s="2">
        <v>5.5</v>
      </c>
      <c r="I2131" s="2">
        <v>5.3</v>
      </c>
      <c r="J2131" s="2">
        <v>5.2</v>
      </c>
      <c r="K2131" s="2">
        <v>5.2</v>
      </c>
      <c r="L2131" s="2">
        <v>5.0999999999999996</v>
      </c>
      <c r="M2131" s="2"/>
      <c r="N2131">
        <f t="shared" si="373"/>
        <v>-1.1366589361043511E-2</v>
      </c>
      <c r="O2131">
        <f t="shared" si="374"/>
        <v>1.1366589361043511</v>
      </c>
      <c r="P2131" s="5">
        <f t="shared" si="375"/>
        <v>2.8416473402608777</v>
      </c>
      <c r="Q2131">
        <f t="shared" si="376"/>
        <v>2.2000000000000002</v>
      </c>
      <c r="R2131">
        <f t="shared" si="377"/>
        <v>9.6</v>
      </c>
      <c r="S2131" s="3">
        <f t="shared" si="378"/>
        <v>60.810810810810814</v>
      </c>
    </row>
    <row r="2132" spans="1:19" ht="14.45" x14ac:dyDescent="0.3">
      <c r="A2132">
        <v>12</v>
      </c>
      <c r="C2132" t="str">
        <f t="shared" si="372"/>
        <v>ODS12«</v>
      </c>
      <c r="D2132" s="1" t="s">
        <v>107</v>
      </c>
      <c r="E2132" s="1"/>
      <c r="F2132" s="2"/>
      <c r="G2132" s="2"/>
      <c r="H2132" s="2"/>
      <c r="I2132" s="2"/>
      <c r="J2132" s="2"/>
      <c r="K2132" s="2"/>
      <c r="L2132" s="2"/>
      <c r="M2132" s="2"/>
      <c r="S2132" s="3"/>
    </row>
    <row r="2133" spans="1:19" ht="14.45" x14ac:dyDescent="0.3">
      <c r="A2133">
        <v>12</v>
      </c>
      <c r="B2133">
        <v>3</v>
      </c>
      <c r="C2133" t="str">
        <f t="shared" si="372"/>
        <v>ODS12« e ODS3«</v>
      </c>
      <c r="D2133" s="7" t="s">
        <v>108</v>
      </c>
      <c r="E2133" s="7"/>
      <c r="F2133" s="2"/>
      <c r="G2133" s="2"/>
      <c r="H2133" s="2"/>
      <c r="I2133" s="2"/>
      <c r="J2133" s="2"/>
      <c r="K2133" s="2"/>
      <c r="L2133" s="2"/>
      <c r="M2133" s="2"/>
      <c r="S2133" s="3"/>
    </row>
    <row r="2134" spans="1:19" ht="14.45" x14ac:dyDescent="0.3">
      <c r="A2134">
        <v>12</v>
      </c>
      <c r="B2134">
        <v>3</v>
      </c>
      <c r="C2134" t="str">
        <f t="shared" ref="C2134:C2197" si="379">IF(B2134="","ODS"&amp;A2134&amp;"«","ODS"&amp;A2134&amp;"«"&amp;" e ODS"&amp;B2134&amp;"«")</f>
        <v>ODS12« e ODS3«</v>
      </c>
      <c r="D2134" s="8" t="s">
        <v>29</v>
      </c>
      <c r="E2134" s="8"/>
      <c r="F2134" s="2">
        <v>289.89999999999998</v>
      </c>
      <c r="G2134" s="2">
        <v>294.89999999999998</v>
      </c>
      <c r="H2134" s="2">
        <v>292.5</v>
      </c>
      <c r="I2134" s="2">
        <v>290.8</v>
      </c>
      <c r="J2134" s="2">
        <v>297.5</v>
      </c>
      <c r="K2134" s="2">
        <v>299.3</v>
      </c>
      <c r="L2134" s="2">
        <v>294.60000000000002</v>
      </c>
      <c r="M2134" s="2"/>
      <c r="S2134" s="3"/>
    </row>
    <row r="2135" spans="1:19" ht="14.45" x14ac:dyDescent="0.3">
      <c r="A2135">
        <v>12</v>
      </c>
      <c r="B2135" t="s">
        <v>158</v>
      </c>
      <c r="C2135" t="str">
        <f t="shared" si="379"/>
        <v>ODS12« e ODS9 e 13«</v>
      </c>
      <c r="D2135" s="7" t="s">
        <v>111</v>
      </c>
      <c r="E2135" s="7"/>
      <c r="F2135" s="2"/>
      <c r="G2135" s="2"/>
      <c r="H2135" s="2"/>
      <c r="I2135" s="2"/>
      <c r="J2135" s="2"/>
      <c r="K2135" s="2"/>
      <c r="L2135" s="2"/>
      <c r="M2135" s="2"/>
      <c r="O2135" t="s">
        <v>161</v>
      </c>
      <c r="S2135" s="3"/>
    </row>
    <row r="2136" spans="1:19" ht="14.45" x14ac:dyDescent="0.3">
      <c r="A2136">
        <v>12</v>
      </c>
      <c r="B2136" t="s">
        <v>158</v>
      </c>
      <c r="C2136" t="str">
        <f t="shared" si="379"/>
        <v>ODS12« e ODS9 e 13«</v>
      </c>
      <c r="D2136" s="8" t="s">
        <v>2</v>
      </c>
      <c r="E2136" s="8"/>
      <c r="F2136" s="2">
        <v>136.1</v>
      </c>
      <c r="G2136" s="2">
        <v>132.5</v>
      </c>
      <c r="H2136" s="2">
        <v>128.30000000000001</v>
      </c>
      <c r="I2136" s="2">
        <v>126.9</v>
      </c>
      <c r="J2136" s="2">
        <v>127.2</v>
      </c>
      <c r="K2136" s="2">
        <v>129.5</v>
      </c>
      <c r="L2136" s="2">
        <v>131.19999999999999</v>
      </c>
      <c r="M2136" s="2"/>
      <c r="N2136">
        <f>IF(AND(H2136=0,L2136=0),"",(L2136/G2136)^(1/5)-1)</f>
        <v>-1.9700107597899752E-3</v>
      </c>
      <c r="O2136">
        <f>IF(N2136="","",-N2136*100)</f>
        <v>0.19700107597899752</v>
      </c>
      <c r="P2136" s="5">
        <f>IF(O2136="",5,IF(O2136&lt;-2,-5,IF(O2136&gt;2,5,2.5*O2136)))</f>
        <v>0.4925026899474938</v>
      </c>
      <c r="Q2136">
        <f>MIN($L$2136:$L$2162)</f>
        <v>98.4</v>
      </c>
      <c r="R2136">
        <f>MAX($L$2136:$L$2162)</f>
        <v>137.6</v>
      </c>
      <c r="S2136" s="3">
        <f>IF(O2136="",0,(L2136-R2136)/(Q2136-R2136)*100)</f>
        <v>16.326530612244916</v>
      </c>
    </row>
    <row r="2137" spans="1:19" ht="14.45" x14ac:dyDescent="0.3">
      <c r="A2137">
        <v>12</v>
      </c>
      <c r="B2137" t="s">
        <v>158</v>
      </c>
      <c r="C2137" t="str">
        <f t="shared" si="379"/>
        <v>ODS12« e ODS9 e 13«</v>
      </c>
      <c r="D2137" s="8" t="s">
        <v>3</v>
      </c>
      <c r="E2137" s="8"/>
      <c r="F2137" s="2">
        <v>131.6</v>
      </c>
      <c r="G2137" s="2">
        <v>128.5</v>
      </c>
      <c r="H2137" s="2">
        <v>123.7</v>
      </c>
      <c r="I2137" s="2">
        <v>120.4</v>
      </c>
      <c r="J2137" s="2">
        <v>120.7</v>
      </c>
      <c r="K2137" s="2">
        <v>123</v>
      </c>
      <c r="L2137" s="2">
        <v>125.5</v>
      </c>
      <c r="M2137" s="2"/>
      <c r="N2137">
        <f t="shared" ref="N2137:N2163" si="380">IF(AND(H2137=0,L2137=0),"",(L2137/G2137)^(1/5)-1)</f>
        <v>-4.7134856489203791E-3</v>
      </c>
      <c r="O2137">
        <f t="shared" ref="O2137:O2163" si="381">IF(N2137="","",-N2137*100)</f>
        <v>0.47134856489203791</v>
      </c>
      <c r="P2137" s="5">
        <f t="shared" ref="P2137:P2163" si="382">IF(O2137&lt;-2,-5,IF(O2137&gt;2,5,2.5*O2137))</f>
        <v>1.1783714122300948</v>
      </c>
      <c r="Q2137">
        <f t="shared" ref="Q2137:Q2163" si="383">MIN($L$2136:$L$2162)</f>
        <v>98.4</v>
      </c>
      <c r="R2137">
        <f t="shared" ref="R2137:R2163" si="384">MAX($L$2136:$L$2162)</f>
        <v>137.6</v>
      </c>
      <c r="S2137" s="3">
        <f t="shared" ref="S2137:S2163" si="385">IF(O2137="",0,(L2137-R2137)/(Q2137-R2137)*100)</f>
        <v>30.867346938775501</v>
      </c>
    </row>
    <row r="2138" spans="1:19" ht="14.45" x14ac:dyDescent="0.3">
      <c r="A2138">
        <v>12</v>
      </c>
      <c r="B2138" t="s">
        <v>158</v>
      </c>
      <c r="C2138" t="str">
        <f t="shared" si="379"/>
        <v>ODS12« e ODS9 e 13«</v>
      </c>
      <c r="D2138" s="8" t="s">
        <v>4</v>
      </c>
      <c r="E2138" s="8"/>
      <c r="F2138" s="2">
        <v>124</v>
      </c>
      <c r="G2138" s="2">
        <v>121.3</v>
      </c>
      <c r="H2138" s="2">
        <v>117.9</v>
      </c>
      <c r="I2138" s="2">
        <v>115.9</v>
      </c>
      <c r="J2138" s="2">
        <v>115.9</v>
      </c>
      <c r="K2138" s="2">
        <v>119.4</v>
      </c>
      <c r="L2138" s="2">
        <v>121.5</v>
      </c>
      <c r="M2138" s="2"/>
      <c r="N2138">
        <f t="shared" si="380"/>
        <v>3.2954365370319039E-4</v>
      </c>
      <c r="O2138">
        <f t="shared" si="381"/>
        <v>-3.2954365370319039E-2</v>
      </c>
      <c r="P2138" s="5">
        <f t="shared" si="382"/>
        <v>-8.2385913425797597E-2</v>
      </c>
      <c r="Q2138">
        <f t="shared" si="383"/>
        <v>98.4</v>
      </c>
      <c r="R2138">
        <f t="shared" si="384"/>
        <v>137.6</v>
      </c>
      <c r="S2138" s="3">
        <f t="shared" si="385"/>
        <v>41.071428571428569</v>
      </c>
    </row>
    <row r="2139" spans="1:19" ht="14.45" x14ac:dyDescent="0.3">
      <c r="A2139">
        <v>12</v>
      </c>
      <c r="B2139" t="s">
        <v>158</v>
      </c>
      <c r="C2139" t="str">
        <f t="shared" si="379"/>
        <v>ODS12« e ODS9 e 13«</v>
      </c>
      <c r="D2139" s="8" t="s">
        <v>5</v>
      </c>
      <c r="E2139" s="8"/>
      <c r="F2139" s="2">
        <v>141.69999999999999</v>
      </c>
      <c r="G2139" s="2">
        <v>135.9</v>
      </c>
      <c r="H2139" s="2">
        <v>130.30000000000001</v>
      </c>
      <c r="I2139" s="2">
        <v>125.8</v>
      </c>
      <c r="J2139" s="2">
        <v>126.2</v>
      </c>
      <c r="K2139" s="2">
        <v>126.7</v>
      </c>
      <c r="L2139" s="2">
        <v>137.6</v>
      </c>
      <c r="M2139" s="2"/>
      <c r="N2139">
        <f t="shared" si="380"/>
        <v>2.4894143274052372E-3</v>
      </c>
      <c r="O2139">
        <f t="shared" si="381"/>
        <v>-0.24894143274052372</v>
      </c>
      <c r="P2139" s="5">
        <f t="shared" si="382"/>
        <v>-0.62235358185130929</v>
      </c>
      <c r="Q2139">
        <f t="shared" si="383"/>
        <v>98.4</v>
      </c>
      <c r="R2139">
        <f t="shared" si="384"/>
        <v>137.6</v>
      </c>
      <c r="S2139" s="3">
        <f t="shared" si="385"/>
        <v>0</v>
      </c>
    </row>
    <row r="2140" spans="1:19" ht="14.45" x14ac:dyDescent="0.3">
      <c r="A2140">
        <v>12</v>
      </c>
      <c r="B2140" t="s">
        <v>158</v>
      </c>
      <c r="C2140" t="str">
        <f t="shared" si="379"/>
        <v>ODS12« e ODS9 e 13«</v>
      </c>
      <c r="D2140" s="8" t="s">
        <v>6</v>
      </c>
      <c r="E2140" s="8"/>
      <c r="F2140" s="2">
        <v>139.19999999999999</v>
      </c>
      <c r="G2140" s="2">
        <v>129.80000000000001</v>
      </c>
      <c r="H2140" s="2">
        <v>125.7</v>
      </c>
      <c r="I2140" s="2">
        <v>123.5</v>
      </c>
      <c r="J2140" s="2">
        <v>122.2</v>
      </c>
      <c r="K2140" s="2">
        <v>123.4</v>
      </c>
      <c r="L2140" s="2">
        <v>126.8</v>
      </c>
      <c r="M2140" s="2"/>
      <c r="N2140">
        <f t="shared" si="380"/>
        <v>-4.6658334750357966E-3</v>
      </c>
      <c r="O2140">
        <f t="shared" si="381"/>
        <v>0.46658334750357966</v>
      </c>
      <c r="P2140" s="5">
        <f t="shared" si="382"/>
        <v>1.1664583687589491</v>
      </c>
      <c r="Q2140">
        <f t="shared" si="383"/>
        <v>98.4</v>
      </c>
      <c r="R2140">
        <f t="shared" si="384"/>
        <v>137.6</v>
      </c>
      <c r="S2140" s="3">
        <f t="shared" si="385"/>
        <v>27.551020408163268</v>
      </c>
    </row>
    <row r="2141" spans="1:19" ht="14.45" x14ac:dyDescent="0.3">
      <c r="A2141">
        <v>12</v>
      </c>
      <c r="B2141" t="s">
        <v>158</v>
      </c>
      <c r="C2141" t="str">
        <f t="shared" si="379"/>
        <v>ODS12« e ODS9 e 13«</v>
      </c>
      <c r="D2141" s="8" t="s">
        <v>7</v>
      </c>
      <c r="E2141" s="8"/>
      <c r="F2141" s="2">
        <v>127.1</v>
      </c>
      <c r="G2141" s="2">
        <v>115.8</v>
      </c>
      <c r="H2141" s="2">
        <v>112.8</v>
      </c>
      <c r="I2141" s="2">
        <v>111.5</v>
      </c>
      <c r="J2141" s="2">
        <v>113.1</v>
      </c>
      <c r="K2141" s="2">
        <v>115.3</v>
      </c>
      <c r="L2141" s="2">
        <v>119.4</v>
      </c>
      <c r="M2141" s="2"/>
      <c r="N2141">
        <f t="shared" si="380"/>
        <v>6.1417105994154841E-3</v>
      </c>
      <c r="O2141">
        <f t="shared" si="381"/>
        <v>-0.61417105994154841</v>
      </c>
      <c r="P2141" s="5">
        <f t="shared" si="382"/>
        <v>-1.535427649853871</v>
      </c>
      <c r="Q2141">
        <f t="shared" si="383"/>
        <v>98.4</v>
      </c>
      <c r="R2141">
        <f t="shared" si="384"/>
        <v>137.6</v>
      </c>
      <c r="S2141" s="3">
        <f t="shared" si="385"/>
        <v>46.428571428571416</v>
      </c>
    </row>
    <row r="2142" spans="1:19" ht="14.45" x14ac:dyDescent="0.3">
      <c r="A2142">
        <v>12</v>
      </c>
      <c r="B2142" t="s">
        <v>158</v>
      </c>
      <c r="C2142" t="str">
        <f t="shared" si="379"/>
        <v>ODS12« e ODS9 e 13«</v>
      </c>
      <c r="D2142" s="8" t="s">
        <v>8</v>
      </c>
      <c r="E2142" s="8"/>
      <c r="F2142" s="2">
        <v>112.7</v>
      </c>
      <c r="G2142" s="2">
        <v>110.2</v>
      </c>
      <c r="H2142" s="2">
        <v>106.2</v>
      </c>
      <c r="I2142" s="2">
        <v>106</v>
      </c>
      <c r="J2142" s="2">
        <v>107.1</v>
      </c>
      <c r="K2142" s="2">
        <v>109.6</v>
      </c>
      <c r="L2142" s="2">
        <v>111.9</v>
      </c>
      <c r="M2142" s="2"/>
      <c r="N2142">
        <f t="shared" si="380"/>
        <v>3.0664356443841356E-3</v>
      </c>
      <c r="O2142">
        <f t="shared" si="381"/>
        <v>-0.30664356443841356</v>
      </c>
      <c r="P2142" s="5">
        <f t="shared" si="382"/>
        <v>-0.76660891109603391</v>
      </c>
      <c r="Q2142">
        <f t="shared" si="383"/>
        <v>98.4</v>
      </c>
      <c r="R2142">
        <f t="shared" si="384"/>
        <v>137.6</v>
      </c>
      <c r="S2142" s="3">
        <f t="shared" si="385"/>
        <v>65.561224489795904</v>
      </c>
    </row>
    <row r="2143" spans="1:19" ht="14.45" x14ac:dyDescent="0.3">
      <c r="A2143">
        <v>12</v>
      </c>
      <c r="B2143" t="s">
        <v>158</v>
      </c>
      <c r="C2143" t="str">
        <f t="shared" si="379"/>
        <v>ODS12« e ODS9 e 13«</v>
      </c>
      <c r="D2143" s="8" t="s">
        <v>9</v>
      </c>
      <c r="E2143" s="8"/>
      <c r="F2143" s="2">
        <v>135.1</v>
      </c>
      <c r="G2143" s="2">
        <v>131.69999999999999</v>
      </c>
      <c r="H2143" s="2">
        <v>127.6</v>
      </c>
      <c r="I2143" s="2">
        <v>124.8</v>
      </c>
      <c r="J2143" s="2">
        <v>126.1</v>
      </c>
      <c r="K2143" s="2">
        <v>127.6</v>
      </c>
      <c r="L2143" s="2">
        <v>133.4</v>
      </c>
      <c r="M2143" s="2"/>
      <c r="N2143">
        <f t="shared" si="380"/>
        <v>2.5683976429196065E-3</v>
      </c>
      <c r="O2143">
        <f t="shared" si="381"/>
        <v>-0.25683976429196065</v>
      </c>
      <c r="P2143" s="5">
        <f t="shared" si="382"/>
        <v>-0.64209941072990162</v>
      </c>
      <c r="Q2143">
        <f t="shared" si="383"/>
        <v>98.4</v>
      </c>
      <c r="R2143">
        <f t="shared" si="384"/>
        <v>137.6</v>
      </c>
      <c r="S2143" s="3">
        <f t="shared" si="385"/>
        <v>10.714285714285689</v>
      </c>
    </row>
    <row r="2144" spans="1:19" ht="14.45" x14ac:dyDescent="0.3">
      <c r="A2144">
        <v>12</v>
      </c>
      <c r="B2144" t="s">
        <v>158</v>
      </c>
      <c r="C2144" t="str">
        <f t="shared" si="379"/>
        <v>ODS12« e ODS9 e 13«</v>
      </c>
      <c r="D2144" s="8" t="s">
        <v>10</v>
      </c>
      <c r="E2144" s="8"/>
      <c r="F2144" s="2">
        <v>125.6</v>
      </c>
      <c r="G2144" s="2">
        <v>121.3</v>
      </c>
      <c r="H2144" s="2">
        <v>119.2</v>
      </c>
      <c r="I2144" s="2">
        <v>119</v>
      </c>
      <c r="J2144" s="2">
        <v>119.6</v>
      </c>
      <c r="K2144" s="2">
        <v>120.9</v>
      </c>
      <c r="L2144" s="2">
        <v>123.7</v>
      </c>
      <c r="M2144" s="2"/>
      <c r="N2144">
        <f t="shared" si="380"/>
        <v>3.9261800198031604E-3</v>
      </c>
      <c r="O2144">
        <f t="shared" si="381"/>
        <v>-0.39261800198031604</v>
      </c>
      <c r="P2144" s="5">
        <f t="shared" si="382"/>
        <v>-0.98154500495079011</v>
      </c>
      <c r="Q2144">
        <f t="shared" si="383"/>
        <v>98.4</v>
      </c>
      <c r="R2144">
        <f t="shared" si="384"/>
        <v>137.6</v>
      </c>
      <c r="S2144" s="3">
        <f t="shared" si="385"/>
        <v>35.459183673469376</v>
      </c>
    </row>
    <row r="2145" spans="1:19" ht="14.45" x14ac:dyDescent="0.3">
      <c r="A2145">
        <v>12</v>
      </c>
      <c r="B2145" t="s">
        <v>158</v>
      </c>
      <c r="C2145" t="str">
        <f t="shared" si="379"/>
        <v>ODS12« e ODS9 e 13«</v>
      </c>
      <c r="D2145" s="8" t="s">
        <v>11</v>
      </c>
      <c r="E2145" s="8"/>
      <c r="F2145" s="2">
        <v>122.4</v>
      </c>
      <c r="G2145" s="2">
        <v>118.6</v>
      </c>
      <c r="H2145" s="2">
        <v>115.3</v>
      </c>
      <c r="I2145" s="2">
        <v>114.4</v>
      </c>
      <c r="J2145" s="2">
        <v>115</v>
      </c>
      <c r="K2145" s="2">
        <v>118.1</v>
      </c>
      <c r="L2145" s="2">
        <v>121.3</v>
      </c>
      <c r="M2145" s="2"/>
      <c r="N2145">
        <f t="shared" si="380"/>
        <v>4.5122154014169968E-3</v>
      </c>
      <c r="O2145">
        <f t="shared" si="381"/>
        <v>-0.45122154014169968</v>
      </c>
      <c r="P2145" s="5">
        <f t="shared" si="382"/>
        <v>-1.1280538503542492</v>
      </c>
      <c r="Q2145">
        <f t="shared" si="383"/>
        <v>98.4</v>
      </c>
      <c r="R2145">
        <f t="shared" si="384"/>
        <v>137.6</v>
      </c>
      <c r="S2145" s="3">
        <f t="shared" si="385"/>
        <v>41.581632653061227</v>
      </c>
    </row>
    <row r="2146" spans="1:19" ht="14.45" x14ac:dyDescent="0.3">
      <c r="A2146">
        <v>12</v>
      </c>
      <c r="B2146" t="s">
        <v>158</v>
      </c>
      <c r="C2146" t="str">
        <f t="shared" si="379"/>
        <v>ODS12« e ODS9 e 13«</v>
      </c>
      <c r="D2146" s="8" t="s">
        <v>12</v>
      </c>
      <c r="E2146" s="8"/>
      <c r="F2146" s="2">
        <v>147</v>
      </c>
      <c r="G2146" s="2">
        <v>140.9</v>
      </c>
      <c r="H2146" s="2">
        <v>137.19999999999999</v>
      </c>
      <c r="I2146" s="2">
        <v>133.9</v>
      </c>
      <c r="J2146" s="2">
        <v>132.80000000000001</v>
      </c>
      <c r="K2146" s="2">
        <v>132.4</v>
      </c>
      <c r="L2146" s="2">
        <v>130.1</v>
      </c>
      <c r="M2146" s="2"/>
      <c r="N2146">
        <f t="shared" si="380"/>
        <v>-1.5822888414020575E-2</v>
      </c>
      <c r="O2146">
        <f t="shared" si="381"/>
        <v>1.5822888414020575</v>
      </c>
      <c r="P2146" s="5">
        <f t="shared" si="382"/>
        <v>3.9557221035051437</v>
      </c>
      <c r="Q2146">
        <f t="shared" si="383"/>
        <v>98.4</v>
      </c>
      <c r="R2146">
        <f t="shared" si="384"/>
        <v>137.6</v>
      </c>
      <c r="S2146" s="3">
        <f t="shared" si="385"/>
        <v>19.132653061224495</v>
      </c>
    </row>
    <row r="2147" spans="1:19" ht="14.45" x14ac:dyDescent="0.3">
      <c r="A2147">
        <v>12</v>
      </c>
      <c r="B2147" t="s">
        <v>158</v>
      </c>
      <c r="C2147" t="str">
        <f t="shared" si="379"/>
        <v>ODS12« e ODS9 e 13«</v>
      </c>
      <c r="D2147" s="8" t="s">
        <v>13</v>
      </c>
      <c r="E2147" s="8"/>
      <c r="F2147" s="2">
        <v>131.80000000000001</v>
      </c>
      <c r="G2147" s="2">
        <v>127.4</v>
      </c>
      <c r="H2147" s="2">
        <v>123</v>
      </c>
      <c r="I2147" s="2">
        <v>120</v>
      </c>
      <c r="J2147" s="2">
        <v>118.2</v>
      </c>
      <c r="K2147" s="2">
        <v>116.7</v>
      </c>
      <c r="L2147" s="2">
        <v>115.3</v>
      </c>
      <c r="M2147" s="2"/>
      <c r="N2147">
        <f t="shared" si="380"/>
        <v>-1.9761003600236582E-2</v>
      </c>
      <c r="O2147">
        <f t="shared" si="381"/>
        <v>1.9761003600236582</v>
      </c>
      <c r="P2147" s="5">
        <f t="shared" si="382"/>
        <v>4.9402509000591452</v>
      </c>
      <c r="Q2147">
        <f t="shared" si="383"/>
        <v>98.4</v>
      </c>
      <c r="R2147">
        <f t="shared" si="384"/>
        <v>137.6</v>
      </c>
      <c r="S2147" s="3">
        <f t="shared" si="385"/>
        <v>56.887755102040828</v>
      </c>
    </row>
    <row r="2148" spans="1:19" ht="14.45" x14ac:dyDescent="0.3">
      <c r="A2148">
        <v>12</v>
      </c>
      <c r="B2148" t="s">
        <v>158</v>
      </c>
      <c r="C2148" t="str">
        <f t="shared" si="379"/>
        <v>ODS12« e ODS9 e 13«</v>
      </c>
      <c r="D2148" s="8" t="s">
        <v>14</v>
      </c>
      <c r="E2148" s="8"/>
      <c r="F2148" s="2">
        <v>117.4</v>
      </c>
      <c r="G2148" s="2">
        <v>114.2</v>
      </c>
      <c r="H2148" s="2">
        <v>111</v>
      </c>
      <c r="I2148" s="2">
        <v>109.8</v>
      </c>
      <c r="J2148" s="2">
        <v>110.4</v>
      </c>
      <c r="K2148" s="2">
        <v>112.2</v>
      </c>
      <c r="L2148" s="2">
        <v>113.7</v>
      </c>
      <c r="M2148" s="2"/>
      <c r="N2148">
        <f t="shared" si="380"/>
        <v>-8.7719433299526806E-4</v>
      </c>
      <c r="O2148">
        <f t="shared" si="381"/>
        <v>8.7719433299526806E-2</v>
      </c>
      <c r="P2148" s="5">
        <f t="shared" si="382"/>
        <v>0.21929858324881701</v>
      </c>
      <c r="Q2148">
        <f t="shared" si="383"/>
        <v>98.4</v>
      </c>
      <c r="R2148">
        <f t="shared" si="384"/>
        <v>137.6</v>
      </c>
      <c r="S2148" s="3">
        <f t="shared" si="385"/>
        <v>60.969387755102034</v>
      </c>
    </row>
    <row r="2149" spans="1:19" ht="14.45" x14ac:dyDescent="0.3">
      <c r="A2149">
        <v>12</v>
      </c>
      <c r="B2149" t="s">
        <v>158</v>
      </c>
      <c r="C2149" t="str">
        <f t="shared" si="379"/>
        <v>ODS12« e ODS9 e 13«</v>
      </c>
      <c r="D2149" s="8" t="s">
        <v>15</v>
      </c>
      <c r="E2149" s="8"/>
      <c r="F2149" s="2">
        <v>111.9</v>
      </c>
      <c r="G2149" s="2">
        <v>108.2</v>
      </c>
      <c r="H2149" s="2">
        <v>106.4</v>
      </c>
      <c r="I2149" s="2">
        <v>106.3</v>
      </c>
      <c r="J2149" s="2">
        <v>108.8</v>
      </c>
      <c r="K2149" s="2">
        <v>111.4</v>
      </c>
      <c r="L2149" s="2">
        <v>115.6</v>
      </c>
      <c r="M2149" s="2"/>
      <c r="N2149">
        <f t="shared" si="380"/>
        <v>1.3318833868429136E-2</v>
      </c>
      <c r="O2149">
        <f t="shared" si="381"/>
        <v>-1.3318833868429136</v>
      </c>
      <c r="P2149" s="5">
        <f t="shared" si="382"/>
        <v>-3.3297084671072841</v>
      </c>
      <c r="Q2149">
        <f t="shared" si="383"/>
        <v>98.4</v>
      </c>
      <c r="R2149">
        <f t="shared" si="384"/>
        <v>137.6</v>
      </c>
      <c r="S2149" s="3">
        <f t="shared" si="385"/>
        <v>56.122448979591852</v>
      </c>
    </row>
    <row r="2150" spans="1:19" ht="14.45" x14ac:dyDescent="0.3">
      <c r="A2150">
        <v>12</v>
      </c>
      <c r="B2150" t="s">
        <v>158</v>
      </c>
      <c r="C2150" t="str">
        <f t="shared" si="379"/>
        <v>ODS12« e ODS9 e 13«</v>
      </c>
      <c r="D2150" s="8" t="s">
        <v>16</v>
      </c>
      <c r="E2150" s="8"/>
      <c r="F2150" s="2">
        <v>134.4</v>
      </c>
      <c r="G2150" s="2">
        <v>133</v>
      </c>
      <c r="H2150" s="2">
        <v>129.6</v>
      </c>
      <c r="I2150" s="2">
        <v>125.9</v>
      </c>
      <c r="J2150" s="2">
        <v>125.6</v>
      </c>
      <c r="K2150" s="2">
        <v>127.9</v>
      </c>
      <c r="L2150" s="2">
        <v>131.80000000000001</v>
      </c>
      <c r="M2150" s="2"/>
      <c r="N2150">
        <f t="shared" si="380"/>
        <v>-1.811059280065308E-3</v>
      </c>
      <c r="O2150">
        <f t="shared" si="381"/>
        <v>0.1811059280065308</v>
      </c>
      <c r="P2150" s="5">
        <f t="shared" si="382"/>
        <v>0.45276482001632701</v>
      </c>
      <c r="Q2150">
        <f t="shared" si="383"/>
        <v>98.4</v>
      </c>
      <c r="R2150">
        <f t="shared" si="384"/>
        <v>137.6</v>
      </c>
      <c r="S2150" s="3">
        <f t="shared" si="385"/>
        <v>14.7959183673469</v>
      </c>
    </row>
    <row r="2151" spans="1:19" ht="14.45" x14ac:dyDescent="0.3">
      <c r="A2151">
        <v>12</v>
      </c>
      <c r="B2151" t="s">
        <v>158</v>
      </c>
      <c r="C2151" t="str">
        <f t="shared" si="379"/>
        <v>ODS12« e ODS9 e 13«</v>
      </c>
      <c r="D2151" s="8" t="s">
        <v>17</v>
      </c>
      <c r="E2151" s="8"/>
      <c r="F2151" s="2">
        <v>120.7</v>
      </c>
      <c r="G2151" s="2">
        <v>117.1</v>
      </c>
      <c r="H2151" s="2">
        <v>114.1</v>
      </c>
      <c r="I2151" s="2">
        <v>112</v>
      </c>
      <c r="J2151" s="2">
        <v>111.6</v>
      </c>
      <c r="K2151" s="2">
        <v>113.3</v>
      </c>
      <c r="L2151" s="2">
        <v>114</v>
      </c>
      <c r="M2151" s="2"/>
      <c r="N2151">
        <f t="shared" si="380"/>
        <v>-5.3515933710148733E-3</v>
      </c>
      <c r="O2151">
        <f t="shared" si="381"/>
        <v>0.53515933710148733</v>
      </c>
      <c r="P2151" s="5">
        <f t="shared" si="382"/>
        <v>1.3378983427537183</v>
      </c>
      <c r="Q2151">
        <f t="shared" si="383"/>
        <v>98.4</v>
      </c>
      <c r="R2151">
        <f t="shared" si="384"/>
        <v>137.6</v>
      </c>
      <c r="S2151" s="3">
        <f t="shared" si="385"/>
        <v>60.204081632653065</v>
      </c>
    </row>
    <row r="2152" spans="1:19" ht="14.45" x14ac:dyDescent="0.3">
      <c r="A2152">
        <v>12</v>
      </c>
      <c r="B2152" t="s">
        <v>158</v>
      </c>
      <c r="C2152" t="str">
        <f t="shared" si="379"/>
        <v>ODS12« e ODS9 e 13«</v>
      </c>
      <c r="D2152" s="8" t="s">
        <v>18</v>
      </c>
      <c r="E2152" s="8"/>
      <c r="F2152" s="2">
        <v>121.1</v>
      </c>
      <c r="G2152" s="2">
        <v>118.1</v>
      </c>
      <c r="H2152" s="2">
        <v>115.2</v>
      </c>
      <c r="I2152" s="2">
        <v>113.3</v>
      </c>
      <c r="J2152" s="2">
        <v>113.3</v>
      </c>
      <c r="K2152" s="2">
        <v>115.9</v>
      </c>
      <c r="L2152" s="2">
        <v>119.4</v>
      </c>
      <c r="M2152" s="2"/>
      <c r="N2152">
        <f t="shared" si="380"/>
        <v>2.1918942467460401E-3</v>
      </c>
      <c r="O2152">
        <f t="shared" si="381"/>
        <v>-0.21918942467460401</v>
      </c>
      <c r="P2152" s="5">
        <f t="shared" si="382"/>
        <v>-0.54797356168651001</v>
      </c>
      <c r="Q2152">
        <f t="shared" si="383"/>
        <v>98.4</v>
      </c>
      <c r="R2152">
        <f t="shared" si="384"/>
        <v>137.6</v>
      </c>
      <c r="S2152" s="3">
        <f t="shared" si="385"/>
        <v>46.428571428571416</v>
      </c>
    </row>
    <row r="2153" spans="1:19" ht="14.45" x14ac:dyDescent="0.3">
      <c r="A2153">
        <v>12</v>
      </c>
      <c r="B2153" t="s">
        <v>158</v>
      </c>
      <c r="C2153" t="str">
        <f t="shared" si="379"/>
        <v>ODS12« e ODS9 e 13«</v>
      </c>
      <c r="D2153" s="8" t="s">
        <v>19</v>
      </c>
      <c r="E2153" s="8"/>
      <c r="F2153" s="2">
        <v>147.1</v>
      </c>
      <c r="G2153" s="2">
        <v>140.4</v>
      </c>
      <c r="H2153" s="2">
        <v>137.1</v>
      </c>
      <c r="I2153" s="2">
        <v>128.9</v>
      </c>
      <c r="J2153" s="2">
        <v>128.80000000000001</v>
      </c>
      <c r="K2153" s="2">
        <v>128.80000000000001</v>
      </c>
      <c r="L2153" s="2">
        <v>127.9</v>
      </c>
      <c r="M2153" s="2"/>
      <c r="N2153">
        <f t="shared" si="380"/>
        <v>-1.8476533365523018E-2</v>
      </c>
      <c r="O2153">
        <f t="shared" si="381"/>
        <v>1.8476533365523018</v>
      </c>
      <c r="P2153" s="5">
        <f t="shared" si="382"/>
        <v>4.6191333413807545</v>
      </c>
      <c r="Q2153">
        <f t="shared" si="383"/>
        <v>98.4</v>
      </c>
      <c r="R2153">
        <f t="shared" si="384"/>
        <v>137.6</v>
      </c>
      <c r="S2153" s="3">
        <f t="shared" si="385"/>
        <v>24.74489795918365</v>
      </c>
    </row>
    <row r="2154" spans="1:19" ht="14.45" x14ac:dyDescent="0.3">
      <c r="A2154">
        <v>12</v>
      </c>
      <c r="B2154" t="s">
        <v>158</v>
      </c>
      <c r="C2154" t="str">
        <f t="shared" si="379"/>
        <v>ODS12« e ODS9 e 13«</v>
      </c>
      <c r="D2154" s="8" t="s">
        <v>20</v>
      </c>
      <c r="E2154" s="8"/>
      <c r="F2154" s="2">
        <v>139.80000000000001</v>
      </c>
      <c r="G2154" s="2">
        <v>135.80000000000001</v>
      </c>
      <c r="H2154" s="2">
        <v>130</v>
      </c>
      <c r="I2154" s="2">
        <v>126.2</v>
      </c>
      <c r="J2154" s="2">
        <v>127.4</v>
      </c>
      <c r="K2154" s="2">
        <v>128.6</v>
      </c>
      <c r="L2154" s="2">
        <v>132</v>
      </c>
      <c r="M2154" s="2"/>
      <c r="N2154">
        <f t="shared" si="380"/>
        <v>-5.6601789905398325E-3</v>
      </c>
      <c r="O2154">
        <f t="shared" si="381"/>
        <v>0.56601789905398325</v>
      </c>
      <c r="P2154" s="5">
        <f t="shared" si="382"/>
        <v>1.4150447476349581</v>
      </c>
      <c r="Q2154">
        <f t="shared" si="383"/>
        <v>98.4</v>
      </c>
      <c r="R2154">
        <f t="shared" si="384"/>
        <v>137.6</v>
      </c>
      <c r="S2154" s="3">
        <f t="shared" si="385"/>
        <v>14.285714285714276</v>
      </c>
    </row>
    <row r="2155" spans="1:19" ht="14.45" x14ac:dyDescent="0.3">
      <c r="A2155">
        <v>12</v>
      </c>
      <c r="B2155" t="s">
        <v>158</v>
      </c>
      <c r="C2155" t="str">
        <f t="shared" si="379"/>
        <v>ODS12« e ODS9 e 13«</v>
      </c>
      <c r="D2155" s="8" t="s">
        <v>21</v>
      </c>
      <c r="E2155" s="8"/>
      <c r="F2155" s="2">
        <v>133.4</v>
      </c>
      <c r="G2155" s="2">
        <v>129.9</v>
      </c>
      <c r="H2155" s="2">
        <v>127.5</v>
      </c>
      <c r="I2155" s="2">
        <v>126.1</v>
      </c>
      <c r="J2155" s="2">
        <v>127</v>
      </c>
      <c r="K2155" s="2">
        <v>131.4</v>
      </c>
      <c r="L2155" s="2">
        <v>133</v>
      </c>
      <c r="M2155" s="2"/>
      <c r="N2155">
        <f t="shared" si="380"/>
        <v>4.7279827142734376E-3</v>
      </c>
      <c r="O2155">
        <f t="shared" si="381"/>
        <v>-0.47279827142734376</v>
      </c>
      <c r="P2155" s="5">
        <f t="shared" si="382"/>
        <v>-1.1819956785683594</v>
      </c>
      <c r="Q2155">
        <f t="shared" si="383"/>
        <v>98.4</v>
      </c>
      <c r="R2155">
        <f t="shared" si="384"/>
        <v>137.6</v>
      </c>
      <c r="S2155" s="3">
        <f t="shared" si="385"/>
        <v>11.73469387755101</v>
      </c>
    </row>
    <row r="2156" spans="1:19" ht="14.45" x14ac:dyDescent="0.3">
      <c r="A2156">
        <v>12</v>
      </c>
      <c r="B2156" t="s">
        <v>158</v>
      </c>
      <c r="C2156" t="str">
        <f t="shared" si="379"/>
        <v>ODS12« e ODS9 e 13«</v>
      </c>
      <c r="D2156" s="8" t="s">
        <v>22</v>
      </c>
      <c r="E2156" s="8"/>
      <c r="F2156" s="2">
        <v>118.7</v>
      </c>
      <c r="G2156" s="2">
        <v>115.3</v>
      </c>
      <c r="H2156" s="2">
        <v>113.3</v>
      </c>
      <c r="I2156" s="2">
        <v>111.8</v>
      </c>
      <c r="J2156" s="2">
        <v>111</v>
      </c>
      <c r="K2156" s="2">
        <v>107.7</v>
      </c>
      <c r="L2156" s="2">
        <v>105.3</v>
      </c>
      <c r="M2156" s="2"/>
      <c r="N2156">
        <f t="shared" si="380"/>
        <v>-1.7981175860937948E-2</v>
      </c>
      <c r="O2156">
        <f t="shared" si="381"/>
        <v>1.7981175860937948</v>
      </c>
      <c r="P2156" s="5">
        <f t="shared" si="382"/>
        <v>4.4952939652344872</v>
      </c>
      <c r="Q2156">
        <f t="shared" si="383"/>
        <v>98.4</v>
      </c>
      <c r="R2156">
        <f t="shared" si="384"/>
        <v>137.6</v>
      </c>
      <c r="S2156" s="3">
        <f t="shared" si="385"/>
        <v>82.397959183673493</v>
      </c>
    </row>
    <row r="2157" spans="1:19" ht="14.45" x14ac:dyDescent="0.3">
      <c r="A2157">
        <v>12</v>
      </c>
      <c r="B2157" t="s">
        <v>158</v>
      </c>
      <c r="C2157" t="str">
        <f t="shared" si="379"/>
        <v>ODS12« e ODS9 e 13«</v>
      </c>
      <c r="D2157" s="8" t="s">
        <v>23</v>
      </c>
      <c r="E2157" s="8"/>
      <c r="F2157" s="2">
        <v>109.1</v>
      </c>
      <c r="G2157" s="2">
        <v>107.3</v>
      </c>
      <c r="H2157" s="2">
        <v>101.2</v>
      </c>
      <c r="I2157" s="2">
        <v>105.9</v>
      </c>
      <c r="J2157" s="2">
        <v>108.3</v>
      </c>
      <c r="K2157" s="2">
        <v>105.5</v>
      </c>
      <c r="L2157" s="2">
        <v>98.4</v>
      </c>
      <c r="M2157" s="2"/>
      <c r="N2157">
        <f t="shared" si="380"/>
        <v>-1.7168481865771801E-2</v>
      </c>
      <c r="O2157">
        <f t="shared" si="381"/>
        <v>1.7168481865771801</v>
      </c>
      <c r="P2157" s="5">
        <f t="shared" si="382"/>
        <v>4.2921204664429506</v>
      </c>
      <c r="Q2157">
        <f t="shared" si="383"/>
        <v>98.4</v>
      </c>
      <c r="R2157">
        <f t="shared" si="384"/>
        <v>137.6</v>
      </c>
      <c r="S2157" s="3">
        <f t="shared" si="385"/>
        <v>100</v>
      </c>
    </row>
    <row r="2158" spans="1:19" ht="14.45" x14ac:dyDescent="0.3">
      <c r="A2158">
        <v>12</v>
      </c>
      <c r="B2158" t="s">
        <v>158</v>
      </c>
      <c r="C2158" t="str">
        <f t="shared" si="379"/>
        <v>ODS12« e ODS9 e 13«</v>
      </c>
      <c r="D2158" s="8" t="s">
        <v>24</v>
      </c>
      <c r="E2158" s="8"/>
      <c r="F2158" s="2">
        <v>138.1</v>
      </c>
      <c r="G2158" s="2">
        <v>132.9</v>
      </c>
      <c r="H2158" s="2">
        <v>129.30000000000001</v>
      </c>
      <c r="I2158" s="2">
        <v>125.8</v>
      </c>
      <c r="J2158" s="2">
        <v>127.6</v>
      </c>
      <c r="K2158" s="2">
        <v>129.80000000000001</v>
      </c>
      <c r="L2158" s="2">
        <v>132</v>
      </c>
      <c r="M2158" s="2"/>
      <c r="N2158">
        <f t="shared" si="380"/>
        <v>-1.3580855925265922E-3</v>
      </c>
      <c r="O2158">
        <f t="shared" si="381"/>
        <v>0.13580855925265922</v>
      </c>
      <c r="P2158" s="5">
        <f t="shared" si="382"/>
        <v>0.33952139813164806</v>
      </c>
      <c r="Q2158">
        <f t="shared" si="383"/>
        <v>98.4</v>
      </c>
      <c r="R2158">
        <f t="shared" si="384"/>
        <v>137.6</v>
      </c>
      <c r="S2158" s="3">
        <f t="shared" si="385"/>
        <v>14.285714285714276</v>
      </c>
    </row>
    <row r="2159" spans="1:19" ht="14.45" x14ac:dyDescent="0.3">
      <c r="A2159">
        <v>12</v>
      </c>
      <c r="B2159" t="s">
        <v>158</v>
      </c>
      <c r="C2159" t="str">
        <f t="shared" si="379"/>
        <v>ODS12« e ODS9 e 13«</v>
      </c>
      <c r="D2159" s="8" t="s">
        <v>25</v>
      </c>
      <c r="E2159" s="8"/>
      <c r="F2159" s="2">
        <v>112.2</v>
      </c>
      <c r="G2159" s="2">
        <v>108.8</v>
      </c>
      <c r="H2159" s="2">
        <v>105.7</v>
      </c>
      <c r="I2159" s="2">
        <v>104.7</v>
      </c>
      <c r="J2159" s="2">
        <v>104.7</v>
      </c>
      <c r="K2159" s="2">
        <v>106.1</v>
      </c>
      <c r="L2159" s="2">
        <v>109.4</v>
      </c>
      <c r="M2159" s="2"/>
      <c r="N2159">
        <f t="shared" si="380"/>
        <v>1.1005162372768051E-3</v>
      </c>
      <c r="O2159">
        <f t="shared" si="381"/>
        <v>-0.11005162372768051</v>
      </c>
      <c r="P2159" s="5">
        <f t="shared" si="382"/>
        <v>-0.27512905931920129</v>
      </c>
      <c r="Q2159">
        <f t="shared" si="383"/>
        <v>98.4</v>
      </c>
      <c r="R2159">
        <f t="shared" si="384"/>
        <v>137.6</v>
      </c>
      <c r="S2159" s="3">
        <f t="shared" si="385"/>
        <v>71.938775510204081</v>
      </c>
    </row>
    <row r="2160" spans="1:19" ht="14.45" x14ac:dyDescent="0.3">
      <c r="A2160">
        <v>12</v>
      </c>
      <c r="B2160" t="s">
        <v>158</v>
      </c>
      <c r="C2160" t="str">
        <f t="shared" si="379"/>
        <v>ODS12« e ODS9 e 13«</v>
      </c>
      <c r="D2160" s="8" t="s">
        <v>26</v>
      </c>
      <c r="E2160" s="8"/>
      <c r="F2160" s="2">
        <v>134.6</v>
      </c>
      <c r="G2160" s="2">
        <v>131.6</v>
      </c>
      <c r="H2160" s="2">
        <v>126.3</v>
      </c>
      <c r="I2160" s="2">
        <v>121.2</v>
      </c>
      <c r="J2160" s="2">
        <v>124.1</v>
      </c>
      <c r="K2160" s="2">
        <v>126</v>
      </c>
      <c r="L2160" s="2">
        <v>128.69999999999999</v>
      </c>
      <c r="M2160" s="2"/>
      <c r="N2160">
        <f t="shared" si="380"/>
        <v>-4.4466650370439398E-3</v>
      </c>
      <c r="O2160">
        <f t="shared" si="381"/>
        <v>0.44466650370439398</v>
      </c>
      <c r="P2160" s="5">
        <f t="shared" si="382"/>
        <v>1.1116662592609849</v>
      </c>
      <c r="Q2160">
        <f t="shared" si="383"/>
        <v>98.4</v>
      </c>
      <c r="R2160">
        <f t="shared" si="384"/>
        <v>137.6</v>
      </c>
      <c r="S2160" s="3">
        <f t="shared" si="385"/>
        <v>22.704081632653082</v>
      </c>
    </row>
    <row r="2161" spans="1:19" ht="14.45" x14ac:dyDescent="0.3">
      <c r="A2161">
        <v>12</v>
      </c>
      <c r="B2161" t="s">
        <v>158</v>
      </c>
      <c r="C2161" t="str">
        <f t="shared" si="379"/>
        <v>ODS12« e ODS9 e 13«</v>
      </c>
      <c r="D2161" s="8" t="s">
        <v>27</v>
      </c>
      <c r="E2161" s="8"/>
      <c r="F2161" s="2">
        <v>132.1</v>
      </c>
      <c r="G2161" s="2">
        <v>128.19999999999999</v>
      </c>
      <c r="H2161" s="2">
        <v>125</v>
      </c>
      <c r="I2161" s="2">
        <v>122</v>
      </c>
      <c r="J2161" s="2">
        <v>120.6</v>
      </c>
      <c r="K2161" s="2">
        <v>121.5</v>
      </c>
      <c r="L2161" s="2">
        <v>124.3</v>
      </c>
      <c r="M2161" s="2"/>
      <c r="N2161">
        <f t="shared" si="380"/>
        <v>-6.1596602232049102E-3</v>
      </c>
      <c r="O2161">
        <f t="shared" si="381"/>
        <v>0.61596602232049102</v>
      </c>
      <c r="P2161" s="5">
        <f t="shared" si="382"/>
        <v>1.5399150558012276</v>
      </c>
      <c r="Q2161">
        <f t="shared" si="383"/>
        <v>98.4</v>
      </c>
      <c r="R2161">
        <f t="shared" si="384"/>
        <v>137.6</v>
      </c>
      <c r="S2161" s="3">
        <f t="shared" si="385"/>
        <v>33.928571428571431</v>
      </c>
    </row>
    <row r="2162" spans="1:19" ht="14.45" x14ac:dyDescent="0.3">
      <c r="A2162">
        <v>12</v>
      </c>
      <c r="B2162" t="s">
        <v>158</v>
      </c>
      <c r="C2162" t="str">
        <f t="shared" si="379"/>
        <v>ODS12« e ODS9 e 13«</v>
      </c>
      <c r="D2162" s="8" t="s">
        <v>28</v>
      </c>
      <c r="E2162" s="8"/>
      <c r="F2162" s="2">
        <v>133.19999999999999</v>
      </c>
      <c r="G2162" s="2">
        <v>131</v>
      </c>
      <c r="H2162" s="2">
        <v>126.3</v>
      </c>
      <c r="I2162" s="2">
        <v>123.1</v>
      </c>
      <c r="J2162" s="2">
        <v>122.3</v>
      </c>
      <c r="K2162" s="2">
        <v>122.2</v>
      </c>
      <c r="L2162" s="2">
        <v>119.7</v>
      </c>
      <c r="M2162" s="2"/>
      <c r="N2162">
        <f t="shared" si="380"/>
        <v>-1.7879964277033977E-2</v>
      </c>
      <c r="O2162">
        <f t="shared" si="381"/>
        <v>1.7879964277033977</v>
      </c>
      <c r="P2162" s="5">
        <f t="shared" si="382"/>
        <v>4.4699910692584943</v>
      </c>
      <c r="Q2162">
        <f t="shared" si="383"/>
        <v>98.4</v>
      </c>
      <c r="R2162">
        <f t="shared" si="384"/>
        <v>137.6</v>
      </c>
      <c r="S2162" s="3">
        <f t="shared" si="385"/>
        <v>45.66326530612244</v>
      </c>
    </row>
    <row r="2163" spans="1:19" ht="14.45" x14ac:dyDescent="0.3">
      <c r="A2163">
        <v>12</v>
      </c>
      <c r="B2163" t="s">
        <v>158</v>
      </c>
      <c r="C2163" t="str">
        <f t="shared" si="379"/>
        <v>ODS12« e ODS9 e 13«</v>
      </c>
      <c r="D2163" s="8" t="s">
        <v>29</v>
      </c>
      <c r="E2163" s="8"/>
      <c r="F2163" s="2">
        <v>126.4</v>
      </c>
      <c r="G2163" s="2">
        <v>123.1</v>
      </c>
      <c r="H2163" s="2">
        <v>119.1</v>
      </c>
      <c r="I2163" s="2">
        <v>117.6</v>
      </c>
      <c r="J2163" s="2">
        <v>118</v>
      </c>
      <c r="K2163" s="2">
        <v>120.1</v>
      </c>
      <c r="L2163" s="2">
        <v>122.2</v>
      </c>
      <c r="M2163" s="2"/>
      <c r="N2163">
        <f t="shared" si="380"/>
        <v>-1.4665208963143828E-3</v>
      </c>
      <c r="O2163">
        <f t="shared" si="381"/>
        <v>0.14665208963143828</v>
      </c>
      <c r="P2163" s="5">
        <f t="shared" si="382"/>
        <v>0.36663022407859569</v>
      </c>
      <c r="Q2163">
        <f t="shared" si="383"/>
        <v>98.4</v>
      </c>
      <c r="R2163">
        <f t="shared" si="384"/>
        <v>137.6</v>
      </c>
      <c r="S2163" s="3">
        <f t="shared" si="385"/>
        <v>39.28571428571427</v>
      </c>
    </row>
    <row r="2164" spans="1:19" ht="14.45" x14ac:dyDescent="0.3">
      <c r="A2164">
        <v>12</v>
      </c>
      <c r="C2164" t="str">
        <f t="shared" si="379"/>
        <v>ODS12«</v>
      </c>
      <c r="D2164" s="7" t="s">
        <v>113</v>
      </c>
      <c r="E2164" s="7"/>
      <c r="F2164" s="2"/>
      <c r="G2164" s="2"/>
      <c r="H2164" s="2"/>
      <c r="I2164" s="2"/>
      <c r="J2164" s="2"/>
      <c r="K2164" s="2"/>
      <c r="L2164" s="2"/>
      <c r="O2164" t="s">
        <v>161</v>
      </c>
      <c r="S2164" s="3"/>
    </row>
    <row r="2165" spans="1:19" ht="14.45" x14ac:dyDescent="0.3">
      <c r="A2165">
        <v>12</v>
      </c>
      <c r="C2165" t="str">
        <f t="shared" si="379"/>
        <v>ODS12«</v>
      </c>
      <c r="D2165" s="8" t="s">
        <v>2</v>
      </c>
      <c r="E2165" s="8"/>
      <c r="F2165" s="2"/>
      <c r="G2165" s="2">
        <v>3816</v>
      </c>
      <c r="H2165" s="2"/>
      <c r="I2165" s="2">
        <v>3794</v>
      </c>
      <c r="J2165" s="2"/>
      <c r="K2165" s="2">
        <v>3744</v>
      </c>
      <c r="L2165" s="2"/>
      <c r="N2165">
        <f>IF(AND(G2165=0,K2165=0),"",(K2165/G2165)^(1/4)-1)</f>
        <v>-4.7507281654022293E-3</v>
      </c>
      <c r="O2165">
        <f>IF(N2165="","",-N2165*100)</f>
        <v>0.47507281654022293</v>
      </c>
      <c r="P2165" s="5">
        <f>IF(O2165="",5,IF(O2165&lt;-2,-5,IF(O2165&gt;2,5,2.5*O2165)))</f>
        <v>1.1876820413505573</v>
      </c>
      <c r="Q2165">
        <f>MIN($K$2165:$K$2191)</f>
        <v>1402</v>
      </c>
      <c r="R2165">
        <f>MAX($K$2165:$K$2191)</f>
        <v>19421</v>
      </c>
      <c r="S2165" s="3">
        <f>IF(O2165="",0,(K2165-R2165)/(Q2165-R2165)*100)</f>
        <v>87.002608357844508</v>
      </c>
    </row>
    <row r="2166" spans="1:19" ht="14.45" x14ac:dyDescent="0.3">
      <c r="A2166">
        <v>12</v>
      </c>
      <c r="C2166" t="str">
        <f t="shared" si="379"/>
        <v>ODS12«</v>
      </c>
      <c r="D2166" s="8" t="s">
        <v>3</v>
      </c>
      <c r="E2166" s="8"/>
      <c r="F2166" s="2"/>
      <c r="G2166" s="2">
        <v>3676</v>
      </c>
      <c r="H2166" s="2"/>
      <c r="I2166" s="2">
        <v>3773</v>
      </c>
      <c r="J2166" s="2"/>
      <c r="K2166" s="2">
        <v>3767</v>
      </c>
      <c r="L2166" s="2"/>
      <c r="N2166">
        <f t="shared" ref="N2166:N2192" si="386">IF(AND(G2166=0,K2166=0),"",(K2166/G2166)^(1/4)-1)</f>
        <v>6.1321562126166462E-3</v>
      </c>
      <c r="O2166">
        <f t="shared" ref="O2166:O2192" si="387">IF(N2166="","",-N2166*100)</f>
        <v>-0.61321562126166462</v>
      </c>
      <c r="P2166" s="5">
        <f t="shared" ref="P2166:P2192" si="388">IF(O2166&lt;-2,-5,IF(O2166&gt;2,5,2.5*O2166))</f>
        <v>-1.5330390531541616</v>
      </c>
      <c r="Q2166">
        <f t="shared" ref="Q2166:Q2192" si="389">MIN($K$2165:$K$2191)</f>
        <v>1402</v>
      </c>
      <c r="R2166">
        <f t="shared" ref="R2166:R2192" si="390">MAX($K$2165:$K$2191)</f>
        <v>19421</v>
      </c>
      <c r="S2166" s="3">
        <f>IF(O2166="",0,(K2166-R2166)/(Q2166-R2166)*100)</f>
        <v>86.874965314390366</v>
      </c>
    </row>
    <row r="2167" spans="1:19" ht="14.45" x14ac:dyDescent="0.3">
      <c r="A2167">
        <v>12</v>
      </c>
      <c r="C2167" t="str">
        <f t="shared" si="379"/>
        <v>ODS12«</v>
      </c>
      <c r="D2167" s="8" t="s">
        <v>4</v>
      </c>
      <c r="E2167" s="8"/>
      <c r="F2167" s="2"/>
      <c r="G2167" s="2">
        <v>6233</v>
      </c>
      <c r="H2167" s="2"/>
      <c r="I2167" s="2">
        <v>6766</v>
      </c>
      <c r="J2167" s="2"/>
      <c r="K2167" s="2">
        <v>7008</v>
      </c>
      <c r="L2167" s="2"/>
      <c r="N2167">
        <f t="shared" si="386"/>
        <v>2.9732076963649545E-2</v>
      </c>
      <c r="O2167">
        <f t="shared" si="387"/>
        <v>-2.9732076963649545</v>
      </c>
      <c r="P2167" s="5">
        <f t="shared" si="388"/>
        <v>-5</v>
      </c>
      <c r="Q2167">
        <f t="shared" si="389"/>
        <v>1402</v>
      </c>
      <c r="R2167">
        <f t="shared" si="390"/>
        <v>19421</v>
      </c>
      <c r="S2167" s="3">
        <f>IF(O2167="",0,(K2167-R2167)/(Q2167-R2167)*100)</f>
        <v>68.888395582440751</v>
      </c>
    </row>
    <row r="2168" spans="1:19" ht="14.45" x14ac:dyDescent="0.3">
      <c r="A2168">
        <v>12</v>
      </c>
      <c r="C2168" t="str">
        <f t="shared" si="379"/>
        <v>ODS12«</v>
      </c>
      <c r="D2168" s="8" t="s">
        <v>5</v>
      </c>
      <c r="E2168" s="8"/>
      <c r="F2168" s="2"/>
      <c r="G2168" s="2">
        <v>4949</v>
      </c>
      <c r="H2168" s="2"/>
      <c r="I2168" s="2">
        <v>5054</v>
      </c>
      <c r="J2168" s="2"/>
      <c r="K2168" s="2">
        <v>6194</v>
      </c>
      <c r="L2168" s="2"/>
      <c r="N2168">
        <f t="shared" si="386"/>
        <v>5.7702270930290123E-2</v>
      </c>
      <c r="O2168">
        <f t="shared" si="387"/>
        <v>-5.7702270930290123</v>
      </c>
      <c r="P2168" s="5">
        <f t="shared" si="388"/>
        <v>-5</v>
      </c>
      <c r="Q2168">
        <f t="shared" si="389"/>
        <v>1402</v>
      </c>
      <c r="R2168">
        <f t="shared" si="390"/>
        <v>19421</v>
      </c>
      <c r="S2168" s="3">
        <f>IF(O2168="",0,(K2168-R2168)/(Q2168-R2168)*100)</f>
        <v>73.405849381208725</v>
      </c>
    </row>
    <row r="2169" spans="1:19" ht="14.45" x14ac:dyDescent="0.3">
      <c r="A2169">
        <v>12</v>
      </c>
      <c r="C2169" t="str">
        <f t="shared" si="379"/>
        <v>ODS12«</v>
      </c>
      <c r="D2169" s="8" t="s">
        <v>6</v>
      </c>
      <c r="E2169" s="8"/>
      <c r="F2169" s="2"/>
      <c r="G2169" s="2">
        <v>1514</v>
      </c>
      <c r="H2169" s="2"/>
      <c r="I2169" s="2">
        <v>1690</v>
      </c>
      <c r="J2169" s="2"/>
      <c r="K2169" s="2">
        <v>1860</v>
      </c>
      <c r="L2169" s="2"/>
      <c r="N2169">
        <f t="shared" si="386"/>
        <v>5.2802159914638436E-2</v>
      </c>
      <c r="O2169">
        <f t="shared" si="387"/>
        <v>-5.2802159914638436</v>
      </c>
      <c r="P2169" s="5">
        <f t="shared" si="388"/>
        <v>-5</v>
      </c>
      <c r="Q2169">
        <f t="shared" si="389"/>
        <v>1402</v>
      </c>
      <c r="R2169">
        <f t="shared" si="390"/>
        <v>19421</v>
      </c>
      <c r="S2169" s="3">
        <f>IF(O2169="",0,(K2169-R2169)/(Q2169-R2169)*100)</f>
        <v>97.458238526000329</v>
      </c>
    </row>
    <row r="2170" spans="1:19" ht="14.45" x14ac:dyDescent="0.3">
      <c r="A2170">
        <v>12</v>
      </c>
      <c r="C2170" t="str">
        <f t="shared" si="379"/>
        <v>ODS12«</v>
      </c>
      <c r="D2170" s="8" t="s">
        <v>7</v>
      </c>
      <c r="E2170" s="8"/>
      <c r="F2170" s="2"/>
      <c r="G2170" s="2">
        <v>1447</v>
      </c>
      <c r="H2170" s="2"/>
      <c r="I2170" s="2">
        <v>1700</v>
      </c>
      <c r="J2170" s="2"/>
      <c r="K2170" s="2">
        <v>1844</v>
      </c>
      <c r="L2170" s="2"/>
      <c r="N2170">
        <f t="shared" si="386"/>
        <v>6.2485706873144808E-2</v>
      </c>
      <c r="O2170">
        <f t="shared" si="387"/>
        <v>-6.2485706873144808</v>
      </c>
      <c r="P2170" s="5">
        <f t="shared" si="388"/>
        <v>-5</v>
      </c>
      <c r="Q2170">
        <f t="shared" si="389"/>
        <v>1402</v>
      </c>
      <c r="R2170">
        <f t="shared" si="390"/>
        <v>19421</v>
      </c>
      <c r="S2170" s="3">
        <f>IF(O2170="",0,(K2170-R2170)/(Q2170-R2170)*100)</f>
        <v>97.547033686664079</v>
      </c>
    </row>
    <row r="2171" spans="1:19" ht="14.45" x14ac:dyDescent="0.3">
      <c r="A2171">
        <v>12</v>
      </c>
      <c r="C2171" t="str">
        <f t="shared" si="379"/>
        <v>ODS12«</v>
      </c>
      <c r="D2171" s="8" t="s">
        <v>8</v>
      </c>
      <c r="E2171" s="8"/>
      <c r="F2171" s="2"/>
      <c r="G2171" s="2">
        <v>3610</v>
      </c>
      <c r="H2171" s="2"/>
      <c r="I2171" s="2">
        <v>3313</v>
      </c>
      <c r="J2171" s="2"/>
      <c r="K2171" s="2">
        <v>3548</v>
      </c>
      <c r="L2171" s="2"/>
      <c r="N2171">
        <f t="shared" si="386"/>
        <v>-4.32156203463685E-3</v>
      </c>
      <c r="O2171">
        <f t="shared" si="387"/>
        <v>0.432156203463685</v>
      </c>
      <c r="P2171" s="5">
        <f t="shared" si="388"/>
        <v>1.0803905086592125</v>
      </c>
      <c r="Q2171">
        <f t="shared" si="389"/>
        <v>1402</v>
      </c>
      <c r="R2171">
        <f t="shared" si="390"/>
        <v>19421</v>
      </c>
      <c r="S2171" s="3">
        <f>IF(O2171="",0,(K2171-R2171)/(Q2171-R2171)*100)</f>
        <v>88.090349075975354</v>
      </c>
    </row>
    <row r="2172" spans="1:19" ht="14.45" x14ac:dyDescent="0.3">
      <c r="A2172">
        <v>12</v>
      </c>
      <c r="C2172" t="str">
        <f t="shared" si="379"/>
        <v>ODS12«</v>
      </c>
      <c r="D2172" s="8" t="s">
        <v>9</v>
      </c>
      <c r="E2172" s="8"/>
      <c r="F2172" s="2"/>
      <c r="G2172" s="2">
        <v>2332</v>
      </c>
      <c r="H2172" s="2"/>
      <c r="I2172" s="2">
        <v>2919</v>
      </c>
      <c r="J2172" s="2"/>
      <c r="K2172" s="2">
        <v>3158</v>
      </c>
      <c r="L2172" s="2"/>
      <c r="N2172">
        <f t="shared" si="386"/>
        <v>7.8750214046459766E-2</v>
      </c>
      <c r="O2172">
        <f t="shared" si="387"/>
        <v>-7.8750214046459766</v>
      </c>
      <c r="P2172" s="5">
        <f t="shared" si="388"/>
        <v>-5</v>
      </c>
      <c r="Q2172">
        <f t="shared" si="389"/>
        <v>1402</v>
      </c>
      <c r="R2172">
        <f t="shared" si="390"/>
        <v>19421</v>
      </c>
      <c r="S2172" s="3">
        <f>IF(O2172="",0,(K2172-R2172)/(Q2172-R2172)*100)</f>
        <v>90.254731117154122</v>
      </c>
    </row>
    <row r="2173" spans="1:19" ht="14.45" x14ac:dyDescent="0.3">
      <c r="A2173">
        <v>12</v>
      </c>
      <c r="C2173" t="str">
        <f t="shared" si="379"/>
        <v>ODS12«</v>
      </c>
      <c r="D2173" s="8" t="s">
        <v>10</v>
      </c>
      <c r="E2173" s="8"/>
      <c r="F2173" s="2"/>
      <c r="G2173" s="2">
        <v>3209</v>
      </c>
      <c r="H2173" s="2"/>
      <c r="I2173" s="2">
        <v>2915</v>
      </c>
      <c r="J2173" s="2"/>
      <c r="K2173" s="2">
        <v>2958</v>
      </c>
      <c r="L2173" s="2"/>
      <c r="N2173">
        <f t="shared" si="386"/>
        <v>-2.0155603944744471E-2</v>
      </c>
      <c r="O2173">
        <f t="shared" si="387"/>
        <v>2.0155603944744471</v>
      </c>
      <c r="P2173" s="5">
        <f t="shared" si="388"/>
        <v>5</v>
      </c>
      <c r="Q2173">
        <f t="shared" si="389"/>
        <v>1402</v>
      </c>
      <c r="R2173">
        <f t="shared" si="390"/>
        <v>19421</v>
      </c>
      <c r="S2173" s="3">
        <f>IF(O2173="",0,(K2173-R2173)/(Q2173-R2173)*100)</f>
        <v>91.364670625450913</v>
      </c>
    </row>
    <row r="2174" spans="1:19" ht="14.45" x14ac:dyDescent="0.3">
      <c r="A2174">
        <v>12</v>
      </c>
      <c r="C2174" t="str">
        <f t="shared" si="379"/>
        <v>ODS12«</v>
      </c>
      <c r="D2174" s="8" t="s">
        <v>11</v>
      </c>
      <c r="E2174" s="8"/>
      <c r="F2174" s="2"/>
      <c r="G2174" s="2">
        <v>2856</v>
      </c>
      <c r="H2174" s="2"/>
      <c r="I2174" s="2">
        <v>2960</v>
      </c>
      <c r="J2174" s="2"/>
      <c r="K2174" s="2">
        <v>3080</v>
      </c>
      <c r="L2174" s="2"/>
      <c r="N2174">
        <f t="shared" si="386"/>
        <v>1.9056182979069858E-2</v>
      </c>
      <c r="O2174">
        <f t="shared" si="387"/>
        <v>-1.9056182979069858</v>
      </c>
      <c r="P2174" s="5">
        <f t="shared" si="388"/>
        <v>-4.7640457447674649</v>
      </c>
      <c r="Q2174">
        <f t="shared" si="389"/>
        <v>1402</v>
      </c>
      <c r="R2174">
        <f t="shared" si="390"/>
        <v>19421</v>
      </c>
      <c r="S2174" s="3">
        <f>IF(O2174="",0,(K2174-R2174)/(Q2174-R2174)*100)</f>
        <v>90.687607525389865</v>
      </c>
    </row>
    <row r="2175" spans="1:19" ht="14.45" x14ac:dyDescent="0.3">
      <c r="A2175">
        <v>12</v>
      </c>
      <c r="C2175" t="str">
        <f t="shared" si="379"/>
        <v>ODS12«</v>
      </c>
      <c r="D2175" s="8" t="s">
        <v>12</v>
      </c>
      <c r="E2175" s="8"/>
      <c r="F2175" s="2"/>
      <c r="G2175" s="2">
        <v>19027</v>
      </c>
      <c r="H2175" s="2"/>
      <c r="I2175" s="2">
        <v>17931</v>
      </c>
      <c r="J2175" s="2"/>
      <c r="K2175" s="2">
        <v>19421</v>
      </c>
      <c r="L2175" s="2"/>
      <c r="N2175">
        <f t="shared" si="386"/>
        <v>5.1371329974985169E-3</v>
      </c>
      <c r="O2175">
        <f t="shared" si="387"/>
        <v>-0.51371329974985169</v>
      </c>
      <c r="P2175" s="5">
        <f t="shared" si="388"/>
        <v>-1.2842832493746292</v>
      </c>
      <c r="Q2175">
        <f t="shared" si="389"/>
        <v>1402</v>
      </c>
      <c r="R2175">
        <f t="shared" si="390"/>
        <v>19421</v>
      </c>
      <c r="S2175" s="3">
        <f>IF(O2175="",0,(K2175-R2175)/(Q2175-R2175)*100)</f>
        <v>0</v>
      </c>
    </row>
    <row r="2176" spans="1:19" ht="14.45" x14ac:dyDescent="0.3">
      <c r="A2176">
        <v>12</v>
      </c>
      <c r="C2176" t="str">
        <f t="shared" si="379"/>
        <v>ODS12«</v>
      </c>
      <c r="D2176" s="8" t="s">
        <v>13</v>
      </c>
      <c r="E2176" s="8"/>
      <c r="F2176" s="2"/>
      <c r="G2176" s="2">
        <v>5016</v>
      </c>
      <c r="H2176" s="2"/>
      <c r="I2176" s="2">
        <v>5191</v>
      </c>
      <c r="J2176" s="2"/>
      <c r="K2176" s="2">
        <v>5138</v>
      </c>
      <c r="L2176" s="2"/>
      <c r="N2176">
        <f t="shared" si="386"/>
        <v>6.0258567069761959E-3</v>
      </c>
      <c r="O2176">
        <f t="shared" si="387"/>
        <v>-0.60258567069761959</v>
      </c>
      <c r="P2176" s="5">
        <f t="shared" si="388"/>
        <v>-1.506464176744049</v>
      </c>
      <c r="Q2176">
        <f t="shared" si="389"/>
        <v>1402</v>
      </c>
      <c r="R2176">
        <f t="shared" si="390"/>
        <v>19421</v>
      </c>
      <c r="S2176" s="3">
        <f>IF(O2176="",0,(K2176-R2176)/(Q2176-R2176)*100)</f>
        <v>79.266329985015815</v>
      </c>
    </row>
    <row r="2177" spans="1:19" ht="14.45" x14ac:dyDescent="0.3">
      <c r="A2177">
        <v>12</v>
      </c>
      <c r="C2177" t="str">
        <f t="shared" si="379"/>
        <v>ODS12«</v>
      </c>
      <c r="D2177" s="8" t="s">
        <v>14</v>
      </c>
      <c r="E2177" s="8"/>
      <c r="F2177" s="2"/>
      <c r="G2177" s="2">
        <v>2878</v>
      </c>
      <c r="H2177" s="2"/>
      <c r="I2177" s="2">
        <v>2896</v>
      </c>
      <c r="J2177" s="2"/>
      <c r="K2177" s="2">
        <v>3002</v>
      </c>
      <c r="L2177" s="2"/>
      <c r="N2177">
        <f t="shared" si="386"/>
        <v>1.0601583925588631E-2</v>
      </c>
      <c r="O2177">
        <f t="shared" si="387"/>
        <v>-1.0601583925588631</v>
      </c>
      <c r="P2177" s="5">
        <f t="shared" si="388"/>
        <v>-2.6503959813971578</v>
      </c>
      <c r="Q2177">
        <f t="shared" si="389"/>
        <v>1402</v>
      </c>
      <c r="R2177">
        <f t="shared" si="390"/>
        <v>19421</v>
      </c>
      <c r="S2177" s="3">
        <f>IF(O2177="",0,(K2177-R2177)/(Q2177-R2177)*100)</f>
        <v>91.120483933625621</v>
      </c>
    </row>
    <row r="2178" spans="1:19" ht="14.45" x14ac:dyDescent="0.3">
      <c r="A2178">
        <v>12</v>
      </c>
      <c r="C2178" t="str">
        <f t="shared" si="379"/>
        <v>ODS12«</v>
      </c>
      <c r="D2178" s="8" t="s">
        <v>15</v>
      </c>
      <c r="E2178" s="8"/>
      <c r="F2178" s="2"/>
      <c r="G2178" s="2">
        <v>3856</v>
      </c>
      <c r="H2178" s="2"/>
      <c r="I2178" s="2">
        <v>2652</v>
      </c>
      <c r="J2178" s="2"/>
      <c r="K2178" s="2">
        <v>2956</v>
      </c>
      <c r="L2178" s="2"/>
      <c r="N2178">
        <f t="shared" si="386"/>
        <v>-6.4288749744888962E-2</v>
      </c>
      <c r="O2178">
        <f t="shared" si="387"/>
        <v>6.4288749744888962</v>
      </c>
      <c r="P2178" s="5">
        <f t="shared" si="388"/>
        <v>5</v>
      </c>
      <c r="Q2178">
        <f t="shared" si="389"/>
        <v>1402</v>
      </c>
      <c r="R2178">
        <f t="shared" si="390"/>
        <v>19421</v>
      </c>
      <c r="S2178" s="3">
        <f>IF(O2178="",0,(K2178-R2178)/(Q2178-R2178)*100)</f>
        <v>91.375770020533892</v>
      </c>
    </row>
    <row r="2179" spans="1:19" ht="14.45" x14ac:dyDescent="0.3">
      <c r="A2179">
        <v>12</v>
      </c>
      <c r="C2179" t="str">
        <f t="shared" si="379"/>
        <v>ODS12«</v>
      </c>
      <c r="D2179" s="8" t="s">
        <v>16</v>
      </c>
      <c r="E2179" s="8"/>
      <c r="F2179" s="2"/>
      <c r="G2179" s="2">
        <v>2427</v>
      </c>
      <c r="H2179" s="2"/>
      <c r="I2179" s="2">
        <v>2238</v>
      </c>
      <c r="J2179" s="2"/>
      <c r="K2179" s="2">
        <v>2199</v>
      </c>
      <c r="L2179" s="2"/>
      <c r="N2179">
        <f t="shared" si="386"/>
        <v>-2.4361649534713758E-2</v>
      </c>
      <c r="O2179">
        <f t="shared" si="387"/>
        <v>2.4361649534713758</v>
      </c>
      <c r="P2179" s="5">
        <f t="shared" si="388"/>
        <v>5</v>
      </c>
      <c r="Q2179">
        <f t="shared" si="389"/>
        <v>1402</v>
      </c>
      <c r="R2179">
        <f t="shared" si="390"/>
        <v>19421</v>
      </c>
      <c r="S2179" s="3">
        <f>IF(O2179="",0,(K2179-R2179)/(Q2179-R2179)*100)</f>
        <v>95.576891059437258</v>
      </c>
    </row>
    <row r="2180" spans="1:19" ht="14.45" x14ac:dyDescent="0.3">
      <c r="A2180">
        <v>12</v>
      </c>
      <c r="C2180" t="str">
        <f t="shared" si="379"/>
        <v>ODS12«</v>
      </c>
      <c r="D2180" s="8" t="s">
        <v>17</v>
      </c>
      <c r="E2180" s="8"/>
      <c r="F2180" s="2"/>
      <c r="G2180" s="2">
        <v>3332</v>
      </c>
      <c r="H2180" s="2"/>
      <c r="I2180" s="2">
        <v>3529</v>
      </c>
      <c r="J2180" s="2"/>
      <c r="K2180" s="2">
        <v>3222</v>
      </c>
      <c r="L2180" s="2"/>
      <c r="N2180">
        <f t="shared" si="386"/>
        <v>-8.3574902542271623E-3</v>
      </c>
      <c r="O2180">
        <f t="shared" si="387"/>
        <v>0.83574902542271623</v>
      </c>
      <c r="P2180" s="5">
        <f t="shared" si="388"/>
        <v>2.0893725635567906</v>
      </c>
      <c r="Q2180">
        <f t="shared" si="389"/>
        <v>1402</v>
      </c>
      <c r="R2180">
        <f t="shared" si="390"/>
        <v>19421</v>
      </c>
      <c r="S2180" s="3">
        <f>IF(O2180="",0,(K2180-R2180)/(Q2180-R2180)*100)</f>
        <v>89.899550474499136</v>
      </c>
    </row>
    <row r="2181" spans="1:19" ht="14.45" x14ac:dyDescent="0.3">
      <c r="A2181">
        <v>12</v>
      </c>
      <c r="C2181" t="str">
        <f t="shared" si="379"/>
        <v>ODS12«</v>
      </c>
      <c r="D2181" s="8" t="s">
        <v>18</v>
      </c>
      <c r="E2181" s="8"/>
      <c r="F2181" s="2"/>
      <c r="G2181" s="2">
        <v>3502</v>
      </c>
      <c r="H2181" s="2"/>
      <c r="I2181" s="2">
        <v>3592</v>
      </c>
      <c r="J2181" s="2"/>
      <c r="K2181" s="2">
        <v>3700</v>
      </c>
      <c r="L2181" s="2"/>
      <c r="N2181">
        <f t="shared" si="386"/>
        <v>1.3844607563452405E-2</v>
      </c>
      <c r="O2181">
        <f t="shared" si="387"/>
        <v>-1.3844607563452405</v>
      </c>
      <c r="P2181" s="5">
        <f t="shared" si="388"/>
        <v>-3.4611518908631012</v>
      </c>
      <c r="Q2181">
        <f t="shared" si="389"/>
        <v>1402</v>
      </c>
      <c r="R2181">
        <f t="shared" si="390"/>
        <v>19421</v>
      </c>
      <c r="S2181" s="3">
        <f>IF(O2181="",0,(K2181-R2181)/(Q2181-R2181)*100)</f>
        <v>87.246795049669785</v>
      </c>
    </row>
    <row r="2182" spans="1:19" ht="14.45" x14ac:dyDescent="0.3">
      <c r="A2182">
        <v>12</v>
      </c>
      <c r="C2182" t="str">
        <f t="shared" si="379"/>
        <v>ODS12«</v>
      </c>
      <c r="D2182" s="8" t="s">
        <v>19</v>
      </c>
      <c r="E2182" s="8"/>
      <c r="F2182" s="2"/>
      <c r="G2182" s="2">
        <v>2002</v>
      </c>
      <c r="H2182" s="2"/>
      <c r="I2182" s="2">
        <v>1495</v>
      </c>
      <c r="J2182" s="2"/>
      <c r="K2182" s="2">
        <v>1402</v>
      </c>
      <c r="L2182" s="2"/>
      <c r="N2182">
        <f t="shared" si="386"/>
        <v>-8.5210891760444274E-2</v>
      </c>
      <c r="O2182">
        <f t="shared" si="387"/>
        <v>8.5210891760444269</v>
      </c>
      <c r="P2182" s="5">
        <f t="shared" si="388"/>
        <v>5</v>
      </c>
      <c r="Q2182">
        <f t="shared" si="389"/>
        <v>1402</v>
      </c>
      <c r="R2182">
        <f t="shared" si="390"/>
        <v>19421</v>
      </c>
      <c r="S2182" s="3">
        <f>IF(O2182="",0,(K2182-R2182)/(Q2182-R2182)*100)</f>
        <v>100</v>
      </c>
    </row>
    <row r="2183" spans="1:19" ht="14.45" x14ac:dyDescent="0.3">
      <c r="A2183">
        <v>12</v>
      </c>
      <c r="C2183" t="str">
        <f t="shared" si="379"/>
        <v>ODS12«</v>
      </c>
      <c r="D2183" s="8" t="s">
        <v>20</v>
      </c>
      <c r="E2183" s="8"/>
      <c r="F2183" s="2"/>
      <c r="G2183" s="2">
        <v>2237</v>
      </c>
      <c r="H2183" s="2"/>
      <c r="I2183" s="2">
        <v>2466</v>
      </c>
      <c r="J2183" s="2"/>
      <c r="K2183" s="2">
        <v>2806</v>
      </c>
      <c r="L2183" s="2"/>
      <c r="N2183">
        <f t="shared" si="386"/>
        <v>5.8291774580976119E-2</v>
      </c>
      <c r="O2183">
        <f t="shared" si="387"/>
        <v>-5.8291774580976119</v>
      </c>
      <c r="P2183" s="5">
        <f t="shared" si="388"/>
        <v>-5</v>
      </c>
      <c r="Q2183">
        <f t="shared" si="389"/>
        <v>1402</v>
      </c>
      <c r="R2183">
        <f t="shared" si="390"/>
        <v>19421</v>
      </c>
      <c r="S2183" s="3">
        <f>IF(O2183="",0,(K2183-R2183)/(Q2183-R2183)*100)</f>
        <v>92.208224651756481</v>
      </c>
    </row>
    <row r="2184" spans="1:19" ht="14.45" x14ac:dyDescent="0.3">
      <c r="A2184">
        <v>12</v>
      </c>
      <c r="C2184" t="str">
        <f t="shared" si="379"/>
        <v>ODS12«</v>
      </c>
      <c r="D2184" s="8" t="s">
        <v>21</v>
      </c>
      <c r="E2184" s="8"/>
      <c r="F2184" s="2"/>
      <c r="G2184" s="2">
        <v>3234</v>
      </c>
      <c r="H2184" s="2"/>
      <c r="I2184" s="2">
        <v>5394</v>
      </c>
      <c r="J2184" s="2"/>
      <c r="K2184" s="2">
        <v>4556</v>
      </c>
      <c r="L2184" s="2"/>
      <c r="N2184">
        <f t="shared" si="386"/>
        <v>8.9459085363827295E-2</v>
      </c>
      <c r="O2184">
        <f t="shared" si="387"/>
        <v>-8.9459085363827295</v>
      </c>
      <c r="P2184" s="5">
        <f t="shared" si="388"/>
        <v>-5</v>
      </c>
      <c r="Q2184">
        <f t="shared" si="389"/>
        <v>1402</v>
      </c>
      <c r="R2184">
        <f t="shared" si="390"/>
        <v>19421</v>
      </c>
      <c r="S2184" s="3">
        <f>IF(O2184="",0,(K2184-R2184)/(Q2184-R2184)*100)</f>
        <v>82.496253954159499</v>
      </c>
    </row>
    <row r="2185" spans="1:19" ht="14.45" x14ac:dyDescent="0.3">
      <c r="A2185">
        <v>12</v>
      </c>
      <c r="C2185" t="str">
        <f t="shared" si="379"/>
        <v>ODS12«</v>
      </c>
      <c r="D2185" s="8" t="s">
        <v>22</v>
      </c>
      <c r="E2185" s="8"/>
      <c r="F2185" s="2"/>
      <c r="G2185" s="2">
        <v>1891</v>
      </c>
      <c r="H2185" s="2"/>
      <c r="I2185" s="2">
        <v>2553</v>
      </c>
      <c r="J2185" s="2"/>
      <c r="K2185" s="2">
        <v>2180</v>
      </c>
      <c r="L2185" s="2"/>
      <c r="N2185">
        <f t="shared" si="386"/>
        <v>3.6194400786797143E-2</v>
      </c>
      <c r="O2185">
        <f t="shared" si="387"/>
        <v>-3.6194400786797143</v>
      </c>
      <c r="P2185" s="5">
        <f t="shared" si="388"/>
        <v>-5</v>
      </c>
      <c r="Q2185">
        <f t="shared" si="389"/>
        <v>1402</v>
      </c>
      <c r="R2185">
        <f t="shared" si="390"/>
        <v>19421</v>
      </c>
      <c r="S2185" s="3">
        <f>IF(O2185="",0,(K2185-R2185)/(Q2185-R2185)*100)</f>
        <v>95.682335312725456</v>
      </c>
    </row>
    <row r="2186" spans="1:19" ht="14.45" x14ac:dyDescent="0.3">
      <c r="A2186">
        <v>12</v>
      </c>
      <c r="C2186" t="str">
        <f t="shared" si="379"/>
        <v>ODS12«</v>
      </c>
      <c r="D2186" s="8" t="s">
        <v>23</v>
      </c>
      <c r="E2186" s="8"/>
      <c r="F2186" s="2"/>
      <c r="G2186" s="2">
        <v>5058</v>
      </c>
      <c r="H2186" s="2"/>
      <c r="I2186" s="2">
        <v>5078</v>
      </c>
      <c r="J2186" s="2"/>
      <c r="K2186" s="2">
        <v>5225</v>
      </c>
      <c r="L2186" s="2"/>
      <c r="N2186">
        <f t="shared" si="386"/>
        <v>8.1539764527054359E-3</v>
      </c>
      <c r="O2186">
        <f t="shared" si="387"/>
        <v>-0.81539764527054359</v>
      </c>
      <c r="P2186" s="5">
        <f t="shared" si="388"/>
        <v>-2.038494113176359</v>
      </c>
      <c r="Q2186">
        <f t="shared" si="389"/>
        <v>1402</v>
      </c>
      <c r="R2186">
        <f t="shared" si="390"/>
        <v>19421</v>
      </c>
      <c r="S2186" s="3">
        <f>IF(O2186="",0,(K2186-R2186)/(Q2186-R2186)*100)</f>
        <v>78.783506298906715</v>
      </c>
    </row>
    <row r="2187" spans="1:19" ht="14.45" x14ac:dyDescent="0.3">
      <c r="A2187">
        <v>12</v>
      </c>
      <c r="C2187" t="str">
        <f t="shared" si="379"/>
        <v>ODS12«</v>
      </c>
      <c r="D2187" s="8" t="s">
        <v>24</v>
      </c>
      <c r="E2187" s="8"/>
      <c r="F2187" s="2"/>
      <c r="G2187" s="2">
        <v>3958</v>
      </c>
      <c r="H2187" s="2"/>
      <c r="I2187" s="2">
        <v>4180</v>
      </c>
      <c r="J2187" s="2"/>
      <c r="K2187" s="2">
        <v>4223</v>
      </c>
      <c r="L2187" s="2"/>
      <c r="N2187">
        <f t="shared" si="386"/>
        <v>1.6333691951542662E-2</v>
      </c>
      <c r="O2187">
        <f t="shared" si="387"/>
        <v>-1.6333691951542662</v>
      </c>
      <c r="P2187" s="5">
        <f t="shared" si="388"/>
        <v>-4.0834229878856654</v>
      </c>
      <c r="Q2187">
        <f t="shared" si="389"/>
        <v>1402</v>
      </c>
      <c r="R2187">
        <f t="shared" si="390"/>
        <v>19421</v>
      </c>
      <c r="S2187" s="3">
        <f>IF(O2187="",0,(K2187-R2187)/(Q2187-R2187)*100)</f>
        <v>84.344303235473674</v>
      </c>
    </row>
    <row r="2188" spans="1:19" ht="14.45" x14ac:dyDescent="0.3">
      <c r="A2188">
        <v>12</v>
      </c>
      <c r="C2188" t="str">
        <f t="shared" si="379"/>
        <v>ODS12«</v>
      </c>
      <c r="D2188" s="8" t="s">
        <v>25</v>
      </c>
      <c r="E2188" s="8"/>
      <c r="F2188" s="2"/>
      <c r="G2188" s="2">
        <v>2246</v>
      </c>
      <c r="H2188" s="2"/>
      <c r="I2188" s="2">
        <v>2295</v>
      </c>
      <c r="J2188" s="2"/>
      <c r="K2188" s="2">
        <v>2631</v>
      </c>
      <c r="L2188" s="2"/>
      <c r="N2188">
        <f t="shared" si="386"/>
        <v>4.0345933734452721E-2</v>
      </c>
      <c r="O2188">
        <f t="shared" si="387"/>
        <v>-4.0345933734452721</v>
      </c>
      <c r="P2188" s="5">
        <f t="shared" si="388"/>
        <v>-5</v>
      </c>
      <c r="Q2188">
        <f t="shared" si="389"/>
        <v>1402</v>
      </c>
      <c r="R2188">
        <f t="shared" si="390"/>
        <v>19421</v>
      </c>
      <c r="S2188" s="3">
        <f>IF(O2188="",0,(K2188-R2188)/(Q2188-R2188)*100)</f>
        <v>93.179421721516178</v>
      </c>
    </row>
    <row r="2189" spans="1:19" ht="14.45" x14ac:dyDescent="0.3">
      <c r="A2189">
        <v>12</v>
      </c>
      <c r="C2189" t="str">
        <f t="shared" si="379"/>
        <v>ODS12«</v>
      </c>
      <c r="D2189" s="8" t="s">
        <v>26</v>
      </c>
      <c r="E2189" s="8"/>
      <c r="F2189" s="2"/>
      <c r="G2189" s="2">
        <v>2236</v>
      </c>
      <c r="H2189" s="2"/>
      <c r="I2189" s="2">
        <v>2428</v>
      </c>
      <c r="J2189" s="2"/>
      <c r="K2189" s="2">
        <v>3085</v>
      </c>
      <c r="L2189" s="2"/>
      <c r="N2189">
        <f t="shared" si="386"/>
        <v>8.3791753794110635E-2</v>
      </c>
      <c r="O2189">
        <f t="shared" si="387"/>
        <v>-8.3791753794110626</v>
      </c>
      <c r="P2189" s="5">
        <f t="shared" si="388"/>
        <v>-5</v>
      </c>
      <c r="Q2189">
        <f t="shared" si="389"/>
        <v>1402</v>
      </c>
      <c r="R2189">
        <f t="shared" si="390"/>
        <v>19421</v>
      </c>
      <c r="S2189" s="3">
        <f>IF(O2189="",0,(K2189-R2189)/(Q2189-R2189)*100)</f>
        <v>90.659859037682438</v>
      </c>
    </row>
    <row r="2190" spans="1:19" ht="14.45" x14ac:dyDescent="0.3">
      <c r="A2190">
        <v>12</v>
      </c>
      <c r="C2190" t="str">
        <f t="shared" si="379"/>
        <v>ODS12«</v>
      </c>
      <c r="D2190" s="8" t="s">
        <v>27</v>
      </c>
      <c r="E2190" s="8"/>
      <c r="F2190" s="2"/>
      <c r="G2190" s="2">
        <v>2100</v>
      </c>
      <c r="H2190" s="2"/>
      <c r="I2190" s="2">
        <v>2168</v>
      </c>
      <c r="J2190" s="2"/>
      <c r="K2190" s="2">
        <v>2230</v>
      </c>
      <c r="L2190" s="2"/>
      <c r="N2190">
        <f t="shared" si="386"/>
        <v>1.5129367650919656E-2</v>
      </c>
      <c r="O2190">
        <f t="shared" si="387"/>
        <v>-1.5129367650919656</v>
      </c>
      <c r="P2190" s="5">
        <f t="shared" si="388"/>
        <v>-3.782341912729914</v>
      </c>
      <c r="Q2190">
        <f t="shared" si="389"/>
        <v>1402</v>
      </c>
      <c r="R2190">
        <f t="shared" si="390"/>
        <v>19421</v>
      </c>
      <c r="S2190" s="3">
        <f>IF(O2190="",0,(K2190-R2190)/(Q2190-R2190)*100)</f>
        <v>95.404850435651255</v>
      </c>
    </row>
    <row r="2191" spans="1:19" ht="14.45" x14ac:dyDescent="0.3">
      <c r="A2191">
        <v>12</v>
      </c>
      <c r="C2191" t="str">
        <f t="shared" si="379"/>
        <v>ODS12«</v>
      </c>
      <c r="D2191" s="8" t="s">
        <v>28</v>
      </c>
      <c r="E2191" s="8"/>
      <c r="F2191" s="2"/>
      <c r="G2191" s="2">
        <v>3803</v>
      </c>
      <c r="H2191" s="2"/>
      <c r="I2191" s="2">
        <v>4272</v>
      </c>
      <c r="J2191" s="2"/>
      <c r="K2191" s="2">
        <v>4270</v>
      </c>
      <c r="L2191" s="2"/>
      <c r="N2191">
        <f t="shared" si="386"/>
        <v>2.9379197412592761E-2</v>
      </c>
      <c r="O2191">
        <f t="shared" si="387"/>
        <v>-2.9379197412592761</v>
      </c>
      <c r="P2191" s="5">
        <f t="shared" si="388"/>
        <v>-5</v>
      </c>
      <c r="Q2191">
        <f t="shared" si="389"/>
        <v>1402</v>
      </c>
      <c r="R2191">
        <f t="shared" si="390"/>
        <v>19421</v>
      </c>
      <c r="S2191" s="3">
        <f>IF(O2191="",0,(K2191-R2191)/(Q2191-R2191)*100)</f>
        <v>84.083467451023921</v>
      </c>
    </row>
    <row r="2192" spans="1:19" ht="14.45" x14ac:dyDescent="0.3">
      <c r="A2192">
        <v>12</v>
      </c>
      <c r="C2192" t="str">
        <f t="shared" si="379"/>
        <v>ODS12«</v>
      </c>
      <c r="D2192" s="8" t="s">
        <v>29</v>
      </c>
      <c r="E2192" s="8"/>
      <c r="F2192" s="2"/>
      <c r="G2192" s="2">
        <v>3470</v>
      </c>
      <c r="H2192" s="2"/>
      <c r="I2192" s="2">
        <v>3526</v>
      </c>
      <c r="J2192" s="2"/>
      <c r="K2192" s="2">
        <v>3636</v>
      </c>
      <c r="L2192" s="2"/>
      <c r="N2192">
        <f t="shared" si="386"/>
        <v>1.1750901282759241E-2</v>
      </c>
      <c r="O2192">
        <f t="shared" si="387"/>
        <v>-1.1750901282759241</v>
      </c>
      <c r="P2192" s="5">
        <f t="shared" si="388"/>
        <v>-2.9377253206898102</v>
      </c>
      <c r="Q2192">
        <f t="shared" si="389"/>
        <v>1402</v>
      </c>
      <c r="R2192">
        <f t="shared" si="390"/>
        <v>19421</v>
      </c>
      <c r="S2192" s="3">
        <f>IF(O2192="",0,(K2192-R2192)/(Q2192-R2192)*100)</f>
        <v>87.601975692324757</v>
      </c>
    </row>
    <row r="2193" spans="1:19" ht="14.45" x14ac:dyDescent="0.3">
      <c r="A2193">
        <v>12</v>
      </c>
      <c r="C2193" t="str">
        <f t="shared" si="379"/>
        <v>ODS12«</v>
      </c>
      <c r="D2193" s="7" t="s">
        <v>109</v>
      </c>
      <c r="E2193" s="7"/>
      <c r="F2193" s="2"/>
      <c r="G2193" s="2"/>
      <c r="H2193" s="2"/>
      <c r="I2193" s="2"/>
      <c r="J2193" s="2"/>
      <c r="K2193" s="2"/>
      <c r="L2193" s="2"/>
      <c r="M2193" s="2"/>
      <c r="S2193" s="3"/>
    </row>
    <row r="2194" spans="1:19" ht="14.45" x14ac:dyDescent="0.3">
      <c r="A2194">
        <v>12</v>
      </c>
      <c r="C2194" t="str">
        <f t="shared" si="379"/>
        <v>ODS12«</v>
      </c>
      <c r="D2194" s="8" t="s">
        <v>2</v>
      </c>
      <c r="E2194" s="8"/>
      <c r="F2194" s="2">
        <v>2.0501999999999998</v>
      </c>
      <c r="G2194" s="2">
        <v>2.0406</v>
      </c>
      <c r="H2194" s="2">
        <v>2.2099000000000002</v>
      </c>
      <c r="I2194" s="2">
        <v>2.2364999999999999</v>
      </c>
      <c r="J2194" s="2">
        <v>2.2477999999999998</v>
      </c>
      <c r="K2194" s="2">
        <v>2.3851</v>
      </c>
      <c r="L2194" s="2">
        <v>2.4346999999999999</v>
      </c>
      <c r="M2194" s="2"/>
      <c r="S2194" s="3"/>
    </row>
    <row r="2195" spans="1:19" ht="14.45" x14ac:dyDescent="0.3">
      <c r="A2195">
        <v>12</v>
      </c>
      <c r="C2195" t="str">
        <f t="shared" si="379"/>
        <v>ODS12«</v>
      </c>
      <c r="D2195" s="8" t="s">
        <v>3</v>
      </c>
      <c r="E2195" s="8"/>
      <c r="F2195" s="2">
        <v>1.9100999999999999</v>
      </c>
      <c r="G2195" s="2">
        <v>1.9252</v>
      </c>
      <c r="H2195" s="2">
        <v>1.9863999999999999</v>
      </c>
      <c r="I2195" s="2">
        <v>1.9308000000000001</v>
      </c>
      <c r="J2195" s="2">
        <v>1.9921</v>
      </c>
      <c r="K2195" s="2">
        <v>2.0042</v>
      </c>
      <c r="L2195" s="2">
        <v>1.9712000000000001</v>
      </c>
      <c r="M2195" s="2"/>
      <c r="S2195" s="3"/>
    </row>
    <row r="2196" spans="1:19" ht="14.45" x14ac:dyDescent="0.3">
      <c r="A2196">
        <v>12</v>
      </c>
      <c r="C2196" t="str">
        <f t="shared" si="379"/>
        <v>ODS12«</v>
      </c>
      <c r="D2196" s="8" t="s">
        <v>4</v>
      </c>
      <c r="E2196" s="8"/>
      <c r="F2196" s="2">
        <v>2.4632000000000001</v>
      </c>
      <c r="G2196" s="2">
        <v>2.5787</v>
      </c>
      <c r="H2196" s="2">
        <v>2.6600999999999999</v>
      </c>
      <c r="I2196" s="2">
        <v>2.6800999999999999</v>
      </c>
      <c r="J2196" s="2">
        <v>2.8832</v>
      </c>
      <c r="K2196" s="2">
        <v>2.9706999999999999</v>
      </c>
      <c r="L2196" s="2">
        <v>3.3130000000000002</v>
      </c>
      <c r="M2196" s="2"/>
      <c r="S2196" s="3"/>
    </row>
    <row r="2197" spans="1:19" ht="14.45" x14ac:dyDescent="0.3">
      <c r="A2197">
        <v>12</v>
      </c>
      <c r="C2197" t="str">
        <f t="shared" si="379"/>
        <v>ODS12«</v>
      </c>
      <c r="D2197" s="8" t="s">
        <v>5</v>
      </c>
      <c r="E2197" s="8"/>
      <c r="F2197" s="2">
        <v>0.31590000000000001</v>
      </c>
      <c r="G2197" s="2">
        <v>0.29370000000000002</v>
      </c>
      <c r="H2197" s="2">
        <v>0.27160000000000001</v>
      </c>
      <c r="I2197" s="2">
        <v>0.3196</v>
      </c>
      <c r="J2197" s="2">
        <v>0.3206</v>
      </c>
      <c r="K2197" s="2">
        <v>0.32200000000000001</v>
      </c>
      <c r="L2197" s="2">
        <v>0.32879999999999998</v>
      </c>
      <c r="M2197" s="2"/>
      <c r="S2197" s="3"/>
    </row>
    <row r="2198" spans="1:19" ht="14.45" x14ac:dyDescent="0.3">
      <c r="A2198">
        <v>12</v>
      </c>
      <c r="C2198" t="str">
        <f t="shared" ref="C2198:C2261" si="391">IF(B2198="","ODS"&amp;A2198&amp;"«","ODS"&amp;A2198&amp;"«"&amp;" e ODS"&amp;B2198&amp;"«")</f>
        <v>ODS12«</v>
      </c>
      <c r="D2198" s="8" t="s">
        <v>6</v>
      </c>
      <c r="E2198" s="8"/>
      <c r="F2198" s="2">
        <v>1.4633</v>
      </c>
      <c r="G2198" s="2">
        <v>1.4468000000000001</v>
      </c>
      <c r="H2198" s="2">
        <v>1.4867999999999999</v>
      </c>
      <c r="I2198" s="2">
        <v>1.4271</v>
      </c>
      <c r="J2198" s="2">
        <v>1.2681</v>
      </c>
      <c r="K2198" s="2">
        <v>1.3073999999999999</v>
      </c>
      <c r="L2198" s="2">
        <v>1.2776000000000001</v>
      </c>
      <c r="M2198" s="2"/>
      <c r="S2198" s="3"/>
    </row>
    <row r="2199" spans="1:19" ht="14.45" x14ac:dyDescent="0.3">
      <c r="A2199">
        <v>12</v>
      </c>
      <c r="C2199" t="str">
        <f t="shared" si="391"/>
        <v>ODS12«</v>
      </c>
      <c r="D2199" s="8" t="s">
        <v>7</v>
      </c>
      <c r="E2199" s="8"/>
      <c r="F2199" s="2">
        <v>1.0313000000000001</v>
      </c>
      <c r="G2199" s="2">
        <v>1.1231</v>
      </c>
      <c r="H2199" s="2">
        <v>1.0872999999999999</v>
      </c>
      <c r="I2199" s="2">
        <v>1.0979000000000001</v>
      </c>
      <c r="J2199" s="2">
        <v>1.1584000000000001</v>
      </c>
      <c r="K2199" s="2">
        <v>1.1516</v>
      </c>
      <c r="L2199" s="2">
        <v>1.101</v>
      </c>
      <c r="M2199" s="2"/>
      <c r="S2199" s="3"/>
    </row>
    <row r="2200" spans="1:19" ht="14.45" x14ac:dyDescent="0.3">
      <c r="A2200">
        <v>12</v>
      </c>
      <c r="C2200" t="str">
        <f t="shared" si="391"/>
        <v>ODS12«</v>
      </c>
      <c r="D2200" s="8" t="s">
        <v>8</v>
      </c>
      <c r="E2200" s="8"/>
      <c r="F2200" s="2">
        <v>2.0246</v>
      </c>
      <c r="G2200" s="2">
        <v>2.0468999999999999</v>
      </c>
      <c r="H2200" s="2">
        <v>2.0226000000000002</v>
      </c>
      <c r="I2200" s="2">
        <v>2.0253999999999999</v>
      </c>
      <c r="J2200" s="2">
        <v>1.9975000000000001</v>
      </c>
      <c r="K2200" s="2">
        <v>2.0482999999999998</v>
      </c>
      <c r="L2200" s="2">
        <v>2.0312999999999999</v>
      </c>
      <c r="M2200" s="2"/>
      <c r="S2200" s="3"/>
    </row>
    <row r="2201" spans="1:19" ht="14.45" x14ac:dyDescent="0.3">
      <c r="A2201">
        <v>12</v>
      </c>
      <c r="C2201" t="str">
        <f t="shared" si="391"/>
        <v>ODS12«</v>
      </c>
      <c r="D2201" s="8" t="s">
        <v>9</v>
      </c>
      <c r="E2201" s="8"/>
      <c r="F2201" s="2">
        <v>1.1635</v>
      </c>
      <c r="G2201" s="2">
        <v>1.0871</v>
      </c>
      <c r="H2201" s="2">
        <v>1.1431</v>
      </c>
      <c r="I2201" s="2">
        <v>1.1738999999999999</v>
      </c>
      <c r="J2201" s="2">
        <v>1.171</v>
      </c>
      <c r="K2201" s="2">
        <v>1.151</v>
      </c>
      <c r="L2201" s="2">
        <v>1.2204999999999999</v>
      </c>
      <c r="M2201" s="2"/>
      <c r="S2201" s="3"/>
    </row>
    <row r="2202" spans="1:19" ht="14.45" x14ac:dyDescent="0.3">
      <c r="A2202">
        <v>12</v>
      </c>
      <c r="C2202" t="str">
        <f t="shared" si="391"/>
        <v>ODS12«</v>
      </c>
      <c r="D2202" s="8" t="s">
        <v>10</v>
      </c>
      <c r="E2202" s="8"/>
      <c r="F2202" s="2">
        <v>1.4047000000000001</v>
      </c>
      <c r="G2202" s="2">
        <v>1.3422000000000001</v>
      </c>
      <c r="H2202" s="2">
        <v>1.3521000000000001</v>
      </c>
      <c r="I2202" s="2">
        <v>1.4444999999999999</v>
      </c>
      <c r="J2202" s="2">
        <v>1.4819</v>
      </c>
      <c r="K2202" s="2">
        <v>1.3979999999999999</v>
      </c>
      <c r="L2202" s="2">
        <v>1.3895999999999999</v>
      </c>
      <c r="M2202" s="2"/>
      <c r="S2202" s="3"/>
    </row>
    <row r="2203" spans="1:19" ht="14.45" x14ac:dyDescent="0.3">
      <c r="A2203">
        <v>12</v>
      </c>
      <c r="C2203" t="str">
        <f t="shared" si="391"/>
        <v>ODS12«</v>
      </c>
      <c r="D2203" s="8" t="s">
        <v>11</v>
      </c>
      <c r="E2203" s="8"/>
      <c r="F2203" s="2">
        <v>2.6227</v>
      </c>
      <c r="G2203" s="2">
        <v>2.6322999999999999</v>
      </c>
      <c r="H2203" s="2">
        <v>2.6145</v>
      </c>
      <c r="I2203" s="2">
        <v>2.7599</v>
      </c>
      <c r="J2203" s="2">
        <v>2.7841</v>
      </c>
      <c r="K2203" s="2">
        <v>2.7484999999999999</v>
      </c>
      <c r="L2203" s="2">
        <v>2.8647</v>
      </c>
      <c r="M2203" s="2"/>
      <c r="S2203" s="3"/>
    </row>
    <row r="2204" spans="1:19" ht="14.45" x14ac:dyDescent="0.3">
      <c r="A2204">
        <v>12</v>
      </c>
      <c r="C2204" t="str">
        <f t="shared" si="391"/>
        <v>ODS12«</v>
      </c>
      <c r="D2204" s="8" t="s">
        <v>12</v>
      </c>
      <c r="E2204" s="8"/>
      <c r="F2204" s="2">
        <v>0.44669999999999999</v>
      </c>
      <c r="G2204" s="2">
        <v>0.48499999999999999</v>
      </c>
      <c r="H2204" s="2">
        <v>0.51290000000000002</v>
      </c>
      <c r="I2204" s="2">
        <v>0.5343</v>
      </c>
      <c r="J2204" s="2">
        <v>0.4738</v>
      </c>
      <c r="K2204" s="2">
        <v>0.47299999999999998</v>
      </c>
      <c r="L2204" s="2">
        <v>0.5151</v>
      </c>
      <c r="M2204" s="2"/>
      <c r="S2204" s="3"/>
    </row>
    <row r="2205" spans="1:19" ht="14.45" x14ac:dyDescent="0.3">
      <c r="A2205">
        <v>12</v>
      </c>
      <c r="C2205" t="str">
        <f t="shared" si="391"/>
        <v>ODS12«</v>
      </c>
      <c r="D2205" s="8" t="s">
        <v>13</v>
      </c>
      <c r="E2205" s="8"/>
      <c r="F2205" s="2">
        <v>0.92810000000000004</v>
      </c>
      <c r="G2205" s="2">
        <v>1.1086</v>
      </c>
      <c r="H2205" s="2">
        <v>1.129</v>
      </c>
      <c r="I2205" s="2">
        <v>1.1207</v>
      </c>
      <c r="J2205" s="2">
        <v>1.1025</v>
      </c>
      <c r="K2205" s="2">
        <v>1.0663</v>
      </c>
      <c r="L2205" s="2">
        <v>1.1483000000000001</v>
      </c>
      <c r="M2205" s="2"/>
      <c r="S2205" s="3"/>
    </row>
    <row r="2206" spans="1:19" ht="14.45" x14ac:dyDescent="0.3">
      <c r="A2206">
        <v>12</v>
      </c>
      <c r="C2206" t="str">
        <f t="shared" si="391"/>
        <v>ODS12«</v>
      </c>
      <c r="D2206" s="8" t="s">
        <v>14</v>
      </c>
      <c r="E2206" s="8"/>
      <c r="F2206" s="2">
        <v>2.6160999999999999</v>
      </c>
      <c r="G2206" s="2">
        <v>2.6730999999999998</v>
      </c>
      <c r="H2206" s="2">
        <v>2.8386</v>
      </c>
      <c r="I2206" s="2">
        <v>2.9287999999999998</v>
      </c>
      <c r="J2206" s="2">
        <v>2.7753999999999999</v>
      </c>
      <c r="K2206" s="2">
        <v>2.8650000000000002</v>
      </c>
      <c r="L2206" s="2">
        <v>2.9159000000000002</v>
      </c>
      <c r="M2206" s="2"/>
      <c r="S2206" s="3"/>
    </row>
    <row r="2207" spans="1:19" ht="14.45" x14ac:dyDescent="0.3">
      <c r="A2207">
        <v>12</v>
      </c>
      <c r="C2207" t="str">
        <f t="shared" si="391"/>
        <v>ODS12«</v>
      </c>
      <c r="D2207" s="8" t="s">
        <v>15</v>
      </c>
      <c r="E2207" s="8"/>
      <c r="F2207" s="2">
        <v>1.3562000000000001</v>
      </c>
      <c r="G2207" s="2">
        <v>1.3372999999999999</v>
      </c>
      <c r="H2207" s="2">
        <v>1.3917999999999999</v>
      </c>
      <c r="I2207" s="2">
        <v>1.4765999999999999</v>
      </c>
      <c r="J2207" s="2">
        <v>1.5585</v>
      </c>
      <c r="K2207" s="2">
        <v>1.6134999999999999</v>
      </c>
      <c r="L2207" s="2">
        <v>1.8592</v>
      </c>
      <c r="M2207" s="2"/>
      <c r="S2207" s="3"/>
    </row>
    <row r="2208" spans="1:19" ht="14.45" x14ac:dyDescent="0.3">
      <c r="A2208">
        <v>12</v>
      </c>
      <c r="C2208" t="str">
        <f t="shared" si="391"/>
        <v>ODS12«</v>
      </c>
      <c r="D2208" s="8" t="s">
        <v>16</v>
      </c>
      <c r="E2208" s="8"/>
      <c r="F2208" s="2">
        <v>1.0286999999999999</v>
      </c>
      <c r="G2208" s="2">
        <v>0.83189999999999997</v>
      </c>
      <c r="H2208" s="2">
        <v>0.87909999999999999</v>
      </c>
      <c r="I2208" s="2">
        <v>0.93910000000000005</v>
      </c>
      <c r="J2208" s="2">
        <v>0.87329999999999997</v>
      </c>
      <c r="K2208" s="2">
        <v>0.79769999999999996</v>
      </c>
      <c r="L2208" s="2">
        <v>0.74870000000000003</v>
      </c>
      <c r="M2208" s="2"/>
      <c r="S2208" s="3"/>
    </row>
    <row r="2209" spans="1:19" ht="14.45" x14ac:dyDescent="0.3">
      <c r="A2209">
        <v>12</v>
      </c>
      <c r="C2209" t="str">
        <f t="shared" si="391"/>
        <v>ODS12«</v>
      </c>
      <c r="D2209" s="8" t="s">
        <v>17</v>
      </c>
      <c r="E2209" s="8"/>
      <c r="F2209" s="2">
        <v>1.7876000000000001</v>
      </c>
      <c r="G2209" s="2">
        <v>2.004</v>
      </c>
      <c r="H2209" s="2">
        <v>2.4180000000000001</v>
      </c>
      <c r="I2209" s="2">
        <v>2.3268</v>
      </c>
      <c r="J2209" s="2">
        <v>2.3708</v>
      </c>
      <c r="K2209" s="2">
        <v>2.4</v>
      </c>
      <c r="L2209" s="2">
        <v>2.4906999999999999</v>
      </c>
      <c r="M2209" s="2"/>
      <c r="S2209" s="3"/>
    </row>
    <row r="2210" spans="1:19" ht="14.45" x14ac:dyDescent="0.3">
      <c r="A2210">
        <v>12</v>
      </c>
      <c r="C2210" t="str">
        <f t="shared" si="391"/>
        <v>ODS12«</v>
      </c>
      <c r="D2210" s="8" t="s">
        <v>18</v>
      </c>
      <c r="E2210" s="8"/>
      <c r="F2210" s="2">
        <v>3.0817999999999999</v>
      </c>
      <c r="G2210" s="2">
        <v>3.0994000000000002</v>
      </c>
      <c r="H2210" s="2">
        <v>3.2252999999999998</v>
      </c>
      <c r="I2210" s="2">
        <v>3.2555000000000001</v>
      </c>
      <c r="J2210" s="2">
        <v>3.3298999999999999</v>
      </c>
      <c r="K2210" s="2">
        <v>3.3</v>
      </c>
      <c r="L2210" s="2">
        <v>3.3047</v>
      </c>
      <c r="M2210" s="2"/>
      <c r="S2210" s="3"/>
    </row>
    <row r="2211" spans="1:19" ht="14.45" x14ac:dyDescent="0.3">
      <c r="A2211">
        <v>12</v>
      </c>
      <c r="C2211" t="str">
        <f t="shared" si="391"/>
        <v>ODS12«</v>
      </c>
      <c r="D2211" s="8" t="s">
        <v>19</v>
      </c>
      <c r="E2211" s="8"/>
      <c r="F2211" s="2">
        <v>0.80620000000000003</v>
      </c>
      <c r="G2211" s="2">
        <v>0.86019999999999996</v>
      </c>
      <c r="H2211" s="2">
        <v>0.82950000000000002</v>
      </c>
      <c r="I2211" s="2">
        <v>0.94159999999999999</v>
      </c>
      <c r="J2211" s="2">
        <v>0.87260000000000004</v>
      </c>
      <c r="K2211" s="2">
        <v>0.83640000000000003</v>
      </c>
      <c r="L2211" s="2">
        <v>0.91</v>
      </c>
      <c r="M2211" s="2"/>
      <c r="S2211" s="3"/>
    </row>
    <row r="2212" spans="1:19" ht="14.45" x14ac:dyDescent="0.3">
      <c r="A2212">
        <v>12</v>
      </c>
      <c r="C2212" t="str">
        <f t="shared" si="391"/>
        <v>ODS12«</v>
      </c>
      <c r="D2212" s="8" t="s">
        <v>20</v>
      </c>
      <c r="E2212" s="8"/>
      <c r="F2212" s="2">
        <v>0.68769999999999998</v>
      </c>
      <c r="G2212" s="2">
        <v>0.75829999999999997</v>
      </c>
      <c r="H2212" s="2">
        <v>0.77390000000000003</v>
      </c>
      <c r="I2212" s="2">
        <v>0.76649999999999996</v>
      </c>
      <c r="J2212" s="2">
        <v>0.71360000000000001</v>
      </c>
      <c r="K2212" s="2">
        <v>0.75209999999999999</v>
      </c>
      <c r="L2212" s="2">
        <v>0.73870000000000002</v>
      </c>
      <c r="M2212" s="2"/>
      <c r="S2212" s="3"/>
    </row>
    <row r="2213" spans="1:19" ht="14.45" x14ac:dyDescent="0.3">
      <c r="A2213">
        <v>12</v>
      </c>
      <c r="C2213" t="str">
        <f t="shared" si="391"/>
        <v>ODS12«</v>
      </c>
      <c r="D2213" s="8" t="s">
        <v>21</v>
      </c>
      <c r="E2213" s="8"/>
      <c r="F2213" s="2">
        <v>3.7646000000000002</v>
      </c>
      <c r="G2213" s="2">
        <v>3.7376999999999998</v>
      </c>
      <c r="H2213" s="2">
        <v>3.4182000000000001</v>
      </c>
      <c r="I2213" s="2">
        <v>3.512</v>
      </c>
      <c r="J2213" s="2">
        <v>3.3831000000000002</v>
      </c>
      <c r="K2213" s="2">
        <v>3.6728000000000001</v>
      </c>
      <c r="L2213" s="2">
        <v>3.8834</v>
      </c>
      <c r="M2213" s="2"/>
      <c r="S2213" s="3"/>
    </row>
    <row r="2214" spans="1:19" ht="14.45" x14ac:dyDescent="0.3">
      <c r="A2214">
        <v>12</v>
      </c>
      <c r="C2214" t="str">
        <f t="shared" si="391"/>
        <v>ODS12«</v>
      </c>
      <c r="D2214" s="8" t="s">
        <v>22</v>
      </c>
      <c r="E2214" s="8"/>
      <c r="F2214" s="2">
        <v>1.9424999999999999</v>
      </c>
      <c r="G2214" s="2">
        <v>1.5262</v>
      </c>
      <c r="H2214" s="2">
        <v>1.4200999999999999</v>
      </c>
      <c r="I2214" s="2">
        <v>1.4819</v>
      </c>
      <c r="J2214" s="2">
        <v>1.8271999999999999</v>
      </c>
      <c r="K2214" s="2">
        <v>1.6236999999999999</v>
      </c>
      <c r="L2214" s="2">
        <v>1.7266999999999999</v>
      </c>
      <c r="M2214" s="2"/>
      <c r="S2214" s="3"/>
    </row>
    <row r="2215" spans="1:19" ht="14.45" x14ac:dyDescent="0.3">
      <c r="A2215">
        <v>12</v>
      </c>
      <c r="C2215" t="str">
        <f t="shared" si="391"/>
        <v>ODS12«</v>
      </c>
      <c r="D2215" s="8" t="s">
        <v>23</v>
      </c>
      <c r="E2215" s="8"/>
      <c r="F2215" s="2">
        <v>3.7829000000000002</v>
      </c>
      <c r="G2215" s="2">
        <v>3.7320000000000002</v>
      </c>
      <c r="H2215" s="2">
        <v>3.5449000000000002</v>
      </c>
      <c r="I2215" s="2">
        <v>4.0096999999999996</v>
      </c>
      <c r="J2215" s="2">
        <v>4.4573999999999998</v>
      </c>
      <c r="K2215" s="2">
        <v>4.4191000000000003</v>
      </c>
      <c r="L2215" s="2">
        <v>4.4207999999999998</v>
      </c>
      <c r="M2215" s="2"/>
      <c r="S2215" s="3"/>
    </row>
    <row r="2216" spans="1:19" ht="14.45" x14ac:dyDescent="0.3">
      <c r="A2216">
        <v>12</v>
      </c>
      <c r="C2216" t="str">
        <f t="shared" si="391"/>
        <v>ODS12«</v>
      </c>
      <c r="D2216" s="8" t="s">
        <v>24</v>
      </c>
      <c r="E2216" s="8"/>
      <c r="F2216" s="2">
        <v>0.5958</v>
      </c>
      <c r="G2216" s="2">
        <v>0.61799999999999999</v>
      </c>
      <c r="H2216" s="2">
        <v>0.65300000000000002</v>
      </c>
      <c r="I2216" s="2">
        <v>0.64419999999999999</v>
      </c>
      <c r="J2216" s="2">
        <v>0.63929999999999998</v>
      </c>
      <c r="K2216" s="2">
        <v>0.65139999999999998</v>
      </c>
      <c r="L2216" s="2">
        <v>0.70979999999999999</v>
      </c>
      <c r="M2216" s="2"/>
      <c r="S2216" s="3"/>
    </row>
    <row r="2217" spans="1:19" ht="14.45" x14ac:dyDescent="0.3">
      <c r="A2217">
        <v>12</v>
      </c>
      <c r="C2217" t="str">
        <f t="shared" si="391"/>
        <v>ODS12«</v>
      </c>
      <c r="D2217" s="8" t="s">
        <v>25</v>
      </c>
      <c r="E2217" s="8"/>
      <c r="F2217" s="2">
        <v>1.1504000000000001</v>
      </c>
      <c r="G2217" s="2">
        <v>1.0959000000000001</v>
      </c>
      <c r="H2217" s="2">
        <v>1.1049</v>
      </c>
      <c r="I2217" s="2">
        <v>1.1392</v>
      </c>
      <c r="J2217" s="2">
        <v>1.0778000000000001</v>
      </c>
      <c r="K2217" s="2">
        <v>1.069</v>
      </c>
      <c r="L2217" s="2">
        <v>1.0694999999999999</v>
      </c>
      <c r="M2217" s="2"/>
      <c r="S2217" s="3"/>
    </row>
    <row r="2218" spans="1:19" ht="14.45" x14ac:dyDescent="0.3">
      <c r="A2218">
        <v>12</v>
      </c>
      <c r="C2218" t="str">
        <f t="shared" si="391"/>
        <v>ODS12«</v>
      </c>
      <c r="D2218" s="8" t="s">
        <v>26</v>
      </c>
      <c r="E2218" s="8"/>
      <c r="F2218" s="2">
        <v>1.0152000000000001</v>
      </c>
      <c r="G2218" s="2">
        <v>1.0084</v>
      </c>
      <c r="H2218" s="2">
        <v>1.0187999999999999</v>
      </c>
      <c r="I2218" s="2">
        <v>1.0580000000000001</v>
      </c>
      <c r="J2218" s="2">
        <v>1.0967</v>
      </c>
      <c r="K2218" s="2">
        <v>1.1042000000000001</v>
      </c>
      <c r="L2218" s="2">
        <v>1.1222000000000001</v>
      </c>
      <c r="M2218" s="2"/>
      <c r="S2218" s="3"/>
    </row>
    <row r="2219" spans="1:19" ht="14.45" x14ac:dyDescent="0.3">
      <c r="A2219">
        <v>12</v>
      </c>
      <c r="C2219" t="str">
        <f t="shared" si="391"/>
        <v>ODS12«</v>
      </c>
      <c r="D2219" s="8" t="s">
        <v>27</v>
      </c>
      <c r="E2219" s="8"/>
      <c r="F2219" s="2">
        <v>0.3755</v>
      </c>
      <c r="G2219" s="2">
        <v>0.3735</v>
      </c>
      <c r="H2219" s="2">
        <v>0.32550000000000001</v>
      </c>
      <c r="I2219" s="2">
        <v>0.3372</v>
      </c>
      <c r="J2219" s="2">
        <v>0.39029999999999998</v>
      </c>
      <c r="K2219" s="2">
        <v>0.37840000000000001</v>
      </c>
      <c r="L2219" s="2">
        <v>0.37259999999999999</v>
      </c>
      <c r="M2219" s="2"/>
      <c r="S2219" s="3"/>
    </row>
    <row r="2220" spans="1:19" ht="14.45" x14ac:dyDescent="0.3">
      <c r="A2220">
        <v>12</v>
      </c>
      <c r="C2220" t="str">
        <f t="shared" si="391"/>
        <v>ODS12«</v>
      </c>
      <c r="D2220" s="8" t="s">
        <v>28</v>
      </c>
      <c r="E2220" s="8"/>
      <c r="F2220" s="2">
        <v>1.7405999999999999</v>
      </c>
      <c r="G2220" s="2">
        <v>1.7448999999999999</v>
      </c>
      <c r="H2220" s="2">
        <v>1.8445</v>
      </c>
      <c r="I2220" s="2">
        <v>1.8413999999999999</v>
      </c>
      <c r="J2220" s="2">
        <v>1.7927999999999999</v>
      </c>
      <c r="K2220" s="2">
        <v>1.7655000000000001</v>
      </c>
      <c r="L2220" s="2">
        <v>1.7799</v>
      </c>
      <c r="M2220" s="2"/>
      <c r="S2220" s="3"/>
    </row>
    <row r="2221" spans="1:19" ht="14.45" x14ac:dyDescent="0.3">
      <c r="A2221">
        <v>12</v>
      </c>
      <c r="C2221" t="str">
        <f t="shared" si="391"/>
        <v>ODS12«</v>
      </c>
      <c r="D2221" s="8" t="s">
        <v>29</v>
      </c>
      <c r="E2221" s="8"/>
      <c r="F2221" s="2">
        <v>1.8387</v>
      </c>
      <c r="G2221" s="2">
        <v>1.8460000000000001</v>
      </c>
      <c r="H2221" s="2">
        <v>1.8944000000000001</v>
      </c>
      <c r="I2221" s="2">
        <v>1.9345000000000001</v>
      </c>
      <c r="J2221" s="2">
        <v>1.9332</v>
      </c>
      <c r="K2221" s="2">
        <v>1.9435</v>
      </c>
      <c r="L2221" s="2">
        <v>1.9822</v>
      </c>
      <c r="M2221" s="2"/>
      <c r="S2221" s="3"/>
    </row>
    <row r="2222" spans="1:19" ht="14.45" x14ac:dyDescent="0.3">
      <c r="A2222">
        <v>12</v>
      </c>
      <c r="B2222">
        <v>8</v>
      </c>
      <c r="C2222" t="str">
        <f t="shared" si="391"/>
        <v>ODS12« e ODS8«</v>
      </c>
      <c r="D2222" s="7" t="s">
        <v>110</v>
      </c>
      <c r="E2222" s="7"/>
      <c r="F2222" s="2"/>
      <c r="G2222" s="2"/>
      <c r="H2222" s="2"/>
      <c r="I2222" s="2"/>
      <c r="J2222" s="2"/>
      <c r="K2222" s="2"/>
      <c r="L2222" s="2"/>
      <c r="M2222" s="2"/>
      <c r="O2222" t="s">
        <v>195</v>
      </c>
      <c r="S2222" s="3"/>
    </row>
    <row r="2223" spans="1:19" ht="14.45" x14ac:dyDescent="0.3">
      <c r="A2223">
        <v>12</v>
      </c>
      <c r="B2223">
        <v>8</v>
      </c>
      <c r="C2223" t="str">
        <f t="shared" si="391"/>
        <v>ODS12« e ODS8«</v>
      </c>
      <c r="D2223" s="8" t="s">
        <v>2</v>
      </c>
      <c r="E2223" s="8"/>
      <c r="F2223" s="2">
        <v>0.70350000000000001</v>
      </c>
      <c r="G2223" s="2">
        <v>0.77439999999999998</v>
      </c>
      <c r="H2223" s="2">
        <v>0.81440000000000001</v>
      </c>
      <c r="I2223" s="2">
        <v>0.8488</v>
      </c>
      <c r="J2223" s="2">
        <v>0.75949999999999995</v>
      </c>
      <c r="K2223" s="2">
        <v>0.77700000000000002</v>
      </c>
      <c r="L2223" s="2">
        <v>0.85560000000000003</v>
      </c>
      <c r="M2223" s="2"/>
      <c r="N2223">
        <f>(L2223/G2223)^(1/5)-1</f>
        <v>2.0143076205824784E-2</v>
      </c>
      <c r="O2223">
        <f>N2223*100</f>
        <v>2.0143076205824784</v>
      </c>
      <c r="P2223">
        <f>IF(O2223&lt;-2,-5,IF(O2223&gt;2,5,2.5*O2223))</f>
        <v>5</v>
      </c>
      <c r="Q2223">
        <f>MAX($L$2223:$L$2249)</f>
        <v>4.2088999999999999</v>
      </c>
      <c r="R2223">
        <f>MIN($L$2223:$L$2249)</f>
        <v>0.79330000000000001</v>
      </c>
      <c r="S2223" s="3">
        <f>(L2223-R2223)/(Q2223-R2223)*100</f>
        <v>1.8239840730764734</v>
      </c>
    </row>
    <row r="2224" spans="1:19" ht="14.45" x14ac:dyDescent="0.3">
      <c r="A2224">
        <v>12</v>
      </c>
      <c r="B2224">
        <v>8</v>
      </c>
      <c r="C2224" t="str">
        <f t="shared" si="391"/>
        <v>ODS12« e ODS8«</v>
      </c>
      <c r="D2224" s="8" t="s">
        <v>3</v>
      </c>
      <c r="E2224" s="8"/>
      <c r="F2224" s="2">
        <v>1.0324</v>
      </c>
      <c r="G2224" s="2">
        <v>1.0659000000000001</v>
      </c>
      <c r="H2224" s="2">
        <v>1.1400999999999999</v>
      </c>
      <c r="I2224" s="2">
        <v>1.1101000000000001</v>
      </c>
      <c r="J2224" s="2">
        <v>1.1014999999999999</v>
      </c>
      <c r="K2224" s="2">
        <v>1.1194</v>
      </c>
      <c r="L2224" s="2">
        <v>1.2396</v>
      </c>
      <c r="M2224" s="2"/>
      <c r="N2224">
        <f>(L2224/G2224)^(1/5)-1</f>
        <v>3.0654303674239936E-2</v>
      </c>
      <c r="O2224">
        <f t="shared" ref="O2224:O2250" si="392">N2224*100</f>
        <v>3.0654303674239936</v>
      </c>
      <c r="P2224">
        <f t="shared" ref="P2224:P2250" si="393">IF(O2224&lt;-2,-5,IF(O2224&gt;2,5,2.5*O2224))</f>
        <v>5</v>
      </c>
      <c r="Q2224">
        <f t="shared" ref="Q2224:Q2250" si="394">MAX($L$2223:$L$2249)</f>
        <v>4.2088999999999999</v>
      </c>
      <c r="R2224">
        <f t="shared" ref="R2224:R2250" si="395">MIN($L$2223:$L$2249)</f>
        <v>0.79330000000000001</v>
      </c>
      <c r="S2224" s="3">
        <f>(L2224-R2224)/(Q2224-R2224)*100</f>
        <v>13.06651832767303</v>
      </c>
    </row>
    <row r="2225" spans="1:19" ht="14.45" x14ac:dyDescent="0.3">
      <c r="A2225">
        <v>12</v>
      </c>
      <c r="B2225">
        <v>8</v>
      </c>
      <c r="C2225" t="str">
        <f t="shared" si="391"/>
        <v>ODS12« e ODS8«</v>
      </c>
      <c r="D2225" s="8" t="s">
        <v>4</v>
      </c>
      <c r="E2225" s="8"/>
      <c r="F2225" s="2">
        <v>0.70030000000000003</v>
      </c>
      <c r="G2225" s="2">
        <v>0.66810000000000003</v>
      </c>
      <c r="H2225" s="2">
        <v>0.61870000000000003</v>
      </c>
      <c r="I2225" s="2">
        <v>0.73409999999999997</v>
      </c>
      <c r="J2225" s="2">
        <v>0.74490000000000001</v>
      </c>
      <c r="K2225" s="2">
        <v>0.75800000000000001</v>
      </c>
      <c r="L2225" s="2">
        <v>0.79330000000000001</v>
      </c>
      <c r="M2225" s="2"/>
      <c r="N2225">
        <f>(L2225/G2225)^(1/5)-1</f>
        <v>3.4949589232196487E-2</v>
      </c>
      <c r="O2225">
        <f t="shared" si="392"/>
        <v>3.4949589232196487</v>
      </c>
      <c r="P2225">
        <f t="shared" si="393"/>
        <v>5</v>
      </c>
      <c r="Q2225">
        <f t="shared" si="394"/>
        <v>4.2088999999999999</v>
      </c>
      <c r="R2225">
        <f t="shared" si="395"/>
        <v>0.79330000000000001</v>
      </c>
      <c r="S2225" s="3">
        <f>(L2225-R2225)/(Q2225-R2225)*100</f>
        <v>0</v>
      </c>
    </row>
    <row r="2226" spans="1:19" ht="14.45" x14ac:dyDescent="0.3">
      <c r="A2226">
        <v>12</v>
      </c>
      <c r="B2226">
        <v>8</v>
      </c>
      <c r="C2226" t="str">
        <f t="shared" si="391"/>
        <v>ODS12« e ODS8«</v>
      </c>
      <c r="D2226" s="8" t="s">
        <v>5</v>
      </c>
      <c r="E2226" s="8"/>
      <c r="F2226" s="2">
        <v>1.4906999999999999</v>
      </c>
      <c r="G2226" s="2">
        <v>1.5169999999999999</v>
      </c>
      <c r="H2226" s="2">
        <v>1.5275000000000001</v>
      </c>
      <c r="I2226" s="2">
        <v>1.5963000000000001</v>
      </c>
      <c r="J2226" s="2">
        <v>1.6782999999999999</v>
      </c>
      <c r="K2226" s="2">
        <v>1.7219</v>
      </c>
      <c r="L2226" s="2">
        <v>1.7776000000000001</v>
      </c>
      <c r="M2226" s="2"/>
      <c r="N2226">
        <f>(L2226/G2226)^(1/5)-1</f>
        <v>3.2213874073949711E-2</v>
      </c>
      <c r="O2226">
        <f t="shared" si="392"/>
        <v>3.2213874073949711</v>
      </c>
      <c r="P2226">
        <f t="shared" si="393"/>
        <v>5</v>
      </c>
      <c r="Q2226">
        <f t="shared" si="394"/>
        <v>4.2088999999999999</v>
      </c>
      <c r="R2226">
        <f t="shared" si="395"/>
        <v>0.79330000000000001</v>
      </c>
      <c r="S2226" s="3">
        <f>(L2226-R2226)/(Q2226-R2226)*100</f>
        <v>28.817777257290082</v>
      </c>
    </row>
    <row r="2227" spans="1:19" ht="14.45" x14ac:dyDescent="0.3">
      <c r="A2227">
        <v>12</v>
      </c>
      <c r="B2227">
        <v>8</v>
      </c>
      <c r="C2227" t="str">
        <f t="shared" si="391"/>
        <v>ODS12« e ODS8«</v>
      </c>
      <c r="D2227" s="8" t="s">
        <v>6</v>
      </c>
      <c r="E2227" s="8"/>
      <c r="F2227" s="2">
        <v>1.3162</v>
      </c>
      <c r="G2227" s="2">
        <v>1.4246000000000001</v>
      </c>
      <c r="H2227" s="2">
        <v>1.3786</v>
      </c>
      <c r="I2227" s="2">
        <v>1.5654999999999999</v>
      </c>
      <c r="J2227" s="2">
        <v>1.4710000000000001</v>
      </c>
      <c r="K2227" s="2">
        <v>1.4361999999999999</v>
      </c>
      <c r="L2227" s="2">
        <v>1.5704</v>
      </c>
      <c r="M2227" s="2"/>
      <c r="N2227">
        <f>(L2227/G2227)^(1/5)-1</f>
        <v>1.96789861324278E-2</v>
      </c>
      <c r="O2227">
        <f t="shared" si="392"/>
        <v>1.96789861324278</v>
      </c>
      <c r="P2227">
        <f t="shared" si="393"/>
        <v>4.9197465331069505</v>
      </c>
      <c r="Q2227">
        <f t="shared" si="394"/>
        <v>4.2088999999999999</v>
      </c>
      <c r="R2227">
        <f t="shared" si="395"/>
        <v>0.79330000000000001</v>
      </c>
      <c r="S2227" s="3">
        <f>(L2227-R2227)/(Q2227-R2227)*100</f>
        <v>22.751493149080691</v>
      </c>
    </row>
    <row r="2228" spans="1:19" ht="14.45" x14ac:dyDescent="0.3">
      <c r="A2228">
        <v>12</v>
      </c>
      <c r="B2228">
        <v>8</v>
      </c>
      <c r="C2228" t="str">
        <f t="shared" si="391"/>
        <v>ODS12« e ODS8«</v>
      </c>
      <c r="D2228" s="8" t="s">
        <v>7</v>
      </c>
      <c r="E2228" s="8"/>
      <c r="F2228" s="2">
        <v>3.1467000000000001</v>
      </c>
      <c r="G2228" s="2">
        <v>3.1617999999999999</v>
      </c>
      <c r="H2228" s="2">
        <v>3.3367</v>
      </c>
      <c r="I2228" s="2">
        <v>3.4693000000000001</v>
      </c>
      <c r="J2228" s="2">
        <v>3.5893000000000002</v>
      </c>
      <c r="K2228" s="2">
        <v>3.5924</v>
      </c>
      <c r="L2228" s="2">
        <v>3.6381000000000001</v>
      </c>
      <c r="M2228" s="2"/>
      <c r="N2228">
        <f>(L2228/G2228)^(1/5)-1</f>
        <v>2.8461520650064465E-2</v>
      </c>
      <c r="O2228">
        <f t="shared" si="392"/>
        <v>2.8461520650064465</v>
      </c>
      <c r="P2228">
        <f t="shared" si="393"/>
        <v>5</v>
      </c>
      <c r="Q2228">
        <f t="shared" si="394"/>
        <v>4.2088999999999999</v>
      </c>
      <c r="R2228">
        <f t="shared" si="395"/>
        <v>0.79330000000000001</v>
      </c>
      <c r="S2228" s="3">
        <f>(L2228-R2228)/(Q2228-R2228)*100</f>
        <v>83.288441269469502</v>
      </c>
    </row>
    <row r="2229" spans="1:19" ht="14.45" x14ac:dyDescent="0.3">
      <c r="A2229">
        <v>12</v>
      </c>
      <c r="B2229">
        <v>8</v>
      </c>
      <c r="C2229" t="str">
        <f t="shared" si="391"/>
        <v>ODS12« e ODS8«</v>
      </c>
      <c r="D2229" s="8" t="s">
        <v>8</v>
      </c>
      <c r="E2229" s="8"/>
      <c r="F2229" s="2">
        <v>1.9966999999999999</v>
      </c>
      <c r="G2229" s="2">
        <v>2.0257999999999998</v>
      </c>
      <c r="H2229" s="2">
        <v>2.2132999999999998</v>
      </c>
      <c r="I2229" s="2">
        <v>2.2633000000000001</v>
      </c>
      <c r="J2229" s="2">
        <v>2.2987000000000002</v>
      </c>
      <c r="K2229" s="2">
        <v>2.4639000000000002</v>
      </c>
      <c r="L2229" s="2">
        <v>2.5417999999999998</v>
      </c>
      <c r="M2229" s="2"/>
      <c r="N2229">
        <f>(L2229/G2229)^(1/5)-1</f>
        <v>4.6427059959064598E-2</v>
      </c>
      <c r="O2229">
        <f t="shared" si="392"/>
        <v>4.6427059959064598</v>
      </c>
      <c r="P2229">
        <f t="shared" si="393"/>
        <v>5</v>
      </c>
      <c r="Q2229">
        <f t="shared" si="394"/>
        <v>4.2088999999999999</v>
      </c>
      <c r="R2229">
        <f t="shared" si="395"/>
        <v>0.79330000000000001</v>
      </c>
      <c r="S2229" s="3">
        <f>(L2229-R2229)/(Q2229-R2229)*100</f>
        <v>51.191591521255418</v>
      </c>
    </row>
    <row r="2230" spans="1:19" ht="14.45" x14ac:dyDescent="0.3">
      <c r="A2230">
        <v>12</v>
      </c>
      <c r="B2230">
        <v>8</v>
      </c>
      <c r="C2230" t="str">
        <f t="shared" si="391"/>
        <v>ODS12« e ODS8«</v>
      </c>
      <c r="D2230" s="8" t="s">
        <v>9</v>
      </c>
      <c r="E2230" s="8"/>
      <c r="F2230" s="2">
        <v>0.8014</v>
      </c>
      <c r="G2230" s="2">
        <v>0.96430000000000005</v>
      </c>
      <c r="H2230" s="2">
        <v>1.0008999999999999</v>
      </c>
      <c r="I2230" s="2">
        <v>0.99029999999999996</v>
      </c>
      <c r="J2230" s="2">
        <v>0.98360000000000003</v>
      </c>
      <c r="K2230" s="2">
        <v>0.97099999999999997</v>
      </c>
      <c r="L2230" s="2">
        <v>1.0609999999999999</v>
      </c>
      <c r="M2230" s="2"/>
      <c r="N2230">
        <f>(L2230/G2230)^(1/5)-1</f>
        <v>1.9296759270557517E-2</v>
      </c>
      <c r="O2230">
        <f t="shared" si="392"/>
        <v>1.9296759270557517</v>
      </c>
      <c r="P2230">
        <f t="shared" si="393"/>
        <v>4.8241898176393789</v>
      </c>
      <c r="Q2230">
        <f t="shared" si="394"/>
        <v>4.2088999999999999</v>
      </c>
      <c r="R2230">
        <f t="shared" si="395"/>
        <v>0.79330000000000001</v>
      </c>
      <c r="S2230" s="3">
        <f>(L2230-R2230)/(Q2230-R2230)*100</f>
        <v>7.837568801967441</v>
      </c>
    </row>
    <row r="2231" spans="1:19" ht="14.45" x14ac:dyDescent="0.3">
      <c r="A2231">
        <v>12</v>
      </c>
      <c r="B2231">
        <v>8</v>
      </c>
      <c r="C2231" t="str">
        <f t="shared" si="391"/>
        <v>ODS12« e ODS8«</v>
      </c>
      <c r="D2231" s="8" t="s">
        <v>10</v>
      </c>
      <c r="E2231" s="8"/>
      <c r="F2231" s="2">
        <v>1.7685</v>
      </c>
      <c r="G2231" s="2">
        <v>1.6574</v>
      </c>
      <c r="H2231" s="2">
        <v>1.7230000000000001</v>
      </c>
      <c r="I2231" s="2">
        <v>1.6612</v>
      </c>
      <c r="J2231" s="2">
        <v>1.6519999999999999</v>
      </c>
      <c r="K2231" s="2">
        <v>1.6417999999999999</v>
      </c>
      <c r="L2231" s="2">
        <v>1.7586999999999999</v>
      </c>
      <c r="M2231" s="2"/>
      <c r="N2231">
        <f>(L2231/G2231)^(1/5)-1</f>
        <v>1.1935625894134105E-2</v>
      </c>
      <c r="O2231">
        <f t="shared" si="392"/>
        <v>1.1935625894134105</v>
      </c>
      <c r="P2231">
        <f t="shared" si="393"/>
        <v>2.9839064735335263</v>
      </c>
      <c r="Q2231">
        <f t="shared" si="394"/>
        <v>4.2088999999999999</v>
      </c>
      <c r="R2231">
        <f t="shared" si="395"/>
        <v>0.79330000000000001</v>
      </c>
      <c r="S2231" s="3">
        <f>(L2231-R2231)/(Q2231-R2231)*100</f>
        <v>28.264433774446658</v>
      </c>
    </row>
    <row r="2232" spans="1:19" ht="14.45" x14ac:dyDescent="0.3">
      <c r="A2232">
        <v>12</v>
      </c>
      <c r="B2232">
        <v>8</v>
      </c>
      <c r="C2232" t="str">
        <f t="shared" si="391"/>
        <v>ODS12« e ODS8«</v>
      </c>
      <c r="D2232" s="8" t="s">
        <v>11</v>
      </c>
      <c r="E2232" s="8"/>
      <c r="F2232" s="2">
        <v>2.3929</v>
      </c>
      <c r="G2232" s="2">
        <v>2.4548000000000001</v>
      </c>
      <c r="H2232" s="2">
        <v>2.6419000000000001</v>
      </c>
      <c r="I2232" s="2">
        <v>2.7437999999999998</v>
      </c>
      <c r="J2232" s="2">
        <v>2.6177999999999999</v>
      </c>
      <c r="K2232" s="2">
        <v>2.7513999999999998</v>
      </c>
      <c r="L2232" s="2">
        <v>2.8853</v>
      </c>
      <c r="M2232" s="2"/>
      <c r="N2232">
        <f>(L2232/G2232)^(1/5)-1</f>
        <v>3.2844573801606103E-2</v>
      </c>
      <c r="O2232">
        <f t="shared" si="392"/>
        <v>3.2844573801606103</v>
      </c>
      <c r="P2232">
        <f t="shared" si="393"/>
        <v>5</v>
      </c>
      <c r="Q2232">
        <f t="shared" si="394"/>
        <v>4.2088999999999999</v>
      </c>
      <c r="R2232">
        <f t="shared" si="395"/>
        <v>0.79330000000000001</v>
      </c>
      <c r="S2232" s="3">
        <f>(L2232-R2232)/(Q2232-R2232)*100</f>
        <v>61.248389741187495</v>
      </c>
    </row>
    <row r="2233" spans="1:19" ht="14.45" x14ac:dyDescent="0.3">
      <c r="A2233">
        <v>12</v>
      </c>
      <c r="B2233">
        <v>8</v>
      </c>
      <c r="C2233" t="str">
        <f t="shared" si="391"/>
        <v>ODS12« e ODS8«</v>
      </c>
      <c r="D2233" s="8" t="s">
        <v>12</v>
      </c>
      <c r="E2233" s="8"/>
      <c r="F2233" s="2">
        <v>1.6702999999999999</v>
      </c>
      <c r="G2233" s="2">
        <v>1.8401000000000001</v>
      </c>
      <c r="H2233" s="2">
        <v>2.4291999999999998</v>
      </c>
      <c r="I2233" s="2">
        <v>2.2948</v>
      </c>
      <c r="J2233" s="2">
        <v>2.3363</v>
      </c>
      <c r="K2233" s="2">
        <v>2.3820000000000001</v>
      </c>
      <c r="L2233" s="2">
        <v>2.4460999999999999</v>
      </c>
      <c r="M2233" s="2"/>
      <c r="N2233">
        <f>(L2233/G2233)^(1/5)-1</f>
        <v>5.858700032885622E-2</v>
      </c>
      <c r="O2233">
        <f t="shared" si="392"/>
        <v>5.858700032885622</v>
      </c>
      <c r="P2233">
        <f t="shared" si="393"/>
        <v>5</v>
      </c>
      <c r="Q2233">
        <f t="shared" si="394"/>
        <v>4.2088999999999999</v>
      </c>
      <c r="R2233">
        <f t="shared" si="395"/>
        <v>0.79330000000000001</v>
      </c>
      <c r="S2233" s="3">
        <f>(L2233-R2233)/(Q2233-R2233)*100</f>
        <v>48.389741187492682</v>
      </c>
    </row>
    <row r="2234" spans="1:19" ht="14.45" x14ac:dyDescent="0.3">
      <c r="A2234">
        <v>12</v>
      </c>
      <c r="B2234">
        <v>8</v>
      </c>
      <c r="C2234" t="str">
        <f t="shared" si="391"/>
        <v>ODS12« e ODS8«</v>
      </c>
      <c r="D2234" s="8" t="s">
        <v>13</v>
      </c>
      <c r="E2234" s="8"/>
      <c r="F2234" s="2">
        <v>1.4352</v>
      </c>
      <c r="G2234" s="2">
        <v>1.4323999999999999</v>
      </c>
      <c r="H2234" s="2">
        <v>1.5294000000000001</v>
      </c>
      <c r="I2234" s="2">
        <v>1.5025999999999999</v>
      </c>
      <c r="J2234" s="2">
        <v>1.4878</v>
      </c>
      <c r="K2234" s="2">
        <v>1.4748000000000001</v>
      </c>
      <c r="L2234" s="2">
        <v>1.5186999999999999</v>
      </c>
      <c r="M2234" s="2"/>
      <c r="N2234">
        <f>(L2234/G2234)^(1/5)-1</f>
        <v>1.1769389917795747E-2</v>
      </c>
      <c r="O2234">
        <f t="shared" si="392"/>
        <v>1.1769389917795747</v>
      </c>
      <c r="P2234">
        <f t="shared" si="393"/>
        <v>2.9423474794489368</v>
      </c>
      <c r="Q2234">
        <f t="shared" si="394"/>
        <v>4.2088999999999999</v>
      </c>
      <c r="R2234">
        <f t="shared" si="395"/>
        <v>0.79330000000000001</v>
      </c>
      <c r="S2234" s="3">
        <f>(L2234-R2234)/(Q2234-R2234)*100</f>
        <v>21.237849865323806</v>
      </c>
    </row>
    <row r="2235" spans="1:19" ht="14.45" x14ac:dyDescent="0.3">
      <c r="A2235">
        <v>12</v>
      </c>
      <c r="B2235">
        <v>8</v>
      </c>
      <c r="C2235" t="str">
        <f t="shared" si="391"/>
        <v>ODS12« e ODS8«</v>
      </c>
      <c r="D2235" s="8" t="s">
        <v>14</v>
      </c>
      <c r="E2235" s="8"/>
      <c r="F2235" s="2">
        <v>1.5763</v>
      </c>
      <c r="G2235" s="2">
        <v>1.7225999999999999</v>
      </c>
      <c r="H2235" s="2">
        <v>1.6897</v>
      </c>
      <c r="I2235" s="2">
        <v>1.7097</v>
      </c>
      <c r="J2235" s="2">
        <v>1.8254999999999999</v>
      </c>
      <c r="K2235" s="2">
        <v>1.8364</v>
      </c>
      <c r="L2235" s="2">
        <v>1.7809999999999999</v>
      </c>
      <c r="M2235" s="2"/>
      <c r="N2235">
        <f>(L2235/G2235)^(1/5)-1</f>
        <v>6.6903262974018496E-3</v>
      </c>
      <c r="O2235">
        <f t="shared" si="392"/>
        <v>0.66903262974018496</v>
      </c>
      <c r="P2235">
        <f t="shared" si="393"/>
        <v>1.6725815743504624</v>
      </c>
      <c r="Q2235">
        <f t="shared" si="394"/>
        <v>4.2088999999999999</v>
      </c>
      <c r="R2235">
        <f t="shared" si="395"/>
        <v>0.79330000000000001</v>
      </c>
      <c r="S2235" s="3">
        <f>(L2235-R2235)/(Q2235-R2235)*100</f>
        <v>28.917320529335989</v>
      </c>
    </row>
    <row r="2236" spans="1:19" ht="14.45" x14ac:dyDescent="0.3">
      <c r="A2236">
        <v>12</v>
      </c>
      <c r="B2236">
        <v>8</v>
      </c>
      <c r="C2236" t="str">
        <f t="shared" si="391"/>
        <v>ODS12« e ODS8«</v>
      </c>
      <c r="D2236" s="8" t="s">
        <v>15</v>
      </c>
      <c r="E2236" s="8"/>
      <c r="F2236" s="2">
        <v>2.8109999999999999</v>
      </c>
      <c r="G2236" s="2">
        <v>2.8483999999999998</v>
      </c>
      <c r="H2236" s="2">
        <v>2.8441999999999998</v>
      </c>
      <c r="I2236" s="2">
        <v>3.0095000000000001</v>
      </c>
      <c r="J2236" s="2">
        <v>3.0891000000000002</v>
      </c>
      <c r="K2236" s="2">
        <v>3.0470000000000002</v>
      </c>
      <c r="L2236" s="2">
        <v>3.2166999999999999</v>
      </c>
      <c r="M2236" s="2"/>
      <c r="N2236">
        <f>(L2236/G2236)^(1/5)-1</f>
        <v>2.4617847372413015E-2</v>
      </c>
      <c r="O2236">
        <f t="shared" si="392"/>
        <v>2.4617847372413015</v>
      </c>
      <c r="P2236">
        <f t="shared" si="393"/>
        <v>5</v>
      </c>
      <c r="Q2236">
        <f t="shared" si="394"/>
        <v>4.2088999999999999</v>
      </c>
      <c r="R2236">
        <f t="shared" si="395"/>
        <v>0.79330000000000001</v>
      </c>
      <c r="S2236" s="3">
        <f>(L2236-R2236)/(Q2236-R2236)*100</f>
        <v>70.950931022367953</v>
      </c>
    </row>
    <row r="2237" spans="1:19" ht="14.45" x14ac:dyDescent="0.3">
      <c r="A2237">
        <v>12</v>
      </c>
      <c r="B2237">
        <v>8</v>
      </c>
      <c r="C2237" t="str">
        <f t="shared" si="391"/>
        <v>ODS12« e ODS8«</v>
      </c>
      <c r="D2237" s="8" t="s">
        <v>16</v>
      </c>
      <c r="E2237" s="8"/>
      <c r="F2237" s="2">
        <v>2.5733000000000001</v>
      </c>
      <c r="G2237" s="2">
        <v>2.0221</v>
      </c>
      <c r="H2237" s="2">
        <v>1.8849</v>
      </c>
      <c r="I2237" s="2">
        <v>1.9830000000000001</v>
      </c>
      <c r="J2237" s="2">
        <v>2.4878999999999998</v>
      </c>
      <c r="K2237" s="2">
        <v>2.2225000000000001</v>
      </c>
      <c r="L2237" s="2">
        <v>2.4152999999999998</v>
      </c>
      <c r="M2237" s="2"/>
      <c r="N2237">
        <f>(L2237/G2237)^(1/5)-1</f>
        <v>3.6176385403639877E-2</v>
      </c>
      <c r="O2237">
        <f t="shared" si="392"/>
        <v>3.6176385403639877</v>
      </c>
      <c r="P2237">
        <f t="shared" si="393"/>
        <v>5</v>
      </c>
      <c r="Q2237">
        <f t="shared" si="394"/>
        <v>4.2088999999999999</v>
      </c>
      <c r="R2237">
        <f t="shared" si="395"/>
        <v>0.79330000000000001</v>
      </c>
      <c r="S2237" s="3">
        <f>(L2237-R2237)/(Q2237-R2237)*100</f>
        <v>47.487996252488578</v>
      </c>
    </row>
    <row r="2238" spans="1:19" ht="14.45" x14ac:dyDescent="0.3">
      <c r="A2238">
        <v>12</v>
      </c>
      <c r="B2238">
        <v>8</v>
      </c>
      <c r="C2238" t="str">
        <f t="shared" si="391"/>
        <v>ODS12« e ODS8«</v>
      </c>
      <c r="D2238" s="8" t="s">
        <v>17</v>
      </c>
      <c r="E2238" s="8"/>
      <c r="F2238" s="2">
        <v>1.5197000000000001</v>
      </c>
      <c r="G2238" s="2">
        <v>1.5093000000000001</v>
      </c>
      <c r="H2238" s="2">
        <v>1.5760000000000001</v>
      </c>
      <c r="I2238" s="2">
        <v>1.6672</v>
      </c>
      <c r="J2238" s="2">
        <v>1.7799</v>
      </c>
      <c r="K2238" s="2">
        <v>1.8737999999999999</v>
      </c>
      <c r="L2238" s="2">
        <v>2.1556000000000002</v>
      </c>
      <c r="M2238" s="2"/>
      <c r="N2238">
        <f>(L2238/G2238)^(1/5)-1</f>
        <v>7.3886840613935467E-2</v>
      </c>
      <c r="O2238">
        <f t="shared" si="392"/>
        <v>7.3886840613935467</v>
      </c>
      <c r="P2238">
        <f t="shared" si="393"/>
        <v>5</v>
      </c>
      <c r="Q2238">
        <f t="shared" si="394"/>
        <v>4.2088999999999999</v>
      </c>
      <c r="R2238">
        <f t="shared" si="395"/>
        <v>0.79330000000000001</v>
      </c>
      <c r="S2238" s="3">
        <f>(L2238-R2238)/(Q2238-R2238)*100</f>
        <v>39.88464691415858</v>
      </c>
    </row>
    <row r="2239" spans="1:19" ht="14.45" x14ac:dyDescent="0.3">
      <c r="A2239">
        <v>12</v>
      </c>
      <c r="B2239">
        <v>8</v>
      </c>
      <c r="C2239" t="str">
        <f t="shared" si="391"/>
        <v>ODS12« e ODS8«</v>
      </c>
      <c r="D2239" s="8" t="s">
        <v>18</v>
      </c>
      <c r="E2239" s="8"/>
      <c r="F2239" s="2">
        <v>1.5718000000000001</v>
      </c>
      <c r="G2239" s="2">
        <v>1.5386</v>
      </c>
      <c r="H2239" s="2">
        <v>1.6109</v>
      </c>
      <c r="I2239" s="2">
        <v>1.5783</v>
      </c>
      <c r="J2239" s="2">
        <v>1.4212</v>
      </c>
      <c r="K2239" s="2">
        <v>1.4916</v>
      </c>
      <c r="L2239" s="2">
        <v>1.4582999999999999</v>
      </c>
      <c r="M2239" s="2"/>
      <c r="N2239">
        <f>(L2239/G2239)^(1/5)-1</f>
        <v>-1.0663049952296833E-2</v>
      </c>
      <c r="O2239">
        <f t="shared" si="392"/>
        <v>-1.0663049952296833</v>
      </c>
      <c r="P2239">
        <f t="shared" si="393"/>
        <v>-2.6657624880742081</v>
      </c>
      <c r="Q2239">
        <f t="shared" si="394"/>
        <v>4.2088999999999999</v>
      </c>
      <c r="R2239">
        <f t="shared" si="395"/>
        <v>0.79330000000000001</v>
      </c>
      <c r="S2239" s="3">
        <f>(L2239-R2239)/(Q2239-R2239)*100</f>
        <v>19.469492914861224</v>
      </c>
    </row>
    <row r="2240" spans="1:19" ht="14.45" x14ac:dyDescent="0.3">
      <c r="A2240">
        <v>12</v>
      </c>
      <c r="B2240">
        <v>8</v>
      </c>
      <c r="C2240" t="str">
        <f t="shared" si="391"/>
        <v>ODS12« e ODS8«</v>
      </c>
      <c r="D2240" s="8" t="s">
        <v>19</v>
      </c>
      <c r="E2240" s="8"/>
      <c r="F2240" s="2">
        <v>1.2282999999999999</v>
      </c>
      <c r="G2240" s="2">
        <v>1.3597999999999999</v>
      </c>
      <c r="H2240" s="2">
        <v>1.3835999999999999</v>
      </c>
      <c r="I2240" s="2">
        <v>1.3678999999999999</v>
      </c>
      <c r="J2240" s="2">
        <v>1.2963</v>
      </c>
      <c r="K2240" s="2">
        <v>1.377</v>
      </c>
      <c r="L2240" s="2">
        <v>1.3593</v>
      </c>
      <c r="M2240" s="2"/>
      <c r="N2240">
        <f>(L2240/G2240)^(1/5)-1</f>
        <v>-7.3551045220665578E-5</v>
      </c>
      <c r="O2240">
        <f t="shared" si="392"/>
        <v>-7.3551045220665578E-3</v>
      </c>
      <c r="P2240">
        <f t="shared" si="393"/>
        <v>-1.8387761305166395E-2</v>
      </c>
      <c r="Q2240">
        <f t="shared" si="394"/>
        <v>4.2088999999999999</v>
      </c>
      <c r="R2240">
        <f t="shared" si="395"/>
        <v>0.79330000000000001</v>
      </c>
      <c r="S2240" s="3">
        <f>(L2240-R2240)/(Q2240-R2240)*100</f>
        <v>16.571027052348047</v>
      </c>
    </row>
    <row r="2241" spans="1:19" ht="14.45" x14ac:dyDescent="0.3">
      <c r="A2241">
        <v>12</v>
      </c>
      <c r="B2241">
        <v>8</v>
      </c>
      <c r="C2241" t="str">
        <f t="shared" si="391"/>
        <v>ODS12« e ODS8«</v>
      </c>
      <c r="D2241" s="8" t="s">
        <v>20</v>
      </c>
      <c r="E2241" s="8"/>
      <c r="F2241" s="2">
        <v>3.3147000000000002</v>
      </c>
      <c r="G2241" s="2">
        <v>3.4003000000000001</v>
      </c>
      <c r="H2241" s="2">
        <v>3.1364000000000001</v>
      </c>
      <c r="I2241" s="2">
        <v>3.2446999999999999</v>
      </c>
      <c r="J2241" s="2">
        <v>3.1562999999999999</v>
      </c>
      <c r="K2241" s="2">
        <v>3.4906000000000001</v>
      </c>
      <c r="L2241" s="2">
        <v>3.7622</v>
      </c>
      <c r="M2241" s="2"/>
      <c r="N2241">
        <f>(L2241/G2241)^(1/5)-1</f>
        <v>2.0434019320527463E-2</v>
      </c>
      <c r="O2241">
        <f t="shared" si="392"/>
        <v>2.0434019320527463</v>
      </c>
      <c r="P2241">
        <f t="shared" si="393"/>
        <v>5</v>
      </c>
      <c r="Q2241">
        <f t="shared" si="394"/>
        <v>4.2088999999999999</v>
      </c>
      <c r="R2241">
        <f t="shared" si="395"/>
        <v>0.79330000000000001</v>
      </c>
      <c r="S2241" s="3">
        <f>(L2241-R2241)/(Q2241-R2241)*100</f>
        <v>86.9217706991451</v>
      </c>
    </row>
    <row r="2242" spans="1:19" ht="14.45" x14ac:dyDescent="0.3">
      <c r="A2242">
        <v>12</v>
      </c>
      <c r="B2242">
        <v>8</v>
      </c>
      <c r="C2242" t="str">
        <f t="shared" si="391"/>
        <v>ODS12« e ODS8«</v>
      </c>
      <c r="D2242" s="8" t="s">
        <v>21</v>
      </c>
      <c r="E2242" s="8"/>
      <c r="F2242" s="2">
        <v>1.7762</v>
      </c>
      <c r="G2242" s="2">
        <v>1.4272</v>
      </c>
      <c r="H2242" s="2">
        <v>1.5139</v>
      </c>
      <c r="I2242" s="2">
        <v>1.5834999999999999</v>
      </c>
      <c r="J2242" s="2">
        <v>1.4767999999999999</v>
      </c>
      <c r="K2242" s="2">
        <v>1.3645</v>
      </c>
      <c r="L2242" s="2">
        <v>1.2924</v>
      </c>
      <c r="M2242" s="2"/>
      <c r="N2242">
        <f>(L2242/G2242)^(1/5)-1</f>
        <v>-1.9647134780173658E-2</v>
      </c>
      <c r="O2242">
        <f t="shared" si="392"/>
        <v>-1.9647134780173658</v>
      </c>
      <c r="P2242">
        <f t="shared" si="393"/>
        <v>-4.9117836950434146</v>
      </c>
      <c r="Q2242">
        <f t="shared" si="394"/>
        <v>4.2088999999999999</v>
      </c>
      <c r="R2242">
        <f t="shared" si="395"/>
        <v>0.79330000000000001</v>
      </c>
      <c r="S2242" s="3">
        <f>(L2242-R2242)/(Q2242-R2242)*100</f>
        <v>14.612366787680056</v>
      </c>
    </row>
    <row r="2243" spans="1:19" ht="14.45" x14ac:dyDescent="0.3">
      <c r="A2243">
        <v>12</v>
      </c>
      <c r="B2243">
        <v>8</v>
      </c>
      <c r="C2243" t="str">
        <f t="shared" si="391"/>
        <v>ODS12« e ODS8«</v>
      </c>
      <c r="D2243" s="8" t="s">
        <v>22</v>
      </c>
      <c r="E2243" s="8"/>
      <c r="F2243" s="2">
        <v>3.5194999999999999</v>
      </c>
      <c r="G2243" s="2">
        <v>3.4119000000000002</v>
      </c>
      <c r="H2243" s="2">
        <v>3.2724000000000002</v>
      </c>
      <c r="I2243" s="2">
        <v>3.6572</v>
      </c>
      <c r="J2243" s="2">
        <v>4.1395</v>
      </c>
      <c r="K2243" s="2">
        <v>4.1745000000000001</v>
      </c>
      <c r="L2243" s="2">
        <v>4.2088999999999999</v>
      </c>
      <c r="M2243" s="2"/>
      <c r="N2243">
        <f>(L2243/G2243)^(1/5)-1</f>
        <v>4.2880297571672887E-2</v>
      </c>
      <c r="O2243">
        <f t="shared" si="392"/>
        <v>4.2880297571672887</v>
      </c>
      <c r="P2243">
        <f t="shared" si="393"/>
        <v>5</v>
      </c>
      <c r="Q2243">
        <f t="shared" si="394"/>
        <v>4.2088999999999999</v>
      </c>
      <c r="R2243">
        <f t="shared" si="395"/>
        <v>0.79330000000000001</v>
      </c>
      <c r="S2243" s="3">
        <f>(L2243-R2243)/(Q2243-R2243)*100</f>
        <v>100</v>
      </c>
    </row>
    <row r="2244" spans="1:19" ht="14.45" x14ac:dyDescent="0.3">
      <c r="A2244">
        <v>12</v>
      </c>
      <c r="B2244">
        <v>8</v>
      </c>
      <c r="C2244" t="str">
        <f t="shared" si="391"/>
        <v>ODS12« e ODS8«</v>
      </c>
      <c r="D2244" s="8" t="s">
        <v>23</v>
      </c>
      <c r="E2244" s="8"/>
      <c r="F2244" s="2">
        <v>1.8255999999999999</v>
      </c>
      <c r="G2244" s="2">
        <v>1.8633999999999999</v>
      </c>
      <c r="H2244" s="2">
        <v>1.9736</v>
      </c>
      <c r="I2244" s="2">
        <v>1.9369000000000001</v>
      </c>
      <c r="J2244" s="2">
        <v>2.0057999999999998</v>
      </c>
      <c r="K2244" s="2">
        <v>2.0514000000000001</v>
      </c>
      <c r="L2244" s="2">
        <v>2.0405000000000002</v>
      </c>
      <c r="M2244" s="2"/>
      <c r="N2244">
        <f>(L2244/G2244)^(1/5)-1</f>
        <v>1.8324286510835952E-2</v>
      </c>
      <c r="O2244">
        <f t="shared" si="392"/>
        <v>1.8324286510835952</v>
      </c>
      <c r="P2244">
        <f t="shared" si="393"/>
        <v>4.5810716277089885</v>
      </c>
      <c r="Q2244">
        <f t="shared" si="394"/>
        <v>4.2088999999999999</v>
      </c>
      <c r="R2244">
        <f t="shared" si="395"/>
        <v>0.79330000000000001</v>
      </c>
      <c r="S2244" s="3">
        <f>(L2244-R2244)/(Q2244-R2244)*100</f>
        <v>36.514814381075077</v>
      </c>
    </row>
    <row r="2245" spans="1:19" ht="14.45" x14ac:dyDescent="0.3">
      <c r="A2245">
        <v>12</v>
      </c>
      <c r="B2245">
        <v>8</v>
      </c>
      <c r="C2245" t="str">
        <f t="shared" si="391"/>
        <v>ODS12« e ODS8«</v>
      </c>
      <c r="D2245" s="8" t="s">
        <v>24</v>
      </c>
      <c r="E2245" s="8"/>
      <c r="F2245" s="2">
        <v>1.4443999999999999</v>
      </c>
      <c r="G2245" s="2">
        <v>1.3875999999999999</v>
      </c>
      <c r="H2245" s="2">
        <v>1.4173</v>
      </c>
      <c r="I2245" s="2">
        <v>1.4697</v>
      </c>
      <c r="J2245" s="2">
        <v>1.3804000000000001</v>
      </c>
      <c r="K2245" s="2">
        <v>1.3758999999999999</v>
      </c>
      <c r="L2245" s="2">
        <v>1.4071</v>
      </c>
      <c r="M2245" s="2"/>
      <c r="N2245">
        <f>(L2245/G2245)^(1/5)-1</f>
        <v>2.7949411251477763E-3</v>
      </c>
      <c r="O2245">
        <f t="shared" si="392"/>
        <v>0.27949411251477763</v>
      </c>
      <c r="P2245">
        <f t="shared" si="393"/>
        <v>0.69873528128694407</v>
      </c>
      <c r="Q2245">
        <f t="shared" si="394"/>
        <v>4.2088999999999999</v>
      </c>
      <c r="R2245">
        <f t="shared" si="395"/>
        <v>0.79330000000000001</v>
      </c>
      <c r="S2245" s="3">
        <f>(L2245-R2245)/(Q2245-R2245)*100</f>
        <v>17.970488347581686</v>
      </c>
    </row>
    <row r="2246" spans="1:19" ht="14.45" x14ac:dyDescent="0.3">
      <c r="A2246">
        <v>12</v>
      </c>
      <c r="B2246">
        <v>8</v>
      </c>
      <c r="C2246" t="str">
        <f t="shared" si="391"/>
        <v>ODS12« e ODS8«</v>
      </c>
      <c r="D2246" s="8" t="s">
        <v>25</v>
      </c>
      <c r="E2246" s="8"/>
      <c r="F2246" s="2">
        <v>0.79279999999999995</v>
      </c>
      <c r="G2246" s="2">
        <v>0.78610000000000002</v>
      </c>
      <c r="H2246" s="2">
        <v>0.69069999999999998</v>
      </c>
      <c r="I2246" s="2">
        <v>0.73729999999999996</v>
      </c>
      <c r="J2246" s="2">
        <v>0.87490000000000001</v>
      </c>
      <c r="K2246" s="2">
        <v>0.8629</v>
      </c>
      <c r="L2246" s="2">
        <v>0.88049999999999995</v>
      </c>
      <c r="M2246" s="2"/>
      <c r="N2246">
        <f>(L2246/G2246)^(1/5)-1</f>
        <v>2.2940357215060159E-2</v>
      </c>
      <c r="O2246">
        <f t="shared" si="392"/>
        <v>2.2940357215060159</v>
      </c>
      <c r="P2246">
        <f t="shared" si="393"/>
        <v>5</v>
      </c>
      <c r="Q2246">
        <f t="shared" si="394"/>
        <v>4.2088999999999999</v>
      </c>
      <c r="R2246">
        <f t="shared" si="395"/>
        <v>0.79330000000000001</v>
      </c>
      <c r="S2246" s="3">
        <f>(L2246-R2246)/(Q2246-R2246)*100</f>
        <v>2.5529921536479665</v>
      </c>
    </row>
    <row r="2247" spans="1:19" ht="14.45" x14ac:dyDescent="0.3">
      <c r="A2247">
        <v>12</v>
      </c>
      <c r="B2247">
        <v>8</v>
      </c>
      <c r="C2247" t="str">
        <f t="shared" si="391"/>
        <v>ODS12« e ODS8«</v>
      </c>
      <c r="D2247" s="8" t="s">
        <v>26</v>
      </c>
      <c r="E2247" s="8"/>
      <c r="F2247" s="2">
        <v>1.5371999999999999</v>
      </c>
      <c r="G2247" s="2">
        <v>1.5649999999999999</v>
      </c>
      <c r="H2247" s="2">
        <v>1.5634999999999999</v>
      </c>
      <c r="I2247" s="2">
        <v>1.5644</v>
      </c>
      <c r="J2247" s="2">
        <v>1.5867</v>
      </c>
      <c r="K2247" s="2">
        <v>1.6516</v>
      </c>
      <c r="L2247" s="2">
        <v>1.65</v>
      </c>
      <c r="M2247" s="2"/>
      <c r="N2247">
        <f>(L2247/G2247)^(1/5)-1</f>
        <v>1.0634036477984887E-2</v>
      </c>
      <c r="O2247">
        <f t="shared" si="392"/>
        <v>1.0634036477984887</v>
      </c>
      <c r="P2247">
        <f t="shared" si="393"/>
        <v>2.6585091194962218</v>
      </c>
      <c r="Q2247">
        <f t="shared" si="394"/>
        <v>4.2088999999999999</v>
      </c>
      <c r="R2247">
        <f t="shared" si="395"/>
        <v>0.79330000000000001</v>
      </c>
      <c r="S2247" s="3">
        <f>(L2247-R2247)/(Q2247-R2247)*100</f>
        <v>25.081976812273098</v>
      </c>
    </row>
    <row r="2248" spans="1:19" ht="14.45" x14ac:dyDescent="0.3">
      <c r="A2248">
        <v>12</v>
      </c>
      <c r="B2248">
        <v>8</v>
      </c>
      <c r="C2248" t="str">
        <f t="shared" si="391"/>
        <v>ODS12« e ODS8«</v>
      </c>
      <c r="D2248" s="8" t="s">
        <v>27</v>
      </c>
      <c r="E2248" s="8"/>
      <c r="F2248" s="2">
        <v>1.7704</v>
      </c>
      <c r="G2248" s="2">
        <v>1.6853</v>
      </c>
      <c r="H2248" s="2">
        <v>1.7090000000000001</v>
      </c>
      <c r="I2248" s="2">
        <v>1.8329</v>
      </c>
      <c r="J2248" s="2">
        <v>1.9111</v>
      </c>
      <c r="K2248" s="2">
        <v>1.8289</v>
      </c>
      <c r="L2248" s="2">
        <v>1.8458000000000001</v>
      </c>
      <c r="M2248" s="2"/>
      <c r="N2248">
        <f>(L2248/G2248)^(1/5)-1</f>
        <v>1.8360355894412983E-2</v>
      </c>
      <c r="O2248">
        <f t="shared" si="392"/>
        <v>1.8360355894412983</v>
      </c>
      <c r="P2248">
        <f t="shared" si="393"/>
        <v>4.5900889736032457</v>
      </c>
      <c r="Q2248">
        <f t="shared" si="394"/>
        <v>4.2088999999999999</v>
      </c>
      <c r="R2248">
        <f t="shared" si="395"/>
        <v>0.79330000000000001</v>
      </c>
      <c r="S2248" s="3">
        <f>(L2248-R2248)/(Q2248-R2248)*100</f>
        <v>30.814498184799159</v>
      </c>
    </row>
    <row r="2249" spans="1:19" ht="14.45" x14ac:dyDescent="0.3">
      <c r="A2249">
        <v>12</v>
      </c>
      <c r="B2249">
        <v>8</v>
      </c>
      <c r="C2249" t="str">
        <f t="shared" si="391"/>
        <v>ODS12« e ODS8«</v>
      </c>
      <c r="D2249" s="8" t="s">
        <v>28</v>
      </c>
      <c r="E2249" s="8"/>
      <c r="F2249" s="2">
        <v>3.2519999999999998</v>
      </c>
      <c r="G2249" s="2">
        <v>3.2403</v>
      </c>
      <c r="H2249" s="2">
        <v>3.5318999999999998</v>
      </c>
      <c r="I2249" s="2">
        <v>3.6099000000000001</v>
      </c>
      <c r="J2249" s="2">
        <v>3.6501000000000001</v>
      </c>
      <c r="K2249" s="2">
        <v>3.8254999999999999</v>
      </c>
      <c r="L2249" s="2">
        <v>3.8873000000000002</v>
      </c>
      <c r="M2249" s="2"/>
      <c r="N2249">
        <f>(L2249/G2249)^(1/5)-1</f>
        <v>3.7080736680779491E-2</v>
      </c>
      <c r="O2249">
        <f t="shared" si="392"/>
        <v>3.7080736680779491</v>
      </c>
      <c r="P2249">
        <f t="shared" si="393"/>
        <v>5</v>
      </c>
      <c r="Q2249">
        <f t="shared" si="394"/>
        <v>4.2088999999999999</v>
      </c>
      <c r="R2249">
        <f t="shared" si="395"/>
        <v>0.79330000000000001</v>
      </c>
      <c r="S2249" s="3">
        <f>(L2249-R2249)/(Q2249-R2249)*100</f>
        <v>90.584377561775398</v>
      </c>
    </row>
    <row r="2250" spans="1:19" ht="14.45" x14ac:dyDescent="0.3">
      <c r="A2250">
        <v>12</v>
      </c>
      <c r="B2250">
        <v>8</v>
      </c>
      <c r="C2250" t="str">
        <f t="shared" si="391"/>
        <v>ODS12« e ODS8«</v>
      </c>
      <c r="D2250" s="8" t="s">
        <v>29</v>
      </c>
      <c r="E2250" s="8"/>
      <c r="F2250" s="2">
        <v>1.9093</v>
      </c>
      <c r="G2250" s="2">
        <v>1.9302999999999999</v>
      </c>
      <c r="H2250" s="2">
        <v>2.0062000000000002</v>
      </c>
      <c r="I2250" s="2">
        <v>2.0626000000000002</v>
      </c>
      <c r="J2250" s="2">
        <v>2.0863</v>
      </c>
      <c r="K2250" s="2">
        <v>2.1230000000000002</v>
      </c>
      <c r="L2250" s="2">
        <v>2.202</v>
      </c>
      <c r="M2250" s="2"/>
      <c r="N2250">
        <f>(L2250/G2250)^(1/5)-1</f>
        <v>2.6688034997219168E-2</v>
      </c>
      <c r="O2250">
        <f t="shared" si="392"/>
        <v>2.6688034997219168</v>
      </c>
      <c r="P2250">
        <f t="shared" si="393"/>
        <v>5</v>
      </c>
      <c r="Q2250">
        <f t="shared" si="394"/>
        <v>4.2088999999999999</v>
      </c>
      <c r="R2250">
        <f t="shared" si="395"/>
        <v>0.79330000000000001</v>
      </c>
      <c r="S2250" s="3">
        <f>(L2250-R2250)/(Q2250-R2250)*100</f>
        <v>41.243119803255652</v>
      </c>
    </row>
    <row r="2251" spans="1:19" ht="14.45" x14ac:dyDescent="0.3">
      <c r="A2251">
        <v>12</v>
      </c>
      <c r="C2251" t="str">
        <f t="shared" si="391"/>
        <v>ODS12«</v>
      </c>
      <c r="D2251" s="7" t="s">
        <v>112</v>
      </c>
      <c r="E2251" s="7"/>
      <c r="F2251" s="2"/>
      <c r="G2251" s="2"/>
      <c r="H2251" s="2"/>
      <c r="I2251" s="2"/>
      <c r="J2251" s="2"/>
      <c r="K2251" s="2"/>
      <c r="L2251" s="2"/>
      <c r="M2251" s="2"/>
      <c r="O2251" t="s">
        <v>195</v>
      </c>
      <c r="S2251" s="3"/>
    </row>
    <row r="2252" spans="1:19" ht="14.45" x14ac:dyDescent="0.3">
      <c r="A2252">
        <v>12</v>
      </c>
      <c r="C2252" t="str">
        <f t="shared" si="391"/>
        <v>ODS12«</v>
      </c>
      <c r="D2252" s="8" t="s">
        <v>2</v>
      </c>
      <c r="E2252" s="8"/>
      <c r="F2252" s="2">
        <v>10.9</v>
      </c>
      <c r="G2252" s="2">
        <v>10.8</v>
      </c>
      <c r="H2252" s="2">
        <v>11.6</v>
      </c>
      <c r="I2252" s="2">
        <v>11.7</v>
      </c>
      <c r="J2252" s="2">
        <v>11.5</v>
      </c>
      <c r="K2252" s="2">
        <v>12</v>
      </c>
      <c r="L2252" s="2">
        <v>12.2</v>
      </c>
      <c r="M2252" s="2"/>
      <c r="N2252">
        <f>(L2252/G2252)^(1/5)-1</f>
        <v>2.4677535438969E-2</v>
      </c>
      <c r="O2252">
        <f>N2252*100</f>
        <v>2.4677535438969</v>
      </c>
      <c r="P2252">
        <f>IF(O2252&lt;-2,-5,IF(O2252&gt;2,5,2.5*O2252))</f>
        <v>5</v>
      </c>
      <c r="Q2252">
        <f>MAX($L$2252:$L$2278)</f>
        <v>28.5</v>
      </c>
      <c r="R2252">
        <f>MIN($L$2252:$L$2278)</f>
        <v>1.5</v>
      </c>
      <c r="S2252" s="3">
        <f>(L2252-R2252)/(Q2252-R2252)*100</f>
        <v>39.629629629629626</v>
      </c>
    </row>
    <row r="2253" spans="1:19" ht="14.45" x14ac:dyDescent="0.3">
      <c r="A2253">
        <v>12</v>
      </c>
      <c r="C2253" t="str">
        <f t="shared" si="391"/>
        <v>ODS12«</v>
      </c>
      <c r="D2253" s="8" t="s">
        <v>3</v>
      </c>
      <c r="E2253" s="8"/>
      <c r="F2253" s="2">
        <v>8.9</v>
      </c>
      <c r="G2253" s="2">
        <v>9.9</v>
      </c>
      <c r="H2253" s="2">
        <v>11</v>
      </c>
      <c r="I2253" s="2">
        <v>11.4</v>
      </c>
      <c r="J2253" s="2">
        <v>11.6</v>
      </c>
      <c r="K2253" s="2">
        <v>11.4</v>
      </c>
      <c r="L2253" s="2">
        <v>11.5</v>
      </c>
      <c r="M2253" s="2"/>
      <c r="N2253">
        <f>(L2253/G2253)^(1/5)-1</f>
        <v>3.0415846929681356E-2</v>
      </c>
      <c r="O2253">
        <f t="shared" ref="O2253:O2279" si="396">N2253*100</f>
        <v>3.0415846929681356</v>
      </c>
      <c r="P2253">
        <f t="shared" ref="P2253:P2279" si="397">IF(O2253&lt;-2,-5,IF(O2253&gt;2,5,2.5*O2253))</f>
        <v>5</v>
      </c>
      <c r="Q2253">
        <f t="shared" ref="Q2253:Q2279" si="398">MAX($L$2252:$L$2278)</f>
        <v>28.5</v>
      </c>
      <c r="R2253">
        <f t="shared" ref="R2253:R2279" si="399">MIN($L$2252:$L$2278)</f>
        <v>1.5</v>
      </c>
      <c r="S2253" s="3">
        <f>(L2253-R2253)/(Q2253-R2253)*100</f>
        <v>37.037037037037038</v>
      </c>
    </row>
    <row r="2254" spans="1:19" ht="14.45" x14ac:dyDescent="0.3">
      <c r="A2254">
        <v>12</v>
      </c>
      <c r="C2254" t="str">
        <f t="shared" si="391"/>
        <v>ODS12«</v>
      </c>
      <c r="D2254" s="8" t="s">
        <v>4</v>
      </c>
      <c r="E2254" s="8"/>
      <c r="F2254" s="2">
        <v>17.100000000000001</v>
      </c>
      <c r="G2254" s="2">
        <v>18.2</v>
      </c>
      <c r="H2254" s="2">
        <v>18.399999999999999</v>
      </c>
      <c r="I2254" s="2">
        <v>18.3</v>
      </c>
      <c r="J2254" s="2">
        <v>20.399999999999999</v>
      </c>
      <c r="K2254" s="2">
        <v>21.8</v>
      </c>
      <c r="L2254" s="2">
        <v>24</v>
      </c>
      <c r="M2254" s="2"/>
      <c r="N2254">
        <f>(L2254/G2254)^(1/5)-1</f>
        <v>5.688557575961517E-2</v>
      </c>
      <c r="O2254">
        <f t="shared" si="396"/>
        <v>5.688557575961517</v>
      </c>
      <c r="P2254">
        <f t="shared" si="397"/>
        <v>5</v>
      </c>
      <c r="Q2254">
        <f t="shared" si="398"/>
        <v>28.5</v>
      </c>
      <c r="R2254">
        <f t="shared" si="399"/>
        <v>1.5</v>
      </c>
      <c r="S2254" s="3">
        <f>(L2254-R2254)/(Q2254-R2254)*100</f>
        <v>83.333333333333343</v>
      </c>
    </row>
    <row r="2255" spans="1:19" ht="14.45" x14ac:dyDescent="0.3">
      <c r="A2255">
        <v>12</v>
      </c>
      <c r="C2255" t="str">
        <f t="shared" si="391"/>
        <v>ODS12«</v>
      </c>
      <c r="D2255" s="8" t="s">
        <v>5</v>
      </c>
      <c r="E2255" s="8"/>
      <c r="F2255" s="2">
        <v>2.5</v>
      </c>
      <c r="G2255" s="2">
        <v>2.7</v>
      </c>
      <c r="H2255" s="2">
        <v>3.1</v>
      </c>
      <c r="I2255" s="2">
        <v>4.4000000000000004</v>
      </c>
      <c r="J2255" s="2">
        <v>3.5</v>
      </c>
      <c r="K2255" s="2">
        <v>2.5</v>
      </c>
      <c r="L2255" s="2">
        <v>2.4</v>
      </c>
      <c r="M2255" s="2"/>
      <c r="N2255">
        <f>(L2255/G2255)^(1/5)-1</f>
        <v>-2.3281316138826114E-2</v>
      </c>
      <c r="O2255">
        <f t="shared" si="396"/>
        <v>-2.3281316138826114</v>
      </c>
      <c r="P2255">
        <f t="shared" si="397"/>
        <v>-5</v>
      </c>
      <c r="Q2255">
        <f t="shared" si="398"/>
        <v>28.5</v>
      </c>
      <c r="R2255">
        <f t="shared" si="399"/>
        <v>1.5</v>
      </c>
      <c r="S2255" s="3">
        <f>(L2255-R2255)/(Q2255-R2255)*100</f>
        <v>3.3333333333333335</v>
      </c>
    </row>
    <row r="2256" spans="1:19" ht="14.45" x14ac:dyDescent="0.3">
      <c r="A2256">
        <v>12</v>
      </c>
      <c r="C2256" t="str">
        <f t="shared" si="391"/>
        <v>ODS12«</v>
      </c>
      <c r="D2256" s="8" t="s">
        <v>6</v>
      </c>
      <c r="E2256" s="8"/>
      <c r="F2256" s="2">
        <v>2.4</v>
      </c>
      <c r="G2256" s="2">
        <v>2.2000000000000002</v>
      </c>
      <c r="H2256" s="2">
        <v>2.4</v>
      </c>
      <c r="I2256" s="2">
        <v>2.4</v>
      </c>
      <c r="J2256" s="2">
        <v>2.4</v>
      </c>
      <c r="K2256" s="2">
        <v>2.7</v>
      </c>
      <c r="L2256" s="2">
        <v>2.9</v>
      </c>
      <c r="M2256" s="2"/>
      <c r="N2256">
        <f>(L2256/G2256)^(1/5)-1</f>
        <v>5.6805496536407318E-2</v>
      </c>
      <c r="O2256">
        <f t="shared" si="396"/>
        <v>5.6805496536407318</v>
      </c>
      <c r="P2256">
        <f t="shared" si="397"/>
        <v>5</v>
      </c>
      <c r="Q2256">
        <f t="shared" si="398"/>
        <v>28.5</v>
      </c>
      <c r="R2256">
        <f t="shared" si="399"/>
        <v>1.5</v>
      </c>
      <c r="S2256" s="3">
        <f>(L2256-R2256)/(Q2256-R2256)*100</f>
        <v>5.1851851851851851</v>
      </c>
    </row>
    <row r="2257" spans="1:19" ht="14.45" x14ac:dyDescent="0.3">
      <c r="A2257">
        <v>12</v>
      </c>
      <c r="C2257" t="str">
        <f t="shared" si="391"/>
        <v>ODS12«</v>
      </c>
      <c r="D2257" s="8" t="s">
        <v>7</v>
      </c>
      <c r="E2257" s="8"/>
      <c r="F2257" s="2">
        <v>3.7</v>
      </c>
      <c r="G2257" s="2">
        <v>4.5999999999999996</v>
      </c>
      <c r="H2257" s="2">
        <v>4.3</v>
      </c>
      <c r="I2257" s="2">
        <v>4.4000000000000004</v>
      </c>
      <c r="J2257" s="2">
        <v>5</v>
      </c>
      <c r="K2257" s="2">
        <v>4.9000000000000004</v>
      </c>
      <c r="L2257" s="2">
        <v>4.9000000000000004</v>
      </c>
      <c r="M2257" s="2"/>
      <c r="N2257">
        <f>(L2257/G2257)^(1/5)-1</f>
        <v>1.271594910569096E-2</v>
      </c>
      <c r="O2257">
        <f t="shared" si="396"/>
        <v>1.271594910569096</v>
      </c>
      <c r="P2257">
        <f t="shared" si="397"/>
        <v>3.17898727642274</v>
      </c>
      <c r="Q2257">
        <f t="shared" si="398"/>
        <v>28.5</v>
      </c>
      <c r="R2257">
        <f t="shared" si="399"/>
        <v>1.5</v>
      </c>
      <c r="S2257" s="3">
        <f>(L2257-R2257)/(Q2257-R2257)*100</f>
        <v>12.592592592592593</v>
      </c>
    </row>
    <row r="2258" spans="1:19" ht="14.45" x14ac:dyDescent="0.3">
      <c r="A2258">
        <v>12</v>
      </c>
      <c r="C2258" t="str">
        <f t="shared" si="391"/>
        <v>ODS12«</v>
      </c>
      <c r="D2258" s="8" t="s">
        <v>8</v>
      </c>
      <c r="E2258" s="8"/>
      <c r="F2258" s="2">
        <v>7.8</v>
      </c>
      <c r="G2258" s="2">
        <v>9.1</v>
      </c>
      <c r="H2258" s="2">
        <v>8.4</v>
      </c>
      <c r="I2258" s="2">
        <v>8.1</v>
      </c>
      <c r="J2258" s="2">
        <v>8</v>
      </c>
      <c r="K2258" s="2">
        <v>8.1999999999999993</v>
      </c>
      <c r="L2258" s="2">
        <v>7.8</v>
      </c>
      <c r="M2258" s="2"/>
      <c r="N2258">
        <f>(L2258/G2258)^(1/5)-1</f>
        <v>-3.0359733904420927E-2</v>
      </c>
      <c r="O2258">
        <f t="shared" si="396"/>
        <v>-3.0359733904420927</v>
      </c>
      <c r="P2258">
        <f t="shared" si="397"/>
        <v>-5</v>
      </c>
      <c r="Q2258">
        <f t="shared" si="398"/>
        <v>28.5</v>
      </c>
      <c r="R2258">
        <f t="shared" si="399"/>
        <v>1.5</v>
      </c>
      <c r="S2258" s="3">
        <f>(L2258-R2258)/(Q2258-R2258)*100</f>
        <v>23.333333333333332</v>
      </c>
    </row>
    <row r="2259" spans="1:19" ht="14.45" x14ac:dyDescent="0.3">
      <c r="A2259">
        <v>12</v>
      </c>
      <c r="C2259" t="str">
        <f t="shared" si="391"/>
        <v>ODS12«</v>
      </c>
      <c r="D2259" s="8" t="s">
        <v>9</v>
      </c>
      <c r="E2259" s="8"/>
      <c r="F2259" s="2">
        <v>4.5999999999999996</v>
      </c>
      <c r="G2259" s="2">
        <v>4.8</v>
      </c>
      <c r="H2259" s="2">
        <v>5</v>
      </c>
      <c r="I2259" s="2">
        <v>5.2</v>
      </c>
      <c r="J2259" s="2">
        <v>5.0999999999999996</v>
      </c>
      <c r="K2259" s="2">
        <v>5</v>
      </c>
      <c r="L2259" s="2">
        <v>6.1</v>
      </c>
      <c r="M2259" s="2"/>
      <c r="N2259">
        <f>(L2259/G2259)^(1/5)-1</f>
        <v>4.9102011019389824E-2</v>
      </c>
      <c r="O2259">
        <f t="shared" si="396"/>
        <v>4.9102011019389824</v>
      </c>
      <c r="P2259">
        <f t="shared" si="397"/>
        <v>5</v>
      </c>
      <c r="Q2259">
        <f t="shared" si="398"/>
        <v>28.5</v>
      </c>
      <c r="R2259">
        <f t="shared" si="399"/>
        <v>1.5</v>
      </c>
      <c r="S2259" s="3">
        <f>(L2259-R2259)/(Q2259-R2259)*100</f>
        <v>17.037037037037038</v>
      </c>
    </row>
    <row r="2260" spans="1:19" ht="14.45" x14ac:dyDescent="0.3">
      <c r="A2260">
        <v>12</v>
      </c>
      <c r="C2260" t="str">
        <f t="shared" si="391"/>
        <v>ODS12«</v>
      </c>
      <c r="D2260" s="8" t="s">
        <v>10</v>
      </c>
      <c r="E2260" s="8"/>
      <c r="F2260" s="2">
        <v>9.1999999999999993</v>
      </c>
      <c r="G2260" s="2">
        <v>8.4</v>
      </c>
      <c r="H2260" s="2">
        <v>8.4</v>
      </c>
      <c r="I2260" s="2">
        <v>8.5</v>
      </c>
      <c r="J2260" s="2">
        <v>9.6999999999999993</v>
      </c>
      <c r="K2260" s="2">
        <v>10</v>
      </c>
      <c r="L2260" s="2">
        <v>10.4</v>
      </c>
      <c r="M2260" s="2"/>
      <c r="N2260">
        <f>(L2260/G2260)^(1/5)-1</f>
        <v>4.3640227150435917E-2</v>
      </c>
      <c r="O2260">
        <f t="shared" si="396"/>
        <v>4.3640227150435917</v>
      </c>
      <c r="P2260">
        <f t="shared" si="397"/>
        <v>5</v>
      </c>
      <c r="Q2260">
        <f t="shared" si="398"/>
        <v>28.5</v>
      </c>
      <c r="R2260">
        <f t="shared" si="399"/>
        <v>1.5</v>
      </c>
      <c r="S2260" s="3">
        <f>(L2260-R2260)/(Q2260-R2260)*100</f>
        <v>32.962962962962969</v>
      </c>
    </row>
    <row r="2261" spans="1:19" ht="14.45" x14ac:dyDescent="0.3">
      <c r="A2261">
        <v>12</v>
      </c>
      <c r="C2261" t="str">
        <f t="shared" si="391"/>
        <v>ODS12«</v>
      </c>
      <c r="D2261" s="8" t="s">
        <v>11</v>
      </c>
      <c r="E2261" s="8"/>
      <c r="F2261" s="2">
        <v>8.9</v>
      </c>
      <c r="G2261" s="2">
        <v>7.7</v>
      </c>
      <c r="H2261" s="2">
        <v>7.5</v>
      </c>
      <c r="I2261" s="2">
        <v>8.1999999999999993</v>
      </c>
      <c r="J2261" s="2">
        <v>8.9</v>
      </c>
      <c r="K2261" s="2">
        <v>9.6</v>
      </c>
      <c r="L2261" s="2">
        <v>10.199999999999999</v>
      </c>
      <c r="M2261" s="2"/>
      <c r="N2261">
        <f>(L2261/G2261)^(1/5)-1</f>
        <v>5.7844638659396042E-2</v>
      </c>
      <c r="O2261">
        <f t="shared" si="396"/>
        <v>5.7844638659396042</v>
      </c>
      <c r="P2261">
        <f t="shared" si="397"/>
        <v>5</v>
      </c>
      <c r="Q2261">
        <f t="shared" si="398"/>
        <v>28.5</v>
      </c>
      <c r="R2261">
        <f t="shared" si="399"/>
        <v>1.5</v>
      </c>
      <c r="S2261" s="3">
        <f>(L2261-R2261)/(Q2261-R2261)*100</f>
        <v>32.222222222222221</v>
      </c>
    </row>
    <row r="2262" spans="1:19" ht="14.45" x14ac:dyDescent="0.3">
      <c r="A2262">
        <v>12</v>
      </c>
      <c r="C2262" t="str">
        <f t="shared" ref="C2262:C2325" si="400">IF(B2262="","ODS"&amp;A2262&amp;"«","ODS"&amp;A2262&amp;"«"&amp;" e ODS"&amp;B2262&amp;"«")</f>
        <v>ODS12«</v>
      </c>
      <c r="D2262" s="8" t="s">
        <v>12</v>
      </c>
      <c r="E2262" s="8"/>
      <c r="F2262" s="2">
        <v>14.8</v>
      </c>
      <c r="G2262" s="2">
        <v>11.4</v>
      </c>
      <c r="H2262" s="2">
        <v>11.8</v>
      </c>
      <c r="I2262" s="2">
        <v>12.2</v>
      </c>
      <c r="J2262" s="2">
        <v>12.6</v>
      </c>
      <c r="K2262" s="2">
        <v>13.8</v>
      </c>
      <c r="L2262" s="2">
        <v>15.1</v>
      </c>
      <c r="M2262" s="2"/>
      <c r="N2262">
        <f>(L2262/G2262)^(1/5)-1</f>
        <v>5.7826443251241644E-2</v>
      </c>
      <c r="O2262">
        <f t="shared" si="396"/>
        <v>5.7826443251241644</v>
      </c>
      <c r="P2262">
        <f t="shared" si="397"/>
        <v>5</v>
      </c>
      <c r="Q2262">
        <f t="shared" si="398"/>
        <v>28.5</v>
      </c>
      <c r="R2262">
        <f t="shared" si="399"/>
        <v>1.5</v>
      </c>
      <c r="S2262" s="3">
        <f>(L2262-R2262)/(Q2262-R2262)*100</f>
        <v>50.370370370370367</v>
      </c>
    </row>
    <row r="2263" spans="1:19" ht="14.45" x14ac:dyDescent="0.3">
      <c r="A2263">
        <v>12</v>
      </c>
      <c r="C2263" t="str">
        <f t="shared" si="400"/>
        <v>ODS12«</v>
      </c>
      <c r="D2263" s="8" t="s">
        <v>13</v>
      </c>
      <c r="E2263" s="8"/>
      <c r="F2263" s="2">
        <v>10.1</v>
      </c>
      <c r="G2263" s="2">
        <v>7.3</v>
      </c>
      <c r="H2263" s="2">
        <v>6.5</v>
      </c>
      <c r="I2263" s="2">
        <v>5.3</v>
      </c>
      <c r="J2263" s="2">
        <v>5.6</v>
      </c>
      <c r="K2263" s="2">
        <v>5.9</v>
      </c>
      <c r="L2263" s="2">
        <v>6.2</v>
      </c>
      <c r="M2263" s="2"/>
      <c r="N2263">
        <f>(L2263/G2263)^(1/5)-1</f>
        <v>-3.2137271556493818E-2</v>
      </c>
      <c r="O2263">
        <f t="shared" si="396"/>
        <v>-3.2137271556493818</v>
      </c>
      <c r="P2263">
        <f t="shared" si="397"/>
        <v>-5</v>
      </c>
      <c r="Q2263">
        <f t="shared" si="398"/>
        <v>28.5</v>
      </c>
      <c r="R2263">
        <f t="shared" si="399"/>
        <v>1.5</v>
      </c>
      <c r="S2263" s="3">
        <f>(L2263-R2263)/(Q2263-R2263)*100</f>
        <v>17.407407407407408</v>
      </c>
    </row>
    <row r="2264" spans="1:19" ht="14.45" x14ac:dyDescent="0.3">
      <c r="A2264">
        <v>12</v>
      </c>
      <c r="C2264" t="str">
        <f t="shared" si="400"/>
        <v>ODS12«</v>
      </c>
      <c r="D2264" s="8" t="s">
        <v>14</v>
      </c>
      <c r="E2264" s="8"/>
      <c r="F2264" s="2">
        <v>17.3</v>
      </c>
      <c r="G2264" s="2">
        <v>17.8</v>
      </c>
      <c r="H2264" s="2">
        <v>18.7</v>
      </c>
      <c r="I2264" s="2">
        <v>19.399999999999999</v>
      </c>
      <c r="J2264" s="2">
        <v>18.8</v>
      </c>
      <c r="K2264" s="2">
        <v>19.600000000000001</v>
      </c>
      <c r="L2264" s="2">
        <v>20.100000000000001</v>
      </c>
      <c r="M2264" s="2"/>
      <c r="N2264">
        <f>(L2264/G2264)^(1/5)-1</f>
        <v>2.4602027716588371E-2</v>
      </c>
      <c r="O2264">
        <f t="shared" si="396"/>
        <v>2.4602027716588371</v>
      </c>
      <c r="P2264">
        <f t="shared" si="397"/>
        <v>5</v>
      </c>
      <c r="Q2264">
        <f t="shared" si="398"/>
        <v>28.5</v>
      </c>
      <c r="R2264">
        <f t="shared" si="399"/>
        <v>1.5</v>
      </c>
      <c r="S2264" s="3">
        <f>(L2264-R2264)/(Q2264-R2264)*100</f>
        <v>68.8888888888889</v>
      </c>
    </row>
    <row r="2265" spans="1:19" ht="14.45" x14ac:dyDescent="0.3">
      <c r="A2265">
        <v>12</v>
      </c>
      <c r="C2265" t="str">
        <f t="shared" si="400"/>
        <v>ODS12«</v>
      </c>
      <c r="D2265" s="8" t="s">
        <v>15</v>
      </c>
      <c r="E2265" s="8"/>
      <c r="F2265" s="2">
        <v>1.8</v>
      </c>
      <c r="G2265" s="2">
        <v>1.4</v>
      </c>
      <c r="H2265" s="2">
        <v>1.9</v>
      </c>
      <c r="I2265" s="2">
        <v>2.2999999999999998</v>
      </c>
      <c r="J2265" s="2">
        <v>2.8</v>
      </c>
      <c r="K2265" s="2">
        <v>3.3</v>
      </c>
      <c r="L2265" s="2">
        <v>4.2</v>
      </c>
      <c r="M2265" s="2"/>
      <c r="N2265">
        <f>(L2265/G2265)^(1/5)-1</f>
        <v>0.2457309396155174</v>
      </c>
      <c r="O2265">
        <f t="shared" si="396"/>
        <v>24.573093961551741</v>
      </c>
      <c r="P2265">
        <f t="shared" si="397"/>
        <v>5</v>
      </c>
      <c r="Q2265">
        <f t="shared" si="398"/>
        <v>28.5</v>
      </c>
      <c r="R2265">
        <f t="shared" si="399"/>
        <v>1.5</v>
      </c>
      <c r="S2265" s="3">
        <f>(L2265-R2265)/(Q2265-R2265)*100</f>
        <v>10</v>
      </c>
    </row>
    <row r="2266" spans="1:19" ht="14.45" x14ac:dyDescent="0.3">
      <c r="A2266">
        <v>12</v>
      </c>
      <c r="C2266" t="str">
        <f t="shared" si="400"/>
        <v>ODS12«</v>
      </c>
      <c r="D2266" s="8" t="s">
        <v>16</v>
      </c>
      <c r="E2266" s="8"/>
      <c r="F2266" s="2">
        <v>6.2</v>
      </c>
      <c r="G2266" s="2">
        <v>5.4</v>
      </c>
      <c r="H2266" s="2">
        <v>5.8</v>
      </c>
      <c r="I2266" s="2">
        <v>6.5</v>
      </c>
      <c r="J2266" s="2">
        <v>6.9</v>
      </c>
      <c r="K2266" s="2">
        <v>7</v>
      </c>
      <c r="L2266" s="2">
        <v>6.8</v>
      </c>
      <c r="M2266" s="2"/>
      <c r="N2266">
        <f>(L2266/G2266)^(1/5)-1</f>
        <v>4.7184078606183233E-2</v>
      </c>
      <c r="O2266">
        <f t="shared" si="396"/>
        <v>4.7184078606183233</v>
      </c>
      <c r="P2266">
        <f t="shared" si="397"/>
        <v>5</v>
      </c>
      <c r="Q2266">
        <f t="shared" si="398"/>
        <v>28.5</v>
      </c>
      <c r="R2266">
        <f t="shared" si="399"/>
        <v>1.5</v>
      </c>
      <c r="S2266" s="3">
        <f>(L2266-R2266)/(Q2266-R2266)*100</f>
        <v>19.62962962962963</v>
      </c>
    </row>
    <row r="2267" spans="1:19" ht="14.45" x14ac:dyDescent="0.3">
      <c r="A2267">
        <v>12</v>
      </c>
      <c r="C2267" t="str">
        <f t="shared" si="400"/>
        <v>ODS12«</v>
      </c>
      <c r="D2267" s="8" t="s">
        <v>17</v>
      </c>
      <c r="E2267" s="8"/>
      <c r="F2267" s="2">
        <v>1.7</v>
      </c>
      <c r="G2267" s="2">
        <v>2</v>
      </c>
      <c r="H2267" s="2">
        <v>1.9</v>
      </c>
      <c r="I2267" s="2">
        <v>1.7</v>
      </c>
      <c r="J2267" s="2">
        <v>1.7</v>
      </c>
      <c r="K2267" s="2">
        <v>1.6</v>
      </c>
      <c r="L2267" s="2">
        <v>1.6</v>
      </c>
      <c r="M2267" s="2"/>
      <c r="N2267">
        <f>(L2267/G2267)^(1/5)-1</f>
        <v>-4.3647500209962997E-2</v>
      </c>
      <c r="O2267">
        <f t="shared" si="396"/>
        <v>-4.3647500209962997</v>
      </c>
      <c r="P2267">
        <f t="shared" si="397"/>
        <v>-5</v>
      </c>
      <c r="Q2267">
        <f t="shared" si="398"/>
        <v>28.5</v>
      </c>
      <c r="R2267">
        <f t="shared" si="399"/>
        <v>1.5</v>
      </c>
      <c r="S2267" s="3">
        <f>(L2267-R2267)/(Q2267-R2267)*100</f>
        <v>0.37037037037037068</v>
      </c>
    </row>
    <row r="2268" spans="1:19" ht="14.45" x14ac:dyDescent="0.3">
      <c r="A2268">
        <v>12</v>
      </c>
      <c r="C2268" t="str">
        <f t="shared" si="400"/>
        <v>ODS12«</v>
      </c>
      <c r="D2268" s="8" t="s">
        <v>18</v>
      </c>
      <c r="E2268" s="8"/>
      <c r="F2268" s="2">
        <v>16.100000000000001</v>
      </c>
      <c r="G2268" s="2">
        <v>16.100000000000001</v>
      </c>
      <c r="H2268" s="2">
        <v>17.3</v>
      </c>
      <c r="I2268" s="2">
        <v>17.8</v>
      </c>
      <c r="J2268" s="2">
        <v>18.399999999999999</v>
      </c>
      <c r="K2268" s="2">
        <v>18.7</v>
      </c>
      <c r="L2268" s="2">
        <v>19.3</v>
      </c>
      <c r="M2268" s="2"/>
      <c r="N2268">
        <f>(L2268/G2268)^(1/5)-1</f>
        <v>3.6922472149752084E-2</v>
      </c>
      <c r="O2268">
        <f t="shared" si="396"/>
        <v>3.6922472149752084</v>
      </c>
      <c r="P2268">
        <f t="shared" si="397"/>
        <v>5</v>
      </c>
      <c r="Q2268">
        <f t="shared" si="398"/>
        <v>28.5</v>
      </c>
      <c r="R2268">
        <f t="shared" si="399"/>
        <v>1.5</v>
      </c>
      <c r="S2268" s="3">
        <f>(L2268-R2268)/(Q2268-R2268)*100</f>
        <v>65.925925925925938</v>
      </c>
    </row>
    <row r="2269" spans="1:19" ht="14.45" x14ac:dyDescent="0.3">
      <c r="A2269">
        <v>12</v>
      </c>
      <c r="C2269" t="str">
        <f t="shared" si="400"/>
        <v>ODS12«</v>
      </c>
      <c r="D2269" s="8" t="s">
        <v>19</v>
      </c>
      <c r="E2269" s="8"/>
      <c r="F2269" s="2">
        <v>3.8</v>
      </c>
      <c r="G2269" s="2">
        <v>5.3</v>
      </c>
      <c r="H2269" s="2">
        <v>5.4</v>
      </c>
      <c r="I2269" s="2">
        <v>6.5</v>
      </c>
      <c r="J2269" s="2">
        <v>5.5</v>
      </c>
      <c r="K2269" s="2">
        <v>4.8</v>
      </c>
      <c r="L2269" s="2">
        <v>4.7</v>
      </c>
      <c r="M2269" s="2"/>
      <c r="N2269">
        <f>(L2269/G2269)^(1/5)-1</f>
        <v>-2.3742467753284924E-2</v>
      </c>
      <c r="O2269">
        <f t="shared" si="396"/>
        <v>-2.3742467753284924</v>
      </c>
      <c r="P2269">
        <f t="shared" si="397"/>
        <v>-5</v>
      </c>
      <c r="Q2269">
        <f t="shared" si="398"/>
        <v>28.5</v>
      </c>
      <c r="R2269">
        <f t="shared" si="399"/>
        <v>1.5</v>
      </c>
      <c r="S2269" s="3">
        <f>(L2269-R2269)/(Q2269-R2269)*100</f>
        <v>11.851851851851853</v>
      </c>
    </row>
    <row r="2270" spans="1:19" ht="14.45" x14ac:dyDescent="0.3">
      <c r="A2270">
        <v>12</v>
      </c>
      <c r="C2270" t="str">
        <f t="shared" si="400"/>
        <v>ODS12«</v>
      </c>
      <c r="D2270" s="8" t="s">
        <v>20</v>
      </c>
      <c r="E2270" s="8"/>
      <c r="F2270" s="2">
        <v>3.2</v>
      </c>
      <c r="G2270" s="2">
        <v>3.8</v>
      </c>
      <c r="H2270" s="2">
        <v>4.0999999999999996</v>
      </c>
      <c r="I2270" s="2">
        <v>4.5999999999999996</v>
      </c>
      <c r="J2270" s="2">
        <v>4.5</v>
      </c>
      <c r="K2270" s="2">
        <v>4.3</v>
      </c>
      <c r="L2270" s="2">
        <v>4</v>
      </c>
      <c r="M2270" s="2"/>
      <c r="N2270">
        <f>(L2270/G2270)^(1/5)-1</f>
        <v>1.0311459317936089E-2</v>
      </c>
      <c r="O2270">
        <f t="shared" si="396"/>
        <v>1.0311459317936089</v>
      </c>
      <c r="P2270">
        <f t="shared" si="397"/>
        <v>2.5778648294840223</v>
      </c>
      <c r="Q2270">
        <f t="shared" si="398"/>
        <v>28.5</v>
      </c>
      <c r="R2270">
        <f t="shared" si="399"/>
        <v>1.5</v>
      </c>
      <c r="S2270" s="3">
        <f>(L2270-R2270)/(Q2270-R2270)*100</f>
        <v>9.2592592592592595</v>
      </c>
    </row>
    <row r="2271" spans="1:19" ht="14.45" x14ac:dyDescent="0.3">
      <c r="A2271">
        <v>12</v>
      </c>
      <c r="C2271" t="str">
        <f t="shared" si="400"/>
        <v>ODS12«</v>
      </c>
      <c r="D2271" s="8" t="s">
        <v>21</v>
      </c>
      <c r="E2271" s="8"/>
      <c r="F2271" s="2">
        <v>15.3</v>
      </c>
      <c r="G2271" s="2">
        <v>11.2</v>
      </c>
      <c r="H2271" s="2">
        <v>9.6999999999999993</v>
      </c>
      <c r="I2271" s="2">
        <v>7</v>
      </c>
      <c r="J2271" s="2">
        <v>10.6</v>
      </c>
      <c r="K2271" s="2">
        <v>10.8</v>
      </c>
      <c r="L2271" s="2">
        <v>11.9</v>
      </c>
      <c r="M2271" s="2"/>
      <c r="N2271">
        <f>(L2271/G2271)^(1/5)-1</f>
        <v>1.2198729249942586E-2</v>
      </c>
      <c r="O2271">
        <f t="shared" si="396"/>
        <v>1.2198729249942586</v>
      </c>
      <c r="P2271">
        <f t="shared" si="397"/>
        <v>3.0496823124856465</v>
      </c>
      <c r="Q2271">
        <f t="shared" si="398"/>
        <v>28.5</v>
      </c>
      <c r="R2271">
        <f t="shared" si="399"/>
        <v>1.5</v>
      </c>
      <c r="S2271" s="3">
        <f>(L2271-R2271)/(Q2271-R2271)*100</f>
        <v>38.518518518518519</v>
      </c>
    </row>
    <row r="2272" spans="1:19" ht="14.45" x14ac:dyDescent="0.3">
      <c r="A2272">
        <v>12</v>
      </c>
      <c r="C2272" t="str">
        <f t="shared" si="400"/>
        <v>ODS12«</v>
      </c>
      <c r="D2272" s="8" t="s">
        <v>22</v>
      </c>
      <c r="E2272" s="8"/>
      <c r="F2272" s="2">
        <v>6.3</v>
      </c>
      <c r="G2272" s="2">
        <v>6.4</v>
      </c>
      <c r="H2272" s="2">
        <v>4.5999999999999996</v>
      </c>
      <c r="I2272" s="2">
        <v>4.2</v>
      </c>
      <c r="J2272" s="2">
        <v>6.5</v>
      </c>
      <c r="K2272" s="2">
        <v>8.1</v>
      </c>
      <c r="L2272" s="2">
        <v>7.1</v>
      </c>
      <c r="M2272" s="2"/>
      <c r="N2272">
        <f>(L2272/G2272)^(1/5)-1</f>
        <v>2.0976333038736472E-2</v>
      </c>
      <c r="O2272">
        <f t="shared" si="396"/>
        <v>2.0976333038736472</v>
      </c>
      <c r="P2272">
        <f t="shared" si="397"/>
        <v>5</v>
      </c>
      <c r="Q2272">
        <f t="shared" si="398"/>
        <v>28.5</v>
      </c>
      <c r="R2272">
        <f t="shared" si="399"/>
        <v>1.5</v>
      </c>
      <c r="S2272" s="3">
        <f>(L2272-R2272)/(Q2272-R2272)*100</f>
        <v>20.74074074074074</v>
      </c>
    </row>
    <row r="2273" spans="1:19" ht="14.45" x14ac:dyDescent="0.3">
      <c r="A2273">
        <v>12</v>
      </c>
      <c r="C2273" t="str">
        <f t="shared" si="400"/>
        <v>ODS12«</v>
      </c>
      <c r="D2273" s="8" t="s">
        <v>23</v>
      </c>
      <c r="E2273" s="8"/>
      <c r="F2273" s="2">
        <v>27.1</v>
      </c>
      <c r="G2273" s="2">
        <v>26.6</v>
      </c>
      <c r="H2273" s="2">
        <v>25.8</v>
      </c>
      <c r="I2273" s="2">
        <v>28.5</v>
      </c>
      <c r="J2273" s="2">
        <v>29.7</v>
      </c>
      <c r="K2273" s="2">
        <v>29</v>
      </c>
      <c r="L2273" s="2">
        <v>28.5</v>
      </c>
      <c r="M2273" s="2"/>
      <c r="N2273">
        <f>(L2273/G2273)^(1/5)-1</f>
        <v>1.3894214014664508E-2</v>
      </c>
      <c r="O2273">
        <f t="shared" si="396"/>
        <v>1.3894214014664508</v>
      </c>
      <c r="P2273">
        <f t="shared" si="397"/>
        <v>3.4735535036661269</v>
      </c>
      <c r="Q2273">
        <f t="shared" si="398"/>
        <v>28.5</v>
      </c>
      <c r="R2273">
        <f t="shared" si="399"/>
        <v>1.5</v>
      </c>
      <c r="S2273" s="3">
        <f>(L2273-R2273)/(Q2273-R2273)*100</f>
        <v>100</v>
      </c>
    </row>
    <row r="2274" spans="1:19" ht="14.45" x14ac:dyDescent="0.3">
      <c r="A2274">
        <v>12</v>
      </c>
      <c r="C2274" t="str">
        <f t="shared" si="400"/>
        <v>ODS12«</v>
      </c>
      <c r="D2274" s="8" t="s">
        <v>24</v>
      </c>
      <c r="E2274" s="8"/>
      <c r="F2274" s="2">
        <v>11.8</v>
      </c>
      <c r="G2274" s="2">
        <v>12.5</v>
      </c>
      <c r="H2274" s="2">
        <v>11.6</v>
      </c>
      <c r="I2274" s="2">
        <v>10.199999999999999</v>
      </c>
      <c r="J2274" s="2">
        <v>9.9</v>
      </c>
      <c r="K2274" s="2">
        <v>9.6999999999999993</v>
      </c>
      <c r="L2274" s="2">
        <v>9.8000000000000007</v>
      </c>
      <c r="M2274" s="2"/>
      <c r="N2274">
        <f>(L2274/G2274)^(1/5)-1</f>
        <v>-4.7503885949247371E-2</v>
      </c>
      <c r="O2274">
        <f t="shared" si="396"/>
        <v>-4.7503885949247371</v>
      </c>
      <c r="P2274">
        <f t="shared" si="397"/>
        <v>-5</v>
      </c>
      <c r="Q2274">
        <f t="shared" si="398"/>
        <v>28.5</v>
      </c>
      <c r="R2274">
        <f t="shared" si="399"/>
        <v>1.5</v>
      </c>
      <c r="S2274" s="3">
        <f>(L2274-R2274)/(Q2274-R2274)*100</f>
        <v>30.74074074074074</v>
      </c>
    </row>
    <row r="2275" spans="1:19" ht="14.45" x14ac:dyDescent="0.3">
      <c r="A2275">
        <v>12</v>
      </c>
      <c r="C2275" t="str">
        <f t="shared" si="400"/>
        <v>ODS12«</v>
      </c>
      <c r="D2275" s="8" t="s">
        <v>25</v>
      </c>
      <c r="E2275" s="8"/>
      <c r="F2275" s="2">
        <v>2.5</v>
      </c>
      <c r="G2275" s="2">
        <v>2.5</v>
      </c>
      <c r="H2275" s="2">
        <v>2.1</v>
      </c>
      <c r="I2275" s="2">
        <v>2.1</v>
      </c>
      <c r="J2275" s="2">
        <v>2</v>
      </c>
      <c r="K2275" s="2">
        <v>2.1</v>
      </c>
      <c r="L2275" s="2">
        <v>2.2000000000000002</v>
      </c>
      <c r="M2275" s="2"/>
      <c r="N2275">
        <f>(L2275/G2275)^(1/5)-1</f>
        <v>-2.5242614469207947E-2</v>
      </c>
      <c r="O2275">
        <f t="shared" si="396"/>
        <v>-2.5242614469207947</v>
      </c>
      <c r="P2275">
        <f t="shared" si="397"/>
        <v>-5</v>
      </c>
      <c r="Q2275">
        <f t="shared" si="398"/>
        <v>28.5</v>
      </c>
      <c r="R2275">
        <f t="shared" si="399"/>
        <v>1.5</v>
      </c>
      <c r="S2275" s="3">
        <f>(L2275-R2275)/(Q2275-R2275)*100</f>
        <v>2.592592592592593</v>
      </c>
    </row>
    <row r="2276" spans="1:19" ht="14.45" x14ac:dyDescent="0.3">
      <c r="A2276">
        <v>12</v>
      </c>
      <c r="C2276" t="str">
        <f t="shared" si="400"/>
        <v>ODS12«</v>
      </c>
      <c r="D2276" s="8" t="s">
        <v>26</v>
      </c>
      <c r="E2276" s="8"/>
      <c r="F2276" s="2">
        <v>6.7</v>
      </c>
      <c r="G2276" s="2">
        <v>6.9</v>
      </c>
      <c r="H2276" s="2">
        <v>6.9</v>
      </c>
      <c r="I2276" s="2">
        <v>7.6</v>
      </c>
      <c r="J2276" s="2">
        <v>7.9</v>
      </c>
      <c r="K2276" s="2">
        <v>8</v>
      </c>
      <c r="L2276" s="2">
        <v>8.3000000000000007</v>
      </c>
      <c r="M2276" s="2"/>
      <c r="N2276">
        <f>(L2276/G2276)^(1/5)-1</f>
        <v>3.7637838454590122E-2</v>
      </c>
      <c r="O2276">
        <f t="shared" si="396"/>
        <v>3.7637838454590122</v>
      </c>
      <c r="P2276">
        <f t="shared" si="397"/>
        <v>5</v>
      </c>
      <c r="Q2276">
        <f t="shared" si="398"/>
        <v>28.5</v>
      </c>
      <c r="R2276">
        <f t="shared" si="399"/>
        <v>1.5</v>
      </c>
      <c r="S2276" s="3">
        <f>(L2276-R2276)/(Q2276-R2276)*100</f>
        <v>25.185185185185187</v>
      </c>
    </row>
    <row r="2277" spans="1:19" ht="14.45" x14ac:dyDescent="0.3">
      <c r="A2277">
        <v>12</v>
      </c>
      <c r="C2277" t="str">
        <f t="shared" si="400"/>
        <v>ODS12«</v>
      </c>
      <c r="D2277" s="8" t="s">
        <v>27</v>
      </c>
      <c r="E2277" s="8"/>
      <c r="F2277" s="2">
        <v>2.5</v>
      </c>
      <c r="G2277" s="2">
        <v>2.1</v>
      </c>
      <c r="H2277" s="2">
        <v>1.7</v>
      </c>
      <c r="I2277" s="2">
        <v>1.7</v>
      </c>
      <c r="J2277" s="2">
        <v>1.7</v>
      </c>
      <c r="K2277" s="2">
        <v>1.5</v>
      </c>
      <c r="L2277" s="2">
        <v>1.5</v>
      </c>
      <c r="M2277" s="2"/>
      <c r="N2277">
        <f>(L2277/G2277)^(1/5)-1</f>
        <v>-6.5080123851529836E-2</v>
      </c>
      <c r="O2277">
        <f t="shared" si="396"/>
        <v>-6.5080123851529841</v>
      </c>
      <c r="P2277">
        <f t="shared" si="397"/>
        <v>-5</v>
      </c>
      <c r="Q2277">
        <f t="shared" si="398"/>
        <v>28.5</v>
      </c>
      <c r="R2277">
        <f t="shared" si="399"/>
        <v>1.5</v>
      </c>
      <c r="S2277" s="3">
        <f>(L2277-R2277)/(Q2277-R2277)*100</f>
        <v>0</v>
      </c>
    </row>
    <row r="2278" spans="1:19" ht="14.45" x14ac:dyDescent="0.3">
      <c r="A2278">
        <v>12</v>
      </c>
      <c r="C2278" t="str">
        <f t="shared" si="400"/>
        <v>ODS12«</v>
      </c>
      <c r="D2278" s="8" t="s">
        <v>28</v>
      </c>
      <c r="E2278" s="8"/>
      <c r="F2278" s="2">
        <v>7.3</v>
      </c>
      <c r="G2278" s="2">
        <v>6.5</v>
      </c>
      <c r="H2278" s="2">
        <v>6.8</v>
      </c>
      <c r="I2278" s="2">
        <v>7</v>
      </c>
      <c r="J2278" s="2">
        <v>6.8</v>
      </c>
      <c r="K2278" s="2">
        <v>6.7</v>
      </c>
      <c r="L2278" s="2">
        <v>7</v>
      </c>
      <c r="M2278" s="2"/>
      <c r="N2278">
        <f>(L2278/G2278)^(1/5)-1</f>
        <v>1.4931978945393665E-2</v>
      </c>
      <c r="O2278">
        <f t="shared" si="396"/>
        <v>1.4931978945393665</v>
      </c>
      <c r="P2278">
        <f t="shared" si="397"/>
        <v>3.7329947363484162</v>
      </c>
      <c r="Q2278">
        <f t="shared" si="398"/>
        <v>28.5</v>
      </c>
      <c r="R2278">
        <f t="shared" si="399"/>
        <v>1.5</v>
      </c>
      <c r="S2278" s="3">
        <f>(L2278-R2278)/(Q2278-R2278)*100</f>
        <v>20.37037037037037</v>
      </c>
    </row>
    <row r="2279" spans="1:19" ht="14.45" x14ac:dyDescent="0.3">
      <c r="A2279">
        <v>12</v>
      </c>
      <c r="C2279" t="str">
        <f t="shared" si="400"/>
        <v>ODS12«</v>
      </c>
      <c r="D2279" s="8" t="s">
        <v>29</v>
      </c>
      <c r="E2279" s="8"/>
      <c r="F2279" s="2">
        <v>11.2</v>
      </c>
      <c r="G2279" s="2">
        <v>11.1</v>
      </c>
      <c r="H2279" s="2">
        <v>11.2</v>
      </c>
      <c r="I2279" s="2">
        <v>11.4</v>
      </c>
      <c r="J2279" s="2">
        <v>11.5</v>
      </c>
      <c r="K2279" s="2">
        <v>11.6</v>
      </c>
      <c r="L2279" s="2">
        <v>11.9</v>
      </c>
      <c r="M2279" s="2"/>
      <c r="N2279">
        <f>(L2279/G2279)^(1/5)-1</f>
        <v>1.4015973861338793E-2</v>
      </c>
      <c r="O2279">
        <f t="shared" si="396"/>
        <v>1.4015973861338793</v>
      </c>
      <c r="P2279">
        <f t="shared" si="397"/>
        <v>3.5039934653346982</v>
      </c>
      <c r="Q2279">
        <f t="shared" si="398"/>
        <v>28.5</v>
      </c>
      <c r="R2279">
        <f t="shared" si="399"/>
        <v>1.5</v>
      </c>
      <c r="S2279" s="3">
        <f>(L2279-R2279)/(Q2279-R2279)*100</f>
        <v>38.518518518518519</v>
      </c>
    </row>
    <row r="2280" spans="1:19" ht="14.45" x14ac:dyDescent="0.3">
      <c r="A2280">
        <v>12</v>
      </c>
      <c r="C2280" t="str">
        <f t="shared" si="400"/>
        <v>ODS12«</v>
      </c>
      <c r="D2280" s="7" t="s">
        <v>114</v>
      </c>
      <c r="E2280" s="7"/>
      <c r="F2280" s="2"/>
      <c r="G2280" s="2"/>
      <c r="H2280" s="2"/>
      <c r="I2280" s="2"/>
      <c r="J2280" s="2"/>
      <c r="K2280" s="2"/>
      <c r="L2280" s="2"/>
      <c r="M2280" s="2"/>
      <c r="S2280" s="3"/>
    </row>
    <row r="2281" spans="1:19" ht="14.45" x14ac:dyDescent="0.3">
      <c r="A2281">
        <v>12</v>
      </c>
      <c r="C2281" t="str">
        <f t="shared" si="400"/>
        <v>ODS12«</v>
      </c>
      <c r="D2281" s="8" t="s">
        <v>2</v>
      </c>
      <c r="E2281" s="8"/>
      <c r="F2281" s="2"/>
      <c r="G2281" s="2">
        <v>50115.75</v>
      </c>
      <c r="H2281" s="2">
        <v>50264.27</v>
      </c>
      <c r="I2281" s="2">
        <v>52471.29</v>
      </c>
      <c r="J2281" s="2">
        <v>56183.35</v>
      </c>
      <c r="K2281" s="2">
        <v>57901.69</v>
      </c>
      <c r="L2281" s="2"/>
      <c r="M2281" s="2"/>
      <c r="S2281" s="3"/>
    </row>
    <row r="2282" spans="1:19" ht="14.45" x14ac:dyDescent="0.3">
      <c r="A2282">
        <v>12</v>
      </c>
      <c r="C2282" t="str">
        <f t="shared" si="400"/>
        <v>ODS12«</v>
      </c>
      <c r="D2282" s="8" t="s">
        <v>3</v>
      </c>
      <c r="E2282" s="8"/>
      <c r="F2282" s="2"/>
      <c r="G2282" s="2">
        <v>11424.43</v>
      </c>
      <c r="H2282" s="2">
        <v>11290.55</v>
      </c>
      <c r="I2282" s="2">
        <v>11883.52</v>
      </c>
      <c r="J2282" s="2">
        <v>12574.64</v>
      </c>
      <c r="K2282" s="2">
        <v>14378.32</v>
      </c>
      <c r="L2282" s="2"/>
      <c r="M2282" s="2"/>
      <c r="S2282" s="3"/>
    </row>
    <row r="2283" spans="1:19" ht="14.45" x14ac:dyDescent="0.3">
      <c r="A2283">
        <v>12</v>
      </c>
      <c r="C2283" t="str">
        <f t="shared" si="400"/>
        <v>ODS12«</v>
      </c>
      <c r="D2283" s="8" t="s">
        <v>4</v>
      </c>
      <c r="E2283" s="8"/>
      <c r="F2283" s="2"/>
      <c r="G2283" s="2">
        <v>3520.54</v>
      </c>
      <c r="H2283" s="2">
        <v>3667.39</v>
      </c>
      <c r="I2283" s="2">
        <v>3690.22</v>
      </c>
      <c r="J2283" s="2">
        <v>3770.65</v>
      </c>
      <c r="K2283" s="2">
        <v>3808.31</v>
      </c>
      <c r="L2283" s="2"/>
      <c r="M2283" s="2"/>
      <c r="S2283" s="3"/>
    </row>
    <row r="2284" spans="1:19" ht="14.45" x14ac:dyDescent="0.3">
      <c r="A2284">
        <v>12</v>
      </c>
      <c r="C2284" t="str">
        <f t="shared" si="400"/>
        <v>ODS12«</v>
      </c>
      <c r="D2284" s="8" t="s">
        <v>5</v>
      </c>
      <c r="E2284" s="8"/>
      <c r="F2284" s="2">
        <v>937.62</v>
      </c>
      <c r="G2284" s="2">
        <v>622.15</v>
      </c>
      <c r="H2284" s="2">
        <v>752.42</v>
      </c>
      <c r="I2284" s="2">
        <v>823.93</v>
      </c>
      <c r="J2284" s="2">
        <v>857.78</v>
      </c>
      <c r="K2284" s="2">
        <v>870.88</v>
      </c>
      <c r="L2284" s="2"/>
      <c r="M2284" s="2"/>
      <c r="S2284" s="3"/>
    </row>
    <row r="2285" spans="1:19" ht="14.45" x14ac:dyDescent="0.3">
      <c r="A2285">
        <v>12</v>
      </c>
      <c r="C2285" t="str">
        <f t="shared" si="400"/>
        <v>ODS12«</v>
      </c>
      <c r="D2285" s="8" t="s">
        <v>6</v>
      </c>
      <c r="E2285" s="8"/>
      <c r="F2285" s="2"/>
      <c r="G2285" s="2"/>
      <c r="H2285" s="2"/>
      <c r="I2285" s="2"/>
      <c r="J2285" s="2"/>
      <c r="K2285" s="2"/>
      <c r="L2285" s="2"/>
      <c r="M2285" s="2"/>
      <c r="S2285" s="3"/>
    </row>
    <row r="2286" spans="1:19" ht="14.45" x14ac:dyDescent="0.3">
      <c r="A2286">
        <v>12</v>
      </c>
      <c r="C2286" t="str">
        <f t="shared" si="400"/>
        <v>ODS12«</v>
      </c>
      <c r="D2286" s="8" t="s">
        <v>7</v>
      </c>
      <c r="E2286" s="8"/>
      <c r="F2286" s="2"/>
      <c r="G2286" s="2">
        <v>712.74</v>
      </c>
      <c r="H2286" s="2">
        <v>722.25</v>
      </c>
      <c r="I2286" s="2">
        <v>725.08</v>
      </c>
      <c r="J2286" s="2">
        <v>729.36</v>
      </c>
      <c r="K2286" s="2">
        <v>724.71</v>
      </c>
      <c r="L2286" s="2"/>
      <c r="M2286" s="2"/>
      <c r="S2286" s="3"/>
    </row>
    <row r="2287" spans="1:19" ht="14.45" x14ac:dyDescent="0.3">
      <c r="A2287">
        <v>12</v>
      </c>
      <c r="C2287" t="str">
        <f t="shared" si="400"/>
        <v>ODS12«</v>
      </c>
      <c r="D2287" s="8" t="s">
        <v>8</v>
      </c>
      <c r="E2287" s="8"/>
      <c r="F2287" s="2">
        <v>7844.14</v>
      </c>
      <c r="G2287" s="2">
        <v>7031.76</v>
      </c>
      <c r="H2287" s="2">
        <v>7703.37</v>
      </c>
      <c r="I2287" s="2">
        <v>8438.4599999999991</v>
      </c>
      <c r="J2287" s="2">
        <v>8890.75</v>
      </c>
      <c r="K2287" s="2">
        <v>8918.7099999999991</v>
      </c>
      <c r="L2287" s="2"/>
      <c r="M2287" s="2"/>
      <c r="S2287" s="3"/>
    </row>
    <row r="2288" spans="1:19" ht="14.45" x14ac:dyDescent="0.3">
      <c r="A2288">
        <v>12</v>
      </c>
      <c r="C2288" t="str">
        <f t="shared" si="400"/>
        <v>ODS12«</v>
      </c>
      <c r="D2288" s="8" t="s">
        <v>9</v>
      </c>
      <c r="E2288" s="8"/>
      <c r="F2288" s="2"/>
      <c r="G2288" s="2"/>
      <c r="H2288" s="2"/>
      <c r="I2288" s="2"/>
      <c r="J2288" s="2"/>
      <c r="K2288" s="2"/>
      <c r="L2288" s="2"/>
      <c r="M2288" s="2"/>
      <c r="S2288" s="3"/>
    </row>
    <row r="2289" spans="1:19" ht="14.45" x14ac:dyDescent="0.3">
      <c r="A2289">
        <v>12</v>
      </c>
      <c r="C2289" t="str">
        <f t="shared" si="400"/>
        <v>ODS12«</v>
      </c>
      <c r="D2289" s="8" t="s">
        <v>10</v>
      </c>
      <c r="E2289" s="8"/>
      <c r="F2289" s="2">
        <v>593.48</v>
      </c>
      <c r="G2289" s="2">
        <v>657.58</v>
      </c>
      <c r="H2289" s="2">
        <v>584.67999999999995</v>
      </c>
      <c r="I2289" s="2">
        <v>649.05999999999995</v>
      </c>
      <c r="J2289" s="2">
        <v>636.58000000000004</v>
      </c>
      <c r="K2289" s="2">
        <v>679.31</v>
      </c>
      <c r="L2289" s="2"/>
      <c r="M2289" s="2"/>
      <c r="S2289" s="3"/>
    </row>
    <row r="2290" spans="1:19" ht="14.45" x14ac:dyDescent="0.3">
      <c r="A2290">
        <v>12</v>
      </c>
      <c r="C2290" t="str">
        <f t="shared" si="400"/>
        <v>ODS12«</v>
      </c>
      <c r="D2290" s="8" t="s">
        <v>11</v>
      </c>
      <c r="E2290" s="8"/>
      <c r="F2290" s="2"/>
      <c r="G2290" s="2">
        <v>23161.13</v>
      </c>
      <c r="H2290" s="2">
        <v>24514.240000000002</v>
      </c>
      <c r="I2290" s="2">
        <v>23485.87</v>
      </c>
      <c r="J2290" s="2">
        <v>24834.26</v>
      </c>
      <c r="K2290" s="2">
        <v>26090.91</v>
      </c>
      <c r="L2290" s="2"/>
      <c r="M2290" s="2"/>
      <c r="S2290" s="3"/>
    </row>
    <row r="2291" spans="1:19" ht="14.45" x14ac:dyDescent="0.3">
      <c r="A2291">
        <v>12</v>
      </c>
      <c r="C2291" t="str">
        <f t="shared" si="400"/>
        <v>ODS12«</v>
      </c>
      <c r="D2291" s="8" t="s">
        <v>12</v>
      </c>
      <c r="E2291" s="8"/>
      <c r="F2291" s="2"/>
      <c r="G2291" s="2">
        <v>670.91</v>
      </c>
      <c r="H2291" s="2">
        <v>770.16</v>
      </c>
      <c r="I2291" s="2">
        <v>876.06</v>
      </c>
      <c r="J2291" s="2">
        <v>915.61</v>
      </c>
      <c r="K2291" s="2">
        <v>890.73</v>
      </c>
      <c r="L2291" s="2"/>
      <c r="M2291" s="2"/>
      <c r="S2291" s="3"/>
    </row>
    <row r="2292" spans="1:19" ht="14.45" x14ac:dyDescent="0.3">
      <c r="A2292">
        <v>12</v>
      </c>
      <c r="C2292" t="str">
        <f t="shared" si="400"/>
        <v>ODS12«</v>
      </c>
      <c r="D2292" s="8" t="s">
        <v>13</v>
      </c>
      <c r="E2292" s="8"/>
      <c r="F2292" s="2"/>
      <c r="G2292" s="2"/>
      <c r="H2292" s="2">
        <v>10632.15</v>
      </c>
      <c r="I2292" s="2">
        <v>10951.68</v>
      </c>
      <c r="J2292" s="2">
        <v>11868.62</v>
      </c>
      <c r="K2292" s="2">
        <v>11537.6</v>
      </c>
      <c r="L2292" s="2"/>
      <c r="M2292" s="2"/>
      <c r="S2292" s="3"/>
    </row>
    <row r="2293" spans="1:19" ht="14.45" x14ac:dyDescent="0.3">
      <c r="A2293">
        <v>12</v>
      </c>
      <c r="C2293" t="str">
        <f t="shared" si="400"/>
        <v>ODS12«</v>
      </c>
      <c r="D2293" s="8" t="s">
        <v>14</v>
      </c>
      <c r="E2293" s="8"/>
      <c r="F2293" s="2">
        <v>32844.94</v>
      </c>
      <c r="G2293" s="2">
        <v>32929.07</v>
      </c>
      <c r="H2293" s="2">
        <v>32752.560000000001</v>
      </c>
      <c r="I2293" s="2">
        <v>32734.04</v>
      </c>
      <c r="J2293" s="2">
        <v>34713.31</v>
      </c>
      <c r="K2293" s="2">
        <v>36384.82</v>
      </c>
      <c r="L2293" s="2"/>
      <c r="M2293" s="2"/>
      <c r="S2293" s="3"/>
    </row>
    <row r="2294" spans="1:19" ht="14.45" x14ac:dyDescent="0.3">
      <c r="A2294">
        <v>12</v>
      </c>
      <c r="C2294" t="str">
        <f t="shared" si="400"/>
        <v>ODS12«</v>
      </c>
      <c r="D2294" s="8" t="s">
        <v>15</v>
      </c>
      <c r="E2294" s="8"/>
      <c r="F2294" s="2"/>
      <c r="G2294" s="2"/>
      <c r="H2294" s="2"/>
      <c r="I2294" s="2"/>
      <c r="J2294" s="2"/>
      <c r="K2294" s="2"/>
      <c r="L2294" s="2"/>
      <c r="M2294" s="2"/>
      <c r="S2294" s="3"/>
    </row>
    <row r="2295" spans="1:19" ht="14.45" x14ac:dyDescent="0.3">
      <c r="A2295">
        <v>12</v>
      </c>
      <c r="C2295" t="str">
        <f t="shared" si="400"/>
        <v>ODS12«</v>
      </c>
      <c r="D2295" s="8" t="s">
        <v>16</v>
      </c>
      <c r="E2295" s="8"/>
      <c r="F2295" s="2"/>
      <c r="G2295" s="2"/>
      <c r="H2295" s="2"/>
      <c r="I2295" s="2"/>
      <c r="J2295" s="2"/>
      <c r="K2295" s="2"/>
      <c r="L2295" s="2"/>
      <c r="M2295" s="2"/>
      <c r="S2295" s="3"/>
    </row>
    <row r="2296" spans="1:19" ht="14.45" x14ac:dyDescent="0.3">
      <c r="A2296">
        <v>12</v>
      </c>
      <c r="C2296" t="str">
        <f t="shared" si="400"/>
        <v>ODS12«</v>
      </c>
      <c r="D2296" s="8" t="s">
        <v>17</v>
      </c>
      <c r="E2296" s="8"/>
      <c r="F2296" s="2">
        <v>1509.55</v>
      </c>
      <c r="G2296" s="2">
        <v>1502.41</v>
      </c>
      <c r="H2296" s="2">
        <v>1593.54</v>
      </c>
      <c r="I2296" s="2">
        <v>1834.54</v>
      </c>
      <c r="J2296" s="2">
        <v>2137.73</v>
      </c>
      <c r="K2296" s="2">
        <v>2298.77</v>
      </c>
      <c r="L2296" s="2"/>
      <c r="M2296" s="2"/>
      <c r="S2296" s="3"/>
    </row>
    <row r="2297" spans="1:19" ht="14.45" x14ac:dyDescent="0.3">
      <c r="A2297">
        <v>12</v>
      </c>
      <c r="C2297" t="str">
        <f t="shared" si="400"/>
        <v>ODS12«</v>
      </c>
      <c r="D2297" s="8" t="s">
        <v>18</v>
      </c>
      <c r="E2297" s="8"/>
      <c r="F2297" s="2"/>
      <c r="G2297" s="2">
        <v>29614.880000000001</v>
      </c>
      <c r="H2297" s="2">
        <v>29769.1</v>
      </c>
      <c r="I2297" s="2">
        <v>30075.06</v>
      </c>
      <c r="J2297" s="2">
        <v>30021.78</v>
      </c>
      <c r="K2297" s="2">
        <v>30642.54</v>
      </c>
      <c r="L2297" s="2"/>
      <c r="M2297" s="2"/>
      <c r="S2297" s="3"/>
    </row>
    <row r="2298" spans="1:19" ht="14.45" x14ac:dyDescent="0.3">
      <c r="A2298">
        <v>12</v>
      </c>
      <c r="C2298" t="str">
        <f t="shared" si="400"/>
        <v>ODS12«</v>
      </c>
      <c r="D2298" s="8" t="s">
        <v>19</v>
      </c>
      <c r="E2298" s="8"/>
      <c r="F2298" s="2"/>
      <c r="G2298" s="2">
        <v>546.75</v>
      </c>
      <c r="H2298" s="2">
        <v>588.53</v>
      </c>
      <c r="I2298" s="2">
        <v>600.67999999999995</v>
      </c>
      <c r="J2298" s="2">
        <v>660.09</v>
      </c>
      <c r="K2298" s="2">
        <v>589.47</v>
      </c>
      <c r="L2298" s="2"/>
      <c r="M2298" s="2"/>
      <c r="S2298" s="3"/>
    </row>
    <row r="2299" spans="1:19" ht="14.45" x14ac:dyDescent="0.3">
      <c r="A2299">
        <v>12</v>
      </c>
      <c r="C2299" t="str">
        <f t="shared" si="400"/>
        <v>ODS12«</v>
      </c>
      <c r="D2299" s="8" t="s">
        <v>20</v>
      </c>
      <c r="E2299" s="8"/>
      <c r="F2299" s="2">
        <v>599.29</v>
      </c>
      <c r="G2299" s="2">
        <v>639.45000000000005</v>
      </c>
      <c r="H2299" s="2">
        <v>700.66</v>
      </c>
      <c r="I2299" s="2">
        <v>735.15</v>
      </c>
      <c r="J2299" s="2">
        <v>816.95</v>
      </c>
      <c r="K2299" s="2">
        <v>824.97</v>
      </c>
      <c r="L2299" s="2"/>
      <c r="M2299" s="2"/>
      <c r="S2299" s="3"/>
    </row>
    <row r="2300" spans="1:19" ht="14.45" x14ac:dyDescent="0.3">
      <c r="A2300">
        <v>12</v>
      </c>
      <c r="C2300" t="str">
        <f t="shared" si="400"/>
        <v>ODS12«</v>
      </c>
      <c r="D2300" s="8" t="s">
        <v>21</v>
      </c>
      <c r="E2300" s="8"/>
      <c r="F2300" s="2"/>
      <c r="G2300" s="2">
        <v>805.56</v>
      </c>
      <c r="H2300" s="2">
        <v>764.93</v>
      </c>
      <c r="I2300" s="2">
        <v>851.91</v>
      </c>
      <c r="J2300" s="2">
        <v>904.29</v>
      </c>
      <c r="K2300" s="2">
        <v>1210.03</v>
      </c>
      <c r="L2300" s="2"/>
      <c r="M2300" s="2"/>
      <c r="S2300" s="3"/>
    </row>
    <row r="2301" spans="1:19" ht="14.45" x14ac:dyDescent="0.3">
      <c r="A2301">
        <v>12</v>
      </c>
      <c r="C2301" t="str">
        <f t="shared" si="400"/>
        <v>ODS12«</v>
      </c>
      <c r="D2301" s="8" t="s">
        <v>22</v>
      </c>
      <c r="E2301" s="8"/>
      <c r="F2301" s="2">
        <v>82.27</v>
      </c>
      <c r="G2301" s="2">
        <v>94.82</v>
      </c>
      <c r="H2301" s="2">
        <v>101.86</v>
      </c>
      <c r="I2301" s="2">
        <v>102.02</v>
      </c>
      <c r="J2301" s="2">
        <v>99.67</v>
      </c>
      <c r="K2301" s="2">
        <v>106.37</v>
      </c>
      <c r="L2301" s="2"/>
      <c r="M2301" s="2"/>
      <c r="S2301" s="3"/>
    </row>
    <row r="2302" spans="1:19" ht="14.45" x14ac:dyDescent="0.3">
      <c r="A2302">
        <v>12</v>
      </c>
      <c r="C2302" t="str">
        <f t="shared" si="400"/>
        <v>ODS12«</v>
      </c>
      <c r="D2302" s="8" t="s">
        <v>23</v>
      </c>
      <c r="E2302" s="8"/>
      <c r="F2302" s="2">
        <v>13279.33</v>
      </c>
      <c r="G2302" s="2">
        <v>13974.49</v>
      </c>
      <c r="H2302" s="2">
        <v>14454.64</v>
      </c>
      <c r="I2302" s="2">
        <v>15108.6</v>
      </c>
      <c r="J2302" s="2">
        <v>15976.76</v>
      </c>
      <c r="K2302" s="2">
        <v>16197.06</v>
      </c>
      <c r="L2302" s="2"/>
      <c r="M2302" s="2"/>
      <c r="S2302" s="3"/>
    </row>
    <row r="2303" spans="1:19" ht="14.45" x14ac:dyDescent="0.3">
      <c r="A2303">
        <v>12</v>
      </c>
      <c r="C2303" t="str">
        <f t="shared" si="400"/>
        <v>ODS12«</v>
      </c>
      <c r="D2303" s="8" t="s">
        <v>24</v>
      </c>
      <c r="E2303" s="8"/>
      <c r="F2303" s="2"/>
      <c r="G2303" s="2">
        <v>8860.08</v>
      </c>
      <c r="H2303" s="2">
        <v>8952.84</v>
      </c>
      <c r="I2303" s="2">
        <v>10295.040000000001</v>
      </c>
      <c r="J2303" s="2">
        <v>10603.89</v>
      </c>
      <c r="K2303" s="2">
        <v>10570.46</v>
      </c>
      <c r="L2303" s="2"/>
      <c r="M2303" s="2"/>
      <c r="S2303" s="3"/>
    </row>
    <row r="2304" spans="1:19" ht="14.45" x14ac:dyDescent="0.3">
      <c r="A2304">
        <v>12</v>
      </c>
      <c r="C2304" t="str">
        <f t="shared" si="400"/>
        <v>ODS12«</v>
      </c>
      <c r="D2304" s="8" t="s">
        <v>25</v>
      </c>
      <c r="E2304" s="8"/>
      <c r="F2304" s="2"/>
      <c r="G2304" s="2">
        <v>4150.2299999999996</v>
      </c>
      <c r="H2304" s="2">
        <v>4294.0600000000004</v>
      </c>
      <c r="I2304" s="2">
        <v>4637.04</v>
      </c>
      <c r="J2304" s="2">
        <v>4553.04</v>
      </c>
      <c r="K2304" s="2">
        <v>4350.3999999999996</v>
      </c>
      <c r="L2304" s="2"/>
      <c r="M2304" s="2"/>
      <c r="S2304" s="3"/>
    </row>
    <row r="2305" spans="1:19" ht="14.45" x14ac:dyDescent="0.3">
      <c r="A2305">
        <v>12</v>
      </c>
      <c r="C2305" t="str">
        <f t="shared" si="400"/>
        <v>ODS12«</v>
      </c>
      <c r="D2305" s="8" t="s">
        <v>26</v>
      </c>
      <c r="E2305" s="8"/>
      <c r="F2305" s="2"/>
      <c r="G2305" s="2">
        <v>4268.84</v>
      </c>
      <c r="H2305" s="2">
        <v>4294.3500000000004</v>
      </c>
      <c r="I2305" s="2">
        <v>4289.51</v>
      </c>
      <c r="J2305" s="2">
        <v>4372.92</v>
      </c>
      <c r="K2305" s="2">
        <v>4417.0200000000004</v>
      </c>
      <c r="L2305" s="2"/>
      <c r="M2305" s="2"/>
      <c r="S2305" s="3"/>
    </row>
    <row r="2306" spans="1:19" ht="14.45" x14ac:dyDescent="0.3">
      <c r="A2306">
        <v>12</v>
      </c>
      <c r="C2306" t="str">
        <f t="shared" si="400"/>
        <v>ODS12«</v>
      </c>
      <c r="D2306" s="8" t="s">
        <v>27</v>
      </c>
      <c r="E2306" s="8"/>
      <c r="F2306" s="2"/>
      <c r="G2306" s="2">
        <v>5530.02</v>
      </c>
      <c r="H2306" s="2">
        <v>4977.47</v>
      </c>
      <c r="I2306" s="2">
        <v>5012.16</v>
      </c>
      <c r="J2306" s="2">
        <v>4575.25</v>
      </c>
      <c r="K2306" s="2">
        <v>4993.51</v>
      </c>
      <c r="L2306" s="2"/>
      <c r="M2306" s="2"/>
      <c r="S2306" s="3"/>
    </row>
    <row r="2307" spans="1:19" ht="14.45" x14ac:dyDescent="0.3">
      <c r="A2307">
        <v>12</v>
      </c>
      <c r="C2307" t="str">
        <f t="shared" si="400"/>
        <v>ODS12«</v>
      </c>
      <c r="D2307" s="8" t="s">
        <v>28</v>
      </c>
      <c r="E2307" s="8"/>
      <c r="F2307" s="2">
        <v>8194.6</v>
      </c>
      <c r="G2307" s="2">
        <v>9133.09</v>
      </c>
      <c r="H2307" s="2">
        <v>9147.18</v>
      </c>
      <c r="I2307" s="2">
        <v>8915.9</v>
      </c>
      <c r="J2307" s="2">
        <v>9083.57</v>
      </c>
      <c r="K2307" s="2">
        <v>9234.34</v>
      </c>
      <c r="L2307" s="2"/>
      <c r="M2307" s="2"/>
      <c r="S2307" s="3"/>
    </row>
    <row r="2308" spans="1:19" ht="14.45" x14ac:dyDescent="0.3">
      <c r="A2308">
        <v>12</v>
      </c>
      <c r="C2308" t="str">
        <f t="shared" si="400"/>
        <v>ODS12«</v>
      </c>
      <c r="D2308" s="8" t="s">
        <v>29</v>
      </c>
      <c r="E2308" s="8"/>
      <c r="F2308" s="2">
        <v>249411</v>
      </c>
      <c r="G2308" s="2">
        <v>245180</v>
      </c>
      <c r="H2308" s="2">
        <v>254898</v>
      </c>
      <c r="I2308" s="2">
        <v>265070</v>
      </c>
      <c r="J2308" s="2">
        <v>272828</v>
      </c>
      <c r="K2308" s="2">
        <v>281386</v>
      </c>
      <c r="L2308" s="2"/>
      <c r="M2308" s="2"/>
      <c r="S2308" s="3"/>
    </row>
    <row r="2309" spans="1:19" ht="14.45" x14ac:dyDescent="0.3">
      <c r="A2309">
        <v>12</v>
      </c>
      <c r="C2309" t="str">
        <f t="shared" si="400"/>
        <v>ODS12«</v>
      </c>
      <c r="D2309" s="7" t="s">
        <v>115</v>
      </c>
      <c r="E2309" s="7"/>
      <c r="F2309" s="2"/>
      <c r="G2309" s="2"/>
      <c r="H2309" s="2"/>
      <c r="I2309" s="2"/>
      <c r="J2309" s="2"/>
      <c r="K2309" s="2"/>
      <c r="L2309" s="2"/>
      <c r="O2309" t="s">
        <v>195</v>
      </c>
      <c r="S2309" s="3"/>
    </row>
    <row r="2310" spans="1:19" ht="14.45" x14ac:dyDescent="0.3">
      <c r="A2310">
        <v>12</v>
      </c>
      <c r="C2310" t="str">
        <f t="shared" si="400"/>
        <v>ODS12«</v>
      </c>
      <c r="D2310" s="8" t="s">
        <v>2</v>
      </c>
      <c r="E2310" s="8"/>
      <c r="F2310" s="2"/>
      <c r="G2310" s="2">
        <v>1.82</v>
      </c>
      <c r="H2310" s="2">
        <v>1.81</v>
      </c>
      <c r="I2310" s="2">
        <v>1.85</v>
      </c>
      <c r="J2310" s="2">
        <v>1.93</v>
      </c>
      <c r="K2310" s="2">
        <v>1.96</v>
      </c>
      <c r="L2310" s="2"/>
      <c r="N2310">
        <f>(K2310/G2310)^(1/4)-1</f>
        <v>1.869968259813537E-2</v>
      </c>
      <c r="O2310">
        <f>N2310*100</f>
        <v>1.869968259813537</v>
      </c>
      <c r="P2310">
        <f>IF(O2310&lt;-2,-5,IF(O2310&gt;2,5,2.5*O2310))</f>
        <v>4.674920649533842</v>
      </c>
      <c r="Q2310">
        <f>MAX($K$2310:$K$2336)</f>
        <v>5.69</v>
      </c>
      <c r="R2310">
        <f>MIN($K$2310:$K$2336)</f>
        <v>0.88</v>
      </c>
      <c r="S2310" s="3">
        <f>(K2310-R2310)/(Q2310-R2310)*100</f>
        <v>22.453222453222452</v>
      </c>
    </row>
    <row r="2311" spans="1:19" ht="14.45" x14ac:dyDescent="0.3">
      <c r="A2311">
        <v>12</v>
      </c>
      <c r="C2311" t="str">
        <f t="shared" si="400"/>
        <v>ODS12«</v>
      </c>
      <c r="D2311" s="8" t="s">
        <v>3</v>
      </c>
      <c r="E2311" s="8"/>
      <c r="F2311" s="2"/>
      <c r="G2311" s="2">
        <v>3.69</v>
      </c>
      <c r="H2311" s="2">
        <v>3.62</v>
      </c>
      <c r="I2311" s="2">
        <v>3.74</v>
      </c>
      <c r="J2311" s="2">
        <v>3.86</v>
      </c>
      <c r="K2311" s="2">
        <v>4.3</v>
      </c>
      <c r="L2311" s="2"/>
      <c r="N2311">
        <f>(K2311/G2311)^(1/4)-1</f>
        <v>3.8987977846976385E-2</v>
      </c>
      <c r="O2311">
        <f t="shared" ref="O2311:O2337" si="401">N2311*100</f>
        <v>3.8987977846976385</v>
      </c>
      <c r="P2311">
        <f t="shared" ref="P2311:P2337" si="402">IF(O2311&lt;-2,-5,IF(O2311&gt;2,5,2.5*O2311))</f>
        <v>5</v>
      </c>
      <c r="Q2311">
        <f t="shared" ref="Q2311:Q2337" si="403">MAX($K$2310:$K$2336)</f>
        <v>5.69</v>
      </c>
      <c r="R2311">
        <f t="shared" ref="R2311:R2337" si="404">MIN($K$2310:$K$2336)</f>
        <v>0.88</v>
      </c>
      <c r="S2311" s="3">
        <f>(K2311-R2311)/(Q2311-R2311)*100</f>
        <v>71.101871101871097</v>
      </c>
    </row>
    <row r="2312" spans="1:19" ht="14.45" x14ac:dyDescent="0.3">
      <c r="A2312">
        <v>12</v>
      </c>
      <c r="C2312" t="str">
        <f t="shared" si="400"/>
        <v>ODS12«</v>
      </c>
      <c r="D2312" s="8" t="s">
        <v>4</v>
      </c>
      <c r="E2312" s="8"/>
      <c r="F2312" s="2"/>
      <c r="G2312" s="2">
        <v>0.93</v>
      </c>
      <c r="H2312" s="2">
        <v>0.94</v>
      </c>
      <c r="I2312" s="2">
        <v>0.94</v>
      </c>
      <c r="J2312" s="2">
        <v>0.94</v>
      </c>
      <c r="K2312" s="2">
        <v>0.94</v>
      </c>
      <c r="L2312" s="2"/>
      <c r="N2312">
        <f>(K2312/G2312)^(1/4)-1</f>
        <v>2.6774001301124173E-3</v>
      </c>
      <c r="O2312">
        <f t="shared" si="401"/>
        <v>0.26774001301124173</v>
      </c>
      <c r="P2312">
        <f t="shared" si="402"/>
        <v>0.66935003252810432</v>
      </c>
      <c r="Q2312">
        <f t="shared" si="403"/>
        <v>5.69</v>
      </c>
      <c r="R2312">
        <f t="shared" si="404"/>
        <v>0.88</v>
      </c>
      <c r="S2312" s="3">
        <f>(K2312-R2312)/(Q2312-R2312)*100</f>
        <v>1.2474012474012461</v>
      </c>
    </row>
    <row r="2313" spans="1:19" ht="14.45" x14ac:dyDescent="0.3">
      <c r="A2313">
        <v>12</v>
      </c>
      <c r="C2313" t="str">
        <f t="shared" si="400"/>
        <v>ODS12«</v>
      </c>
      <c r="D2313" s="8" t="s">
        <v>5</v>
      </c>
      <c r="E2313" s="8"/>
      <c r="F2313" s="2">
        <v>2.39</v>
      </c>
      <c r="G2313" s="2">
        <v>1.57</v>
      </c>
      <c r="H2313" s="2">
        <v>1.82</v>
      </c>
      <c r="I2313" s="2">
        <v>1.92</v>
      </c>
      <c r="J2313" s="2">
        <v>1.93</v>
      </c>
      <c r="K2313" s="2">
        <v>1.9</v>
      </c>
      <c r="L2313" s="2"/>
      <c r="N2313">
        <f>(K2313/G2313)^(1/4)-1</f>
        <v>4.885025260546616E-2</v>
      </c>
      <c r="O2313">
        <f t="shared" si="401"/>
        <v>4.885025260546616</v>
      </c>
      <c r="P2313">
        <f t="shared" si="402"/>
        <v>5</v>
      </c>
      <c r="Q2313">
        <f t="shared" si="403"/>
        <v>5.69</v>
      </c>
      <c r="R2313">
        <f t="shared" si="404"/>
        <v>0.88</v>
      </c>
      <c r="S2313" s="3">
        <f>(K2313-R2313)/(Q2313-R2313)*100</f>
        <v>21.205821205821206</v>
      </c>
    </row>
    <row r="2314" spans="1:19" ht="14.45" x14ac:dyDescent="0.3">
      <c r="A2314">
        <v>12</v>
      </c>
      <c r="C2314" t="str">
        <f t="shared" si="400"/>
        <v>ODS12«</v>
      </c>
      <c r="D2314" s="8" t="s">
        <v>6</v>
      </c>
      <c r="E2314" s="8"/>
      <c r="F2314" s="2"/>
      <c r="G2314" s="2"/>
      <c r="H2314" s="2"/>
      <c r="I2314" s="2"/>
      <c r="J2314" s="2"/>
      <c r="K2314" s="2"/>
      <c r="L2314" s="2"/>
      <c r="N2314" t="e">
        <f>(K2314/G2314)^(1/4)-1</f>
        <v>#DIV/0!</v>
      </c>
      <c r="O2314" t="e">
        <f t="shared" si="401"/>
        <v>#DIV/0!</v>
      </c>
      <c r="P2314" t="e">
        <f t="shared" si="402"/>
        <v>#DIV/0!</v>
      </c>
      <c r="Q2314">
        <f t="shared" si="403"/>
        <v>5.69</v>
      </c>
      <c r="R2314">
        <f t="shared" si="404"/>
        <v>0.88</v>
      </c>
      <c r="S2314" s="3">
        <f>(K2314-R2314)/(Q2314-R2314)*100</f>
        <v>-18.295218295218294</v>
      </c>
    </row>
    <row r="2315" spans="1:19" ht="14.45" x14ac:dyDescent="0.3">
      <c r="A2315">
        <v>12</v>
      </c>
      <c r="C2315" t="str">
        <f t="shared" si="400"/>
        <v>ODS12«</v>
      </c>
      <c r="D2315" s="8" t="s">
        <v>7</v>
      </c>
      <c r="E2315" s="8"/>
      <c r="F2315" s="2"/>
      <c r="G2315" s="2">
        <v>1.62</v>
      </c>
      <c r="H2315" s="2">
        <v>1.59</v>
      </c>
      <c r="I2315" s="2">
        <v>1.54</v>
      </c>
      <c r="J2315" s="2">
        <v>1.5</v>
      </c>
      <c r="K2315" s="2">
        <v>1.45</v>
      </c>
      <c r="L2315" s="2"/>
      <c r="N2315">
        <f>(K2315/G2315)^(1/4)-1</f>
        <v>-2.7335093503808805E-2</v>
      </c>
      <c r="O2315">
        <f t="shared" si="401"/>
        <v>-2.7335093503808805</v>
      </c>
      <c r="P2315">
        <f t="shared" si="402"/>
        <v>-5</v>
      </c>
      <c r="Q2315">
        <f t="shared" si="403"/>
        <v>5.69</v>
      </c>
      <c r="R2315">
        <f t="shared" si="404"/>
        <v>0.88</v>
      </c>
      <c r="S2315" s="3">
        <f>(K2315-R2315)/(Q2315-R2315)*100</f>
        <v>11.850311850311849</v>
      </c>
    </row>
    <row r="2316" spans="1:19" ht="14.45" x14ac:dyDescent="0.3">
      <c r="A2316">
        <v>12</v>
      </c>
      <c r="C2316" t="str">
        <f t="shared" si="400"/>
        <v>ODS12«</v>
      </c>
      <c r="D2316" s="8" t="s">
        <v>8</v>
      </c>
      <c r="E2316" s="8"/>
      <c r="F2316" s="2">
        <v>3.15</v>
      </c>
      <c r="G2316" s="2">
        <v>2.79</v>
      </c>
      <c r="H2316" s="2">
        <v>2.99</v>
      </c>
      <c r="I2316" s="2">
        <v>3.17</v>
      </c>
      <c r="J2316" s="2">
        <v>3.25</v>
      </c>
      <c r="K2316" s="2">
        <v>3.19</v>
      </c>
      <c r="L2316" s="2"/>
      <c r="N2316">
        <f>(K2316/G2316)^(1/4)-1</f>
        <v>3.4062097860488416E-2</v>
      </c>
      <c r="O2316">
        <f t="shared" si="401"/>
        <v>3.4062097860488416</v>
      </c>
      <c r="P2316">
        <f t="shared" si="402"/>
        <v>5</v>
      </c>
      <c r="Q2316">
        <f t="shared" si="403"/>
        <v>5.69</v>
      </c>
      <c r="R2316">
        <f t="shared" si="404"/>
        <v>0.88</v>
      </c>
      <c r="S2316" s="3">
        <f>(K2316-R2316)/(Q2316-R2316)*100</f>
        <v>48.024948024948024</v>
      </c>
    </row>
    <row r="2317" spans="1:19" ht="14.45" x14ac:dyDescent="0.3">
      <c r="A2317">
        <v>12</v>
      </c>
      <c r="C2317" t="str">
        <f t="shared" si="400"/>
        <v>ODS12«</v>
      </c>
      <c r="D2317" s="8" t="s">
        <v>9</v>
      </c>
      <c r="E2317" s="8"/>
      <c r="F2317" s="2"/>
      <c r="G2317" s="2"/>
      <c r="H2317" s="2"/>
      <c r="I2317" s="2"/>
      <c r="J2317" s="2"/>
      <c r="K2317" s="2"/>
      <c r="L2317" s="2"/>
      <c r="N2317" t="e">
        <f>(K2317/G2317)^(1/4)-1</f>
        <v>#DIV/0!</v>
      </c>
      <c r="O2317" t="e">
        <f t="shared" si="401"/>
        <v>#DIV/0!</v>
      </c>
      <c r="P2317" t="e">
        <f t="shared" si="402"/>
        <v>#DIV/0!</v>
      </c>
      <c r="Q2317">
        <f t="shared" si="403"/>
        <v>5.69</v>
      </c>
      <c r="R2317">
        <f t="shared" si="404"/>
        <v>0.88</v>
      </c>
      <c r="S2317" s="3">
        <f>(K2317-R2317)/(Q2317-R2317)*100</f>
        <v>-18.295218295218294</v>
      </c>
    </row>
    <row r="2318" spans="1:19" ht="14.45" x14ac:dyDescent="0.3">
      <c r="A2318">
        <v>12</v>
      </c>
      <c r="C2318" t="str">
        <f t="shared" si="400"/>
        <v>ODS12«</v>
      </c>
      <c r="D2318" s="8" t="s">
        <v>10</v>
      </c>
      <c r="E2318" s="8"/>
      <c r="F2318" s="2">
        <v>1.66</v>
      </c>
      <c r="G2318" s="2">
        <v>1.78</v>
      </c>
      <c r="H2318" s="2">
        <v>1.55</v>
      </c>
      <c r="I2318" s="2">
        <v>1.67</v>
      </c>
      <c r="J2318" s="2">
        <v>1.56</v>
      </c>
      <c r="K2318" s="2">
        <v>1.6</v>
      </c>
      <c r="L2318" s="2"/>
      <c r="N2318">
        <f>(K2318/G2318)^(1/4)-1</f>
        <v>-2.630039217428326E-2</v>
      </c>
      <c r="O2318">
        <f t="shared" si="401"/>
        <v>-2.630039217428326</v>
      </c>
      <c r="P2318">
        <f t="shared" si="402"/>
        <v>-5</v>
      </c>
      <c r="Q2318">
        <f t="shared" si="403"/>
        <v>5.69</v>
      </c>
      <c r="R2318">
        <f t="shared" si="404"/>
        <v>0.88</v>
      </c>
      <c r="S2318" s="3">
        <f>(K2318-R2318)/(Q2318-R2318)*100</f>
        <v>14.96881496881497</v>
      </c>
    </row>
    <row r="2319" spans="1:19" ht="14.45" x14ac:dyDescent="0.3">
      <c r="A2319">
        <v>12</v>
      </c>
      <c r="C2319" t="str">
        <f t="shared" si="400"/>
        <v>ODS12«</v>
      </c>
      <c r="D2319" s="8" t="s">
        <v>11</v>
      </c>
      <c r="E2319" s="8"/>
      <c r="F2319" s="2"/>
      <c r="G2319" s="2">
        <v>2.2200000000000002</v>
      </c>
      <c r="H2319" s="2">
        <v>2.27</v>
      </c>
      <c r="I2319" s="2">
        <v>2.11</v>
      </c>
      <c r="J2319" s="2">
        <v>2.17</v>
      </c>
      <c r="K2319" s="2">
        <v>2.2200000000000002</v>
      </c>
      <c r="L2319" s="2"/>
      <c r="N2319">
        <f>(K2319/G2319)^(1/4)-1</f>
        <v>0</v>
      </c>
      <c r="O2319">
        <f t="shared" si="401"/>
        <v>0</v>
      </c>
      <c r="P2319">
        <f t="shared" si="402"/>
        <v>0</v>
      </c>
      <c r="Q2319">
        <f t="shared" si="403"/>
        <v>5.69</v>
      </c>
      <c r="R2319">
        <f t="shared" si="404"/>
        <v>0.88</v>
      </c>
      <c r="S2319" s="3">
        <f>(K2319-R2319)/(Q2319-R2319)*100</f>
        <v>27.858627858627859</v>
      </c>
    </row>
    <row r="2320" spans="1:19" ht="14.45" x14ac:dyDescent="0.3">
      <c r="A2320">
        <v>12</v>
      </c>
      <c r="C2320" t="str">
        <f t="shared" si="400"/>
        <v>ODS12«</v>
      </c>
      <c r="D2320" s="8" t="s">
        <v>12</v>
      </c>
      <c r="E2320" s="8"/>
      <c r="F2320" s="2"/>
      <c r="G2320" s="2">
        <v>3.92</v>
      </c>
      <c r="H2320" s="2">
        <v>4.4000000000000004</v>
      </c>
      <c r="I2320" s="2">
        <v>4.83</v>
      </c>
      <c r="J2320" s="2">
        <v>4.7699999999999996</v>
      </c>
      <c r="K2320" s="2">
        <v>4.45</v>
      </c>
      <c r="L2320" s="2"/>
      <c r="N2320">
        <f>(K2320/G2320)^(1/4)-1</f>
        <v>3.2211007296483629E-2</v>
      </c>
      <c r="O2320">
        <f t="shared" si="401"/>
        <v>3.2211007296483629</v>
      </c>
      <c r="P2320">
        <f t="shared" si="402"/>
        <v>5</v>
      </c>
      <c r="Q2320">
        <f t="shared" si="403"/>
        <v>5.69</v>
      </c>
      <c r="R2320">
        <f t="shared" si="404"/>
        <v>0.88</v>
      </c>
      <c r="S2320" s="3">
        <f>(K2320-R2320)/(Q2320-R2320)*100</f>
        <v>74.220374220374225</v>
      </c>
    </row>
    <row r="2321" spans="1:19" ht="14.45" x14ac:dyDescent="0.3">
      <c r="A2321">
        <v>12</v>
      </c>
      <c r="C2321" t="str">
        <f t="shared" si="400"/>
        <v>ODS12«</v>
      </c>
      <c r="D2321" s="8" t="s">
        <v>13</v>
      </c>
      <c r="E2321" s="8"/>
      <c r="F2321" s="2"/>
      <c r="G2321" s="2"/>
      <c r="H2321" s="2">
        <v>5.63</v>
      </c>
      <c r="I2321" s="2">
        <v>5.64</v>
      </c>
      <c r="J2321" s="2">
        <v>5.92</v>
      </c>
      <c r="K2321" s="2">
        <v>5.69</v>
      </c>
      <c r="L2321" s="2"/>
      <c r="N2321" t="e">
        <f>(K2321/G2321)^(1/4)-1</f>
        <v>#DIV/0!</v>
      </c>
      <c r="O2321" t="e">
        <f t="shared" si="401"/>
        <v>#DIV/0!</v>
      </c>
      <c r="P2321" t="e">
        <f t="shared" si="402"/>
        <v>#DIV/0!</v>
      </c>
      <c r="Q2321">
        <f t="shared" si="403"/>
        <v>5.69</v>
      </c>
      <c r="R2321">
        <f t="shared" si="404"/>
        <v>0.88</v>
      </c>
      <c r="S2321" s="3">
        <f>(K2321-R2321)/(Q2321-R2321)*100</f>
        <v>100</v>
      </c>
    </row>
    <row r="2322" spans="1:19" ht="14.45" x14ac:dyDescent="0.3">
      <c r="A2322">
        <v>12</v>
      </c>
      <c r="C2322" t="str">
        <f t="shared" si="400"/>
        <v>ODS12«</v>
      </c>
      <c r="D2322" s="8" t="s">
        <v>14</v>
      </c>
      <c r="E2322" s="8"/>
      <c r="F2322" s="2">
        <v>1.58</v>
      </c>
      <c r="G2322" s="2">
        <v>1.57</v>
      </c>
      <c r="H2322" s="2">
        <v>1.54</v>
      </c>
      <c r="I2322" s="2">
        <v>1.53</v>
      </c>
      <c r="J2322" s="2">
        <v>1.58</v>
      </c>
      <c r="K2322" s="2">
        <v>1.62</v>
      </c>
      <c r="L2322" s="2"/>
      <c r="N2322">
        <f>(K2322/G2322)^(1/4)-1</f>
        <v>7.8684271121804983E-3</v>
      </c>
      <c r="O2322">
        <f t="shared" si="401"/>
        <v>0.78684271121804983</v>
      </c>
      <c r="P2322">
        <f t="shared" si="402"/>
        <v>1.9671067780451246</v>
      </c>
      <c r="Q2322">
        <f t="shared" si="403"/>
        <v>5.69</v>
      </c>
      <c r="R2322">
        <f t="shared" si="404"/>
        <v>0.88</v>
      </c>
      <c r="S2322" s="3">
        <f>(K2322-R2322)/(Q2322-R2322)*100</f>
        <v>15.384615384615385</v>
      </c>
    </row>
    <row r="2323" spans="1:19" ht="14.45" x14ac:dyDescent="0.3">
      <c r="A2323">
        <v>12</v>
      </c>
      <c r="C2323" t="str">
        <f t="shared" si="400"/>
        <v>ODS12«</v>
      </c>
      <c r="D2323" s="8" t="s">
        <v>15</v>
      </c>
      <c r="E2323" s="8"/>
      <c r="F2323" s="2"/>
      <c r="G2323" s="2"/>
      <c r="H2323" s="2"/>
      <c r="I2323" s="2"/>
      <c r="J2323" s="2"/>
      <c r="K2323" s="2"/>
      <c r="L2323" s="2"/>
      <c r="N2323" t="e">
        <f>(K2323/G2323)^(1/4)-1</f>
        <v>#DIV/0!</v>
      </c>
      <c r="O2323" t="e">
        <f t="shared" si="401"/>
        <v>#DIV/0!</v>
      </c>
      <c r="P2323" t="e">
        <f t="shared" si="402"/>
        <v>#DIV/0!</v>
      </c>
      <c r="Q2323">
        <f t="shared" si="403"/>
        <v>5.69</v>
      </c>
      <c r="R2323">
        <f t="shared" si="404"/>
        <v>0.88</v>
      </c>
      <c r="S2323" s="3">
        <f>(K2323-R2323)/(Q2323-R2323)*100</f>
        <v>-18.295218295218294</v>
      </c>
    </row>
    <row r="2324" spans="1:19" ht="14.45" x14ac:dyDescent="0.3">
      <c r="A2324">
        <v>12</v>
      </c>
      <c r="C2324" t="str">
        <f t="shared" si="400"/>
        <v>ODS12«</v>
      </c>
      <c r="D2324" s="8" t="s">
        <v>16</v>
      </c>
      <c r="E2324" s="8"/>
      <c r="F2324" s="2"/>
      <c r="G2324" s="2"/>
      <c r="H2324" s="2"/>
      <c r="I2324" s="2"/>
      <c r="J2324" s="2"/>
      <c r="K2324" s="2"/>
      <c r="L2324" s="2"/>
      <c r="N2324" t="e">
        <f>(K2324/G2324)^(1/4)-1</f>
        <v>#DIV/0!</v>
      </c>
      <c r="O2324" t="e">
        <f t="shared" si="401"/>
        <v>#DIV/0!</v>
      </c>
      <c r="P2324" t="e">
        <f t="shared" si="402"/>
        <v>#DIV/0!</v>
      </c>
      <c r="Q2324">
        <f t="shared" si="403"/>
        <v>5.69</v>
      </c>
      <c r="R2324">
        <f t="shared" si="404"/>
        <v>0.88</v>
      </c>
      <c r="S2324" s="3">
        <f>(K2324-R2324)/(Q2324-R2324)*100</f>
        <v>-18.295218295218294</v>
      </c>
    </row>
    <row r="2325" spans="1:19" ht="14.45" x14ac:dyDescent="0.3">
      <c r="A2325">
        <v>12</v>
      </c>
      <c r="C2325" t="str">
        <f t="shared" si="400"/>
        <v>ODS12«</v>
      </c>
      <c r="D2325" s="8" t="s">
        <v>17</v>
      </c>
      <c r="E2325" s="8"/>
      <c r="F2325" s="2">
        <v>0.9</v>
      </c>
      <c r="G2325" s="2">
        <v>0.84</v>
      </c>
      <c r="H2325" s="2">
        <v>0.72</v>
      </c>
      <c r="I2325" s="2">
        <v>0.81</v>
      </c>
      <c r="J2325" s="2">
        <v>0.88</v>
      </c>
      <c r="K2325" s="2">
        <v>0.88</v>
      </c>
      <c r="L2325" s="2"/>
      <c r="N2325">
        <f>(K2325/G2325)^(1/4)-1</f>
        <v>1.1697895341449271E-2</v>
      </c>
      <c r="O2325">
        <f t="shared" si="401"/>
        <v>1.1697895341449271</v>
      </c>
      <c r="P2325">
        <f t="shared" si="402"/>
        <v>2.9244738353623179</v>
      </c>
      <c r="Q2325">
        <f t="shared" si="403"/>
        <v>5.69</v>
      </c>
      <c r="R2325">
        <f t="shared" si="404"/>
        <v>0.88</v>
      </c>
      <c r="S2325" s="3">
        <f>(K2325-R2325)/(Q2325-R2325)*100</f>
        <v>0</v>
      </c>
    </row>
    <row r="2326" spans="1:19" ht="14.45" x14ac:dyDescent="0.3">
      <c r="A2326">
        <v>12</v>
      </c>
      <c r="C2326" t="str">
        <f t="shared" ref="C2326:C2389" si="405">IF(B2326="","ODS"&amp;A2326&amp;"«","ODS"&amp;A2326&amp;"«"&amp;" e ODS"&amp;B2326&amp;"«")</f>
        <v>ODS12«</v>
      </c>
      <c r="D2326" s="8" t="s">
        <v>18</v>
      </c>
      <c r="E2326" s="8"/>
      <c r="F2326" s="2"/>
      <c r="G2326" s="2">
        <v>1.9</v>
      </c>
      <c r="H2326" s="2">
        <v>1.9</v>
      </c>
      <c r="I2326" s="2">
        <v>1.89</v>
      </c>
      <c r="J2326" s="2">
        <v>1.85</v>
      </c>
      <c r="K2326" s="2">
        <v>1.87</v>
      </c>
      <c r="L2326" s="2"/>
      <c r="N2326">
        <f>(K2326/G2326)^(1/4)-1</f>
        <v>-3.9709586358345206E-3</v>
      </c>
      <c r="O2326">
        <f t="shared" si="401"/>
        <v>-0.39709586358345206</v>
      </c>
      <c r="P2326">
        <f t="shared" si="402"/>
        <v>-0.99273965895863014</v>
      </c>
      <c r="Q2326">
        <f t="shared" si="403"/>
        <v>5.69</v>
      </c>
      <c r="R2326">
        <f t="shared" si="404"/>
        <v>0.88</v>
      </c>
      <c r="S2326" s="3">
        <f>(K2326-R2326)/(Q2326-R2326)*100</f>
        <v>20.582120582120584</v>
      </c>
    </row>
    <row r="2327" spans="1:19" ht="14.45" x14ac:dyDescent="0.3">
      <c r="A2327">
        <v>12</v>
      </c>
      <c r="C2327" t="str">
        <f t="shared" si="405"/>
        <v>ODS12«</v>
      </c>
      <c r="D2327" s="8" t="s">
        <v>19</v>
      </c>
      <c r="E2327" s="8"/>
      <c r="F2327" s="2"/>
      <c r="G2327" s="2">
        <v>2.68</v>
      </c>
      <c r="H2327" s="2">
        <v>2.78</v>
      </c>
      <c r="I2327" s="2">
        <v>2.77</v>
      </c>
      <c r="J2327" s="2">
        <v>2.95</v>
      </c>
      <c r="K2327" s="2">
        <v>2.5299999999999998</v>
      </c>
      <c r="L2327" s="2"/>
      <c r="N2327">
        <f>(K2327/G2327)^(1/4)-1</f>
        <v>-1.4296197788075338E-2</v>
      </c>
      <c r="O2327">
        <f t="shared" si="401"/>
        <v>-1.4296197788075338</v>
      </c>
      <c r="P2327">
        <f t="shared" si="402"/>
        <v>-3.5740494470188344</v>
      </c>
      <c r="Q2327">
        <f t="shared" si="403"/>
        <v>5.69</v>
      </c>
      <c r="R2327">
        <f t="shared" si="404"/>
        <v>0.88</v>
      </c>
      <c r="S2327" s="3">
        <f>(K2327-R2327)/(Q2327-R2327)*100</f>
        <v>34.303534303534299</v>
      </c>
    </row>
    <row r="2328" spans="1:19" ht="14.45" x14ac:dyDescent="0.3">
      <c r="A2328">
        <v>12</v>
      </c>
      <c r="C2328" t="str">
        <f t="shared" si="405"/>
        <v>ODS12«</v>
      </c>
      <c r="D2328" s="8" t="s">
        <v>20</v>
      </c>
      <c r="E2328" s="8"/>
      <c r="F2328" s="2">
        <v>1.89</v>
      </c>
      <c r="G2328" s="2">
        <v>1.94</v>
      </c>
      <c r="H2328" s="2">
        <v>2.08</v>
      </c>
      <c r="I2328" s="2">
        <v>2.12</v>
      </c>
      <c r="J2328" s="2">
        <v>2.2599999999999998</v>
      </c>
      <c r="K2328" s="2">
        <v>2.2000000000000002</v>
      </c>
      <c r="L2328" s="2"/>
      <c r="N2328">
        <f>(K2328/G2328)^(1/4)-1</f>
        <v>3.1941879152005193E-2</v>
      </c>
      <c r="O2328">
        <f t="shared" si="401"/>
        <v>3.1941879152005193</v>
      </c>
      <c r="P2328">
        <f t="shared" si="402"/>
        <v>5</v>
      </c>
      <c r="Q2328">
        <f t="shared" si="403"/>
        <v>5.69</v>
      </c>
      <c r="R2328">
        <f t="shared" si="404"/>
        <v>0.88</v>
      </c>
      <c r="S2328" s="3">
        <f>(K2328-R2328)/(Q2328-R2328)*100</f>
        <v>27.442827442827443</v>
      </c>
    </row>
    <row r="2329" spans="1:19" ht="14.45" x14ac:dyDescent="0.3">
      <c r="A2329">
        <v>12</v>
      </c>
      <c r="C2329" t="str">
        <f t="shared" si="405"/>
        <v>ODS12«</v>
      </c>
      <c r="D2329" s="8" t="s">
        <v>21</v>
      </c>
      <c r="E2329" s="8"/>
      <c r="F2329" s="2"/>
      <c r="G2329" s="2">
        <v>1.83</v>
      </c>
      <c r="H2329" s="2">
        <v>1.68</v>
      </c>
      <c r="I2329" s="2">
        <v>1.79</v>
      </c>
      <c r="J2329" s="2">
        <v>1.87</v>
      </c>
      <c r="K2329" s="2">
        <v>2.4300000000000002</v>
      </c>
      <c r="L2329" s="2"/>
      <c r="N2329">
        <f>(K2329/G2329)^(1/4)-1</f>
        <v>7.3467241883078627E-2</v>
      </c>
      <c r="O2329">
        <f t="shared" si="401"/>
        <v>7.3467241883078627</v>
      </c>
      <c r="P2329">
        <f t="shared" si="402"/>
        <v>5</v>
      </c>
      <c r="Q2329">
        <f t="shared" si="403"/>
        <v>5.69</v>
      </c>
      <c r="R2329">
        <f t="shared" si="404"/>
        <v>0.88</v>
      </c>
      <c r="S2329" s="3">
        <f>(K2329-R2329)/(Q2329-R2329)*100</f>
        <v>32.224532224532226</v>
      </c>
    </row>
    <row r="2330" spans="1:19" ht="14.45" x14ac:dyDescent="0.3">
      <c r="A2330">
        <v>12</v>
      </c>
      <c r="C2330" t="str">
        <f t="shared" si="405"/>
        <v>ODS12«</v>
      </c>
      <c r="D2330" s="8" t="s">
        <v>22</v>
      </c>
      <c r="E2330" s="8"/>
      <c r="F2330" s="2">
        <v>1.0900000000000001</v>
      </c>
      <c r="G2330" s="2">
        <v>1.1599999999999999</v>
      </c>
      <c r="H2330" s="2">
        <v>1.1299999999999999</v>
      </c>
      <c r="I2330" s="2">
        <v>1.08</v>
      </c>
      <c r="J2330" s="2">
        <v>0.98</v>
      </c>
      <c r="K2330" s="2">
        <v>0.99</v>
      </c>
      <c r="L2330" s="2"/>
      <c r="N2330">
        <f>(K2330/G2330)^(1/4)-1</f>
        <v>-3.8843070525338419E-2</v>
      </c>
      <c r="O2330">
        <f t="shared" si="401"/>
        <v>-3.8843070525338419</v>
      </c>
      <c r="P2330">
        <f t="shared" si="402"/>
        <v>-5</v>
      </c>
      <c r="Q2330">
        <f t="shared" si="403"/>
        <v>5.69</v>
      </c>
      <c r="R2330">
        <f t="shared" si="404"/>
        <v>0.88</v>
      </c>
      <c r="S2330" s="3">
        <f>(K2330-R2330)/(Q2330-R2330)*100</f>
        <v>2.2869022869022864</v>
      </c>
    </row>
    <row r="2331" spans="1:19" ht="14.45" x14ac:dyDescent="0.3">
      <c r="A2331">
        <v>12</v>
      </c>
      <c r="C2331" t="str">
        <f t="shared" si="405"/>
        <v>ODS12«</v>
      </c>
      <c r="D2331" s="8" t="s">
        <v>23</v>
      </c>
      <c r="E2331" s="8"/>
      <c r="F2331" s="2">
        <v>2.06</v>
      </c>
      <c r="G2331" s="2">
        <v>2.13</v>
      </c>
      <c r="H2331" s="2">
        <v>2.17</v>
      </c>
      <c r="I2331" s="2">
        <v>2.21</v>
      </c>
      <c r="J2331" s="2">
        <v>2.27</v>
      </c>
      <c r="K2331" s="2">
        <v>2.25</v>
      </c>
      <c r="L2331" s="2"/>
      <c r="N2331">
        <f>(K2331/G2331)^(1/4)-1</f>
        <v>1.3796362560695608E-2</v>
      </c>
      <c r="O2331">
        <f t="shared" si="401"/>
        <v>1.3796362560695608</v>
      </c>
      <c r="P2331">
        <f t="shared" si="402"/>
        <v>3.4490906401739019</v>
      </c>
      <c r="Q2331">
        <f t="shared" si="403"/>
        <v>5.69</v>
      </c>
      <c r="R2331">
        <f t="shared" si="404"/>
        <v>0.88</v>
      </c>
      <c r="S2331" s="3">
        <f>(K2331-R2331)/(Q2331-R2331)*100</f>
        <v>28.482328482328484</v>
      </c>
    </row>
    <row r="2332" spans="1:19" ht="14.45" x14ac:dyDescent="0.3">
      <c r="A2332">
        <v>12</v>
      </c>
      <c r="C2332" t="str">
        <f t="shared" si="405"/>
        <v>ODS12«</v>
      </c>
      <c r="D2332" s="8" t="s">
        <v>24</v>
      </c>
      <c r="E2332" s="8"/>
      <c r="F2332" s="2"/>
      <c r="G2332" s="2">
        <v>2.2200000000000002</v>
      </c>
      <c r="H2332" s="2">
        <v>2.16</v>
      </c>
      <c r="I2332" s="2">
        <v>2.39</v>
      </c>
      <c r="J2332" s="2">
        <v>2.34</v>
      </c>
      <c r="K2332" s="2">
        <v>2.21</v>
      </c>
      <c r="L2332" s="2"/>
      <c r="N2332">
        <f>(K2332/G2332)^(1/4)-1</f>
        <v>-1.1280333801143572E-3</v>
      </c>
      <c r="O2332">
        <f t="shared" si="401"/>
        <v>-0.11280333801143572</v>
      </c>
      <c r="P2332">
        <f t="shared" si="402"/>
        <v>-0.28200834502858929</v>
      </c>
      <c r="Q2332">
        <f t="shared" si="403"/>
        <v>5.69</v>
      </c>
      <c r="R2332">
        <f t="shared" si="404"/>
        <v>0.88</v>
      </c>
      <c r="S2332" s="3">
        <f>(K2332-R2332)/(Q2332-R2332)*100</f>
        <v>27.650727650727646</v>
      </c>
    </row>
    <row r="2333" spans="1:19" ht="14.45" x14ac:dyDescent="0.3">
      <c r="A2333">
        <v>12</v>
      </c>
      <c r="C2333" t="str">
        <f t="shared" si="405"/>
        <v>ODS12«</v>
      </c>
      <c r="D2333" s="8" t="s">
        <v>25</v>
      </c>
      <c r="E2333" s="8"/>
      <c r="F2333" s="2"/>
      <c r="G2333" s="2">
        <v>2.4</v>
      </c>
      <c r="H2333" s="2">
        <v>2.44</v>
      </c>
      <c r="I2333" s="2">
        <v>2.59</v>
      </c>
      <c r="J2333" s="2">
        <v>2.4500000000000002</v>
      </c>
      <c r="K2333" s="2">
        <v>2.2799999999999998</v>
      </c>
      <c r="L2333" s="2"/>
      <c r="N2333">
        <f>(K2333/G2333)^(1/4)-1</f>
        <v>-1.2741455098566168E-2</v>
      </c>
      <c r="O2333">
        <f t="shared" si="401"/>
        <v>-1.2741455098566168</v>
      </c>
      <c r="P2333">
        <f t="shared" si="402"/>
        <v>-3.1853637746415417</v>
      </c>
      <c r="Q2333">
        <f t="shared" si="403"/>
        <v>5.69</v>
      </c>
      <c r="R2333">
        <f t="shared" si="404"/>
        <v>0.88</v>
      </c>
      <c r="S2333" s="3">
        <f>(K2333-R2333)/(Q2333-R2333)*100</f>
        <v>29.106029106029101</v>
      </c>
    </row>
    <row r="2334" spans="1:19" ht="14.45" x14ac:dyDescent="0.3">
      <c r="A2334">
        <v>12</v>
      </c>
      <c r="C2334" t="str">
        <f t="shared" si="405"/>
        <v>ODS12«</v>
      </c>
      <c r="D2334" s="8" t="s">
        <v>26</v>
      </c>
      <c r="E2334" s="8"/>
      <c r="F2334" s="2"/>
      <c r="G2334" s="2">
        <v>2.6</v>
      </c>
      <c r="H2334" s="2">
        <v>2.4900000000000002</v>
      </c>
      <c r="I2334" s="2">
        <v>2.42</v>
      </c>
      <c r="J2334" s="2">
        <v>2.34</v>
      </c>
      <c r="K2334" s="2">
        <v>2.2999999999999998</v>
      </c>
      <c r="L2334" s="2"/>
      <c r="N2334">
        <f>(K2334/G2334)^(1/4)-1</f>
        <v>-3.0185614085891044E-2</v>
      </c>
      <c r="O2334">
        <f t="shared" si="401"/>
        <v>-3.0185614085891044</v>
      </c>
      <c r="P2334">
        <f t="shared" si="402"/>
        <v>-5</v>
      </c>
      <c r="Q2334">
        <f t="shared" si="403"/>
        <v>5.69</v>
      </c>
      <c r="R2334">
        <f t="shared" si="404"/>
        <v>0.88</v>
      </c>
      <c r="S2334" s="3">
        <f>(K2334-R2334)/(Q2334-R2334)*100</f>
        <v>29.521829521829517</v>
      </c>
    </row>
    <row r="2335" spans="1:19" ht="14.45" x14ac:dyDescent="0.3">
      <c r="A2335">
        <v>12</v>
      </c>
      <c r="C2335" t="str">
        <f t="shared" si="405"/>
        <v>ODS12«</v>
      </c>
      <c r="D2335" s="8" t="s">
        <v>27</v>
      </c>
      <c r="E2335" s="8"/>
      <c r="F2335" s="2"/>
      <c r="G2335" s="2">
        <v>3.9</v>
      </c>
      <c r="H2335" s="2">
        <v>3.4</v>
      </c>
      <c r="I2335" s="2">
        <v>3.33</v>
      </c>
      <c r="J2335" s="2">
        <v>2.86</v>
      </c>
      <c r="K2335" s="2">
        <v>3</v>
      </c>
      <c r="L2335" s="2"/>
      <c r="N2335">
        <f>(K2335/G2335)^(1/4)-1</f>
        <v>-6.3486241795119525E-2</v>
      </c>
      <c r="O2335">
        <f t="shared" si="401"/>
        <v>-6.3486241795119529</v>
      </c>
      <c r="P2335">
        <f t="shared" si="402"/>
        <v>-5</v>
      </c>
      <c r="Q2335">
        <f t="shared" si="403"/>
        <v>5.69</v>
      </c>
      <c r="R2335">
        <f t="shared" si="404"/>
        <v>0.88</v>
      </c>
      <c r="S2335" s="3">
        <f>(K2335-R2335)/(Q2335-R2335)*100</f>
        <v>44.074844074844073</v>
      </c>
    </row>
    <row r="2336" spans="1:19" ht="14.45" x14ac:dyDescent="0.3">
      <c r="A2336">
        <v>12</v>
      </c>
      <c r="C2336" t="str">
        <f t="shared" si="405"/>
        <v>ODS12«</v>
      </c>
      <c r="D2336" s="8" t="s">
        <v>28</v>
      </c>
      <c r="E2336" s="8"/>
      <c r="F2336" s="2">
        <v>2.11</v>
      </c>
      <c r="G2336" s="2">
        <v>2.29</v>
      </c>
      <c r="H2336" s="2">
        <v>2.2000000000000002</v>
      </c>
      <c r="I2336" s="2">
        <v>2.1</v>
      </c>
      <c r="J2336" s="2">
        <v>2.08</v>
      </c>
      <c r="K2336" s="2">
        <v>2.08</v>
      </c>
      <c r="L2336" s="2"/>
      <c r="N2336">
        <f>(K2336/G2336)^(1/4)-1</f>
        <v>-2.3759179767373739E-2</v>
      </c>
      <c r="O2336">
        <f t="shared" si="401"/>
        <v>-2.3759179767373739</v>
      </c>
      <c r="P2336">
        <f t="shared" si="402"/>
        <v>-5</v>
      </c>
      <c r="Q2336">
        <f t="shared" si="403"/>
        <v>5.69</v>
      </c>
      <c r="R2336">
        <f t="shared" si="404"/>
        <v>0.88</v>
      </c>
      <c r="S2336" s="3">
        <f>(K2336-R2336)/(Q2336-R2336)*100</f>
        <v>24.948024948024951</v>
      </c>
    </row>
    <row r="2337" spans="1:19" ht="14.45" x14ac:dyDescent="0.3">
      <c r="A2337">
        <v>12</v>
      </c>
      <c r="C2337" t="str">
        <f t="shared" si="405"/>
        <v>ODS12«</v>
      </c>
      <c r="D2337" s="8" t="s">
        <v>29</v>
      </c>
      <c r="E2337" s="8"/>
      <c r="F2337" s="2">
        <v>2.2400000000000002</v>
      </c>
      <c r="G2337" s="2">
        <v>2.17</v>
      </c>
      <c r="H2337" s="2">
        <v>2.2000000000000002</v>
      </c>
      <c r="I2337" s="2">
        <v>2.25</v>
      </c>
      <c r="J2337" s="2">
        <v>2.25</v>
      </c>
      <c r="K2337" s="2">
        <v>2.27</v>
      </c>
      <c r="L2337" s="2"/>
      <c r="N2337">
        <f>(K2337/G2337)^(1/4)-1</f>
        <v>1.1326834250126927E-2</v>
      </c>
      <c r="O2337">
        <f t="shared" si="401"/>
        <v>1.1326834250126927</v>
      </c>
      <c r="P2337">
        <f t="shared" si="402"/>
        <v>2.8317085625317318</v>
      </c>
      <c r="Q2337">
        <f t="shared" si="403"/>
        <v>5.69</v>
      </c>
      <c r="R2337">
        <f t="shared" si="404"/>
        <v>0.88</v>
      </c>
      <c r="S2337" s="3">
        <f>(K2337-R2337)/(Q2337-R2337)*100</f>
        <v>28.898128898128899</v>
      </c>
    </row>
    <row r="2338" spans="1:19" ht="14.45" x14ac:dyDescent="0.3">
      <c r="A2338">
        <v>13</v>
      </c>
      <c r="C2338" t="str">
        <f t="shared" si="405"/>
        <v>ODS13«</v>
      </c>
      <c r="D2338" s="1" t="s">
        <v>0</v>
      </c>
      <c r="E2338" s="1"/>
      <c r="F2338" s="2"/>
      <c r="G2338" s="2"/>
      <c r="H2338" s="2"/>
      <c r="I2338" s="2"/>
      <c r="J2338" s="2"/>
      <c r="K2338" s="2"/>
      <c r="L2338" s="2"/>
      <c r="M2338" s="2"/>
      <c r="S2338" s="3"/>
    </row>
    <row r="2339" spans="1:19" ht="14.45" x14ac:dyDescent="0.3">
      <c r="A2339">
        <v>13</v>
      </c>
      <c r="C2339" t="str">
        <f t="shared" si="405"/>
        <v>ODS13«</v>
      </c>
      <c r="D2339" s="7" t="s">
        <v>34</v>
      </c>
      <c r="E2339" s="7"/>
      <c r="F2339" s="2"/>
      <c r="G2339" s="2"/>
      <c r="H2339" s="2"/>
      <c r="I2339" s="2"/>
      <c r="J2339" s="2"/>
      <c r="K2339" s="2"/>
      <c r="L2339" s="2"/>
      <c r="M2339" s="2"/>
      <c r="S2339" s="3"/>
    </row>
    <row r="2340" spans="1:19" ht="14.45" x14ac:dyDescent="0.3">
      <c r="A2340">
        <v>13</v>
      </c>
      <c r="C2340" t="str">
        <f t="shared" si="405"/>
        <v>ODS13«</v>
      </c>
      <c r="D2340" s="8" t="s">
        <v>2</v>
      </c>
      <c r="E2340" s="8"/>
      <c r="F2340" s="2"/>
      <c r="G2340" s="2">
        <v>5130.6099999999997</v>
      </c>
      <c r="H2340" s="2">
        <v>7406.15</v>
      </c>
      <c r="I2340" s="2">
        <v>8534.08</v>
      </c>
      <c r="J2340" s="2">
        <v>6729.6</v>
      </c>
      <c r="K2340" s="2">
        <v>6611.98</v>
      </c>
      <c r="L2340" s="2">
        <v>6811.79</v>
      </c>
      <c r="M2340" s="2"/>
      <c r="S2340" s="3"/>
    </row>
    <row r="2341" spans="1:19" ht="14.45" x14ac:dyDescent="0.3">
      <c r="A2341">
        <v>13</v>
      </c>
      <c r="C2341" t="str">
        <f t="shared" si="405"/>
        <v>ODS13«</v>
      </c>
      <c r="D2341" s="8" t="s">
        <v>3</v>
      </c>
      <c r="E2341" s="8"/>
      <c r="F2341" s="2"/>
      <c r="G2341" s="2">
        <v>141.27000000000001</v>
      </c>
      <c r="H2341" s="2">
        <v>117.62</v>
      </c>
      <c r="I2341" s="2">
        <v>199.26</v>
      </c>
      <c r="J2341" s="2">
        <v>164.14</v>
      </c>
      <c r="K2341" s="2">
        <v>239.47</v>
      </c>
      <c r="L2341" s="2">
        <v>332.82</v>
      </c>
      <c r="M2341" s="2"/>
      <c r="S2341" s="3"/>
    </row>
    <row r="2342" spans="1:19" ht="14.45" x14ac:dyDescent="0.3">
      <c r="A2342">
        <v>13</v>
      </c>
      <c r="C2342" t="str">
        <f t="shared" si="405"/>
        <v>ODS13«</v>
      </c>
      <c r="D2342" s="8" t="s">
        <v>4</v>
      </c>
      <c r="E2342" s="8"/>
      <c r="F2342" s="2"/>
      <c r="G2342" s="2">
        <v>142.74</v>
      </c>
      <c r="H2342" s="2">
        <v>46.83</v>
      </c>
      <c r="I2342" s="2">
        <v>100.92</v>
      </c>
      <c r="J2342" s="2">
        <v>104.92</v>
      </c>
      <c r="K2342" s="2">
        <v>80.680000000000007</v>
      </c>
      <c r="L2342" s="2">
        <v>99.71</v>
      </c>
      <c r="M2342" s="2"/>
      <c r="S2342" s="3"/>
    </row>
    <row r="2343" spans="1:19" ht="14.45" x14ac:dyDescent="0.3">
      <c r="A2343">
        <v>13</v>
      </c>
      <c r="C2343" t="str">
        <f t="shared" si="405"/>
        <v>ODS13«</v>
      </c>
      <c r="D2343" s="8" t="s">
        <v>5</v>
      </c>
      <c r="E2343" s="8"/>
      <c r="F2343" s="2"/>
      <c r="G2343" s="2">
        <v>7.0000000000000007E-2</v>
      </c>
      <c r="H2343" s="2">
        <v>0.1</v>
      </c>
      <c r="I2343" s="2"/>
      <c r="J2343" s="2"/>
      <c r="K2343" s="2">
        <v>0</v>
      </c>
      <c r="L2343" s="2"/>
      <c r="M2343" s="2"/>
      <c r="S2343" s="3"/>
    </row>
    <row r="2344" spans="1:19" ht="14.45" x14ac:dyDescent="0.3">
      <c r="A2344">
        <v>13</v>
      </c>
      <c r="C2344" t="str">
        <f t="shared" si="405"/>
        <v>ODS13«</v>
      </c>
      <c r="D2344" s="8" t="s">
        <v>6</v>
      </c>
      <c r="E2344" s="8"/>
      <c r="F2344" s="2"/>
      <c r="G2344" s="2">
        <v>0</v>
      </c>
      <c r="H2344" s="2"/>
      <c r="I2344" s="2"/>
      <c r="J2344" s="2"/>
      <c r="K2344" s="2"/>
      <c r="L2344" s="2"/>
      <c r="M2344" s="2"/>
      <c r="S2344" s="3"/>
    </row>
    <row r="2345" spans="1:19" ht="14.45" x14ac:dyDescent="0.3">
      <c r="A2345">
        <v>13</v>
      </c>
      <c r="C2345" t="str">
        <f t="shared" si="405"/>
        <v>ODS13«</v>
      </c>
      <c r="D2345" s="8" t="s">
        <v>7</v>
      </c>
      <c r="E2345" s="8"/>
      <c r="F2345" s="2"/>
      <c r="G2345" s="2">
        <v>0.03</v>
      </c>
      <c r="H2345" s="2"/>
      <c r="I2345" s="2"/>
      <c r="J2345" s="2">
        <v>0.02</v>
      </c>
      <c r="K2345" s="2">
        <v>0.05</v>
      </c>
      <c r="L2345" s="2">
        <v>0.03</v>
      </c>
      <c r="M2345" s="2"/>
      <c r="S2345" s="3"/>
    </row>
    <row r="2346" spans="1:19" ht="14.45" x14ac:dyDescent="0.3">
      <c r="A2346">
        <v>13</v>
      </c>
      <c r="C2346" t="str">
        <f t="shared" si="405"/>
        <v>ODS13«</v>
      </c>
      <c r="D2346" s="8" t="s">
        <v>8</v>
      </c>
      <c r="E2346" s="8"/>
      <c r="F2346" s="2"/>
      <c r="G2346" s="2">
        <v>222.04</v>
      </c>
      <c r="H2346" s="2">
        <v>143.79</v>
      </c>
      <c r="I2346" s="2">
        <v>172.98</v>
      </c>
      <c r="J2346" s="2">
        <v>181.72</v>
      </c>
      <c r="K2346" s="2">
        <v>198.16</v>
      </c>
      <c r="L2346" s="2">
        <v>246.9</v>
      </c>
      <c r="M2346" s="2"/>
      <c r="S2346" s="3"/>
    </row>
    <row r="2347" spans="1:19" ht="14.45" x14ac:dyDescent="0.3">
      <c r="A2347">
        <v>13</v>
      </c>
      <c r="C2347" t="str">
        <f t="shared" si="405"/>
        <v>ODS13«</v>
      </c>
      <c r="D2347" s="8" t="s">
        <v>9</v>
      </c>
      <c r="E2347" s="8"/>
      <c r="F2347" s="2"/>
      <c r="G2347" s="2">
        <v>1.23</v>
      </c>
      <c r="H2347" s="2">
        <v>2.2000000000000002</v>
      </c>
      <c r="I2347" s="2">
        <v>2.99</v>
      </c>
      <c r="J2347" s="2">
        <v>3.63</v>
      </c>
      <c r="K2347" s="2">
        <v>4.16</v>
      </c>
      <c r="L2347" s="2">
        <v>5.91</v>
      </c>
      <c r="M2347" s="2"/>
      <c r="S2347" s="3"/>
    </row>
    <row r="2348" spans="1:19" ht="14.45" x14ac:dyDescent="0.3">
      <c r="A2348">
        <v>13</v>
      </c>
      <c r="C2348" t="str">
        <f t="shared" si="405"/>
        <v>ODS13«</v>
      </c>
      <c r="D2348" s="8" t="s">
        <v>10</v>
      </c>
      <c r="E2348" s="8"/>
      <c r="F2348" s="2"/>
      <c r="G2348" s="2">
        <v>2.35</v>
      </c>
      <c r="H2348" s="2">
        <v>2.35</v>
      </c>
      <c r="I2348" s="2">
        <v>2.98</v>
      </c>
      <c r="J2348" s="2">
        <v>3.75</v>
      </c>
      <c r="K2348" s="2">
        <v>4.3899999999999997</v>
      </c>
      <c r="L2348" s="2">
        <v>5.78</v>
      </c>
      <c r="M2348" s="2"/>
      <c r="S2348" s="3"/>
    </row>
    <row r="2349" spans="1:19" ht="14.45" x14ac:dyDescent="0.3">
      <c r="A2349">
        <v>13</v>
      </c>
      <c r="C2349" t="str">
        <f t="shared" si="405"/>
        <v>ODS13«</v>
      </c>
      <c r="D2349" s="8" t="s">
        <v>11</v>
      </c>
      <c r="E2349" s="8"/>
      <c r="F2349" s="2"/>
      <c r="G2349" s="2">
        <v>498.75</v>
      </c>
      <c r="H2349" s="2">
        <v>466.72</v>
      </c>
      <c r="I2349" s="2">
        <v>595.03</v>
      </c>
      <c r="J2349" s="2">
        <v>529.05999999999995</v>
      </c>
      <c r="K2349" s="2">
        <v>694.94</v>
      </c>
      <c r="L2349" s="2">
        <v>740.14</v>
      </c>
      <c r="M2349" s="2"/>
      <c r="S2349" s="3"/>
    </row>
    <row r="2350" spans="1:19" ht="14.45" x14ac:dyDescent="0.3">
      <c r="A2350">
        <v>13</v>
      </c>
      <c r="C2350" t="str">
        <f t="shared" si="405"/>
        <v>ODS13«</v>
      </c>
      <c r="D2350" s="8" t="s">
        <v>12</v>
      </c>
      <c r="E2350" s="8"/>
      <c r="F2350" s="2"/>
      <c r="G2350" s="2">
        <v>0.53</v>
      </c>
      <c r="H2350" s="2">
        <v>1.21</v>
      </c>
      <c r="I2350" s="2">
        <v>0.38</v>
      </c>
      <c r="J2350" s="2">
        <v>0.62</v>
      </c>
      <c r="K2350" s="2">
        <v>0.97</v>
      </c>
      <c r="L2350" s="2">
        <v>0.53</v>
      </c>
      <c r="M2350" s="2"/>
      <c r="S2350" s="3"/>
    </row>
    <row r="2351" spans="1:19" ht="14.45" x14ac:dyDescent="0.3">
      <c r="A2351">
        <v>13</v>
      </c>
      <c r="C2351" t="str">
        <f t="shared" si="405"/>
        <v>ODS13«</v>
      </c>
      <c r="D2351" s="8" t="s">
        <v>13</v>
      </c>
      <c r="E2351" s="8"/>
      <c r="F2351" s="2"/>
      <c r="G2351" s="2">
        <v>132.25</v>
      </c>
      <c r="H2351" s="2">
        <v>115.43</v>
      </c>
      <c r="I2351" s="2">
        <v>43.04</v>
      </c>
      <c r="J2351" s="2">
        <v>119.38</v>
      </c>
      <c r="K2351" s="2">
        <v>46.59</v>
      </c>
      <c r="L2351" s="2">
        <v>146.76</v>
      </c>
      <c r="M2351" s="2"/>
      <c r="S2351" s="3"/>
    </row>
    <row r="2352" spans="1:19" ht="14.45" x14ac:dyDescent="0.3">
      <c r="A2352">
        <v>13</v>
      </c>
      <c r="C2352" t="str">
        <f t="shared" si="405"/>
        <v>ODS13«</v>
      </c>
      <c r="D2352" s="8" t="s">
        <v>14</v>
      </c>
      <c r="E2352" s="8"/>
      <c r="F2352" s="2"/>
      <c r="G2352" s="2">
        <v>2921.43</v>
      </c>
      <c r="H2352" s="2">
        <v>2792.83</v>
      </c>
      <c r="I2352" s="2">
        <v>3334.84</v>
      </c>
      <c r="J2352" s="2">
        <v>4377.38</v>
      </c>
      <c r="K2352" s="2">
        <v>5088.76</v>
      </c>
      <c r="L2352" s="2">
        <v>5958.78</v>
      </c>
      <c r="M2352" s="2"/>
      <c r="S2352" s="3"/>
    </row>
    <row r="2353" spans="1:19" ht="14.45" x14ac:dyDescent="0.3">
      <c r="A2353">
        <v>13</v>
      </c>
      <c r="C2353" t="str">
        <f t="shared" si="405"/>
        <v>ODS13«</v>
      </c>
      <c r="D2353" s="8" t="s">
        <v>15</v>
      </c>
      <c r="E2353" s="8"/>
      <c r="F2353" s="2"/>
      <c r="G2353" s="2">
        <v>0.04</v>
      </c>
      <c r="H2353" s="2">
        <v>0.23</v>
      </c>
      <c r="I2353" s="2">
        <v>0.23</v>
      </c>
      <c r="J2353" s="2">
        <v>4.59</v>
      </c>
      <c r="K2353" s="2">
        <v>3.77</v>
      </c>
      <c r="L2353" s="2">
        <v>0.69</v>
      </c>
      <c r="M2353" s="2"/>
      <c r="S2353" s="3"/>
    </row>
    <row r="2354" spans="1:19" ht="14.45" x14ac:dyDescent="0.3">
      <c r="A2354">
        <v>13</v>
      </c>
      <c r="C2354" t="str">
        <f t="shared" si="405"/>
        <v>ODS13«</v>
      </c>
      <c r="D2354" s="8" t="s">
        <v>16</v>
      </c>
      <c r="E2354" s="8"/>
      <c r="F2354" s="2"/>
      <c r="G2354" s="2">
        <v>2.71</v>
      </c>
      <c r="H2354" s="2">
        <v>41.34</v>
      </c>
      <c r="I2354" s="2">
        <v>35.29</v>
      </c>
      <c r="J2354" s="2">
        <v>13.98</v>
      </c>
      <c r="K2354" s="2">
        <v>3.09</v>
      </c>
      <c r="L2354" s="2">
        <v>3.39</v>
      </c>
      <c r="M2354" s="2"/>
      <c r="S2354" s="3"/>
    </row>
    <row r="2355" spans="1:19" ht="14.45" x14ac:dyDescent="0.3">
      <c r="A2355">
        <v>13</v>
      </c>
      <c r="C2355" t="str">
        <f t="shared" si="405"/>
        <v>ODS13«</v>
      </c>
      <c r="D2355" s="8" t="s">
        <v>17</v>
      </c>
      <c r="E2355" s="8"/>
      <c r="F2355" s="2"/>
      <c r="G2355" s="2">
        <v>41.44</v>
      </c>
      <c r="H2355" s="2">
        <v>36</v>
      </c>
      <c r="I2355" s="2">
        <v>52.7</v>
      </c>
      <c r="J2355" s="2">
        <v>64.47</v>
      </c>
      <c r="K2355" s="2">
        <v>77.209999999999994</v>
      </c>
      <c r="L2355" s="2">
        <v>70.23</v>
      </c>
      <c r="M2355" s="2"/>
      <c r="S2355" s="3"/>
    </row>
    <row r="2356" spans="1:19" ht="14.45" x14ac:dyDescent="0.3">
      <c r="A2356">
        <v>13</v>
      </c>
      <c r="C2356" t="str">
        <f t="shared" si="405"/>
        <v>ODS13«</v>
      </c>
      <c r="D2356" s="8" t="s">
        <v>18</v>
      </c>
      <c r="E2356" s="8"/>
      <c r="F2356" s="2"/>
      <c r="G2356" s="2">
        <v>143.22999999999999</v>
      </c>
      <c r="H2356" s="2">
        <v>327.33999999999997</v>
      </c>
      <c r="I2356" s="2">
        <v>242.95</v>
      </c>
      <c r="J2356" s="2">
        <v>632.62</v>
      </c>
      <c r="K2356" s="2">
        <v>451.96</v>
      </c>
      <c r="L2356" s="2">
        <v>417.59</v>
      </c>
      <c r="M2356" s="2"/>
      <c r="S2356" s="3"/>
    </row>
    <row r="2357" spans="1:19" ht="14.45" x14ac:dyDescent="0.3">
      <c r="A2357">
        <v>13</v>
      </c>
      <c r="C2357" t="str">
        <f t="shared" si="405"/>
        <v>ODS13«</v>
      </c>
      <c r="D2357" s="8" t="s">
        <v>19</v>
      </c>
      <c r="E2357" s="8"/>
      <c r="F2357" s="2"/>
      <c r="G2357" s="2">
        <v>0.42</v>
      </c>
      <c r="H2357" s="2">
        <v>0.01</v>
      </c>
      <c r="I2357" s="2">
        <v>0.01</v>
      </c>
      <c r="J2357" s="2"/>
      <c r="K2357" s="2">
        <v>0.04</v>
      </c>
      <c r="L2357" s="2">
        <v>0</v>
      </c>
      <c r="M2357" s="2"/>
      <c r="S2357" s="3"/>
    </row>
    <row r="2358" spans="1:19" ht="14.45" x14ac:dyDescent="0.3">
      <c r="A2358">
        <v>13</v>
      </c>
      <c r="C2358" t="str">
        <f t="shared" si="405"/>
        <v>ODS13«</v>
      </c>
      <c r="D2358" s="8" t="s">
        <v>20</v>
      </c>
      <c r="E2358" s="8"/>
      <c r="F2358" s="2"/>
      <c r="G2358" s="2">
        <v>0.26</v>
      </c>
      <c r="H2358" s="2">
        <v>0.43</v>
      </c>
      <c r="I2358" s="2">
        <v>0.54</v>
      </c>
      <c r="J2358" s="2">
        <v>1.48</v>
      </c>
      <c r="K2358" s="2">
        <v>0.76</v>
      </c>
      <c r="L2358" s="2">
        <v>1.99</v>
      </c>
      <c r="M2358" s="2"/>
      <c r="S2358" s="3"/>
    </row>
    <row r="2359" spans="1:19" ht="14.45" x14ac:dyDescent="0.3">
      <c r="A2359">
        <v>13</v>
      </c>
      <c r="C2359" t="str">
        <f t="shared" si="405"/>
        <v>ODS13«</v>
      </c>
      <c r="D2359" s="8" t="s">
        <v>21</v>
      </c>
      <c r="E2359" s="8"/>
      <c r="F2359" s="2"/>
      <c r="G2359" s="2">
        <v>36.26</v>
      </c>
      <c r="H2359" s="2">
        <v>45.65</v>
      </c>
      <c r="I2359" s="2">
        <v>129.53</v>
      </c>
      <c r="J2359" s="2">
        <v>40.43</v>
      </c>
      <c r="K2359" s="2">
        <v>40.98</v>
      </c>
      <c r="L2359" s="2">
        <v>51.43</v>
      </c>
      <c r="M2359" s="2"/>
      <c r="S2359" s="3"/>
    </row>
    <row r="2360" spans="1:19" ht="14.45" x14ac:dyDescent="0.3">
      <c r="A2360">
        <v>13</v>
      </c>
      <c r="C2360" t="str">
        <f t="shared" si="405"/>
        <v>ODS13«</v>
      </c>
      <c r="D2360" s="8" t="s">
        <v>22</v>
      </c>
      <c r="E2360" s="8"/>
      <c r="F2360" s="2"/>
      <c r="G2360" s="2">
        <v>0.08</v>
      </c>
      <c r="H2360" s="2">
        <v>0.16</v>
      </c>
      <c r="I2360" s="2">
        <v>0.2</v>
      </c>
      <c r="J2360" s="2">
        <v>0.16</v>
      </c>
      <c r="K2360" s="2">
        <v>0.1</v>
      </c>
      <c r="L2360" s="2">
        <v>0.1</v>
      </c>
      <c r="M2360" s="2"/>
      <c r="S2360" s="3"/>
    </row>
    <row r="2361" spans="1:19" ht="14.45" x14ac:dyDescent="0.3">
      <c r="A2361">
        <v>13</v>
      </c>
      <c r="C2361" t="str">
        <f t="shared" si="405"/>
        <v>ODS13«</v>
      </c>
      <c r="D2361" s="8" t="s">
        <v>23</v>
      </c>
      <c r="E2361" s="8"/>
      <c r="F2361" s="2"/>
      <c r="G2361" s="2">
        <v>339.98</v>
      </c>
      <c r="H2361" s="2">
        <v>425.84</v>
      </c>
      <c r="I2361" s="2">
        <v>471.89</v>
      </c>
      <c r="J2361" s="2">
        <v>405.44</v>
      </c>
      <c r="K2361" s="2">
        <v>577.83000000000004</v>
      </c>
      <c r="L2361" s="2">
        <v>580.79</v>
      </c>
      <c r="M2361" s="2"/>
      <c r="S2361" s="3"/>
    </row>
    <row r="2362" spans="1:19" ht="14.45" x14ac:dyDescent="0.3">
      <c r="A2362">
        <v>13</v>
      </c>
      <c r="C2362" t="str">
        <f t="shared" si="405"/>
        <v>ODS13«</v>
      </c>
      <c r="D2362" s="8" t="s">
        <v>24</v>
      </c>
      <c r="E2362" s="8"/>
      <c r="F2362" s="2"/>
      <c r="G2362" s="2">
        <v>4.1900000000000004</v>
      </c>
      <c r="H2362" s="2">
        <v>5.67</v>
      </c>
      <c r="I2362" s="2">
        <v>5.38</v>
      </c>
      <c r="J2362" s="2">
        <v>4.29</v>
      </c>
      <c r="K2362" s="2">
        <v>49.49</v>
      </c>
      <c r="L2362" s="2">
        <v>12.88</v>
      </c>
      <c r="M2362" s="2"/>
      <c r="S2362" s="3"/>
    </row>
    <row r="2363" spans="1:19" ht="14.45" x14ac:dyDescent="0.3">
      <c r="A2363">
        <v>13</v>
      </c>
      <c r="C2363" t="str">
        <f t="shared" si="405"/>
        <v>ODS13«</v>
      </c>
      <c r="D2363" s="8" t="s">
        <v>25</v>
      </c>
      <c r="E2363" s="8"/>
      <c r="F2363" s="2"/>
      <c r="G2363" s="2">
        <v>9.52</v>
      </c>
      <c r="H2363" s="2">
        <v>6.22</v>
      </c>
      <c r="I2363" s="2">
        <v>2</v>
      </c>
      <c r="J2363" s="2">
        <v>2.17</v>
      </c>
      <c r="K2363" s="2">
        <v>1.64</v>
      </c>
      <c r="L2363" s="2">
        <v>0.89</v>
      </c>
      <c r="M2363" s="2"/>
      <c r="S2363" s="3"/>
    </row>
    <row r="2364" spans="1:19" ht="14.45" x14ac:dyDescent="0.3">
      <c r="A2364">
        <v>13</v>
      </c>
      <c r="C2364" t="str">
        <f t="shared" si="405"/>
        <v>ODS13«</v>
      </c>
      <c r="D2364" s="8" t="s">
        <v>26</v>
      </c>
      <c r="E2364" s="8"/>
      <c r="F2364" s="2"/>
      <c r="G2364" s="2">
        <v>7.66</v>
      </c>
      <c r="H2364" s="2">
        <v>8.19</v>
      </c>
      <c r="I2364" s="2">
        <v>7.55</v>
      </c>
      <c r="J2364" s="2">
        <v>7.07</v>
      </c>
      <c r="K2364" s="2">
        <v>7.2</v>
      </c>
      <c r="L2364" s="2">
        <v>7.47</v>
      </c>
      <c r="M2364" s="2"/>
      <c r="S2364" s="3"/>
    </row>
    <row r="2365" spans="1:19" ht="14.45" x14ac:dyDescent="0.3">
      <c r="A2365">
        <v>13</v>
      </c>
      <c r="C2365" t="str">
        <f t="shared" si="405"/>
        <v>ODS13«</v>
      </c>
      <c r="D2365" s="8" t="s">
        <v>27</v>
      </c>
      <c r="E2365" s="8"/>
      <c r="F2365" s="2"/>
      <c r="G2365" s="2">
        <v>0.03</v>
      </c>
      <c r="H2365" s="2"/>
      <c r="I2365" s="2">
        <v>0.78</v>
      </c>
      <c r="J2365" s="2">
        <v>0.86</v>
      </c>
      <c r="K2365" s="2">
        <v>0.03</v>
      </c>
      <c r="L2365" s="2">
        <v>0.24</v>
      </c>
      <c r="M2365" s="2"/>
      <c r="S2365" s="3"/>
    </row>
    <row r="2366" spans="1:19" ht="14.45" x14ac:dyDescent="0.3">
      <c r="A2366">
        <v>13</v>
      </c>
      <c r="C2366" t="str">
        <f t="shared" si="405"/>
        <v>ODS13«</v>
      </c>
      <c r="D2366" s="8" t="s">
        <v>28</v>
      </c>
      <c r="E2366" s="8"/>
      <c r="F2366" s="2"/>
      <c r="G2366" s="2">
        <v>384.75</v>
      </c>
      <c r="H2366" s="2">
        <v>341.43</v>
      </c>
      <c r="I2366" s="2">
        <v>402.4</v>
      </c>
      <c r="J2366" s="2">
        <v>515.04</v>
      </c>
      <c r="K2366" s="2">
        <v>608.59</v>
      </c>
      <c r="L2366" s="2">
        <v>708.92</v>
      </c>
      <c r="M2366" s="2"/>
      <c r="S2366" s="3"/>
    </row>
    <row r="2367" spans="1:19" ht="14.45" x14ac:dyDescent="0.3">
      <c r="A2367">
        <v>13</v>
      </c>
      <c r="C2367" t="str">
        <f t="shared" si="405"/>
        <v>ODS13«</v>
      </c>
      <c r="D2367" s="8" t="s">
        <v>29</v>
      </c>
      <c r="E2367" s="8"/>
      <c r="F2367" s="2"/>
      <c r="G2367" s="2">
        <v>10163.870000000001</v>
      </c>
      <c r="H2367" s="2">
        <v>12333.74</v>
      </c>
      <c r="I2367" s="2">
        <v>14337.95</v>
      </c>
      <c r="J2367" s="2">
        <v>13906.81</v>
      </c>
      <c r="K2367" s="2">
        <v>14792.83</v>
      </c>
      <c r="L2367" s="2">
        <v>16205.77</v>
      </c>
      <c r="M2367" s="2"/>
      <c r="S2367" s="3"/>
    </row>
    <row r="2368" spans="1:19" ht="14.45" x14ac:dyDescent="0.3">
      <c r="A2368">
        <v>13</v>
      </c>
      <c r="C2368" t="str">
        <f t="shared" si="405"/>
        <v>ODS13«</v>
      </c>
      <c r="D2368" s="7" t="s">
        <v>31</v>
      </c>
      <c r="E2368" s="7"/>
      <c r="F2368" s="2"/>
      <c r="G2368" s="2"/>
      <c r="H2368" s="2"/>
      <c r="I2368" s="2"/>
      <c r="J2368" s="2"/>
      <c r="K2368" s="2"/>
      <c r="L2368" s="2"/>
      <c r="M2368" s="2"/>
      <c r="S2368" s="3"/>
    </row>
    <row r="2369" spans="1:19" ht="14.45" x14ac:dyDescent="0.3">
      <c r="A2369">
        <v>13</v>
      </c>
      <c r="C2369" t="str">
        <f t="shared" si="405"/>
        <v>ODS13«</v>
      </c>
      <c r="D2369" s="8" t="s">
        <v>29</v>
      </c>
      <c r="E2369" s="8"/>
      <c r="F2369" s="2"/>
      <c r="G2369" s="2"/>
      <c r="H2369" s="2"/>
      <c r="I2369" s="2"/>
      <c r="J2369" s="2"/>
      <c r="K2369" s="2"/>
      <c r="L2369" s="2"/>
      <c r="M2369" s="2"/>
      <c r="S2369" s="3"/>
    </row>
    <row r="2370" spans="1:19" ht="14.45" x14ac:dyDescent="0.3">
      <c r="A2370">
        <v>13</v>
      </c>
      <c r="C2370" t="str">
        <f t="shared" si="405"/>
        <v>ODS13«</v>
      </c>
      <c r="D2370" s="7" t="s">
        <v>1</v>
      </c>
      <c r="E2370" s="7"/>
      <c r="F2370" s="2"/>
      <c r="G2370" s="2"/>
      <c r="H2370" s="2"/>
      <c r="I2370" s="2"/>
      <c r="J2370" s="2"/>
      <c r="K2370" s="2"/>
      <c r="L2370" s="2"/>
      <c r="O2370" t="s">
        <v>161</v>
      </c>
      <c r="S2370" s="3"/>
    </row>
    <row r="2371" spans="1:19" ht="14.45" x14ac:dyDescent="0.3">
      <c r="A2371">
        <v>13</v>
      </c>
      <c r="C2371" t="str">
        <f t="shared" si="405"/>
        <v>ODS13«</v>
      </c>
      <c r="D2371" s="8" t="s">
        <v>2</v>
      </c>
      <c r="E2371" s="8"/>
      <c r="F2371" s="2">
        <v>12</v>
      </c>
      <c r="G2371" s="2">
        <v>11.4</v>
      </c>
      <c r="H2371" s="2">
        <v>11.4</v>
      </c>
      <c r="I2371" s="2">
        <v>11.4</v>
      </c>
      <c r="J2371" s="2">
        <v>11.2</v>
      </c>
      <c r="K2371" s="2">
        <v>10.7</v>
      </c>
      <c r="L2371" s="2"/>
      <c r="N2371">
        <f>IF(AND(G2371=0,K2371=0),"",(K2371/F2371)^(1/5)-1)</f>
        <v>-2.2671628595266724E-2</v>
      </c>
      <c r="O2371">
        <f>IF(N2371="","",-N2371*100)</f>
        <v>2.2671628595266724</v>
      </c>
      <c r="P2371" s="5">
        <f>IF(O2371="",5,IF(O2371&lt;-2,-5,IF(O2371&gt;2,5,2.5*O2371)))</f>
        <v>5</v>
      </c>
      <c r="Q2371">
        <f>MIN($K$2371:$K$2397)</f>
        <v>5.4</v>
      </c>
      <c r="R2371">
        <f>MAX($K$2371:$K$2397)</f>
        <v>20.3</v>
      </c>
      <c r="S2371" s="3">
        <f>IF(O2371="",0,(K2371-R2371)/(Q2371-R2371)*100)</f>
        <v>64.429530201342288</v>
      </c>
    </row>
    <row r="2372" spans="1:19" ht="14.45" x14ac:dyDescent="0.3">
      <c r="A2372">
        <v>13</v>
      </c>
      <c r="C2372" t="str">
        <f t="shared" si="405"/>
        <v>ODS13«</v>
      </c>
      <c r="D2372" s="8" t="s">
        <v>3</v>
      </c>
      <c r="E2372" s="8"/>
      <c r="F2372" s="2">
        <v>9.6999999999999993</v>
      </c>
      <c r="G2372" s="2">
        <v>9.1999999999999993</v>
      </c>
      <c r="H2372" s="2">
        <v>9.3000000000000007</v>
      </c>
      <c r="I2372" s="2">
        <v>9.4</v>
      </c>
      <c r="J2372" s="2">
        <v>9.6</v>
      </c>
      <c r="K2372" s="2">
        <v>9.1999999999999993</v>
      </c>
      <c r="L2372" s="2"/>
      <c r="N2372">
        <f>IF(AND(G2372=0,K2372=0),"",(K2372/F2372)^(1/5)-1)</f>
        <v>-1.0528661789546923E-2</v>
      </c>
      <c r="O2372">
        <f t="shared" ref="O2372:O2398" si="406">IF(N2372="","",-N2372*100)</f>
        <v>1.0528661789546923</v>
      </c>
      <c r="P2372" s="5">
        <f t="shared" ref="P2372:P2398" si="407">IF(O2372&lt;-2,-5,IF(O2372&gt;2,5,2.5*O2372))</f>
        <v>2.6321654473867309</v>
      </c>
      <c r="Q2372">
        <f t="shared" ref="Q2372:Q2398" si="408">MIN($K$2371:$K$2397)</f>
        <v>5.4</v>
      </c>
      <c r="R2372">
        <f t="shared" ref="R2372:R2398" si="409">MAX($K$2371:$K$2397)</f>
        <v>20.3</v>
      </c>
      <c r="S2372" s="3">
        <f>IF(O2372="",0,(K2372-R2372)/(Q2372-R2372)*100)</f>
        <v>74.496644295302019</v>
      </c>
    </row>
    <row r="2373" spans="1:19" ht="14.45" x14ac:dyDescent="0.3">
      <c r="A2373">
        <v>13</v>
      </c>
      <c r="C2373" t="str">
        <f t="shared" si="405"/>
        <v>ODS13«</v>
      </c>
      <c r="D2373" s="8" t="s">
        <v>4</v>
      </c>
      <c r="E2373" s="8"/>
      <c r="F2373" s="2">
        <v>11.2</v>
      </c>
      <c r="G2373" s="2">
        <v>10.6</v>
      </c>
      <c r="H2373" s="2">
        <v>11</v>
      </c>
      <c r="I2373" s="2">
        <v>10.8</v>
      </c>
      <c r="J2373" s="2">
        <v>10.8</v>
      </c>
      <c r="K2373" s="2">
        <v>10.8</v>
      </c>
      <c r="L2373" s="2"/>
      <c r="N2373">
        <f>IF(AND(G2373=0,K2373=0),"",(K2373/F2373)^(1/5)-1)</f>
        <v>-7.2471407402715515E-3</v>
      </c>
      <c r="O2373">
        <f t="shared" si="406"/>
        <v>0.72471407402715515</v>
      </c>
      <c r="P2373" s="5">
        <f t="shared" si="407"/>
        <v>1.8117851850678879</v>
      </c>
      <c r="Q2373">
        <f t="shared" si="408"/>
        <v>5.4</v>
      </c>
      <c r="R2373">
        <f t="shared" si="409"/>
        <v>20.3</v>
      </c>
      <c r="S2373" s="3">
        <f>IF(O2373="",0,(K2373-R2373)/(Q2373-R2373)*100)</f>
        <v>63.758389261744966</v>
      </c>
    </row>
    <row r="2374" spans="1:19" ht="14.45" x14ac:dyDescent="0.3">
      <c r="A2374">
        <v>13</v>
      </c>
      <c r="C2374" t="str">
        <f t="shared" si="405"/>
        <v>ODS13«</v>
      </c>
      <c r="D2374" s="8" t="s">
        <v>5</v>
      </c>
      <c r="E2374" s="8"/>
      <c r="F2374" s="2">
        <v>7.7</v>
      </c>
      <c r="G2374" s="2">
        <v>8.1999999999999993</v>
      </c>
      <c r="H2374" s="2">
        <v>8.6999999999999993</v>
      </c>
      <c r="I2374" s="2">
        <v>8.4</v>
      </c>
      <c r="J2374" s="2">
        <v>8.8000000000000007</v>
      </c>
      <c r="K2374" s="2">
        <v>8.3000000000000007</v>
      </c>
      <c r="L2374" s="2"/>
      <c r="N2374">
        <f>IF(AND(G2374=0,K2374=0),"",(K2374/F2374)^(1/5)-1)</f>
        <v>1.5120208182922923E-2</v>
      </c>
      <c r="O2374">
        <f t="shared" si="406"/>
        <v>-1.5120208182922923</v>
      </c>
      <c r="P2374" s="5">
        <f t="shared" si="407"/>
        <v>-3.7800520457307307</v>
      </c>
      <c r="Q2374">
        <f t="shared" si="408"/>
        <v>5.4</v>
      </c>
      <c r="R2374">
        <f t="shared" si="409"/>
        <v>20.3</v>
      </c>
      <c r="S2374" s="3">
        <f>IF(O2374="",0,(K2374-R2374)/(Q2374-R2374)*100)</f>
        <v>80.536912751677846</v>
      </c>
    </row>
    <row r="2375" spans="1:19" ht="14.45" x14ac:dyDescent="0.3">
      <c r="A2375">
        <v>13</v>
      </c>
      <c r="C2375" t="str">
        <f t="shared" si="405"/>
        <v>ODS13«</v>
      </c>
      <c r="D2375" s="8" t="s">
        <v>6</v>
      </c>
      <c r="E2375" s="8"/>
      <c r="F2375" s="2">
        <v>10.1</v>
      </c>
      <c r="G2375" s="2">
        <v>10.6</v>
      </c>
      <c r="H2375" s="2">
        <v>10.7</v>
      </c>
      <c r="I2375" s="2">
        <v>11.4</v>
      </c>
      <c r="J2375" s="2">
        <v>11.6</v>
      </c>
      <c r="K2375" s="2">
        <v>11.3</v>
      </c>
      <c r="L2375" s="2"/>
      <c r="N2375">
        <f>IF(AND(G2375=0,K2375=0),"",(K2375/F2375)^(1/5)-1)</f>
        <v>2.2707436635481582E-2</v>
      </c>
      <c r="O2375">
        <f t="shared" si="406"/>
        <v>-2.2707436635481582</v>
      </c>
      <c r="P2375" s="5">
        <f t="shared" si="407"/>
        <v>-5</v>
      </c>
      <c r="Q2375">
        <f t="shared" si="408"/>
        <v>5.4</v>
      </c>
      <c r="R2375">
        <f t="shared" si="409"/>
        <v>20.3</v>
      </c>
      <c r="S2375" s="3">
        <f>IF(O2375="",0,(K2375-R2375)/(Q2375-R2375)*100)</f>
        <v>60.402684563758392</v>
      </c>
    </row>
    <row r="2376" spans="1:19" ht="14.45" x14ac:dyDescent="0.3">
      <c r="A2376">
        <v>13</v>
      </c>
      <c r="C2376" t="str">
        <f t="shared" si="405"/>
        <v>ODS13«</v>
      </c>
      <c r="D2376" s="8" t="s">
        <v>7</v>
      </c>
      <c r="E2376" s="8"/>
      <c r="F2376" s="2">
        <v>5.8</v>
      </c>
      <c r="G2376" s="2">
        <v>5.7</v>
      </c>
      <c r="H2376" s="2">
        <v>5.8</v>
      </c>
      <c r="I2376" s="2">
        <v>5.9</v>
      </c>
      <c r="J2376" s="2">
        <v>6.2</v>
      </c>
      <c r="K2376" s="2">
        <v>6</v>
      </c>
      <c r="L2376" s="2"/>
      <c r="N2376">
        <f>IF(AND(G2376=0,K2376=0),"",(K2376/F2376)^(1/5)-1)</f>
        <v>6.8033486788630082E-3</v>
      </c>
      <c r="O2376">
        <f t="shared" si="406"/>
        <v>-0.68033486788630082</v>
      </c>
      <c r="P2376" s="5">
        <f t="shared" si="407"/>
        <v>-1.7008371697157521</v>
      </c>
      <c r="Q2376">
        <f t="shared" si="408"/>
        <v>5.4</v>
      </c>
      <c r="R2376">
        <f t="shared" si="409"/>
        <v>20.3</v>
      </c>
      <c r="S2376" s="3">
        <f>IF(O2376="",0,(K2376-R2376)/(Q2376-R2376)*100)</f>
        <v>95.973154362416111</v>
      </c>
    </row>
    <row r="2377" spans="1:19" ht="14.45" x14ac:dyDescent="0.3">
      <c r="A2377">
        <v>13</v>
      </c>
      <c r="C2377" t="str">
        <f t="shared" si="405"/>
        <v>ODS13«</v>
      </c>
      <c r="D2377" s="8" t="s">
        <v>8</v>
      </c>
      <c r="E2377" s="8"/>
      <c r="F2377" s="2">
        <v>10.3</v>
      </c>
      <c r="G2377" s="2">
        <v>9.6</v>
      </c>
      <c r="H2377" s="2">
        <v>9</v>
      </c>
      <c r="I2377" s="2">
        <v>9.3000000000000007</v>
      </c>
      <c r="J2377" s="2">
        <v>8.9</v>
      </c>
      <c r="K2377" s="2">
        <v>8.9</v>
      </c>
      <c r="L2377" s="2"/>
      <c r="N2377">
        <f>IF(AND(G2377=0,K2377=0),"",(K2377/F2377)^(1/5)-1)</f>
        <v>-2.8795789860819765E-2</v>
      </c>
      <c r="O2377">
        <f t="shared" si="406"/>
        <v>2.8795789860819765</v>
      </c>
      <c r="P2377" s="5">
        <f t="shared" si="407"/>
        <v>5</v>
      </c>
      <c r="Q2377">
        <f t="shared" si="408"/>
        <v>5.4</v>
      </c>
      <c r="R2377">
        <f t="shared" si="409"/>
        <v>20.3</v>
      </c>
      <c r="S2377" s="3">
        <f>IF(O2377="",0,(K2377-R2377)/(Q2377-R2377)*100)</f>
        <v>76.510067114093957</v>
      </c>
    </row>
    <row r="2378" spans="1:19" ht="14.45" x14ac:dyDescent="0.3">
      <c r="A2378">
        <v>13</v>
      </c>
      <c r="C2378" t="str">
        <f t="shared" si="405"/>
        <v>ODS13«</v>
      </c>
      <c r="D2378" s="8" t="s">
        <v>9</v>
      </c>
      <c r="E2378" s="8"/>
      <c r="F2378" s="2">
        <v>7.9</v>
      </c>
      <c r="G2378" s="2">
        <v>7.6</v>
      </c>
      <c r="H2378" s="2">
        <v>7.7</v>
      </c>
      <c r="I2378" s="2">
        <v>7.8</v>
      </c>
      <c r="J2378" s="2">
        <v>8</v>
      </c>
      <c r="K2378" s="2">
        <v>8</v>
      </c>
      <c r="L2378" s="2"/>
      <c r="N2378">
        <f>IF(AND(G2378=0,K2378=0),"",(K2378/F2378)^(1/5)-1)</f>
        <v>2.5189236119944614E-3</v>
      </c>
      <c r="O2378">
        <f t="shared" si="406"/>
        <v>-0.25189236119944614</v>
      </c>
      <c r="P2378" s="5">
        <f t="shared" si="407"/>
        <v>-0.62973090299861534</v>
      </c>
      <c r="Q2378">
        <f t="shared" si="408"/>
        <v>5.4</v>
      </c>
      <c r="R2378">
        <f t="shared" si="409"/>
        <v>20.3</v>
      </c>
      <c r="S2378" s="3">
        <f>IF(O2378="",0,(K2378-R2378)/(Q2378-R2378)*100)</f>
        <v>82.550335570469798</v>
      </c>
    </row>
    <row r="2379" spans="1:19" ht="14.45" x14ac:dyDescent="0.3">
      <c r="A2379">
        <v>13</v>
      </c>
      <c r="C2379" t="str">
        <f t="shared" si="405"/>
        <v>ODS13«</v>
      </c>
      <c r="D2379" s="8" t="s">
        <v>10</v>
      </c>
      <c r="E2379" s="8"/>
      <c r="F2379" s="2">
        <v>8.9</v>
      </c>
      <c r="G2379" s="2">
        <v>8.1</v>
      </c>
      <c r="H2379" s="2">
        <v>8.1999999999999993</v>
      </c>
      <c r="I2379" s="2">
        <v>8.6</v>
      </c>
      <c r="J2379" s="2">
        <v>8.4</v>
      </c>
      <c r="K2379" s="2">
        <v>8.5</v>
      </c>
      <c r="L2379" s="2"/>
      <c r="N2379">
        <f>IF(AND(G2379=0,K2379=0),"",(K2379/F2379)^(1/5)-1)</f>
        <v>-9.1548593933766798E-3</v>
      </c>
      <c r="O2379">
        <f t="shared" si="406"/>
        <v>0.91548593933766798</v>
      </c>
      <c r="P2379" s="5">
        <f t="shared" si="407"/>
        <v>2.2887148483441697</v>
      </c>
      <c r="Q2379">
        <f t="shared" si="408"/>
        <v>5.4</v>
      </c>
      <c r="R2379">
        <f t="shared" si="409"/>
        <v>20.3</v>
      </c>
      <c r="S2379" s="3">
        <f>IF(O2379="",0,(K2379-R2379)/(Q2379-R2379)*100)</f>
        <v>79.194630872483231</v>
      </c>
    </row>
    <row r="2380" spans="1:19" ht="14.45" x14ac:dyDescent="0.3">
      <c r="A2380">
        <v>13</v>
      </c>
      <c r="C2380" t="str">
        <f t="shared" si="405"/>
        <v>ODS13«</v>
      </c>
      <c r="D2380" s="8" t="s">
        <v>11</v>
      </c>
      <c r="E2380" s="8"/>
      <c r="F2380" s="2">
        <v>7.2</v>
      </c>
      <c r="G2380" s="2">
        <v>7.3</v>
      </c>
      <c r="H2380" s="2">
        <v>7.6</v>
      </c>
      <c r="I2380" s="2">
        <v>7.4</v>
      </c>
      <c r="J2380" s="2">
        <v>7.7</v>
      </c>
      <c r="K2380" s="2">
        <v>7.5</v>
      </c>
      <c r="L2380" s="2"/>
      <c r="N2380">
        <f>IF(AND(G2380=0,K2380=0),"",(K2380/F2380)^(1/5)-1)</f>
        <v>8.197818497166498E-3</v>
      </c>
      <c r="O2380">
        <f t="shared" si="406"/>
        <v>-0.8197818497166498</v>
      </c>
      <c r="P2380" s="5">
        <f t="shared" si="407"/>
        <v>-2.0494546242916245</v>
      </c>
      <c r="Q2380">
        <f t="shared" si="408"/>
        <v>5.4</v>
      </c>
      <c r="R2380">
        <f t="shared" si="409"/>
        <v>20.3</v>
      </c>
      <c r="S2380" s="3">
        <f>IF(O2380="",0,(K2380-R2380)/(Q2380-R2380)*100)</f>
        <v>85.90604026845638</v>
      </c>
    </row>
    <row r="2381" spans="1:19" ht="14.45" x14ac:dyDescent="0.3">
      <c r="A2381">
        <v>13</v>
      </c>
      <c r="C2381" t="str">
        <f t="shared" si="405"/>
        <v>ODS13«</v>
      </c>
      <c r="D2381" s="8" t="s">
        <v>12</v>
      </c>
      <c r="E2381" s="8"/>
      <c r="F2381" s="2">
        <v>16.7</v>
      </c>
      <c r="G2381" s="2">
        <v>16.100000000000001</v>
      </c>
      <c r="H2381" s="2">
        <v>13.9</v>
      </c>
      <c r="I2381" s="2">
        <v>15</v>
      </c>
      <c r="J2381" s="2">
        <v>16</v>
      </c>
      <c r="K2381" s="2">
        <v>15.3</v>
      </c>
      <c r="L2381" s="2"/>
      <c r="N2381">
        <f>IF(AND(G2381=0,K2381=0),"",(K2381/F2381)^(1/5)-1)</f>
        <v>-1.7358748561534965E-2</v>
      </c>
      <c r="O2381">
        <f t="shared" si="406"/>
        <v>1.7358748561534965</v>
      </c>
      <c r="P2381" s="5">
        <f t="shared" si="407"/>
        <v>4.3396871403837416</v>
      </c>
      <c r="Q2381">
        <f t="shared" si="408"/>
        <v>5.4</v>
      </c>
      <c r="R2381">
        <f t="shared" si="409"/>
        <v>20.3</v>
      </c>
      <c r="S2381" s="3">
        <f>IF(O2381="",0,(K2381-R2381)/(Q2381-R2381)*100)</f>
        <v>33.557046979865774</v>
      </c>
    </row>
    <row r="2382" spans="1:19" ht="14.45" x14ac:dyDescent="0.3">
      <c r="A2382">
        <v>13</v>
      </c>
      <c r="C2382" t="str">
        <f t="shared" si="405"/>
        <v>ODS13«</v>
      </c>
      <c r="D2382" s="8" t="s">
        <v>13</v>
      </c>
      <c r="E2382" s="8"/>
      <c r="F2382" s="2">
        <v>11.9</v>
      </c>
      <c r="G2382" s="2">
        <v>11.1</v>
      </c>
      <c r="H2382" s="2">
        <v>10.4</v>
      </c>
      <c r="I2382" s="2">
        <v>10.9</v>
      </c>
      <c r="J2382" s="2">
        <v>10.4</v>
      </c>
      <c r="K2382" s="2">
        <v>10.7</v>
      </c>
      <c r="L2382" s="2"/>
      <c r="N2382">
        <f>IF(AND(G2382=0,K2382=0),"",(K2382/F2382)^(1/5)-1)</f>
        <v>-2.1034553467663031E-2</v>
      </c>
      <c r="O2382">
        <f t="shared" si="406"/>
        <v>2.1034553467663031</v>
      </c>
      <c r="P2382" s="5">
        <f t="shared" si="407"/>
        <v>5</v>
      </c>
      <c r="Q2382">
        <f t="shared" si="408"/>
        <v>5.4</v>
      </c>
      <c r="R2382">
        <f t="shared" si="409"/>
        <v>20.3</v>
      </c>
      <c r="S2382" s="3">
        <f>IF(O2382="",0,(K2382-R2382)/(Q2382-R2382)*100)</f>
        <v>64.429530201342288</v>
      </c>
    </row>
    <row r="2383" spans="1:19" ht="14.45" x14ac:dyDescent="0.3">
      <c r="A2383">
        <v>13</v>
      </c>
      <c r="C2383" t="str">
        <f t="shared" si="405"/>
        <v>ODS13«</v>
      </c>
      <c r="D2383" s="8" t="s">
        <v>14</v>
      </c>
      <c r="E2383" s="8"/>
      <c r="F2383" s="2">
        <v>7.6</v>
      </c>
      <c r="G2383" s="2">
        <v>7.1</v>
      </c>
      <c r="H2383" s="2">
        <v>7.1</v>
      </c>
      <c r="I2383" s="2">
        <v>7.1</v>
      </c>
      <c r="J2383" s="2">
        <v>7.2</v>
      </c>
      <c r="K2383" s="2">
        <v>6.9</v>
      </c>
      <c r="L2383" s="2"/>
      <c r="N2383">
        <f>IF(AND(G2383=0,K2383=0),"",(K2383/F2383)^(1/5)-1)</f>
        <v>-1.9139829347926351E-2</v>
      </c>
      <c r="O2383">
        <f t="shared" si="406"/>
        <v>1.9139829347926351</v>
      </c>
      <c r="P2383" s="5">
        <f t="shared" si="407"/>
        <v>4.7849573369815879</v>
      </c>
      <c r="Q2383">
        <f t="shared" si="408"/>
        <v>5.4</v>
      </c>
      <c r="R2383">
        <f t="shared" si="409"/>
        <v>20.3</v>
      </c>
      <c r="S2383" s="3">
        <f>IF(O2383="",0,(K2383-R2383)/(Q2383-R2383)*100)</f>
        <v>89.932885906040269</v>
      </c>
    </row>
    <row r="2384" spans="1:19" ht="14.45" x14ac:dyDescent="0.3">
      <c r="A2384">
        <v>13</v>
      </c>
      <c r="C2384" t="str">
        <f t="shared" si="405"/>
        <v>ODS13«</v>
      </c>
      <c r="D2384" s="8" t="s">
        <v>15</v>
      </c>
      <c r="E2384" s="8"/>
      <c r="F2384" s="2">
        <v>9.6</v>
      </c>
      <c r="G2384" s="2">
        <v>9.4</v>
      </c>
      <c r="H2384" s="2">
        <v>9.1</v>
      </c>
      <c r="I2384" s="2">
        <v>8.8000000000000007</v>
      </c>
      <c r="J2384" s="2">
        <v>9.1999999999999993</v>
      </c>
      <c r="K2384" s="2">
        <v>9</v>
      </c>
      <c r="L2384" s="2"/>
      <c r="N2384">
        <f>IF(AND(G2384=0,K2384=0),"",(K2384/F2384)^(1/5)-1)</f>
        <v>-1.2824757082590121E-2</v>
      </c>
      <c r="O2384">
        <f t="shared" si="406"/>
        <v>1.2824757082590121</v>
      </c>
      <c r="P2384" s="5">
        <f t="shared" si="407"/>
        <v>3.2061892706475303</v>
      </c>
      <c r="Q2384">
        <f t="shared" si="408"/>
        <v>5.4</v>
      </c>
      <c r="R2384">
        <f t="shared" si="409"/>
        <v>20.3</v>
      </c>
      <c r="S2384" s="3">
        <f>IF(O2384="",0,(K2384-R2384)/(Q2384-R2384)*100)</f>
        <v>75.838926174496649</v>
      </c>
    </row>
    <row r="2385" spans="1:19" ht="14.45" x14ac:dyDescent="0.3">
      <c r="A2385">
        <v>13</v>
      </c>
      <c r="C2385" t="str">
        <f t="shared" si="405"/>
        <v>ODS13«</v>
      </c>
      <c r="D2385" s="8" t="s">
        <v>16</v>
      </c>
      <c r="E2385" s="8"/>
      <c r="F2385" s="2">
        <v>5.8</v>
      </c>
      <c r="G2385" s="2">
        <v>5.9</v>
      </c>
      <c r="H2385" s="2">
        <v>6.2</v>
      </c>
      <c r="I2385" s="2">
        <v>6.3</v>
      </c>
      <c r="J2385" s="2">
        <v>6.6</v>
      </c>
      <c r="K2385" s="2">
        <v>6.6</v>
      </c>
      <c r="L2385" s="2"/>
      <c r="N2385">
        <f>IF(AND(G2385=0,K2385=0),"",(K2385/F2385)^(1/5)-1)</f>
        <v>2.6179154775372693E-2</v>
      </c>
      <c r="O2385">
        <f t="shared" si="406"/>
        <v>-2.6179154775372693</v>
      </c>
      <c r="P2385" s="5">
        <f t="shared" si="407"/>
        <v>-5</v>
      </c>
      <c r="Q2385">
        <f t="shared" si="408"/>
        <v>5.4</v>
      </c>
      <c r="R2385">
        <f t="shared" si="409"/>
        <v>20.3</v>
      </c>
      <c r="S2385" s="3">
        <f>IF(O2385="",0,(K2385-R2385)/(Q2385-R2385)*100)</f>
        <v>91.946308724832221</v>
      </c>
    </row>
    <row r="2386" spans="1:19" ht="14.45" x14ac:dyDescent="0.3">
      <c r="A2386">
        <v>13</v>
      </c>
      <c r="C2386" t="str">
        <f t="shared" si="405"/>
        <v>ODS13«</v>
      </c>
      <c r="D2386" s="8" t="s">
        <v>17</v>
      </c>
      <c r="E2386" s="8"/>
      <c r="F2386" s="2">
        <v>12.9</v>
      </c>
      <c r="G2386" s="2">
        <v>12.8</v>
      </c>
      <c r="H2386" s="2">
        <v>13.2</v>
      </c>
      <c r="I2386" s="2">
        <v>13.5</v>
      </c>
      <c r="J2386" s="2">
        <v>13.3</v>
      </c>
      <c r="K2386" s="2">
        <v>13.2</v>
      </c>
      <c r="L2386" s="2"/>
      <c r="N2386">
        <f>IF(AND(G2386=0,K2386=0),"",(K2386/F2386)^(1/5)-1)</f>
        <v>4.6084902230403291E-3</v>
      </c>
      <c r="O2386">
        <f t="shared" si="406"/>
        <v>-0.46084902230403291</v>
      </c>
      <c r="P2386" s="5">
        <f t="shared" si="407"/>
        <v>-1.1521225557600823</v>
      </c>
      <c r="Q2386">
        <f t="shared" si="408"/>
        <v>5.4</v>
      </c>
      <c r="R2386">
        <f t="shared" si="409"/>
        <v>20.3</v>
      </c>
      <c r="S2386" s="3">
        <f>IF(O2386="",0,(K2386-R2386)/(Q2386-R2386)*100)</f>
        <v>47.651006711409408</v>
      </c>
    </row>
    <row r="2387" spans="1:19" ht="14.45" x14ac:dyDescent="0.3">
      <c r="A2387">
        <v>13</v>
      </c>
      <c r="C2387" t="str">
        <f t="shared" si="405"/>
        <v>ODS13«</v>
      </c>
      <c r="D2387" s="8" t="s">
        <v>18</v>
      </c>
      <c r="E2387" s="8"/>
      <c r="F2387" s="2">
        <v>7.6</v>
      </c>
      <c r="G2387" s="2">
        <v>7.2</v>
      </c>
      <c r="H2387" s="2">
        <v>7.4</v>
      </c>
      <c r="I2387" s="2">
        <v>7.4</v>
      </c>
      <c r="J2387" s="2">
        <v>7.3</v>
      </c>
      <c r="K2387" s="2">
        <v>7.3</v>
      </c>
      <c r="L2387" s="2"/>
      <c r="N2387">
        <f>IF(AND(G2387=0,K2387=0),"",(K2387/F2387)^(1/5)-1)</f>
        <v>-8.0224270117638108E-3</v>
      </c>
      <c r="O2387">
        <f t="shared" si="406"/>
        <v>0.80224270117638108</v>
      </c>
      <c r="P2387" s="5">
        <f t="shared" si="407"/>
        <v>2.0056067529409525</v>
      </c>
      <c r="Q2387">
        <f t="shared" si="408"/>
        <v>5.4</v>
      </c>
      <c r="R2387">
        <f t="shared" si="409"/>
        <v>20.3</v>
      </c>
      <c r="S2387" s="3">
        <f>IF(O2387="",0,(K2387-R2387)/(Q2387-R2387)*100)</f>
        <v>87.24832214765101</v>
      </c>
    </row>
    <row r="2388" spans="1:19" ht="14.45" x14ac:dyDescent="0.3">
      <c r="A2388">
        <v>13</v>
      </c>
      <c r="C2388" t="str">
        <f t="shared" si="405"/>
        <v>ODS13«</v>
      </c>
      <c r="D2388" s="8" t="s">
        <v>19</v>
      </c>
      <c r="E2388" s="8"/>
      <c r="F2388" s="2">
        <v>5.8</v>
      </c>
      <c r="G2388" s="2">
        <v>5.8</v>
      </c>
      <c r="H2388" s="2">
        <v>5.8</v>
      </c>
      <c r="I2388" s="2">
        <v>5.9</v>
      </c>
      <c r="J2388" s="2">
        <v>6</v>
      </c>
      <c r="K2388" s="2">
        <v>6.3</v>
      </c>
      <c r="L2388" s="2"/>
      <c r="N2388">
        <f>IF(AND(G2388=0,K2388=0),"",(K2388/F2388)^(1/5)-1)</f>
        <v>1.6675858612995365E-2</v>
      </c>
      <c r="O2388">
        <f t="shared" si="406"/>
        <v>-1.6675858612995365</v>
      </c>
      <c r="P2388" s="5">
        <f t="shared" si="407"/>
        <v>-4.1689646532488407</v>
      </c>
      <c r="Q2388">
        <f t="shared" si="408"/>
        <v>5.4</v>
      </c>
      <c r="R2388">
        <f t="shared" si="409"/>
        <v>20.3</v>
      </c>
      <c r="S2388" s="3">
        <f>IF(O2388="",0,(K2388-R2388)/(Q2388-R2388)*100)</f>
        <v>93.959731543624159</v>
      </c>
    </row>
    <row r="2389" spans="1:19" ht="14.45" x14ac:dyDescent="0.3">
      <c r="A2389">
        <v>13</v>
      </c>
      <c r="C2389" t="str">
        <f t="shared" si="405"/>
        <v>ODS13«</v>
      </c>
      <c r="D2389" s="8" t="s">
        <v>20</v>
      </c>
      <c r="E2389" s="8"/>
      <c r="F2389" s="2">
        <v>6.9</v>
      </c>
      <c r="G2389" s="2">
        <v>6.9</v>
      </c>
      <c r="H2389" s="2">
        <v>7.1</v>
      </c>
      <c r="I2389" s="2">
        <v>7.2</v>
      </c>
      <c r="J2389" s="2">
        <v>7.4</v>
      </c>
      <c r="K2389" s="2">
        <v>7.4</v>
      </c>
      <c r="L2389" s="2"/>
      <c r="N2389">
        <f>IF(AND(G2389=0,K2389=0),"",(K2389/F2389)^(1/5)-1)</f>
        <v>1.4090059927290843E-2</v>
      </c>
      <c r="O2389">
        <f t="shared" si="406"/>
        <v>-1.4090059927290843</v>
      </c>
      <c r="P2389" s="5">
        <f t="shared" si="407"/>
        <v>-3.5225149818227108</v>
      </c>
      <c r="Q2389">
        <f t="shared" si="408"/>
        <v>5.4</v>
      </c>
      <c r="R2389">
        <f t="shared" si="409"/>
        <v>20.3</v>
      </c>
      <c r="S2389" s="3">
        <f>IF(O2389="",0,(K2389-R2389)/(Q2389-R2389)*100)</f>
        <v>86.577181208053688</v>
      </c>
    </row>
    <row r="2390" spans="1:19" ht="14.45" x14ac:dyDescent="0.3">
      <c r="A2390">
        <v>13</v>
      </c>
      <c r="C2390" t="str">
        <f t="shared" ref="C2390:C2453" si="410">IF(B2390="","ODS"&amp;A2390&amp;"«","ODS"&amp;A2390&amp;"«"&amp;" e ODS"&amp;B2390&amp;"«")</f>
        <v>ODS13«</v>
      </c>
      <c r="D2390" s="8" t="s">
        <v>21</v>
      </c>
      <c r="E2390" s="8"/>
      <c r="F2390" s="2">
        <v>22.7</v>
      </c>
      <c r="G2390" s="2">
        <v>21.5</v>
      </c>
      <c r="H2390" s="2">
        <v>20.399999999999999</v>
      </c>
      <c r="I2390" s="2">
        <v>19.8</v>
      </c>
      <c r="J2390" s="2">
        <v>20</v>
      </c>
      <c r="K2390" s="2">
        <v>20.3</v>
      </c>
      <c r="L2390" s="2"/>
      <c r="N2390">
        <f>IF(AND(G2390=0,K2390=0),"",(K2390/F2390)^(1/5)-1)</f>
        <v>-2.2100923160648933E-2</v>
      </c>
      <c r="O2390">
        <f t="shared" si="406"/>
        <v>2.2100923160648933</v>
      </c>
      <c r="P2390" s="5">
        <f t="shared" si="407"/>
        <v>5</v>
      </c>
      <c r="Q2390">
        <f t="shared" si="408"/>
        <v>5.4</v>
      </c>
      <c r="R2390">
        <f t="shared" si="409"/>
        <v>20.3</v>
      </c>
      <c r="S2390" s="3">
        <f>IF(O2390="",0,(K2390-R2390)/(Q2390-R2390)*100)</f>
        <v>0</v>
      </c>
    </row>
    <row r="2391" spans="1:19" ht="14.45" x14ac:dyDescent="0.3">
      <c r="A2391">
        <v>13</v>
      </c>
      <c r="C2391" t="str">
        <f t="shared" si="410"/>
        <v>ODS13«</v>
      </c>
      <c r="D2391" s="8" t="s">
        <v>22</v>
      </c>
      <c r="E2391" s="8"/>
      <c r="F2391" s="2">
        <v>7.5</v>
      </c>
      <c r="G2391" s="2">
        <v>7.5</v>
      </c>
      <c r="H2391" s="2">
        <v>5.9</v>
      </c>
      <c r="I2391" s="2">
        <v>5.0999999999999996</v>
      </c>
      <c r="J2391" s="2">
        <v>5.5</v>
      </c>
      <c r="K2391" s="2">
        <v>5.5</v>
      </c>
      <c r="L2391" s="2"/>
      <c r="N2391">
        <f>IF(AND(G2391=0,K2391=0),"",(K2391/F2391)^(1/5)-1)</f>
        <v>-6.0146235650011426E-2</v>
      </c>
      <c r="O2391">
        <f t="shared" si="406"/>
        <v>6.014623565001143</v>
      </c>
      <c r="P2391" s="5">
        <f t="shared" si="407"/>
        <v>5</v>
      </c>
      <c r="Q2391">
        <f t="shared" si="408"/>
        <v>5.4</v>
      </c>
      <c r="R2391">
        <f t="shared" si="409"/>
        <v>20.3</v>
      </c>
      <c r="S2391" s="3">
        <f>IF(O2391="",0,(K2391-R2391)/(Q2391-R2391)*100)</f>
        <v>99.328859060402692</v>
      </c>
    </row>
    <row r="2392" spans="1:19" ht="14.45" x14ac:dyDescent="0.3">
      <c r="A2392">
        <v>13</v>
      </c>
      <c r="C2392" t="str">
        <f t="shared" si="410"/>
        <v>ODS13«</v>
      </c>
      <c r="D2392" s="8" t="s">
        <v>23</v>
      </c>
      <c r="E2392" s="8"/>
      <c r="F2392" s="2">
        <v>12.2</v>
      </c>
      <c r="G2392" s="2">
        <v>11.8</v>
      </c>
      <c r="H2392" s="2">
        <v>12.2</v>
      </c>
      <c r="I2392" s="2">
        <v>12.2</v>
      </c>
      <c r="J2392" s="2">
        <v>12</v>
      </c>
      <c r="K2392" s="2">
        <v>11.6</v>
      </c>
      <c r="L2392" s="2"/>
      <c r="N2392">
        <f>IF(AND(G2392=0,K2392=0),"",(K2392/F2392)^(1/5)-1)</f>
        <v>-1.0035475887517409E-2</v>
      </c>
      <c r="O2392">
        <f t="shared" si="406"/>
        <v>1.0035475887517409</v>
      </c>
      <c r="P2392" s="5">
        <f t="shared" si="407"/>
        <v>2.5088689718793522</v>
      </c>
      <c r="Q2392">
        <f t="shared" si="408"/>
        <v>5.4</v>
      </c>
      <c r="R2392">
        <f t="shared" si="409"/>
        <v>20.3</v>
      </c>
      <c r="S2392" s="3">
        <f>IF(O2392="",0,(K2392-R2392)/(Q2392-R2392)*100)</f>
        <v>58.389261744966447</v>
      </c>
    </row>
    <row r="2393" spans="1:19" ht="14.45" x14ac:dyDescent="0.3">
      <c r="A2393">
        <v>13</v>
      </c>
      <c r="C2393" t="str">
        <f t="shared" si="410"/>
        <v>ODS13«</v>
      </c>
      <c r="D2393" s="8" t="s">
        <v>24</v>
      </c>
      <c r="E2393" s="8"/>
      <c r="F2393" s="2">
        <v>10.6</v>
      </c>
      <c r="G2393" s="2">
        <v>10.3</v>
      </c>
      <c r="H2393" s="2">
        <v>10.4</v>
      </c>
      <c r="I2393" s="2">
        <v>10.6</v>
      </c>
      <c r="J2393" s="2">
        <v>11</v>
      </c>
      <c r="K2393" s="2">
        <v>11</v>
      </c>
      <c r="L2393" s="2"/>
      <c r="N2393">
        <f>IF(AND(G2393=0,K2393=0),"",(K2393/F2393)^(1/5)-1)</f>
        <v>7.4357633415016444E-3</v>
      </c>
      <c r="O2393">
        <f t="shared" si="406"/>
        <v>-0.74357633415016444</v>
      </c>
      <c r="P2393" s="5">
        <f t="shared" si="407"/>
        <v>-1.8589408353754111</v>
      </c>
      <c r="Q2393">
        <f t="shared" si="408"/>
        <v>5.4</v>
      </c>
      <c r="R2393">
        <f t="shared" si="409"/>
        <v>20.3</v>
      </c>
      <c r="S2393" s="3">
        <f>IF(O2393="",0,(K2393-R2393)/(Q2393-R2393)*100)</f>
        <v>62.416107382550337</v>
      </c>
    </row>
    <row r="2394" spans="1:19" ht="14.45" x14ac:dyDescent="0.3">
      <c r="A2394">
        <v>13</v>
      </c>
      <c r="C2394" t="str">
        <f t="shared" si="410"/>
        <v>ODS13«</v>
      </c>
      <c r="D2394" s="8" t="s">
        <v>25</v>
      </c>
      <c r="E2394" s="8"/>
      <c r="F2394" s="2">
        <v>6.4</v>
      </c>
      <c r="G2394" s="2">
        <v>6.4</v>
      </c>
      <c r="H2394" s="2">
        <v>6.9</v>
      </c>
      <c r="I2394" s="2">
        <v>6.7</v>
      </c>
      <c r="J2394" s="2">
        <v>7.2</v>
      </c>
      <c r="K2394" s="2">
        <v>7</v>
      </c>
      <c r="L2394" s="2"/>
      <c r="N2394">
        <f>IF(AND(G2394=0,K2394=0),"",(K2394/F2394)^(1/5)-1)</f>
        <v>1.8084002320198911E-2</v>
      </c>
      <c r="O2394">
        <f t="shared" si="406"/>
        <v>-1.8084002320198911</v>
      </c>
      <c r="P2394" s="5">
        <f t="shared" si="407"/>
        <v>-4.5210005800497282</v>
      </c>
      <c r="Q2394">
        <f t="shared" si="408"/>
        <v>5.4</v>
      </c>
      <c r="R2394">
        <f t="shared" si="409"/>
        <v>20.3</v>
      </c>
      <c r="S2394" s="3">
        <f>IF(O2394="",0,(K2394-R2394)/(Q2394-R2394)*100)</f>
        <v>89.261744966442961</v>
      </c>
    </row>
    <row r="2395" spans="1:19" ht="14.45" x14ac:dyDescent="0.3">
      <c r="A2395">
        <v>13</v>
      </c>
      <c r="C2395" t="str">
        <f t="shared" si="410"/>
        <v>ODS13«</v>
      </c>
      <c r="D2395" s="8" t="s">
        <v>26</v>
      </c>
      <c r="E2395" s="8"/>
      <c r="F2395" s="2">
        <v>12.4</v>
      </c>
      <c r="G2395" s="2">
        <v>12.2</v>
      </c>
      <c r="H2395" s="2">
        <v>12.3</v>
      </c>
      <c r="I2395" s="2">
        <v>12.5</v>
      </c>
      <c r="J2395" s="2">
        <v>12.4</v>
      </c>
      <c r="K2395" s="2">
        <v>12.2</v>
      </c>
      <c r="L2395" s="2"/>
      <c r="N2395">
        <f>IF(AND(G2395=0,K2395=0),"",(K2395/F2395)^(1/5)-1)</f>
        <v>-3.24682181139202E-3</v>
      </c>
      <c r="O2395">
        <f t="shared" si="406"/>
        <v>0.324682181139202</v>
      </c>
      <c r="P2395" s="5">
        <f t="shared" si="407"/>
        <v>0.81170545284800499</v>
      </c>
      <c r="Q2395">
        <f t="shared" si="408"/>
        <v>5.4</v>
      </c>
      <c r="R2395">
        <f t="shared" si="409"/>
        <v>20.3</v>
      </c>
      <c r="S2395" s="3">
        <f>IF(O2395="",0,(K2395-R2395)/(Q2395-R2395)*100)</f>
        <v>54.362416107382558</v>
      </c>
    </row>
    <row r="2396" spans="1:19" ht="14.45" x14ac:dyDescent="0.3">
      <c r="A2396">
        <v>13</v>
      </c>
      <c r="C2396" t="str">
        <f t="shared" si="410"/>
        <v>ODS13«</v>
      </c>
      <c r="D2396" s="8" t="s">
        <v>27</v>
      </c>
      <c r="E2396" s="8"/>
      <c r="F2396" s="2">
        <v>5.8</v>
      </c>
      <c r="G2396" s="2">
        <v>5.9</v>
      </c>
      <c r="H2396" s="2">
        <v>5.9</v>
      </c>
      <c r="I2396" s="2">
        <v>5.8</v>
      </c>
      <c r="J2396" s="2">
        <v>6</v>
      </c>
      <c r="K2396" s="2">
        <v>6</v>
      </c>
      <c r="L2396" s="2"/>
      <c r="N2396">
        <f>IF(AND(G2396=0,K2396=0),"",(K2396/F2396)^(1/5)-1)</f>
        <v>6.8033486788630082E-3</v>
      </c>
      <c r="O2396">
        <f t="shared" si="406"/>
        <v>-0.68033486788630082</v>
      </c>
      <c r="P2396" s="5">
        <f t="shared" si="407"/>
        <v>-1.7008371697157521</v>
      </c>
      <c r="Q2396">
        <f t="shared" si="408"/>
        <v>5.4</v>
      </c>
      <c r="R2396">
        <f t="shared" si="409"/>
        <v>20.3</v>
      </c>
      <c r="S2396" s="3">
        <f>IF(O2396="",0,(K2396-R2396)/(Q2396-R2396)*100)</f>
        <v>95.973154362416111</v>
      </c>
    </row>
    <row r="2397" spans="1:19" ht="14.45" x14ac:dyDescent="0.3">
      <c r="A2397">
        <v>13</v>
      </c>
      <c r="C2397" t="str">
        <f t="shared" si="410"/>
        <v>ODS13«</v>
      </c>
      <c r="D2397" s="8" t="s">
        <v>28</v>
      </c>
      <c r="E2397" s="8"/>
      <c r="F2397" s="2">
        <v>6</v>
      </c>
      <c r="G2397" s="2">
        <v>5.8</v>
      </c>
      <c r="H2397" s="2">
        <v>5.7</v>
      </c>
      <c r="I2397" s="2">
        <v>5.6</v>
      </c>
      <c r="J2397" s="2">
        <v>5.5</v>
      </c>
      <c r="K2397" s="2">
        <v>5.4</v>
      </c>
      <c r="L2397" s="2"/>
      <c r="N2397">
        <f>IF(AND(G2397=0,K2397=0),"",(K2397/F2397)^(1/5)-1)</f>
        <v>-2.0851637639023202E-2</v>
      </c>
      <c r="O2397">
        <f t="shared" si="406"/>
        <v>2.0851637639023202</v>
      </c>
      <c r="P2397" s="5">
        <f t="shared" si="407"/>
        <v>5</v>
      </c>
      <c r="Q2397">
        <f t="shared" si="408"/>
        <v>5.4</v>
      </c>
      <c r="R2397">
        <f t="shared" si="409"/>
        <v>20.3</v>
      </c>
      <c r="S2397" s="3">
        <f>IF(O2397="",0,(K2397-R2397)/(Q2397-R2397)*100)</f>
        <v>100</v>
      </c>
    </row>
    <row r="2398" spans="1:19" ht="14.45" x14ac:dyDescent="0.3">
      <c r="A2398">
        <v>13</v>
      </c>
      <c r="C2398" t="str">
        <f t="shared" si="410"/>
        <v>ODS13«</v>
      </c>
      <c r="D2398" s="8" t="s">
        <v>29</v>
      </c>
      <c r="E2398" s="8"/>
      <c r="F2398" s="2">
        <v>9.1</v>
      </c>
      <c r="G2398" s="2">
        <v>8.8000000000000007</v>
      </c>
      <c r="H2398" s="2">
        <v>8.9</v>
      </c>
      <c r="I2398" s="2">
        <v>8.9</v>
      </c>
      <c r="J2398" s="2">
        <v>8.9</v>
      </c>
      <c r="K2398" s="2">
        <v>8.6999999999999993</v>
      </c>
      <c r="L2398" s="2"/>
      <c r="N2398">
        <f>IF(AND(G2398=0,K2398=0),"",(K2398/F2398)^(1/5)-1)</f>
        <v>-8.9499858619983552E-3</v>
      </c>
      <c r="O2398">
        <f t="shared" si="406"/>
        <v>0.89499858619983552</v>
      </c>
      <c r="P2398" s="5">
        <f t="shared" si="407"/>
        <v>2.2374964654995888</v>
      </c>
      <c r="Q2398">
        <f t="shared" si="408"/>
        <v>5.4</v>
      </c>
      <c r="R2398">
        <f t="shared" si="409"/>
        <v>20.3</v>
      </c>
      <c r="S2398" s="3">
        <f>IF(O2398="",0,(K2398-R2398)/(Q2398-R2398)*100)</f>
        <v>77.852348993288601</v>
      </c>
    </row>
    <row r="2399" spans="1:19" ht="14.45" x14ac:dyDescent="0.3">
      <c r="A2399">
        <v>13</v>
      </c>
      <c r="B2399">
        <v>7</v>
      </c>
      <c r="C2399" t="str">
        <f t="shared" si="410"/>
        <v>ODS13« e ODS7«</v>
      </c>
      <c r="D2399" s="7" t="s">
        <v>30</v>
      </c>
      <c r="E2399" s="7"/>
      <c r="F2399" s="2"/>
      <c r="G2399" s="2"/>
      <c r="H2399" s="2"/>
      <c r="I2399" s="2"/>
      <c r="J2399" s="2"/>
      <c r="K2399" s="2"/>
      <c r="L2399" s="2"/>
      <c r="M2399" s="2"/>
      <c r="O2399" t="s">
        <v>161</v>
      </c>
      <c r="S2399" s="3"/>
    </row>
    <row r="2400" spans="1:19" ht="14.45" x14ac:dyDescent="0.3">
      <c r="A2400">
        <v>13</v>
      </c>
      <c r="B2400">
        <v>7</v>
      </c>
      <c r="C2400" t="str">
        <f t="shared" si="410"/>
        <v>ODS13« e ODS7«</v>
      </c>
      <c r="D2400" s="8" t="s">
        <v>2</v>
      </c>
      <c r="E2400" s="8"/>
      <c r="F2400" s="2">
        <v>95.4</v>
      </c>
      <c r="G2400" s="2">
        <v>94.7</v>
      </c>
      <c r="H2400" s="2">
        <v>94.9</v>
      </c>
      <c r="I2400" s="2">
        <v>94.7</v>
      </c>
      <c r="J2400" s="2">
        <v>92</v>
      </c>
      <c r="K2400" s="2">
        <v>90</v>
      </c>
      <c r="L2400" s="2"/>
      <c r="M2400" s="2"/>
      <c r="N2400">
        <f>IF(AND(G2400=0,K2400=0),"",(K2400/F2400)^(1/5)-1)</f>
        <v>-1.1586139329545109E-2</v>
      </c>
      <c r="O2400">
        <f>IF(N2400="","",-N2400*100)</f>
        <v>1.1586139329545109</v>
      </c>
      <c r="P2400" s="5">
        <f>IF(O2400="",5,IF(O2400&lt;-2,-5,IF(O2400&gt;2,5,2.5*O2400)))</f>
        <v>2.8965348323862772</v>
      </c>
      <c r="Q2400">
        <f>MIN($K$2400:$K$2426)</f>
        <v>57.4</v>
      </c>
      <c r="R2400">
        <f>MAX($K$2400:$K$2426)</f>
        <v>102.3</v>
      </c>
      <c r="S2400" s="3">
        <f>IF(O2400="",0,(K2400-R2400)/(Q2400-R2400)*100)</f>
        <v>27.394209354120264</v>
      </c>
    </row>
    <row r="2401" spans="1:19" ht="14.45" x14ac:dyDescent="0.3">
      <c r="A2401">
        <v>13</v>
      </c>
      <c r="B2401">
        <v>7</v>
      </c>
      <c r="C2401" t="str">
        <f t="shared" si="410"/>
        <v>ODS13« e ODS7«</v>
      </c>
      <c r="D2401" s="8" t="s">
        <v>3</v>
      </c>
      <c r="E2401" s="8"/>
      <c r="F2401" s="2">
        <v>85.5</v>
      </c>
      <c r="G2401" s="2">
        <v>82.5</v>
      </c>
      <c r="H2401" s="2">
        <v>83.1</v>
      </c>
      <c r="I2401" s="2">
        <v>83.7</v>
      </c>
      <c r="J2401" s="2">
        <v>85</v>
      </c>
      <c r="K2401" s="2">
        <v>85</v>
      </c>
      <c r="L2401" s="2"/>
      <c r="M2401" s="2"/>
      <c r="N2401">
        <f>IF(AND(G2401=0,K2401=0),"",(K2401/F2401)^(1/5)-1)</f>
        <v>-1.1723361668874999E-3</v>
      </c>
      <c r="O2401">
        <f t="shared" ref="O2401:O2427" si="411">IF(N2401="","",-N2401*100)</f>
        <v>0.11723361668874999</v>
      </c>
      <c r="P2401" s="5">
        <f t="shared" ref="P2401:P2427" si="412">IF(O2401&lt;-2,-5,IF(O2401&gt;2,5,2.5*O2401))</f>
        <v>0.29308404172187497</v>
      </c>
      <c r="Q2401">
        <f t="shared" ref="Q2401:Q2427" si="413">MIN($K$2400:$K$2426)</f>
        <v>57.4</v>
      </c>
      <c r="R2401">
        <f t="shared" ref="R2401:R2427" si="414">MAX($K$2400:$K$2426)</f>
        <v>102.3</v>
      </c>
      <c r="S2401" s="3">
        <f>IF(O2401="",0,(K2401-R2401)/(Q2401-R2401)*100)</f>
        <v>38.530066815144757</v>
      </c>
    </row>
    <row r="2402" spans="1:19" ht="14.45" x14ac:dyDescent="0.3">
      <c r="A2402">
        <v>13</v>
      </c>
      <c r="B2402">
        <v>7</v>
      </c>
      <c r="C2402" t="str">
        <f t="shared" si="410"/>
        <v>ODS13« e ODS7«</v>
      </c>
      <c r="D2402" s="8" t="s">
        <v>4</v>
      </c>
      <c r="E2402" s="8"/>
      <c r="F2402" s="2">
        <v>86.9</v>
      </c>
      <c r="G2402" s="2">
        <v>85.8</v>
      </c>
      <c r="H2402" s="2">
        <v>90.1</v>
      </c>
      <c r="I2402" s="2">
        <v>83.6</v>
      </c>
      <c r="J2402" s="2">
        <v>83.5</v>
      </c>
      <c r="K2402" s="2">
        <v>86.8</v>
      </c>
      <c r="L2402" s="2"/>
      <c r="M2402" s="2"/>
      <c r="N2402">
        <f>IF(AND(G2402=0,K2402=0),"",(K2402/F2402)^(1/5)-1)</f>
        <v>-2.3025560811595902E-4</v>
      </c>
      <c r="O2402">
        <f t="shared" si="411"/>
        <v>2.3025560811595902E-2</v>
      </c>
      <c r="P2402" s="5">
        <f t="shared" si="412"/>
        <v>5.7563902028989755E-2</v>
      </c>
      <c r="Q2402">
        <f t="shared" si="413"/>
        <v>57.4</v>
      </c>
      <c r="R2402">
        <f t="shared" si="414"/>
        <v>102.3</v>
      </c>
      <c r="S2402" s="3">
        <f>IF(O2402="",0,(K2402-R2402)/(Q2402-R2402)*100)</f>
        <v>34.521158129175952</v>
      </c>
    </row>
    <row r="2403" spans="1:19" ht="14.45" x14ac:dyDescent="0.3">
      <c r="A2403">
        <v>13</v>
      </c>
      <c r="B2403">
        <v>7</v>
      </c>
      <c r="C2403" t="str">
        <f t="shared" si="410"/>
        <v>ODS13« e ODS7«</v>
      </c>
      <c r="D2403" s="8" t="s">
        <v>5</v>
      </c>
      <c r="E2403" s="8"/>
      <c r="F2403" s="2">
        <v>109</v>
      </c>
      <c r="G2403" s="2">
        <v>110.1</v>
      </c>
      <c r="H2403" s="2">
        <v>111.8</v>
      </c>
      <c r="I2403" s="2">
        <v>106.5</v>
      </c>
      <c r="J2403" s="2">
        <v>108.5</v>
      </c>
      <c r="K2403" s="2">
        <v>99.1</v>
      </c>
      <c r="L2403" s="2"/>
      <c r="M2403" s="2"/>
      <c r="N2403">
        <f>IF(AND(G2403=0,K2403=0),"",(K2403/F2403)^(1/5)-1)</f>
        <v>-1.8863502760096074E-2</v>
      </c>
      <c r="O2403">
        <f t="shared" si="411"/>
        <v>1.8863502760096074</v>
      </c>
      <c r="P2403" s="5">
        <f t="shared" si="412"/>
        <v>4.7158756900240189</v>
      </c>
      <c r="Q2403">
        <f t="shared" si="413"/>
        <v>57.4</v>
      </c>
      <c r="R2403">
        <f t="shared" si="414"/>
        <v>102.3</v>
      </c>
      <c r="S2403" s="3">
        <f>IF(O2403="",0,(K2403-R2403)/(Q2403-R2403)*100)</f>
        <v>7.1269487750556859</v>
      </c>
    </row>
    <row r="2404" spans="1:19" ht="14.45" x14ac:dyDescent="0.3">
      <c r="A2404">
        <v>13</v>
      </c>
      <c r="B2404">
        <v>7</v>
      </c>
      <c r="C2404" t="str">
        <f t="shared" si="410"/>
        <v>ODS13« e ODS7«</v>
      </c>
      <c r="D2404" s="8" t="s">
        <v>6</v>
      </c>
      <c r="E2404" s="8"/>
      <c r="F2404" s="2">
        <v>100</v>
      </c>
      <c r="G2404" s="2">
        <v>100.8</v>
      </c>
      <c r="H2404" s="2">
        <v>100.5</v>
      </c>
      <c r="I2404" s="2">
        <v>99.9</v>
      </c>
      <c r="J2404" s="2">
        <v>97.4</v>
      </c>
      <c r="K2404" s="2">
        <v>93.5</v>
      </c>
      <c r="L2404" s="2"/>
      <c r="M2404" s="2"/>
      <c r="N2404">
        <f>IF(AND(G2404=0,K2404=0),"",(K2404/F2404)^(1/5)-1)</f>
        <v>-1.3351813038736005E-2</v>
      </c>
      <c r="O2404">
        <f t="shared" si="411"/>
        <v>1.3351813038736005</v>
      </c>
      <c r="P2404" s="5">
        <f t="shared" si="412"/>
        <v>3.3379532596840011</v>
      </c>
      <c r="Q2404">
        <f t="shared" si="413"/>
        <v>57.4</v>
      </c>
      <c r="R2404">
        <f t="shared" si="414"/>
        <v>102.3</v>
      </c>
      <c r="S2404" s="3">
        <f>IF(O2404="",0,(K2404-R2404)/(Q2404-R2404)*100)</f>
        <v>19.599109131403111</v>
      </c>
    </row>
    <row r="2405" spans="1:19" ht="14.45" x14ac:dyDescent="0.3">
      <c r="A2405">
        <v>13</v>
      </c>
      <c r="B2405">
        <v>7</v>
      </c>
      <c r="C2405" t="str">
        <f t="shared" si="410"/>
        <v>ODS13« e ODS7«</v>
      </c>
      <c r="D2405" s="8" t="s">
        <v>7</v>
      </c>
      <c r="E2405" s="8"/>
      <c r="F2405" s="2">
        <v>94</v>
      </c>
      <c r="G2405" s="2">
        <v>93.3</v>
      </c>
      <c r="H2405" s="2">
        <v>90.7</v>
      </c>
      <c r="I2405" s="2">
        <v>92</v>
      </c>
      <c r="J2405" s="2">
        <v>90.9</v>
      </c>
      <c r="K2405" s="2">
        <v>88</v>
      </c>
      <c r="L2405" s="2"/>
      <c r="M2405" s="2"/>
      <c r="N2405">
        <f>IF(AND(G2405=0,K2405=0),"",(K2405/F2405)^(1/5)-1)</f>
        <v>-1.3104965825710746E-2</v>
      </c>
      <c r="O2405">
        <f t="shared" si="411"/>
        <v>1.3104965825710746</v>
      </c>
      <c r="P2405" s="5">
        <f t="shared" si="412"/>
        <v>3.2762414564276865</v>
      </c>
      <c r="Q2405">
        <f t="shared" si="413"/>
        <v>57.4</v>
      </c>
      <c r="R2405">
        <f t="shared" si="414"/>
        <v>102.3</v>
      </c>
      <c r="S2405" s="3">
        <f>IF(O2405="",0,(K2405-R2405)/(Q2405-R2405)*100)</f>
        <v>31.848552338530062</v>
      </c>
    </row>
    <row r="2406" spans="1:19" ht="14.45" x14ac:dyDescent="0.3">
      <c r="A2406">
        <v>13</v>
      </c>
      <c r="B2406">
        <v>7</v>
      </c>
      <c r="C2406" t="str">
        <f t="shared" si="410"/>
        <v>ODS13« e ODS7«</v>
      </c>
      <c r="D2406" s="8" t="s">
        <v>8</v>
      </c>
      <c r="E2406" s="8"/>
      <c r="F2406" s="2">
        <v>81.900000000000006</v>
      </c>
      <c r="G2406" s="2">
        <v>77.3</v>
      </c>
      <c r="H2406" s="2">
        <v>72.5</v>
      </c>
      <c r="I2406" s="2">
        <v>74</v>
      </c>
      <c r="J2406" s="2">
        <v>68.8</v>
      </c>
      <c r="K2406" s="2">
        <v>68.7</v>
      </c>
      <c r="L2406" s="2"/>
      <c r="M2406" s="2"/>
      <c r="N2406">
        <f>IF(AND(G2406=0,K2406=0),"",(K2406/F2406)^(1/5)-1)</f>
        <v>-3.4539373457888045E-2</v>
      </c>
      <c r="O2406">
        <f t="shared" si="411"/>
        <v>3.4539373457888045</v>
      </c>
      <c r="P2406" s="5">
        <f t="shared" si="412"/>
        <v>5</v>
      </c>
      <c r="Q2406">
        <f t="shared" si="413"/>
        <v>57.4</v>
      </c>
      <c r="R2406">
        <f t="shared" si="414"/>
        <v>102.3</v>
      </c>
      <c r="S2406" s="3">
        <f>IF(O2406="",0,(K2406-R2406)/(Q2406-R2406)*100)</f>
        <v>74.832962138084625</v>
      </c>
    </row>
    <row r="2407" spans="1:19" ht="14.45" x14ac:dyDescent="0.3">
      <c r="A2407">
        <v>13</v>
      </c>
      <c r="B2407">
        <v>7</v>
      </c>
      <c r="C2407" t="str">
        <f t="shared" si="410"/>
        <v>ODS13« e ODS7«</v>
      </c>
      <c r="D2407" s="8" t="s">
        <v>9</v>
      </c>
      <c r="E2407" s="8"/>
      <c r="F2407" s="2">
        <v>86.6</v>
      </c>
      <c r="G2407" s="2">
        <v>84.7</v>
      </c>
      <c r="H2407" s="2">
        <v>84.6</v>
      </c>
      <c r="I2407" s="2">
        <v>84.9</v>
      </c>
      <c r="J2407" s="2">
        <v>83.2</v>
      </c>
      <c r="K2407" s="2">
        <v>83.6</v>
      </c>
      <c r="L2407" s="2"/>
      <c r="M2407" s="2"/>
      <c r="N2407">
        <f>IF(AND(G2407=0,K2407=0),"",(K2407/F2407)^(1/5)-1)</f>
        <v>-7.0264572970043515E-3</v>
      </c>
      <c r="O2407">
        <f t="shared" si="411"/>
        <v>0.70264572970043515</v>
      </c>
      <c r="P2407" s="5">
        <f t="shared" si="412"/>
        <v>1.7566143242510879</v>
      </c>
      <c r="Q2407">
        <f t="shared" si="413"/>
        <v>57.4</v>
      </c>
      <c r="R2407">
        <f t="shared" si="414"/>
        <v>102.3</v>
      </c>
      <c r="S2407" s="3">
        <f>IF(O2407="",0,(K2407-R2407)/(Q2407-R2407)*100)</f>
        <v>41.648106904231632</v>
      </c>
    </row>
    <row r="2408" spans="1:19" ht="14.45" x14ac:dyDescent="0.3">
      <c r="A2408">
        <v>13</v>
      </c>
      <c r="B2408">
        <v>7</v>
      </c>
      <c r="C2408" t="str">
        <f t="shared" si="410"/>
        <v>ODS13« e ODS7«</v>
      </c>
      <c r="D2408" s="8" t="s">
        <v>10</v>
      </c>
      <c r="E2408" s="8"/>
      <c r="F2408" s="2">
        <v>95.1</v>
      </c>
      <c r="G2408" s="2">
        <v>86.7</v>
      </c>
      <c r="H2408" s="2">
        <v>88.4</v>
      </c>
      <c r="I2408" s="2">
        <v>91</v>
      </c>
      <c r="J2408" s="2">
        <v>87</v>
      </c>
      <c r="K2408" s="2">
        <v>88.8</v>
      </c>
      <c r="L2408" s="2"/>
      <c r="M2408" s="2"/>
      <c r="N2408">
        <f>IF(AND(G2408=0,K2408=0),"",(K2408/F2408)^(1/5)-1)</f>
        <v>-1.361493080544951E-2</v>
      </c>
      <c r="O2408">
        <f t="shared" si="411"/>
        <v>1.361493080544951</v>
      </c>
      <c r="P2408" s="5">
        <f t="shared" si="412"/>
        <v>3.4037327013623777</v>
      </c>
      <c r="Q2408">
        <f t="shared" si="413"/>
        <v>57.4</v>
      </c>
      <c r="R2408">
        <f t="shared" si="414"/>
        <v>102.3</v>
      </c>
      <c r="S2408" s="3">
        <f>IF(O2408="",0,(K2408-R2408)/(Q2408-R2408)*100)</f>
        <v>30.066815144766146</v>
      </c>
    </row>
    <row r="2409" spans="1:19" ht="14.45" x14ac:dyDescent="0.3">
      <c r="A2409">
        <v>13</v>
      </c>
      <c r="B2409">
        <v>7</v>
      </c>
      <c r="C2409" t="str">
        <f t="shared" si="410"/>
        <v>ODS13« e ODS7«</v>
      </c>
      <c r="D2409" s="8" t="s">
        <v>11</v>
      </c>
      <c r="E2409" s="8"/>
      <c r="F2409" s="2">
        <v>84.8</v>
      </c>
      <c r="G2409" s="2">
        <v>86.6</v>
      </c>
      <c r="H2409" s="2">
        <v>88.6</v>
      </c>
      <c r="I2409" s="2">
        <v>83.9</v>
      </c>
      <c r="J2409" s="2">
        <v>84.6</v>
      </c>
      <c r="K2409" s="2">
        <v>83</v>
      </c>
      <c r="L2409" s="2"/>
      <c r="M2409" s="2"/>
      <c r="N2409">
        <f>IF(AND(G2409=0,K2409=0),"",(K2409/F2409)^(1/5)-1)</f>
        <v>-4.2817938694359459E-3</v>
      </c>
      <c r="O2409">
        <f t="shared" si="411"/>
        <v>0.42817938694359459</v>
      </c>
      <c r="P2409" s="5">
        <f t="shared" si="412"/>
        <v>1.0704484673589865</v>
      </c>
      <c r="Q2409">
        <f t="shared" si="413"/>
        <v>57.4</v>
      </c>
      <c r="R2409">
        <f t="shared" si="414"/>
        <v>102.3</v>
      </c>
      <c r="S2409" s="3">
        <f>IF(O2409="",0,(K2409-R2409)/(Q2409-R2409)*100)</f>
        <v>42.984409799554562</v>
      </c>
    </row>
    <row r="2410" spans="1:19" ht="14.45" x14ac:dyDescent="0.3">
      <c r="A2410">
        <v>13</v>
      </c>
      <c r="B2410">
        <v>7</v>
      </c>
      <c r="C2410" t="str">
        <f t="shared" si="410"/>
        <v>ODS13« e ODS7«</v>
      </c>
      <c r="D2410" s="8" t="s">
        <v>12</v>
      </c>
      <c r="E2410" s="8"/>
      <c r="F2410" s="2">
        <v>98.8</v>
      </c>
      <c r="G2410" s="2">
        <v>101.7</v>
      </c>
      <c r="H2410" s="2">
        <v>92.5</v>
      </c>
      <c r="I2410" s="2">
        <v>92.4</v>
      </c>
      <c r="J2410" s="2">
        <v>102.4</v>
      </c>
      <c r="K2410" s="2">
        <v>90.8</v>
      </c>
      <c r="L2410" s="2"/>
      <c r="M2410" s="2"/>
      <c r="N2410">
        <f>IF(AND(G2410=0,K2410=0),"",(K2410/F2410)^(1/5)-1)</f>
        <v>-1.674586656474375E-2</v>
      </c>
      <c r="O2410">
        <f t="shared" si="411"/>
        <v>1.674586656474375</v>
      </c>
      <c r="P2410" s="5">
        <f t="shared" si="412"/>
        <v>4.1864666411859375</v>
      </c>
      <c r="Q2410">
        <f t="shared" si="413"/>
        <v>57.4</v>
      </c>
      <c r="R2410">
        <f t="shared" si="414"/>
        <v>102.3</v>
      </c>
      <c r="S2410" s="3">
        <f>IF(O2410="",0,(K2410-R2410)/(Q2410-R2410)*100)</f>
        <v>25.612472160356347</v>
      </c>
    </row>
    <row r="2411" spans="1:19" ht="14.45" x14ac:dyDescent="0.3">
      <c r="A2411">
        <v>13</v>
      </c>
      <c r="B2411">
        <v>7</v>
      </c>
      <c r="C2411" t="str">
        <f t="shared" si="410"/>
        <v>ODS13« e ODS7«</v>
      </c>
      <c r="D2411" s="8" t="s">
        <v>13</v>
      </c>
      <c r="E2411" s="8"/>
      <c r="F2411" s="2">
        <v>87.3</v>
      </c>
      <c r="G2411" s="2">
        <v>78.7</v>
      </c>
      <c r="H2411" s="2">
        <v>75.8</v>
      </c>
      <c r="I2411" s="2">
        <v>78.2</v>
      </c>
      <c r="J2411" s="2">
        <v>73.099999999999994</v>
      </c>
      <c r="K2411" s="2">
        <v>73.599999999999994</v>
      </c>
      <c r="L2411" s="2"/>
      <c r="M2411" s="2"/>
      <c r="N2411">
        <f>IF(AND(G2411=0,K2411=0),"",(K2411/F2411)^(1/5)-1)</f>
        <v>-3.356485682473187E-2</v>
      </c>
      <c r="O2411">
        <f t="shared" si="411"/>
        <v>3.356485682473187</v>
      </c>
      <c r="P2411" s="5">
        <f t="shared" si="412"/>
        <v>5</v>
      </c>
      <c r="Q2411">
        <f t="shared" si="413"/>
        <v>57.4</v>
      </c>
      <c r="R2411">
        <f t="shared" si="414"/>
        <v>102.3</v>
      </c>
      <c r="S2411" s="3">
        <f>IF(O2411="",0,(K2411-R2411)/(Q2411-R2411)*100)</f>
        <v>63.919821826280632</v>
      </c>
    </row>
    <row r="2412" spans="1:19" ht="14.45" x14ac:dyDescent="0.3">
      <c r="A2412">
        <v>13</v>
      </c>
      <c r="B2412">
        <v>7</v>
      </c>
      <c r="C2412" t="str">
        <f t="shared" si="410"/>
        <v>ODS13« e ODS7«</v>
      </c>
      <c r="D2412" s="8" t="s">
        <v>14</v>
      </c>
      <c r="E2412" s="8"/>
      <c r="F2412" s="2">
        <v>84.5</v>
      </c>
      <c r="G2412" s="2">
        <v>79.599999999999994</v>
      </c>
      <c r="H2412" s="2">
        <v>79.7</v>
      </c>
      <c r="I2412" s="2">
        <v>81.900000000000006</v>
      </c>
      <c r="J2412" s="2">
        <v>82.9</v>
      </c>
      <c r="K2412" s="2">
        <v>79.599999999999994</v>
      </c>
      <c r="L2412" s="2"/>
      <c r="M2412" s="2"/>
      <c r="N2412">
        <f>IF(AND(G2412=0,K2412=0),"",(K2412/F2412)^(1/5)-1)</f>
        <v>-1.1876400452915825E-2</v>
      </c>
      <c r="O2412">
        <f t="shared" si="411"/>
        <v>1.1876400452915825</v>
      </c>
      <c r="P2412" s="5">
        <f t="shared" si="412"/>
        <v>2.9691001132289561</v>
      </c>
      <c r="Q2412">
        <f t="shared" si="413"/>
        <v>57.4</v>
      </c>
      <c r="R2412">
        <f t="shared" si="414"/>
        <v>102.3</v>
      </c>
      <c r="S2412" s="3">
        <f>IF(O2412="",0,(K2412-R2412)/(Q2412-R2412)*100)</f>
        <v>50.556792873051236</v>
      </c>
    </row>
    <row r="2413" spans="1:19" ht="14.45" x14ac:dyDescent="0.3">
      <c r="A2413">
        <v>13</v>
      </c>
      <c r="B2413">
        <v>7</v>
      </c>
      <c r="C2413" t="str">
        <f t="shared" si="410"/>
        <v>ODS13« e ODS7«</v>
      </c>
      <c r="D2413" s="8" t="s">
        <v>15</v>
      </c>
      <c r="E2413" s="8"/>
      <c r="F2413" s="2">
        <v>93.3</v>
      </c>
      <c r="G2413" s="2">
        <v>89.5</v>
      </c>
      <c r="H2413" s="2">
        <v>85.2</v>
      </c>
      <c r="I2413" s="2">
        <v>81.599999999999994</v>
      </c>
      <c r="J2413" s="2">
        <v>83</v>
      </c>
      <c r="K2413" s="2">
        <v>81.400000000000006</v>
      </c>
      <c r="L2413" s="2"/>
      <c r="M2413" s="2"/>
      <c r="N2413">
        <f>IF(AND(G2413=0,K2413=0),"",(K2413/F2413)^(1/5)-1)</f>
        <v>-2.6919987088483421E-2</v>
      </c>
      <c r="O2413">
        <f t="shared" si="411"/>
        <v>2.6919987088483421</v>
      </c>
      <c r="P2413" s="5">
        <f t="shared" si="412"/>
        <v>5</v>
      </c>
      <c r="Q2413">
        <f t="shared" si="413"/>
        <v>57.4</v>
      </c>
      <c r="R2413">
        <f t="shared" si="414"/>
        <v>102.3</v>
      </c>
      <c r="S2413" s="3">
        <f>IF(O2413="",0,(K2413-R2413)/(Q2413-R2413)*100)</f>
        <v>46.547884187082389</v>
      </c>
    </row>
    <row r="2414" spans="1:19" ht="14.45" x14ac:dyDescent="0.3">
      <c r="A2414">
        <v>13</v>
      </c>
      <c r="B2414">
        <v>7</v>
      </c>
      <c r="C2414" t="str">
        <f t="shared" si="410"/>
        <v>ODS13« e ODS7«</v>
      </c>
      <c r="D2414" s="8" t="s">
        <v>16</v>
      </c>
      <c r="E2414" s="8"/>
      <c r="F2414" s="2">
        <v>79.5</v>
      </c>
      <c r="G2414" s="2">
        <v>78.8</v>
      </c>
      <c r="H2414" s="2">
        <v>79</v>
      </c>
      <c r="I2414" s="2">
        <v>80</v>
      </c>
      <c r="J2414" s="2">
        <v>79.400000000000006</v>
      </c>
      <c r="K2414" s="2">
        <v>78.7</v>
      </c>
      <c r="L2414" s="2"/>
      <c r="M2414" s="2"/>
      <c r="N2414">
        <f>IF(AND(G2414=0,K2414=0),"",(K2414/F2414)^(1/5)-1)</f>
        <v>-2.0207288202837015E-3</v>
      </c>
      <c r="O2414">
        <f t="shared" si="411"/>
        <v>0.20207288202837015</v>
      </c>
      <c r="P2414" s="5">
        <f t="shared" si="412"/>
        <v>0.50518220507092537</v>
      </c>
      <c r="Q2414">
        <f t="shared" si="413"/>
        <v>57.4</v>
      </c>
      <c r="R2414">
        <f t="shared" si="414"/>
        <v>102.3</v>
      </c>
      <c r="S2414" s="3">
        <f>IF(O2414="",0,(K2414-R2414)/(Q2414-R2414)*100)</f>
        <v>52.561247216035625</v>
      </c>
    </row>
    <row r="2415" spans="1:19" ht="14.45" x14ac:dyDescent="0.3">
      <c r="A2415">
        <v>13</v>
      </c>
      <c r="B2415">
        <v>7</v>
      </c>
      <c r="C2415" t="str">
        <f t="shared" si="410"/>
        <v>ODS13« e ODS7«</v>
      </c>
      <c r="D2415" s="8" t="s">
        <v>17</v>
      </c>
      <c r="E2415" s="8"/>
      <c r="F2415" s="2">
        <v>90.3</v>
      </c>
      <c r="G2415" s="2">
        <v>88</v>
      </c>
      <c r="H2415" s="2">
        <v>87.3</v>
      </c>
      <c r="I2415" s="2">
        <v>86</v>
      </c>
      <c r="J2415" s="2">
        <v>84.6</v>
      </c>
      <c r="K2415" s="2">
        <v>82.8</v>
      </c>
      <c r="L2415" s="2"/>
      <c r="M2415" s="2"/>
      <c r="N2415">
        <f>IF(AND(G2415=0,K2415=0),"",(K2415/F2415)^(1/5)-1)</f>
        <v>-1.7192374888347128E-2</v>
      </c>
      <c r="O2415">
        <f t="shared" si="411"/>
        <v>1.7192374888347128</v>
      </c>
      <c r="P2415" s="5">
        <f t="shared" si="412"/>
        <v>4.2980937220867821</v>
      </c>
      <c r="Q2415">
        <f t="shared" si="413"/>
        <v>57.4</v>
      </c>
      <c r="R2415">
        <f t="shared" si="414"/>
        <v>102.3</v>
      </c>
      <c r="S2415" s="3">
        <f>IF(O2415="",0,(K2415-R2415)/(Q2415-R2415)*100)</f>
        <v>43.429844097995549</v>
      </c>
    </row>
    <row r="2416" spans="1:19" ht="14.45" x14ac:dyDescent="0.3">
      <c r="A2416">
        <v>13</v>
      </c>
      <c r="B2416">
        <v>7</v>
      </c>
      <c r="C2416" t="str">
        <f t="shared" si="410"/>
        <v>ODS13« e ODS7«</v>
      </c>
      <c r="D2416" s="8" t="s">
        <v>18</v>
      </c>
      <c r="E2416" s="8"/>
      <c r="F2416" s="2">
        <v>87.8</v>
      </c>
      <c r="G2416" s="2">
        <v>87.8</v>
      </c>
      <c r="H2416" s="2">
        <v>87.6</v>
      </c>
      <c r="I2416" s="2">
        <v>87.5</v>
      </c>
      <c r="J2416" s="2">
        <v>83.4</v>
      </c>
      <c r="K2416" s="2">
        <v>83.7</v>
      </c>
      <c r="L2416" s="2"/>
      <c r="M2416" s="2"/>
      <c r="N2416">
        <f>IF(AND(G2416=0,K2416=0),"",(K2416/F2416)^(1/5)-1)</f>
        <v>-9.5189102331180164E-3</v>
      </c>
      <c r="O2416">
        <f t="shared" si="411"/>
        <v>0.95189102331180164</v>
      </c>
      <c r="P2416" s="5">
        <f t="shared" si="412"/>
        <v>2.3797275582795043</v>
      </c>
      <c r="Q2416">
        <f t="shared" si="413"/>
        <v>57.4</v>
      </c>
      <c r="R2416">
        <f t="shared" si="414"/>
        <v>102.3</v>
      </c>
      <c r="S2416" s="3">
        <f>IF(O2416="",0,(K2416-R2416)/(Q2416-R2416)*100)</f>
        <v>41.425389755011125</v>
      </c>
    </row>
    <row r="2417" spans="1:19" ht="14.45" x14ac:dyDescent="0.3">
      <c r="A2417">
        <v>13</v>
      </c>
      <c r="B2417">
        <v>7</v>
      </c>
      <c r="C2417" t="str">
        <f t="shared" si="410"/>
        <v>ODS13« e ODS7«</v>
      </c>
      <c r="D2417" s="8" t="s">
        <v>19</v>
      </c>
      <c r="E2417" s="8"/>
      <c r="F2417" s="2">
        <v>85.1</v>
      </c>
      <c r="G2417" s="2">
        <v>83.3</v>
      </c>
      <c r="H2417" s="2">
        <v>86</v>
      </c>
      <c r="I2417" s="2">
        <v>86.6</v>
      </c>
      <c r="J2417" s="2">
        <v>83.4</v>
      </c>
      <c r="K2417" s="2">
        <v>84.1</v>
      </c>
      <c r="L2417" s="2"/>
      <c r="M2417" s="2"/>
      <c r="N2417">
        <f>IF(AND(G2417=0,K2417=0),"",(K2417/F2417)^(1/5)-1)</f>
        <v>-2.3613014513549357E-3</v>
      </c>
      <c r="O2417">
        <f t="shared" si="411"/>
        <v>0.23613014513549357</v>
      </c>
      <c r="P2417" s="5">
        <f t="shared" si="412"/>
        <v>0.59032536283873394</v>
      </c>
      <c r="Q2417">
        <f t="shared" si="413"/>
        <v>57.4</v>
      </c>
      <c r="R2417">
        <f t="shared" si="414"/>
        <v>102.3</v>
      </c>
      <c r="S2417" s="3">
        <f>IF(O2417="",0,(K2417-R2417)/(Q2417-R2417)*100)</f>
        <v>40.534521158129181</v>
      </c>
    </row>
    <row r="2418" spans="1:19" ht="14.45" x14ac:dyDescent="0.3">
      <c r="A2418">
        <v>13</v>
      </c>
      <c r="B2418">
        <v>7</v>
      </c>
      <c r="C2418" t="str">
        <f t="shared" si="410"/>
        <v>ODS13« e ODS7«</v>
      </c>
      <c r="D2418" s="8" t="s">
        <v>20</v>
      </c>
      <c r="E2418" s="8"/>
      <c r="F2418" s="2">
        <v>112.3</v>
      </c>
      <c r="G2418" s="2">
        <v>107.9</v>
      </c>
      <c r="H2418" s="2">
        <v>105.7</v>
      </c>
      <c r="I2418" s="2">
        <v>106.3</v>
      </c>
      <c r="J2418" s="2">
        <v>101</v>
      </c>
      <c r="K2418" s="2">
        <v>102.3</v>
      </c>
      <c r="L2418" s="2"/>
      <c r="M2418" s="2"/>
      <c r="N2418">
        <f>IF(AND(G2418=0,K2418=0),"",(K2418/F2418)^(1/5)-1)</f>
        <v>-1.8479950195861794E-2</v>
      </c>
      <c r="O2418">
        <f t="shared" si="411"/>
        <v>1.8479950195861794</v>
      </c>
      <c r="P2418" s="5">
        <f t="shared" si="412"/>
        <v>4.6199875489654483</v>
      </c>
      <c r="Q2418">
        <f t="shared" si="413"/>
        <v>57.4</v>
      </c>
      <c r="R2418">
        <f t="shared" si="414"/>
        <v>102.3</v>
      </c>
      <c r="S2418" s="3">
        <f>IF(O2418="",0,(K2418-R2418)/(Q2418-R2418)*100)</f>
        <v>0</v>
      </c>
    </row>
    <row r="2419" spans="1:19" ht="14.45" x14ac:dyDescent="0.3">
      <c r="A2419">
        <v>13</v>
      </c>
      <c r="B2419">
        <v>7</v>
      </c>
      <c r="C2419" t="str">
        <f t="shared" si="410"/>
        <v>ODS13« e ODS7«</v>
      </c>
      <c r="D2419" s="8" t="s">
        <v>21</v>
      </c>
      <c r="E2419" s="8"/>
      <c r="F2419" s="2">
        <v>103</v>
      </c>
      <c r="G2419" s="2">
        <v>100.5</v>
      </c>
      <c r="H2419" s="2">
        <v>96.3</v>
      </c>
      <c r="I2419" s="2">
        <v>93</v>
      </c>
      <c r="J2419" s="2">
        <v>91.9</v>
      </c>
      <c r="K2419" s="2">
        <v>91.4</v>
      </c>
      <c r="L2419" s="2"/>
      <c r="M2419" s="2"/>
      <c r="N2419">
        <f>IF(AND(G2419=0,K2419=0),"",(K2419/F2419)^(1/5)-1)</f>
        <v>-2.3613436626942486E-2</v>
      </c>
      <c r="O2419">
        <f t="shared" si="411"/>
        <v>2.3613436626942486</v>
      </c>
      <c r="P2419" s="5">
        <f t="shared" si="412"/>
        <v>5</v>
      </c>
      <c r="Q2419">
        <f t="shared" si="413"/>
        <v>57.4</v>
      </c>
      <c r="R2419">
        <f t="shared" si="414"/>
        <v>102.3</v>
      </c>
      <c r="S2419" s="3">
        <f>IF(O2419="",0,(K2419-R2419)/(Q2419-R2419)*100)</f>
        <v>24.276169265033388</v>
      </c>
    </row>
    <row r="2420" spans="1:19" ht="14.45" x14ac:dyDescent="0.3">
      <c r="A2420">
        <v>13</v>
      </c>
      <c r="B2420">
        <v>7</v>
      </c>
      <c r="C2420" t="str">
        <f t="shared" si="410"/>
        <v>ODS13« e ODS7«</v>
      </c>
      <c r="D2420" s="8" t="s">
        <v>22</v>
      </c>
      <c r="E2420" s="8"/>
      <c r="F2420" s="2">
        <v>87.5</v>
      </c>
      <c r="G2420" s="2">
        <v>86.7</v>
      </c>
      <c r="H2420" s="2">
        <v>72.5</v>
      </c>
      <c r="I2420" s="2">
        <v>61.7</v>
      </c>
      <c r="J2420" s="2">
        <v>59.8</v>
      </c>
      <c r="K2420" s="2">
        <v>57.4</v>
      </c>
      <c r="L2420" s="2"/>
      <c r="M2420" s="2"/>
      <c r="N2420">
        <f>IF(AND(G2420=0,K2420=0),"",(K2420/F2420)^(1/5)-1)</f>
        <v>-8.0861901954334736E-2</v>
      </c>
      <c r="O2420">
        <f t="shared" si="411"/>
        <v>8.0861901954334741</v>
      </c>
      <c r="P2420" s="5">
        <f t="shared" si="412"/>
        <v>5</v>
      </c>
      <c r="Q2420">
        <f t="shared" si="413"/>
        <v>57.4</v>
      </c>
      <c r="R2420">
        <f t="shared" si="414"/>
        <v>102.3</v>
      </c>
      <c r="S2420" s="3">
        <f>IF(O2420="",0,(K2420-R2420)/(Q2420-R2420)*100)</f>
        <v>100</v>
      </c>
    </row>
    <row r="2421" spans="1:19" ht="14.45" x14ac:dyDescent="0.3">
      <c r="A2421">
        <v>13</v>
      </c>
      <c r="B2421">
        <v>7</v>
      </c>
      <c r="C2421" t="str">
        <f t="shared" si="410"/>
        <v>ODS13« e ODS7«</v>
      </c>
      <c r="D2421" s="8" t="s">
        <v>23</v>
      </c>
      <c r="E2421" s="8"/>
      <c r="F2421" s="2">
        <v>96</v>
      </c>
      <c r="G2421" s="2">
        <v>96.9</v>
      </c>
      <c r="H2421" s="2">
        <v>99.6</v>
      </c>
      <c r="I2421" s="2">
        <v>97.5</v>
      </c>
      <c r="J2421" s="2">
        <v>95.1</v>
      </c>
      <c r="K2421" s="2">
        <v>94</v>
      </c>
      <c r="L2421" s="2"/>
      <c r="M2421" s="2"/>
      <c r="N2421">
        <f>IF(AND(G2421=0,K2421=0),"",(K2421/F2421)^(1/5)-1)</f>
        <v>-4.2018293481562718E-3</v>
      </c>
      <c r="O2421">
        <f t="shared" si="411"/>
        <v>0.42018293481562718</v>
      </c>
      <c r="P2421" s="5">
        <f t="shared" si="412"/>
        <v>1.050457337039068</v>
      </c>
      <c r="Q2421">
        <f t="shared" si="413"/>
        <v>57.4</v>
      </c>
      <c r="R2421">
        <f t="shared" si="414"/>
        <v>102.3</v>
      </c>
      <c r="S2421" s="3">
        <f>IF(O2421="",0,(K2421-R2421)/(Q2421-R2421)*100)</f>
        <v>18.485523385300663</v>
      </c>
    </row>
    <row r="2422" spans="1:19" ht="14.45" x14ac:dyDescent="0.3">
      <c r="A2422">
        <v>13</v>
      </c>
      <c r="B2422">
        <v>7</v>
      </c>
      <c r="C2422" t="str">
        <f t="shared" si="410"/>
        <v>ODS13« e ODS7«</v>
      </c>
      <c r="D2422" s="8" t="s">
        <v>24</v>
      </c>
      <c r="E2422" s="8"/>
      <c r="F2422" s="2">
        <v>92.5</v>
      </c>
      <c r="G2422" s="2">
        <v>92</v>
      </c>
      <c r="H2422" s="2">
        <v>92.2</v>
      </c>
      <c r="I2422" s="2">
        <v>90.8</v>
      </c>
      <c r="J2422" s="2">
        <v>90.2</v>
      </c>
      <c r="K2422" s="2">
        <v>88.6</v>
      </c>
      <c r="L2422" s="2"/>
      <c r="M2422" s="2"/>
      <c r="N2422">
        <f>IF(AND(G2422=0,K2422=0),"",(K2422/F2422)^(1/5)-1)</f>
        <v>-8.5783515391701926E-3</v>
      </c>
      <c r="O2422">
        <f t="shared" si="411"/>
        <v>0.85783515391701926</v>
      </c>
      <c r="P2422" s="5">
        <f t="shared" si="412"/>
        <v>2.1445878847925481</v>
      </c>
      <c r="Q2422">
        <f t="shared" si="413"/>
        <v>57.4</v>
      </c>
      <c r="R2422">
        <f t="shared" si="414"/>
        <v>102.3</v>
      </c>
      <c r="S2422" s="3">
        <f>IF(O2422="",0,(K2422-R2422)/(Q2422-R2422)*100)</f>
        <v>30.512249443207136</v>
      </c>
    </row>
    <row r="2423" spans="1:19" ht="14.45" x14ac:dyDescent="0.3">
      <c r="A2423">
        <v>13</v>
      </c>
      <c r="B2423">
        <v>7</v>
      </c>
      <c r="C2423" t="str">
        <f t="shared" si="410"/>
        <v>ODS13« e ODS7«</v>
      </c>
      <c r="D2423" s="8" t="s">
        <v>25</v>
      </c>
      <c r="E2423" s="8"/>
      <c r="F2423" s="2">
        <v>84.2</v>
      </c>
      <c r="G2423" s="2">
        <v>81.900000000000006</v>
      </c>
      <c r="H2423" s="2">
        <v>86.9</v>
      </c>
      <c r="I2423" s="2">
        <v>85</v>
      </c>
      <c r="J2423" s="2">
        <v>88.1</v>
      </c>
      <c r="K2423" s="2">
        <v>85.4</v>
      </c>
      <c r="L2423" s="2"/>
      <c r="M2423" s="2"/>
      <c r="N2423">
        <f>IF(AND(G2423=0,K2423=0),"",(K2423/F2423)^(1/5)-1)</f>
        <v>2.8342448080505012E-3</v>
      </c>
      <c r="O2423">
        <f t="shared" si="411"/>
        <v>-0.28342448080505012</v>
      </c>
      <c r="P2423" s="5">
        <f t="shared" si="412"/>
        <v>-0.70856120201262529</v>
      </c>
      <c r="Q2423">
        <f t="shared" si="413"/>
        <v>57.4</v>
      </c>
      <c r="R2423">
        <f t="shared" si="414"/>
        <v>102.3</v>
      </c>
      <c r="S2423" s="3">
        <f>IF(O2423="",0,(K2423-R2423)/(Q2423-R2423)*100)</f>
        <v>37.639198218262784</v>
      </c>
    </row>
    <row r="2424" spans="1:19" ht="14.45" x14ac:dyDescent="0.3">
      <c r="A2424">
        <v>13</v>
      </c>
      <c r="B2424">
        <v>7</v>
      </c>
      <c r="C2424" t="str">
        <f t="shared" si="410"/>
        <v>ODS13« e ODS7«</v>
      </c>
      <c r="D2424" s="8" t="s">
        <v>26</v>
      </c>
      <c r="E2424" s="8"/>
      <c r="F2424" s="2">
        <v>78.400000000000006</v>
      </c>
      <c r="G2424" s="2">
        <v>78.599999999999994</v>
      </c>
      <c r="H2424" s="2">
        <v>79.400000000000006</v>
      </c>
      <c r="I2424" s="2">
        <v>81.3</v>
      </c>
      <c r="J2424" s="2">
        <v>77</v>
      </c>
      <c r="K2424" s="2">
        <v>75.2</v>
      </c>
      <c r="L2424" s="2"/>
      <c r="M2424" s="2"/>
      <c r="N2424">
        <f>IF(AND(G2424=0,K2424=0),"",(K2424/F2424)^(1/5)-1)</f>
        <v>-8.2999032993837929E-3</v>
      </c>
      <c r="O2424">
        <f t="shared" si="411"/>
        <v>0.82999032993837929</v>
      </c>
      <c r="P2424" s="5">
        <f t="shared" si="412"/>
        <v>2.0749758248459482</v>
      </c>
      <c r="Q2424">
        <f t="shared" si="413"/>
        <v>57.4</v>
      </c>
      <c r="R2424">
        <f t="shared" si="414"/>
        <v>102.3</v>
      </c>
      <c r="S2424" s="3">
        <f>IF(O2424="",0,(K2424-R2424)/(Q2424-R2424)*100)</f>
        <v>60.356347438752778</v>
      </c>
    </row>
    <row r="2425" spans="1:19" ht="14.45" x14ac:dyDescent="0.3">
      <c r="A2425">
        <v>13</v>
      </c>
      <c r="B2425">
        <v>7</v>
      </c>
      <c r="C2425" t="str">
        <f t="shared" si="410"/>
        <v>ODS13« e ODS7«</v>
      </c>
      <c r="D2425" s="8" t="s">
        <v>27</v>
      </c>
      <c r="E2425" s="8"/>
      <c r="F2425" s="2">
        <v>91.8</v>
      </c>
      <c r="G2425" s="2">
        <v>92</v>
      </c>
      <c r="H2425" s="2">
        <v>90.8</v>
      </c>
      <c r="I2425" s="2">
        <v>88.4</v>
      </c>
      <c r="J2425" s="2">
        <v>86.2</v>
      </c>
      <c r="K2425" s="2">
        <v>84.3</v>
      </c>
      <c r="L2425" s="2"/>
      <c r="M2425" s="2"/>
      <c r="N2425">
        <f>IF(AND(G2425=0,K2425=0),"",(K2425/F2425)^(1/5)-1)</f>
        <v>-1.6901623995772663E-2</v>
      </c>
      <c r="O2425">
        <f t="shared" si="411"/>
        <v>1.6901623995772663</v>
      </c>
      <c r="P2425" s="5">
        <f t="shared" si="412"/>
        <v>4.2254059989431658</v>
      </c>
      <c r="Q2425">
        <f t="shared" si="413"/>
        <v>57.4</v>
      </c>
      <c r="R2425">
        <f t="shared" si="414"/>
        <v>102.3</v>
      </c>
      <c r="S2425" s="3">
        <f>IF(O2425="",0,(K2425-R2425)/(Q2425-R2425)*100)</f>
        <v>40.089086859688202</v>
      </c>
    </row>
    <row r="2426" spans="1:19" ht="14.45" x14ac:dyDescent="0.3">
      <c r="A2426">
        <v>13</v>
      </c>
      <c r="B2426">
        <v>7</v>
      </c>
      <c r="C2426" t="str">
        <f t="shared" si="410"/>
        <v>ODS13« e ODS7«</v>
      </c>
      <c r="D2426" s="8" t="s">
        <v>28</v>
      </c>
      <c r="E2426" s="8"/>
      <c r="F2426" s="2">
        <v>77.099999999999994</v>
      </c>
      <c r="G2426" s="2">
        <v>74.900000000000006</v>
      </c>
      <c r="H2426" s="2">
        <v>78.599999999999994</v>
      </c>
      <c r="I2426" s="2">
        <v>73.5</v>
      </c>
      <c r="J2426" s="2">
        <v>71</v>
      </c>
      <c r="K2426" s="2">
        <v>69.2</v>
      </c>
      <c r="L2426" s="2"/>
      <c r="M2426" s="2"/>
      <c r="N2426">
        <f>IF(AND(G2426=0,K2426=0),"",(K2426/F2426)^(1/5)-1)</f>
        <v>-2.1388436267609445E-2</v>
      </c>
      <c r="O2426">
        <f t="shared" si="411"/>
        <v>2.1388436267609445</v>
      </c>
      <c r="P2426" s="5">
        <f t="shared" si="412"/>
        <v>5</v>
      </c>
      <c r="Q2426">
        <f t="shared" si="413"/>
        <v>57.4</v>
      </c>
      <c r="R2426">
        <f t="shared" si="414"/>
        <v>102.3</v>
      </c>
      <c r="S2426" s="3">
        <f>IF(O2426="",0,(K2426-R2426)/(Q2426-R2426)*100)</f>
        <v>73.719376391982166</v>
      </c>
    </row>
    <row r="2427" spans="1:19" ht="14.45" x14ac:dyDescent="0.3">
      <c r="A2427">
        <v>13</v>
      </c>
      <c r="B2427">
        <v>7</v>
      </c>
      <c r="C2427" t="str">
        <f t="shared" si="410"/>
        <v>ODS13« e ODS7«</v>
      </c>
      <c r="D2427" s="8" t="s">
        <v>29</v>
      </c>
      <c r="E2427" s="8"/>
      <c r="F2427" s="2">
        <v>89.5</v>
      </c>
      <c r="G2427" s="2">
        <v>88.3</v>
      </c>
      <c r="H2427" s="2">
        <v>88.7</v>
      </c>
      <c r="I2427" s="2">
        <v>88</v>
      </c>
      <c r="J2427" s="2">
        <v>86.7</v>
      </c>
      <c r="K2427" s="2">
        <v>85.2</v>
      </c>
      <c r="L2427" s="2"/>
      <c r="M2427" s="2"/>
      <c r="N2427">
        <f>IF(AND(G2427=0,K2427=0),"",(K2427/F2427)^(1/5)-1)</f>
        <v>-9.7991110319984864E-3</v>
      </c>
      <c r="O2427">
        <f t="shared" si="411"/>
        <v>0.97991110319984864</v>
      </c>
      <c r="P2427" s="5">
        <f t="shared" si="412"/>
        <v>2.4497777579996214</v>
      </c>
      <c r="Q2427">
        <f t="shared" si="413"/>
        <v>57.4</v>
      </c>
      <c r="R2427">
        <f t="shared" si="414"/>
        <v>102.3</v>
      </c>
      <c r="S2427" s="3">
        <f>IF(O2427="",0,(K2427-R2427)/(Q2427-R2427)*100)</f>
        <v>38.084632516703778</v>
      </c>
    </row>
    <row r="2428" spans="1:19" ht="14.45" x14ac:dyDescent="0.3">
      <c r="A2428">
        <v>13</v>
      </c>
      <c r="C2428" t="str">
        <f t="shared" si="410"/>
        <v>ODS13«</v>
      </c>
      <c r="D2428" s="7" t="s">
        <v>32</v>
      </c>
      <c r="E2428" s="7"/>
      <c r="F2428" s="2"/>
      <c r="G2428" s="2"/>
      <c r="H2428" s="2"/>
      <c r="I2428" s="2"/>
      <c r="J2428" s="2"/>
      <c r="K2428" s="2"/>
      <c r="L2428" s="2"/>
      <c r="M2428" s="2"/>
      <c r="S2428" s="3"/>
    </row>
    <row r="2429" spans="1:19" ht="14.45" x14ac:dyDescent="0.3">
      <c r="A2429">
        <v>13</v>
      </c>
      <c r="C2429" t="str">
        <f t="shared" si="410"/>
        <v>ODS13«</v>
      </c>
      <c r="D2429" s="8" t="s">
        <v>29</v>
      </c>
      <c r="E2429" s="8"/>
      <c r="F2429" s="2">
        <v>22537</v>
      </c>
      <c r="G2429" s="2">
        <v>10339</v>
      </c>
      <c r="H2429" s="2">
        <v>9377</v>
      </c>
      <c r="I2429" s="2">
        <v>9493</v>
      </c>
      <c r="J2429" s="2">
        <v>12450</v>
      </c>
      <c r="K2429" s="2">
        <v>14262</v>
      </c>
      <c r="L2429" s="2">
        <v>13006</v>
      </c>
      <c r="M2429" s="2"/>
      <c r="S2429" s="3"/>
    </row>
    <row r="2430" spans="1:19" ht="14.45" x14ac:dyDescent="0.3">
      <c r="A2430">
        <v>13</v>
      </c>
      <c r="C2430" t="str">
        <f t="shared" si="410"/>
        <v>ODS13«</v>
      </c>
      <c r="D2430" s="7" t="s">
        <v>33</v>
      </c>
      <c r="E2430" s="7"/>
      <c r="F2430" s="2"/>
      <c r="G2430" s="2"/>
      <c r="H2430" s="2"/>
      <c r="I2430" s="2"/>
      <c r="J2430" s="2"/>
      <c r="K2430" s="2"/>
      <c r="L2430" s="2"/>
      <c r="M2430" s="2"/>
      <c r="S2430" s="3"/>
    </row>
    <row r="2431" spans="1:19" ht="14.45" x14ac:dyDescent="0.3">
      <c r="A2431">
        <v>13</v>
      </c>
      <c r="C2431" t="str">
        <f t="shared" si="410"/>
        <v>ODS13«</v>
      </c>
      <c r="D2431" s="8" t="s">
        <v>29</v>
      </c>
      <c r="E2431" s="8"/>
      <c r="F2431" s="2">
        <v>24.06</v>
      </c>
      <c r="G2431" s="2">
        <v>24.43</v>
      </c>
      <c r="H2431" s="2">
        <v>24.86</v>
      </c>
      <c r="I2431" s="2">
        <v>25.13</v>
      </c>
      <c r="J2431" s="2">
        <v>25.26</v>
      </c>
      <c r="K2431" s="2">
        <v>25.99</v>
      </c>
      <c r="L2431" s="2">
        <v>26.61</v>
      </c>
      <c r="M2431" s="2"/>
      <c r="S2431" s="3"/>
    </row>
    <row r="2432" spans="1:19" ht="14.45" x14ac:dyDescent="0.3">
      <c r="A2432">
        <v>13</v>
      </c>
      <c r="C2432" t="str">
        <f t="shared" si="410"/>
        <v>ODS13«</v>
      </c>
      <c r="D2432" s="7" t="s">
        <v>35</v>
      </c>
      <c r="E2432" s="7"/>
      <c r="F2432" s="2"/>
      <c r="G2432" s="2"/>
      <c r="H2432" s="2"/>
      <c r="I2432" s="2"/>
      <c r="J2432" s="2"/>
      <c r="K2432" s="2"/>
      <c r="L2432" s="2"/>
      <c r="M2432" s="2"/>
      <c r="S2432" s="3"/>
    </row>
    <row r="2433" spans="1:19" ht="14.45" x14ac:dyDescent="0.3">
      <c r="A2433">
        <v>13</v>
      </c>
      <c r="C2433" t="str">
        <f t="shared" si="410"/>
        <v>ODS13«</v>
      </c>
      <c r="D2433" s="8" t="s">
        <v>2</v>
      </c>
      <c r="E2433" s="8"/>
      <c r="F2433" s="2">
        <v>17.407</v>
      </c>
      <c r="G2433" s="2">
        <v>18.032</v>
      </c>
      <c r="H2433" s="2">
        <v>18.183</v>
      </c>
      <c r="I2433" s="2">
        <v>19.247</v>
      </c>
      <c r="J2433" s="2">
        <v>19.423999999999999</v>
      </c>
      <c r="K2433" s="2">
        <v>19.753</v>
      </c>
      <c r="L2433" s="2">
        <v>19.971</v>
      </c>
      <c r="M2433" s="2">
        <v>20.157</v>
      </c>
      <c r="S2433" s="3"/>
    </row>
    <row r="2434" spans="1:19" ht="14.45" x14ac:dyDescent="0.3">
      <c r="A2434">
        <v>13</v>
      </c>
      <c r="C2434" t="str">
        <f t="shared" si="410"/>
        <v>ODS13«</v>
      </c>
      <c r="D2434" s="8" t="s">
        <v>3</v>
      </c>
      <c r="E2434" s="8"/>
      <c r="F2434" s="2">
        <v>1.919</v>
      </c>
      <c r="G2434" s="2">
        <v>1.962</v>
      </c>
      <c r="H2434" s="2">
        <v>2.0150000000000001</v>
      </c>
      <c r="I2434" s="2">
        <v>2.0659999999999998</v>
      </c>
      <c r="J2434" s="2">
        <v>2.0950000000000002</v>
      </c>
      <c r="K2434" s="2">
        <v>2.117</v>
      </c>
      <c r="L2434" s="2">
        <v>2.117</v>
      </c>
      <c r="M2434" s="2">
        <v>2.14</v>
      </c>
      <c r="S2434" s="3"/>
    </row>
    <row r="2435" spans="1:19" ht="14.45" x14ac:dyDescent="0.3">
      <c r="A2435">
        <v>13</v>
      </c>
      <c r="C2435" t="str">
        <f t="shared" si="410"/>
        <v>ODS13«</v>
      </c>
      <c r="D2435" s="8" t="s">
        <v>4</v>
      </c>
      <c r="E2435" s="8"/>
      <c r="F2435" s="2">
        <v>4.0090000000000003</v>
      </c>
      <c r="G2435" s="2">
        <v>7.1740000000000004</v>
      </c>
      <c r="H2435" s="2">
        <v>8.8040000000000003</v>
      </c>
      <c r="I2435" s="2">
        <v>10.458</v>
      </c>
      <c r="J2435" s="2">
        <v>10.416</v>
      </c>
      <c r="K2435" s="2">
        <v>10.461</v>
      </c>
      <c r="L2435" s="2">
        <v>10.712</v>
      </c>
      <c r="M2435" s="2">
        <v>10.875</v>
      </c>
      <c r="S2435" s="3"/>
    </row>
    <row r="2436" spans="1:19" ht="14.45" x14ac:dyDescent="0.3">
      <c r="A2436">
        <v>13</v>
      </c>
      <c r="C2436" t="str">
        <f t="shared" si="410"/>
        <v>ODS13«</v>
      </c>
      <c r="D2436" s="8" t="s">
        <v>5</v>
      </c>
      <c r="E2436" s="8"/>
      <c r="F2436" s="2">
        <v>2.5310000000000001</v>
      </c>
      <c r="G2436" s="2">
        <v>2.54</v>
      </c>
      <c r="H2436" s="2">
        <v>2.54</v>
      </c>
      <c r="I2436" s="2">
        <v>2.601</v>
      </c>
      <c r="J2436" s="2">
        <v>2.532</v>
      </c>
      <c r="K2436" s="2">
        <v>2.5259999999999998</v>
      </c>
      <c r="L2436" s="2">
        <v>2.5259999999999998</v>
      </c>
      <c r="M2436" s="2">
        <v>2.5190000000000001</v>
      </c>
      <c r="S2436" s="3"/>
    </row>
    <row r="2437" spans="1:19" ht="14.45" x14ac:dyDescent="0.3">
      <c r="A2437">
        <v>13</v>
      </c>
      <c r="C2437" t="str">
        <f t="shared" si="410"/>
        <v>ODS13«</v>
      </c>
      <c r="D2437" s="8" t="s">
        <v>6</v>
      </c>
      <c r="E2437" s="8"/>
      <c r="F2437" s="2">
        <v>0.47399999999999998</v>
      </c>
      <c r="G2437" s="2">
        <v>0.498</v>
      </c>
      <c r="H2437" s="2">
        <v>0.498</v>
      </c>
      <c r="I2437" s="2">
        <v>0.498</v>
      </c>
      <c r="J2437" s="2">
        <v>0.498</v>
      </c>
      <c r="K2437" s="2">
        <v>0.498</v>
      </c>
      <c r="L2437" s="2">
        <v>0.498</v>
      </c>
      <c r="M2437" s="2">
        <v>0.498</v>
      </c>
      <c r="S2437" s="3"/>
    </row>
    <row r="2438" spans="1:19" ht="14.45" x14ac:dyDescent="0.3">
      <c r="A2438">
        <v>13</v>
      </c>
      <c r="C2438" t="str">
        <f t="shared" si="410"/>
        <v>ODS13«</v>
      </c>
      <c r="D2438" s="8" t="s">
        <v>7</v>
      </c>
      <c r="E2438" s="8"/>
      <c r="F2438" s="2">
        <v>1.7270000000000001</v>
      </c>
      <c r="G2438" s="2">
        <v>1.7529999999999999</v>
      </c>
      <c r="H2438" s="2">
        <v>1.7889999999999999</v>
      </c>
      <c r="I2438" s="2">
        <v>1.796</v>
      </c>
      <c r="J2438" s="2">
        <v>1.9990000000000001</v>
      </c>
      <c r="K2438" s="2">
        <v>1.9990000000000001</v>
      </c>
      <c r="L2438" s="2">
        <v>2.0270000000000001</v>
      </c>
      <c r="M2438" s="2">
        <v>2.073</v>
      </c>
      <c r="S2438" s="3"/>
    </row>
    <row r="2439" spans="1:19" ht="14.45" x14ac:dyDescent="0.3">
      <c r="A2439">
        <v>13</v>
      </c>
      <c r="C2439" t="str">
        <f t="shared" si="410"/>
        <v>ODS13«</v>
      </c>
      <c r="D2439" s="8" t="s">
        <v>8</v>
      </c>
      <c r="E2439" s="8"/>
      <c r="F2439" s="2">
        <v>2.8620000000000001</v>
      </c>
      <c r="G2439" s="2">
        <v>3.1459999999999999</v>
      </c>
      <c r="H2439" s="2">
        <v>3.2370000000000001</v>
      </c>
      <c r="I2439" s="2">
        <v>3.2370000000000001</v>
      </c>
      <c r="J2439" s="2">
        <v>3.18</v>
      </c>
      <c r="K2439" s="2">
        <v>3.2290000000000001</v>
      </c>
      <c r="L2439" s="2">
        <v>3.2290000000000001</v>
      </c>
      <c r="M2439" s="2">
        <v>3.298</v>
      </c>
      <c r="S2439" s="3"/>
    </row>
    <row r="2440" spans="1:19" ht="14.45" x14ac:dyDescent="0.3">
      <c r="A2440">
        <v>13</v>
      </c>
      <c r="C2440" t="str">
        <f t="shared" si="410"/>
        <v>ODS13«</v>
      </c>
      <c r="D2440" s="8" t="s">
        <v>9</v>
      </c>
      <c r="E2440" s="8"/>
      <c r="F2440" s="2">
        <v>0.57199999999999995</v>
      </c>
      <c r="G2440" s="2">
        <v>0.57399999999999995</v>
      </c>
      <c r="H2440" s="2">
        <v>0.57399999999999995</v>
      </c>
      <c r="I2440" s="2">
        <v>0.78900000000000003</v>
      </c>
      <c r="J2440" s="2">
        <v>0.79800000000000004</v>
      </c>
      <c r="K2440" s="2">
        <v>0.85299999999999998</v>
      </c>
      <c r="L2440" s="2">
        <v>1.0920000000000001</v>
      </c>
      <c r="M2440" s="2">
        <v>1.099</v>
      </c>
      <c r="S2440" s="3"/>
    </row>
    <row r="2441" spans="1:19" ht="14.45" x14ac:dyDescent="0.3">
      <c r="A2441">
        <v>13</v>
      </c>
      <c r="C2441" t="str">
        <f t="shared" si="410"/>
        <v>ODS13«</v>
      </c>
      <c r="D2441" s="8" t="s">
        <v>10</v>
      </c>
      <c r="E2441" s="8"/>
      <c r="F2441" s="2">
        <v>0.69399999999999995</v>
      </c>
      <c r="G2441" s="2">
        <v>0.72399999999999998</v>
      </c>
      <c r="H2441" s="2">
        <v>0.72499999999999998</v>
      </c>
      <c r="I2441" s="2">
        <v>0.72599999999999998</v>
      </c>
      <c r="J2441" s="2">
        <v>0.72499999999999998</v>
      </c>
      <c r="K2441" s="2">
        <v>0.76100000000000001</v>
      </c>
      <c r="L2441" s="2">
        <v>0.76100000000000001</v>
      </c>
      <c r="M2441" s="2">
        <v>0.76200000000000001</v>
      </c>
      <c r="S2441" s="3"/>
    </row>
    <row r="2442" spans="1:19" ht="14.45" x14ac:dyDescent="0.3">
      <c r="A2442">
        <v>13</v>
      </c>
      <c r="C2442" t="str">
        <f t="shared" si="410"/>
        <v>ODS13«</v>
      </c>
      <c r="D2442" s="8" t="s">
        <v>11</v>
      </c>
      <c r="E2442" s="8"/>
      <c r="F2442" s="2">
        <v>26.792000000000002</v>
      </c>
      <c r="G2442" s="2">
        <v>27.332000000000001</v>
      </c>
      <c r="H2442" s="2">
        <v>27.815000000000001</v>
      </c>
      <c r="I2442" s="2">
        <v>29.815999999999999</v>
      </c>
      <c r="J2442" s="2">
        <v>31.103999999999999</v>
      </c>
      <c r="K2442" s="2">
        <v>31.465</v>
      </c>
      <c r="L2442" s="2">
        <v>32.835999999999999</v>
      </c>
      <c r="M2442" s="2">
        <v>33.344000000000001</v>
      </c>
      <c r="S2442" s="3"/>
    </row>
    <row r="2443" spans="1:19" ht="14.45" x14ac:dyDescent="0.3">
      <c r="A2443">
        <v>13</v>
      </c>
      <c r="C2443" t="str">
        <f t="shared" si="410"/>
        <v>ODS13«</v>
      </c>
      <c r="D2443" s="8" t="s">
        <v>12</v>
      </c>
      <c r="E2443" s="8"/>
      <c r="F2443" s="2">
        <v>0.432</v>
      </c>
      <c r="G2443" s="2">
        <v>0.53500000000000003</v>
      </c>
      <c r="H2443" s="2">
        <v>0.53500000000000003</v>
      </c>
      <c r="I2443" s="2">
        <v>0.53500000000000003</v>
      </c>
      <c r="J2443" s="2">
        <v>0.53500000000000003</v>
      </c>
      <c r="K2443" s="2">
        <v>0.56200000000000006</v>
      </c>
      <c r="L2443" s="2">
        <v>0.56200000000000006</v>
      </c>
      <c r="M2443" s="2">
        <v>0.56799999999999995</v>
      </c>
      <c r="S2443" s="3"/>
    </row>
    <row r="2444" spans="1:19" ht="14.45" x14ac:dyDescent="0.3">
      <c r="A2444">
        <v>13</v>
      </c>
      <c r="C2444" t="str">
        <f t="shared" si="410"/>
        <v>ODS13«</v>
      </c>
      <c r="D2444" s="8" t="s">
        <v>13</v>
      </c>
      <c r="E2444" s="8"/>
      <c r="F2444" s="2">
        <v>1.758</v>
      </c>
      <c r="G2444" s="2">
        <v>1.9990000000000001</v>
      </c>
      <c r="H2444" s="2">
        <v>2.0219999999999998</v>
      </c>
      <c r="I2444" s="2">
        <v>2.27</v>
      </c>
      <c r="J2444" s="2">
        <v>2.2949999999999999</v>
      </c>
      <c r="K2444" s="2">
        <v>2.3239999999999998</v>
      </c>
      <c r="L2444" s="2">
        <v>2.3610000000000002</v>
      </c>
      <c r="M2444" s="2">
        <v>2.5150000000000001</v>
      </c>
      <c r="S2444" s="3"/>
    </row>
    <row r="2445" spans="1:19" ht="14.45" x14ac:dyDescent="0.3">
      <c r="A2445">
        <v>13</v>
      </c>
      <c r="C2445" t="str">
        <f t="shared" si="410"/>
        <v>ODS13«</v>
      </c>
      <c r="D2445" s="8" t="s">
        <v>14</v>
      </c>
      <c r="E2445" s="8"/>
      <c r="F2445" s="2">
        <v>15.38</v>
      </c>
      <c r="G2445" s="2">
        <v>15.541</v>
      </c>
      <c r="H2445" s="2">
        <v>15.752000000000001</v>
      </c>
      <c r="I2445" s="2">
        <v>15.752000000000001</v>
      </c>
      <c r="J2445" s="2">
        <v>15.913</v>
      </c>
      <c r="K2445" s="2">
        <v>17.564</v>
      </c>
      <c r="L2445" s="2">
        <v>17.724</v>
      </c>
      <c r="M2445" s="2">
        <v>17.808</v>
      </c>
      <c r="S2445" s="3"/>
    </row>
    <row r="2446" spans="1:19" ht="14.45" x14ac:dyDescent="0.3">
      <c r="A2446">
        <v>13</v>
      </c>
      <c r="C2446" t="str">
        <f t="shared" si="410"/>
        <v>ODS13«</v>
      </c>
      <c r="D2446" s="8" t="s">
        <v>15</v>
      </c>
      <c r="E2446" s="8"/>
      <c r="F2446" s="2">
        <v>4.2060000000000004</v>
      </c>
      <c r="G2446" s="2">
        <v>5.2889999999999997</v>
      </c>
      <c r="H2446" s="2">
        <v>6.0510000000000002</v>
      </c>
      <c r="I2446" s="2">
        <v>6.8520000000000003</v>
      </c>
      <c r="J2446" s="2">
        <v>7.093</v>
      </c>
      <c r="K2446" s="2">
        <v>7.2530000000000001</v>
      </c>
      <c r="L2446" s="2">
        <v>7.3140000000000001</v>
      </c>
      <c r="M2446" s="2">
        <v>7.3140000000000001</v>
      </c>
      <c r="S2446" s="3"/>
    </row>
    <row r="2447" spans="1:19" ht="14.45" x14ac:dyDescent="0.3">
      <c r="A2447">
        <v>13</v>
      </c>
      <c r="C2447" t="str">
        <f t="shared" si="410"/>
        <v>ODS13«</v>
      </c>
      <c r="D2447" s="8" t="s">
        <v>16</v>
      </c>
      <c r="E2447" s="8"/>
      <c r="F2447" s="2">
        <v>2.4849999999999999</v>
      </c>
      <c r="G2447" s="2">
        <v>2.5230000000000001</v>
      </c>
      <c r="H2447" s="2">
        <v>2.7919999999999998</v>
      </c>
      <c r="I2447" s="2">
        <v>2.8380000000000001</v>
      </c>
      <c r="J2447" s="2">
        <v>3.5270000000000001</v>
      </c>
      <c r="K2447" s="2">
        <v>4.2809999999999997</v>
      </c>
      <c r="L2447" s="2">
        <v>4.6150000000000002</v>
      </c>
      <c r="M2447" s="2">
        <v>4.7629999999999999</v>
      </c>
      <c r="S2447" s="3"/>
    </row>
    <row r="2448" spans="1:19" ht="14.45" x14ac:dyDescent="0.3">
      <c r="A2448">
        <v>13</v>
      </c>
      <c r="C2448" t="str">
        <f t="shared" si="410"/>
        <v>ODS13«</v>
      </c>
      <c r="D2448" s="8" t="s">
        <v>17</v>
      </c>
      <c r="E2448" s="8"/>
      <c r="F2448" s="2">
        <v>1.238</v>
      </c>
      <c r="G2448" s="2">
        <v>1.238</v>
      </c>
      <c r="H2448" s="2">
        <v>1.548</v>
      </c>
      <c r="I2448" s="2">
        <v>2.3809999999999998</v>
      </c>
      <c r="J2448" s="2">
        <v>2.3809999999999998</v>
      </c>
      <c r="K2448" s="2">
        <v>2.3809999999999998</v>
      </c>
      <c r="L2448" s="2">
        <v>2.609</v>
      </c>
      <c r="M2448" s="2">
        <v>2.609</v>
      </c>
      <c r="S2448" s="3"/>
    </row>
    <row r="2449" spans="1:19" ht="14.45" x14ac:dyDescent="0.3">
      <c r="A2449">
        <v>13</v>
      </c>
      <c r="C2449" t="str">
        <f t="shared" si="410"/>
        <v>ODS13«</v>
      </c>
      <c r="D2449" s="8" t="s">
        <v>18</v>
      </c>
      <c r="E2449" s="8"/>
      <c r="F2449" s="2">
        <v>32.432000000000002</v>
      </c>
      <c r="G2449" s="2">
        <v>36.521000000000001</v>
      </c>
      <c r="H2449" s="2">
        <v>37.811</v>
      </c>
      <c r="I2449" s="2">
        <v>38.893999999999998</v>
      </c>
      <c r="J2449" s="2">
        <v>42.168999999999997</v>
      </c>
      <c r="K2449" s="2">
        <v>42.691000000000003</v>
      </c>
      <c r="L2449" s="2">
        <v>43.234999999999999</v>
      </c>
      <c r="M2449" s="2">
        <v>43.463999999999999</v>
      </c>
      <c r="S2449" s="3"/>
    </row>
    <row r="2450" spans="1:19" ht="14.45" x14ac:dyDescent="0.3">
      <c r="A2450">
        <v>13</v>
      </c>
      <c r="C2450" t="str">
        <f t="shared" si="410"/>
        <v>ODS13«</v>
      </c>
      <c r="D2450" s="8" t="s">
        <v>19</v>
      </c>
      <c r="E2450" s="8"/>
      <c r="F2450" s="2">
        <v>1.0649999999999999</v>
      </c>
      <c r="G2450" s="2">
        <v>1.0580000000000001</v>
      </c>
      <c r="H2450" s="2">
        <v>1.052</v>
      </c>
      <c r="I2450" s="2">
        <v>1.1439999999999999</v>
      </c>
      <c r="J2450" s="2">
        <v>1.139</v>
      </c>
      <c r="K2450" s="2">
        <v>1.1319999999999999</v>
      </c>
      <c r="L2450" s="2">
        <v>1.1419999999999999</v>
      </c>
      <c r="M2450" s="2">
        <v>1.127</v>
      </c>
      <c r="S2450" s="3"/>
    </row>
    <row r="2451" spans="1:19" ht="14.45" x14ac:dyDescent="0.3">
      <c r="A2451">
        <v>13</v>
      </c>
      <c r="C2451" t="str">
        <f t="shared" si="410"/>
        <v>ODS13«</v>
      </c>
      <c r="D2451" s="8" t="s">
        <v>20</v>
      </c>
      <c r="E2451" s="8"/>
      <c r="F2451" s="2">
        <v>1.486</v>
      </c>
      <c r="G2451" s="2">
        <v>1.486</v>
      </c>
      <c r="H2451" s="2">
        <v>1.486</v>
      </c>
      <c r="I2451" s="2">
        <v>1.514</v>
      </c>
      <c r="J2451" s="2">
        <v>1.393</v>
      </c>
      <c r="K2451" s="2">
        <v>1.381</v>
      </c>
      <c r="L2451" s="2">
        <v>1.381</v>
      </c>
      <c r="M2451" s="2">
        <v>1.387</v>
      </c>
      <c r="S2451" s="3"/>
    </row>
    <row r="2452" spans="1:19" ht="14.45" x14ac:dyDescent="0.3">
      <c r="A2452">
        <v>13</v>
      </c>
      <c r="C2452" t="str">
        <f t="shared" si="410"/>
        <v>ODS13«</v>
      </c>
      <c r="D2452" s="8" t="s">
        <v>21</v>
      </c>
      <c r="E2452" s="8"/>
      <c r="F2452" s="2">
        <v>2E-3</v>
      </c>
      <c r="G2452" s="2">
        <v>2E-3</v>
      </c>
      <c r="H2452" s="2">
        <v>2E-3</v>
      </c>
      <c r="I2452" s="2">
        <v>2.3E-2</v>
      </c>
      <c r="J2452" s="2">
        <v>2.3E-2</v>
      </c>
      <c r="K2452" s="2">
        <v>2.3E-2</v>
      </c>
      <c r="L2452" s="2">
        <v>2.3E-2</v>
      </c>
      <c r="M2452" s="2">
        <v>2.3E-2</v>
      </c>
      <c r="S2452" s="3"/>
    </row>
    <row r="2453" spans="1:19" ht="14.45" x14ac:dyDescent="0.3">
      <c r="A2453">
        <v>13</v>
      </c>
      <c r="C2453" t="str">
        <f t="shared" si="410"/>
        <v>ODS13«</v>
      </c>
      <c r="D2453" s="8" t="s">
        <v>22</v>
      </c>
      <c r="E2453" s="8"/>
      <c r="F2453" s="2">
        <v>0.11899999999999999</v>
      </c>
      <c r="G2453" s="2">
        <v>0.12</v>
      </c>
      <c r="H2453" s="2">
        <v>0.122</v>
      </c>
      <c r="I2453" s="2">
        <v>0.123</v>
      </c>
      <c r="J2453" s="2">
        <v>0.125</v>
      </c>
      <c r="K2453" s="2">
        <v>0.13500000000000001</v>
      </c>
      <c r="L2453" s="2">
        <v>0.13500000000000001</v>
      </c>
      <c r="M2453" s="2">
        <v>0.14499999999999999</v>
      </c>
      <c r="S2453" s="3"/>
    </row>
    <row r="2454" spans="1:19" ht="14.45" x14ac:dyDescent="0.3">
      <c r="A2454">
        <v>13</v>
      </c>
      <c r="C2454" t="str">
        <f t="shared" ref="C2454:C2517" si="415">IF(B2454="","ODS"&amp;A2454&amp;"«","ODS"&amp;A2454&amp;"«"&amp;" e ODS"&amp;B2454&amp;"«")</f>
        <v>ODS13«</v>
      </c>
      <c r="D2454" s="8" t="s">
        <v>23</v>
      </c>
      <c r="E2454" s="8"/>
      <c r="F2454" s="2">
        <v>3.907</v>
      </c>
      <c r="G2454" s="2">
        <v>4.21</v>
      </c>
      <c r="H2454" s="2">
        <v>4.1630000000000003</v>
      </c>
      <c r="I2454" s="2">
        <v>4.4039999999999999</v>
      </c>
      <c r="J2454" s="2">
        <v>4.7249999999999996</v>
      </c>
      <c r="K2454" s="2">
        <v>4.835</v>
      </c>
      <c r="L2454" s="2">
        <v>4.835</v>
      </c>
      <c r="M2454" s="2">
        <v>4.9569999999999999</v>
      </c>
      <c r="S2454" s="3"/>
    </row>
    <row r="2455" spans="1:19" ht="14.45" x14ac:dyDescent="0.3">
      <c r="A2455">
        <v>13</v>
      </c>
      <c r="C2455" t="str">
        <f t="shared" si="415"/>
        <v>ODS13«</v>
      </c>
      <c r="D2455" s="8" t="s">
        <v>24</v>
      </c>
      <c r="E2455" s="8"/>
      <c r="F2455" s="2">
        <v>3.4740000000000002</v>
      </c>
      <c r="G2455" s="2">
        <v>3.4740000000000002</v>
      </c>
      <c r="H2455" s="2">
        <v>3.7269999999999999</v>
      </c>
      <c r="I2455" s="2">
        <v>4.3620000000000001</v>
      </c>
      <c r="J2455" s="2">
        <v>4.3339999999999996</v>
      </c>
      <c r="K2455" s="2">
        <v>4.6950000000000003</v>
      </c>
      <c r="L2455" s="2">
        <v>4.9989999999999997</v>
      </c>
      <c r="M2455" s="2">
        <v>5.101</v>
      </c>
      <c r="S2455" s="3"/>
    </row>
    <row r="2456" spans="1:19" ht="14.45" x14ac:dyDescent="0.3">
      <c r="A2456">
        <v>13</v>
      </c>
      <c r="C2456" t="str">
        <f t="shared" si="415"/>
        <v>ODS13«</v>
      </c>
      <c r="D2456" s="8" t="s">
        <v>25</v>
      </c>
      <c r="E2456" s="8"/>
      <c r="F2456" s="2">
        <v>2.419</v>
      </c>
      <c r="G2456" s="2">
        <v>5.444</v>
      </c>
      <c r="H2456" s="2">
        <v>5.9779999999999998</v>
      </c>
      <c r="I2456" s="2">
        <v>6.0250000000000004</v>
      </c>
      <c r="J2456" s="2">
        <v>6.16</v>
      </c>
      <c r="K2456" s="2">
        <v>6.1840000000000002</v>
      </c>
      <c r="L2456" s="2">
        <v>6.6619999999999999</v>
      </c>
      <c r="M2456" s="2">
        <v>6.6660000000000004</v>
      </c>
      <c r="S2456" s="3"/>
    </row>
    <row r="2457" spans="1:19" ht="14.45" x14ac:dyDescent="0.3">
      <c r="A2457">
        <v>13</v>
      </c>
      <c r="C2457" t="str">
        <f t="shared" si="415"/>
        <v>ODS13«</v>
      </c>
      <c r="D2457" s="8" t="s">
        <v>26</v>
      </c>
      <c r="E2457" s="8"/>
      <c r="F2457" s="2">
        <v>0.32100000000000001</v>
      </c>
      <c r="G2457" s="2">
        <v>0.31900000000000001</v>
      </c>
      <c r="H2457" s="2">
        <v>1.6</v>
      </c>
      <c r="I2457" s="2">
        <v>1.734</v>
      </c>
      <c r="J2457" s="2">
        <v>2.1539999999999999</v>
      </c>
      <c r="K2457" s="2">
        <v>2.169</v>
      </c>
      <c r="L2457" s="2">
        <v>2.2549999999999999</v>
      </c>
      <c r="M2457" s="2">
        <v>2.2839999999999998</v>
      </c>
      <c r="S2457" s="3"/>
    </row>
    <row r="2458" spans="1:19" ht="14.45" x14ac:dyDescent="0.3">
      <c r="A2458">
        <v>13</v>
      </c>
      <c r="C2458" t="str">
        <f t="shared" si="415"/>
        <v>ODS13«</v>
      </c>
      <c r="D2458" s="8" t="s">
        <v>27</v>
      </c>
      <c r="E2458" s="8"/>
      <c r="F2458" s="2">
        <v>5.9779999999999998</v>
      </c>
      <c r="G2458" s="2">
        <v>6.3520000000000003</v>
      </c>
      <c r="H2458" s="2">
        <v>6.5250000000000004</v>
      </c>
      <c r="I2458" s="2">
        <v>7.4340000000000002</v>
      </c>
      <c r="J2458" s="2">
        <v>7.4989999999999997</v>
      </c>
      <c r="K2458" s="2">
        <v>7.7629999999999999</v>
      </c>
      <c r="L2458" s="2">
        <v>7.7729999999999997</v>
      </c>
      <c r="M2458" s="2">
        <v>7.8259999999999996</v>
      </c>
      <c r="S2458" s="3"/>
    </row>
    <row r="2459" spans="1:19" ht="14.45" x14ac:dyDescent="0.3">
      <c r="A2459">
        <v>13</v>
      </c>
      <c r="C2459" t="str">
        <f t="shared" si="415"/>
        <v>ODS13«</v>
      </c>
      <c r="D2459" s="8" t="s">
        <v>28</v>
      </c>
      <c r="E2459" s="8"/>
      <c r="F2459" s="2">
        <v>4.1929999999999996</v>
      </c>
      <c r="G2459" s="2">
        <v>4.319</v>
      </c>
      <c r="H2459" s="2">
        <v>4.4029999999999996</v>
      </c>
      <c r="I2459" s="2">
        <v>4.5750000000000002</v>
      </c>
      <c r="J2459" s="2">
        <v>4.641</v>
      </c>
      <c r="K2459" s="2">
        <v>4.9710000000000001</v>
      </c>
      <c r="L2459" s="2">
        <v>4.9710000000000001</v>
      </c>
      <c r="M2459" s="2">
        <v>5.0970000000000004</v>
      </c>
      <c r="S2459" s="3"/>
    </row>
    <row r="2460" spans="1:19" ht="14.45" x14ac:dyDescent="0.3">
      <c r="A2460">
        <v>13</v>
      </c>
      <c r="C2460" t="str">
        <f t="shared" si="415"/>
        <v>ODS13«</v>
      </c>
      <c r="D2460" s="8" t="s">
        <v>29</v>
      </c>
      <c r="E2460" s="8"/>
      <c r="F2460" s="2">
        <v>139.881</v>
      </c>
      <c r="G2460" s="2">
        <v>154.166</v>
      </c>
      <c r="H2460" s="2">
        <v>161.751</v>
      </c>
      <c r="I2460" s="2">
        <v>172.095</v>
      </c>
      <c r="J2460" s="2">
        <v>178.88</v>
      </c>
      <c r="K2460" s="2">
        <v>184.006</v>
      </c>
      <c r="L2460" s="2">
        <v>188.364</v>
      </c>
      <c r="M2460" s="2">
        <v>190.41900000000001</v>
      </c>
      <c r="S2460" s="3"/>
    </row>
    <row r="2461" spans="1:19" ht="14.45" x14ac:dyDescent="0.3">
      <c r="A2461">
        <v>13</v>
      </c>
      <c r="C2461" t="str">
        <f t="shared" si="415"/>
        <v>ODS13«</v>
      </c>
      <c r="D2461" s="7" t="s">
        <v>36</v>
      </c>
      <c r="E2461" s="7"/>
      <c r="F2461" s="2"/>
      <c r="G2461" s="2"/>
      <c r="H2461" s="2"/>
      <c r="I2461" s="2"/>
      <c r="J2461" s="2"/>
      <c r="K2461" s="2"/>
      <c r="L2461" s="2"/>
      <c r="M2461" s="2"/>
      <c r="O2461" t="s">
        <v>195</v>
      </c>
      <c r="S2461" s="3"/>
    </row>
    <row r="2462" spans="1:19" ht="14.45" x14ac:dyDescent="0.3">
      <c r="A2462">
        <v>13</v>
      </c>
      <c r="C2462" t="str">
        <f t="shared" si="415"/>
        <v>ODS13«</v>
      </c>
      <c r="D2462" s="8" t="s">
        <v>2</v>
      </c>
      <c r="E2462" s="8"/>
      <c r="F2462" s="2">
        <v>21.6</v>
      </c>
      <c r="G2462" s="2">
        <v>22.3</v>
      </c>
      <c r="H2462" s="2">
        <v>22.3</v>
      </c>
      <c r="I2462" s="2">
        <v>23.4</v>
      </c>
      <c r="J2462" s="2">
        <v>23.5</v>
      </c>
      <c r="K2462" s="2">
        <v>23.8</v>
      </c>
      <c r="L2462" s="2">
        <v>23.8</v>
      </c>
      <c r="M2462" s="2"/>
      <c r="N2462">
        <f>(L2462/G2462)^(1/5)-1</f>
        <v>1.3104906824737972E-2</v>
      </c>
      <c r="O2462">
        <f>N2462*100</f>
        <v>1.3104906824737972</v>
      </c>
      <c r="P2462">
        <f>IF(O2462&lt;-2,-5,IF(O2462&gt;2,5,2.5*O2462))</f>
        <v>3.276226706184493</v>
      </c>
      <c r="Q2462">
        <f>MAX($L$2462:$L$2488)</f>
        <v>90.9</v>
      </c>
      <c r="R2462">
        <f>MIN($L$2462:$L$2488)</f>
        <v>3.7</v>
      </c>
      <c r="S2462" s="3">
        <f>(L2462-R2462)/(Q2462-R2462)*100</f>
        <v>23.050458715596331</v>
      </c>
    </row>
    <row r="2463" spans="1:19" ht="14.45" x14ac:dyDescent="0.3">
      <c r="A2463">
        <v>13</v>
      </c>
      <c r="C2463" t="str">
        <f t="shared" si="415"/>
        <v>ODS13«</v>
      </c>
      <c r="D2463" s="8" t="s">
        <v>3</v>
      </c>
      <c r="E2463" s="8"/>
      <c r="F2463" s="2">
        <v>22.6</v>
      </c>
      <c r="G2463" s="2">
        <v>23</v>
      </c>
      <c r="H2463" s="2">
        <v>23.3</v>
      </c>
      <c r="I2463" s="2">
        <v>23.6</v>
      </c>
      <c r="J2463" s="2">
        <v>23.8</v>
      </c>
      <c r="K2463" s="2">
        <v>23.9</v>
      </c>
      <c r="L2463" s="2">
        <v>23.8</v>
      </c>
      <c r="M2463" s="2"/>
      <c r="N2463">
        <f>(L2463/G2463)^(1/5)-1</f>
        <v>6.8617073245529348E-3</v>
      </c>
      <c r="O2463">
        <f t="shared" ref="O2463:O2489" si="416">N2463*100</f>
        <v>0.68617073245529348</v>
      </c>
      <c r="P2463">
        <f t="shared" ref="P2463:P2489" si="417">IF(O2463&lt;-2,-5,IF(O2463&gt;2,5,2.5*O2463))</f>
        <v>1.7154268311382337</v>
      </c>
      <c r="Q2463">
        <f t="shared" ref="Q2463:Q2489" si="418">MAX($L$2462:$L$2488)</f>
        <v>90.9</v>
      </c>
      <c r="R2463">
        <f t="shared" ref="R2463:R2489" si="419">MIN($L$2462:$L$2488)</f>
        <v>3.7</v>
      </c>
      <c r="S2463" s="3">
        <f>(L2463-R2463)/(Q2463-R2463)*100</f>
        <v>23.050458715596331</v>
      </c>
    </row>
    <row r="2464" spans="1:19" ht="14.45" x14ac:dyDescent="0.3">
      <c r="A2464">
        <v>13</v>
      </c>
      <c r="C2464" t="str">
        <f t="shared" si="415"/>
        <v>ODS13«</v>
      </c>
      <c r="D2464" s="8" t="s">
        <v>4</v>
      </c>
      <c r="E2464" s="8"/>
      <c r="F2464" s="2">
        <v>35.9</v>
      </c>
      <c r="G2464" s="2">
        <v>64</v>
      </c>
      <c r="H2464" s="2">
        <v>78.099999999999994</v>
      </c>
      <c r="I2464" s="2">
        <v>92.3</v>
      </c>
      <c r="J2464" s="2">
        <v>91.6</v>
      </c>
      <c r="K2464" s="2">
        <v>91.5</v>
      </c>
      <c r="L2464" s="2">
        <v>90.9</v>
      </c>
      <c r="M2464" s="2"/>
      <c r="N2464">
        <f>(L2464/G2464)^(1/5)-1</f>
        <v>7.2696298058086528E-2</v>
      </c>
      <c r="O2464">
        <f t="shared" si="416"/>
        <v>7.2696298058086528</v>
      </c>
      <c r="P2464">
        <f t="shared" si="417"/>
        <v>5</v>
      </c>
      <c r="Q2464">
        <f t="shared" si="418"/>
        <v>90.9</v>
      </c>
      <c r="R2464">
        <f t="shared" si="419"/>
        <v>3.7</v>
      </c>
      <c r="S2464" s="3">
        <f>(L2464-R2464)/(Q2464-R2464)*100</f>
        <v>100</v>
      </c>
    </row>
    <row r="2465" spans="1:19" ht="14.45" x14ac:dyDescent="0.3">
      <c r="A2465">
        <v>13</v>
      </c>
      <c r="C2465" t="str">
        <f t="shared" si="415"/>
        <v>ODS13«</v>
      </c>
      <c r="D2465" s="8" t="s">
        <v>5</v>
      </c>
      <c r="E2465" s="8"/>
      <c r="F2465" s="2">
        <v>34.799999999999997</v>
      </c>
      <c r="G2465" s="2">
        <v>35.200000000000003</v>
      </c>
      <c r="H2465" s="2">
        <v>35.4</v>
      </c>
      <c r="I2465" s="2">
        <v>36.5</v>
      </c>
      <c r="J2465" s="2">
        <v>35.799999999999997</v>
      </c>
      <c r="K2465" s="2">
        <v>36</v>
      </c>
      <c r="L2465" s="2">
        <v>36.200000000000003</v>
      </c>
      <c r="M2465" s="2"/>
      <c r="N2465">
        <f>(L2465/G2465)^(1/5)-1</f>
        <v>5.6183312008419861E-3</v>
      </c>
      <c r="O2465">
        <f t="shared" si="416"/>
        <v>0.56183312008419861</v>
      </c>
      <c r="P2465">
        <f t="shared" si="417"/>
        <v>1.4045828002104965</v>
      </c>
      <c r="Q2465">
        <f t="shared" si="418"/>
        <v>90.9</v>
      </c>
      <c r="R2465">
        <f t="shared" si="419"/>
        <v>3.7</v>
      </c>
      <c r="S2465" s="3">
        <f>(L2465-R2465)/(Q2465-R2465)*100</f>
        <v>37.27064220183486</v>
      </c>
    </row>
    <row r="2466" spans="1:19" ht="14.45" x14ac:dyDescent="0.3">
      <c r="A2466">
        <v>13</v>
      </c>
      <c r="C2466" t="str">
        <f t="shared" si="415"/>
        <v>ODS13«</v>
      </c>
      <c r="D2466" s="8" t="s">
        <v>6</v>
      </c>
      <c r="E2466" s="8"/>
      <c r="F2466" s="2">
        <v>55</v>
      </c>
      <c r="G2466" s="2">
        <v>58.4</v>
      </c>
      <c r="H2466" s="2">
        <v>58.7</v>
      </c>
      <c r="I2466" s="2">
        <v>58.5</v>
      </c>
      <c r="J2466" s="2">
        <v>57.9</v>
      </c>
      <c r="K2466" s="2">
        <v>57.2</v>
      </c>
      <c r="L2466" s="2">
        <v>56.5</v>
      </c>
      <c r="M2466" s="2"/>
      <c r="N2466">
        <f>(L2466/G2466)^(1/5)-1</f>
        <v>-6.5932190557457249E-3</v>
      </c>
      <c r="O2466">
        <f t="shared" si="416"/>
        <v>-0.65932190557457249</v>
      </c>
      <c r="P2466">
        <f t="shared" si="417"/>
        <v>-1.6483047639364312</v>
      </c>
      <c r="Q2466">
        <f t="shared" si="418"/>
        <v>90.9</v>
      </c>
      <c r="R2466">
        <f t="shared" si="419"/>
        <v>3.7</v>
      </c>
      <c r="S2466" s="3">
        <f>(L2466-R2466)/(Q2466-R2466)*100</f>
        <v>60.550458715596321</v>
      </c>
    </row>
    <row r="2467" spans="1:19" ht="14.45" x14ac:dyDescent="0.3">
      <c r="A2467">
        <v>13</v>
      </c>
      <c r="C2467" t="str">
        <f t="shared" si="415"/>
        <v>ODS13«</v>
      </c>
      <c r="D2467" s="8" t="s">
        <v>7</v>
      </c>
      <c r="E2467" s="8"/>
      <c r="F2467" s="2">
        <v>40.6</v>
      </c>
      <c r="G2467" s="2">
        <v>41.4</v>
      </c>
      <c r="H2467" s="2">
        <v>42.5</v>
      </c>
      <c r="I2467" s="2">
        <v>43</v>
      </c>
      <c r="J2467" s="2">
        <v>48.4</v>
      </c>
      <c r="K2467" s="2">
        <v>48.9</v>
      </c>
      <c r="L2467" s="2">
        <v>49.8</v>
      </c>
      <c r="M2467" s="2"/>
      <c r="N2467">
        <f>(L2467/G2467)^(1/5)-1</f>
        <v>3.7637838454590122E-2</v>
      </c>
      <c r="O2467">
        <f t="shared" si="416"/>
        <v>3.7637838454590122</v>
      </c>
      <c r="P2467">
        <f t="shared" si="417"/>
        <v>5</v>
      </c>
      <c r="Q2467">
        <f t="shared" si="418"/>
        <v>90.9</v>
      </c>
      <c r="R2467">
        <f t="shared" si="419"/>
        <v>3.7</v>
      </c>
      <c r="S2467" s="3">
        <f>(L2467-R2467)/(Q2467-R2467)*100</f>
        <v>52.866972477064209</v>
      </c>
    </row>
    <row r="2468" spans="1:19" ht="14.45" x14ac:dyDescent="0.3">
      <c r="A2468">
        <v>13</v>
      </c>
      <c r="C2468" t="str">
        <f t="shared" si="415"/>
        <v>ODS13«</v>
      </c>
      <c r="D2468" s="8" t="s">
        <v>8</v>
      </c>
      <c r="E2468" s="8"/>
      <c r="F2468" s="2">
        <v>51</v>
      </c>
      <c r="G2468" s="2">
        <v>55.7</v>
      </c>
      <c r="H2468" s="2">
        <v>57</v>
      </c>
      <c r="I2468" s="2">
        <v>56.5</v>
      </c>
      <c r="J2468" s="2">
        <v>55.2</v>
      </c>
      <c r="K2468" s="2">
        <v>55.7</v>
      </c>
      <c r="L2468" s="2">
        <v>55.5</v>
      </c>
      <c r="M2468" s="2"/>
      <c r="N2468">
        <f>(L2468/G2468)^(1/5)-1</f>
        <v>-7.1916651188264069E-4</v>
      </c>
      <c r="O2468">
        <f t="shared" si="416"/>
        <v>-7.1916651188264069E-2</v>
      </c>
      <c r="P2468">
        <f t="shared" si="417"/>
        <v>-0.17979162797066017</v>
      </c>
      <c r="Q2468">
        <f t="shared" si="418"/>
        <v>90.9</v>
      </c>
      <c r="R2468">
        <f t="shared" si="419"/>
        <v>3.7</v>
      </c>
      <c r="S2468" s="3">
        <f>(L2468-R2468)/(Q2468-R2468)*100</f>
        <v>59.403669724770637</v>
      </c>
    </row>
    <row r="2469" spans="1:19" ht="14.45" x14ac:dyDescent="0.3">
      <c r="A2469">
        <v>13</v>
      </c>
      <c r="C2469" t="str">
        <f t="shared" si="415"/>
        <v>ODS13«</v>
      </c>
      <c r="D2469" s="8" t="s">
        <v>9</v>
      </c>
      <c r="E2469" s="8"/>
      <c r="F2469" s="2">
        <v>10.6</v>
      </c>
      <c r="G2469" s="2">
        <v>10.6</v>
      </c>
      <c r="H2469" s="2">
        <v>10.6</v>
      </c>
      <c r="I2469" s="2">
        <v>14.5</v>
      </c>
      <c r="J2469" s="2">
        <v>14.7</v>
      </c>
      <c r="K2469" s="2">
        <v>15.7</v>
      </c>
      <c r="L2469" s="2">
        <v>15.7</v>
      </c>
      <c r="M2469" s="2"/>
      <c r="N2469">
        <f>(L2469/G2469)^(1/5)-1</f>
        <v>8.1729708858369943E-2</v>
      </c>
      <c r="O2469">
        <f t="shared" si="416"/>
        <v>8.1729708858369943</v>
      </c>
      <c r="P2469">
        <f t="shared" si="417"/>
        <v>5</v>
      </c>
      <c r="Q2469">
        <f t="shared" si="418"/>
        <v>90.9</v>
      </c>
      <c r="R2469">
        <f t="shared" si="419"/>
        <v>3.7</v>
      </c>
      <c r="S2469" s="3">
        <f>(L2469-R2469)/(Q2469-R2469)*100</f>
        <v>13.761467889908257</v>
      </c>
    </row>
    <row r="2470" spans="1:19" ht="14.45" x14ac:dyDescent="0.3">
      <c r="A2470">
        <v>13</v>
      </c>
      <c r="C2470" t="str">
        <f t="shared" si="415"/>
        <v>ODS13«</v>
      </c>
      <c r="D2470" s="8" t="s">
        <v>10</v>
      </c>
      <c r="E2470" s="8"/>
      <c r="F2470" s="2">
        <v>33.700000000000003</v>
      </c>
      <c r="G2470" s="2">
        <v>35.1</v>
      </c>
      <c r="H2470" s="2">
        <v>35.1</v>
      </c>
      <c r="I2470" s="2">
        <v>35.200000000000003</v>
      </c>
      <c r="J2470" s="2">
        <v>35.1</v>
      </c>
      <c r="K2470" s="2">
        <v>36.700000000000003</v>
      </c>
      <c r="L2470" s="2">
        <v>36.4</v>
      </c>
      <c r="M2470" s="2"/>
      <c r="N2470">
        <f>(L2470/G2470)^(1/5)-1</f>
        <v>7.3000451952116574E-3</v>
      </c>
      <c r="O2470">
        <f t="shared" si="416"/>
        <v>0.73000451952116574</v>
      </c>
      <c r="P2470">
        <f t="shared" si="417"/>
        <v>1.8250112988029144</v>
      </c>
      <c r="Q2470">
        <f t="shared" si="418"/>
        <v>90.9</v>
      </c>
      <c r="R2470">
        <f t="shared" si="419"/>
        <v>3.7</v>
      </c>
      <c r="S2470" s="3">
        <f>(L2470-R2470)/(Q2470-R2470)*100</f>
        <v>37.499999999999993</v>
      </c>
    </row>
    <row r="2471" spans="1:19" ht="14.45" x14ac:dyDescent="0.3">
      <c r="A2471">
        <v>13</v>
      </c>
      <c r="C2471" t="str">
        <f t="shared" si="415"/>
        <v>ODS13«</v>
      </c>
      <c r="D2471" s="8" t="s">
        <v>11</v>
      </c>
      <c r="E2471" s="8"/>
      <c r="F2471" s="2">
        <v>57.5</v>
      </c>
      <c r="G2471" s="2">
        <v>58.8</v>
      </c>
      <c r="H2471" s="2">
        <v>59.9</v>
      </c>
      <c r="I2471" s="2">
        <v>64.099999999999994</v>
      </c>
      <c r="J2471" s="2">
        <v>66.8</v>
      </c>
      <c r="K2471" s="2">
        <v>67.2</v>
      </c>
      <c r="L2471" s="2">
        <v>68.599999999999994</v>
      </c>
      <c r="M2471" s="2"/>
      <c r="N2471">
        <f>(L2471/G2471)^(1/5)-1</f>
        <v>3.1310306477545069E-2</v>
      </c>
      <c r="O2471">
        <f t="shared" si="416"/>
        <v>3.1310306477545069</v>
      </c>
      <c r="P2471">
        <f t="shared" si="417"/>
        <v>5</v>
      </c>
      <c r="Q2471">
        <f t="shared" si="418"/>
        <v>90.9</v>
      </c>
      <c r="R2471">
        <f t="shared" si="419"/>
        <v>3.7</v>
      </c>
      <c r="S2471" s="3">
        <f>(L2471-R2471)/(Q2471-R2471)*100</f>
        <v>74.426605504587144</v>
      </c>
    </row>
    <row r="2472" spans="1:19" ht="14.45" x14ac:dyDescent="0.3">
      <c r="A2472">
        <v>13</v>
      </c>
      <c r="C2472" t="str">
        <f t="shared" si="415"/>
        <v>ODS13«</v>
      </c>
      <c r="D2472" s="8" t="s">
        <v>12</v>
      </c>
      <c r="E2472" s="8"/>
      <c r="F2472" s="2">
        <v>32.799999999999997</v>
      </c>
      <c r="G2472" s="2">
        <v>40.700000000000003</v>
      </c>
      <c r="H2472" s="2">
        <v>40.700000000000003</v>
      </c>
      <c r="I2472" s="2">
        <v>40.700000000000003</v>
      </c>
      <c r="J2472" s="2">
        <v>40.6</v>
      </c>
      <c r="K2472" s="2">
        <v>42.5</v>
      </c>
      <c r="L2472" s="2">
        <v>42.4</v>
      </c>
      <c r="M2472" s="2"/>
      <c r="N2472">
        <f>(L2472/G2472)^(1/5)-1</f>
        <v>8.2176348742972749E-3</v>
      </c>
      <c r="O2472">
        <f t="shared" si="416"/>
        <v>0.82176348742972749</v>
      </c>
      <c r="P2472">
        <f t="shared" si="417"/>
        <v>2.0544087185743187</v>
      </c>
      <c r="Q2472">
        <f t="shared" si="418"/>
        <v>90.9</v>
      </c>
      <c r="R2472">
        <f t="shared" si="419"/>
        <v>3.7</v>
      </c>
      <c r="S2472" s="3">
        <f>(L2472-R2472)/(Q2472-R2472)*100</f>
        <v>44.380733944954123</v>
      </c>
    </row>
    <row r="2473" spans="1:19" ht="14.45" x14ac:dyDescent="0.3">
      <c r="A2473">
        <v>13</v>
      </c>
      <c r="C2473" t="str">
        <f t="shared" si="415"/>
        <v>ODS13«</v>
      </c>
      <c r="D2473" s="8" t="s">
        <v>13</v>
      </c>
      <c r="E2473" s="8"/>
      <c r="F2473" s="2">
        <v>32.299999999999997</v>
      </c>
      <c r="G2473" s="2">
        <v>36.6</v>
      </c>
      <c r="H2473" s="2">
        <v>36.9</v>
      </c>
      <c r="I2473" s="2">
        <v>41.3</v>
      </c>
      <c r="J2473" s="2">
        <v>41.7</v>
      </c>
      <c r="K2473" s="2">
        <v>42.1</v>
      </c>
      <c r="L2473" s="2">
        <v>42.1</v>
      </c>
      <c r="M2473" s="2"/>
      <c r="N2473">
        <f>(L2473/G2473)^(1/5)-1</f>
        <v>2.8395581639660605E-2</v>
      </c>
      <c r="O2473">
        <f t="shared" si="416"/>
        <v>2.8395581639660605</v>
      </c>
      <c r="P2473">
        <f t="shared" si="417"/>
        <v>5</v>
      </c>
      <c r="Q2473">
        <f t="shared" si="418"/>
        <v>90.9</v>
      </c>
      <c r="R2473">
        <f t="shared" si="419"/>
        <v>3.7</v>
      </c>
      <c r="S2473" s="3">
        <f>(L2473-R2473)/(Q2473-R2473)*100</f>
        <v>44.036697247706421</v>
      </c>
    </row>
    <row r="2474" spans="1:19" ht="14.45" x14ac:dyDescent="0.3">
      <c r="A2474">
        <v>13</v>
      </c>
      <c r="C2474" t="str">
        <f t="shared" si="415"/>
        <v>ODS13«</v>
      </c>
      <c r="D2474" s="8" t="s">
        <v>14</v>
      </c>
      <c r="E2474" s="8"/>
      <c r="F2474" s="2">
        <v>23.4</v>
      </c>
      <c r="G2474" s="2">
        <v>23.4</v>
      </c>
      <c r="H2474" s="2">
        <v>23.7</v>
      </c>
      <c r="I2474" s="2">
        <v>23.6</v>
      </c>
      <c r="J2474" s="2">
        <v>23.8</v>
      </c>
      <c r="K2474" s="2">
        <v>26.2</v>
      </c>
      <c r="L2474" s="2">
        <v>26.2</v>
      </c>
      <c r="M2474" s="2"/>
      <c r="N2474">
        <f>(L2474/G2474)^(1/5)-1</f>
        <v>2.2862099392897184E-2</v>
      </c>
      <c r="O2474">
        <f t="shared" si="416"/>
        <v>2.2862099392897184</v>
      </c>
      <c r="P2474">
        <f t="shared" si="417"/>
        <v>5</v>
      </c>
      <c r="Q2474">
        <f t="shared" si="418"/>
        <v>90.9</v>
      </c>
      <c r="R2474">
        <f t="shared" si="419"/>
        <v>3.7</v>
      </c>
      <c r="S2474" s="3">
        <f>(L2474-R2474)/(Q2474-R2474)*100</f>
        <v>25.802752293577981</v>
      </c>
    </row>
    <row r="2475" spans="1:19" ht="14.45" x14ac:dyDescent="0.3">
      <c r="A2475">
        <v>13</v>
      </c>
      <c r="C2475" t="str">
        <f t="shared" si="415"/>
        <v>ODS13«</v>
      </c>
      <c r="D2475" s="8" t="s">
        <v>15</v>
      </c>
      <c r="E2475" s="8"/>
      <c r="F2475" s="2">
        <v>38.4</v>
      </c>
      <c r="G2475" s="2">
        <v>48.6</v>
      </c>
      <c r="H2475" s="2">
        <v>55.9</v>
      </c>
      <c r="I2475" s="2">
        <v>63.6</v>
      </c>
      <c r="J2475" s="2">
        <v>66</v>
      </c>
      <c r="K2475" s="2">
        <v>67.599999999999994</v>
      </c>
      <c r="L2475" s="2">
        <v>67.7</v>
      </c>
      <c r="M2475" s="2"/>
      <c r="N2475">
        <f>(L2475/G2475)^(1/5)-1</f>
        <v>6.8539251026943138E-2</v>
      </c>
      <c r="O2475">
        <f t="shared" si="416"/>
        <v>6.8539251026943138</v>
      </c>
      <c r="P2475">
        <f t="shared" si="417"/>
        <v>5</v>
      </c>
      <c r="Q2475">
        <f t="shared" si="418"/>
        <v>90.9</v>
      </c>
      <c r="R2475">
        <f t="shared" si="419"/>
        <v>3.7</v>
      </c>
      <c r="S2475" s="3">
        <f>(L2475-R2475)/(Q2475-R2475)*100</f>
        <v>73.394495412844023</v>
      </c>
    </row>
    <row r="2476" spans="1:19" ht="14.45" x14ac:dyDescent="0.3">
      <c r="A2476">
        <v>13</v>
      </c>
      <c r="C2476" t="str">
        <f t="shared" si="415"/>
        <v>ODS13«</v>
      </c>
      <c r="D2476" s="8" t="s">
        <v>16</v>
      </c>
      <c r="E2476" s="8"/>
      <c r="F2476" s="2">
        <v>25.1</v>
      </c>
      <c r="G2476" s="2">
        <v>25.6</v>
      </c>
      <c r="H2476" s="2">
        <v>28.4</v>
      </c>
      <c r="I2476" s="2">
        <v>28.9</v>
      </c>
      <c r="J2476" s="2">
        <v>36</v>
      </c>
      <c r="K2476" s="2">
        <v>43.8</v>
      </c>
      <c r="L2476" s="2">
        <v>45.1</v>
      </c>
      <c r="M2476" s="2"/>
      <c r="N2476">
        <f>(L2476/G2476)^(1/5)-1</f>
        <v>0.11992081174092184</v>
      </c>
      <c r="O2476">
        <f t="shared" si="416"/>
        <v>11.992081174092185</v>
      </c>
      <c r="P2476">
        <f t="shared" si="417"/>
        <v>5</v>
      </c>
      <c r="Q2476">
        <f t="shared" si="418"/>
        <v>90.9</v>
      </c>
      <c r="R2476">
        <f t="shared" si="419"/>
        <v>3.7</v>
      </c>
      <c r="S2476" s="3">
        <f>(L2476-R2476)/(Q2476-R2476)*100</f>
        <v>47.477064220183486</v>
      </c>
    </row>
    <row r="2477" spans="1:19" ht="14.45" x14ac:dyDescent="0.3">
      <c r="A2477">
        <v>13</v>
      </c>
      <c r="C2477" t="str">
        <f t="shared" si="415"/>
        <v>ODS13«</v>
      </c>
      <c r="D2477" s="8" t="s">
        <v>17</v>
      </c>
      <c r="E2477" s="8"/>
      <c r="F2477" s="2">
        <v>26.8</v>
      </c>
      <c r="G2477" s="2">
        <v>26.6</v>
      </c>
      <c r="H2477" s="2">
        <v>32.9</v>
      </c>
      <c r="I2477" s="2">
        <v>50.1</v>
      </c>
      <c r="J2477" s="2">
        <v>49.5</v>
      </c>
      <c r="K2477" s="2">
        <v>48.9</v>
      </c>
      <c r="L2477" s="2">
        <v>48.3</v>
      </c>
      <c r="M2477" s="2"/>
      <c r="N2477">
        <f>(L2477/G2477)^(1/5)-1</f>
        <v>0.12671246451014806</v>
      </c>
      <c r="O2477">
        <f t="shared" si="416"/>
        <v>12.671246451014806</v>
      </c>
      <c r="P2477">
        <f t="shared" si="417"/>
        <v>5</v>
      </c>
      <c r="Q2477">
        <f t="shared" si="418"/>
        <v>90.9</v>
      </c>
      <c r="R2477">
        <f t="shared" si="419"/>
        <v>3.7</v>
      </c>
      <c r="S2477" s="3">
        <f>(L2477-R2477)/(Q2477-R2477)*100</f>
        <v>51.146788990825677</v>
      </c>
    </row>
    <row r="2478" spans="1:19" ht="14.45" x14ac:dyDescent="0.3">
      <c r="A2478">
        <v>13</v>
      </c>
      <c r="C2478" t="str">
        <f t="shared" si="415"/>
        <v>ODS13«</v>
      </c>
      <c r="D2478" s="8" t="s">
        <v>18</v>
      </c>
      <c r="E2478" s="8"/>
      <c r="F2478" s="2">
        <v>53.8</v>
      </c>
      <c r="G2478" s="2">
        <v>60.1</v>
      </c>
      <c r="H2478" s="2">
        <v>62.3</v>
      </c>
      <c r="I2478" s="2">
        <v>64.2</v>
      </c>
      <c r="J2478" s="2">
        <v>69.7</v>
      </c>
      <c r="K2478" s="2">
        <v>70.7</v>
      </c>
      <c r="L2478" s="2">
        <v>71.2</v>
      </c>
      <c r="M2478" s="2"/>
      <c r="N2478">
        <f>(L2478/G2478)^(1/5)-1</f>
        <v>3.4477631426160116E-2</v>
      </c>
      <c r="O2478">
        <f t="shared" si="416"/>
        <v>3.4477631426160116</v>
      </c>
      <c r="P2478">
        <f t="shared" si="417"/>
        <v>5</v>
      </c>
      <c r="Q2478">
        <f t="shared" si="418"/>
        <v>90.9</v>
      </c>
      <c r="R2478">
        <f t="shared" si="419"/>
        <v>3.7</v>
      </c>
      <c r="S2478" s="3">
        <f>(L2478-R2478)/(Q2478-R2478)*100</f>
        <v>77.408256880733944</v>
      </c>
    </row>
    <row r="2479" spans="1:19" ht="14.45" x14ac:dyDescent="0.3">
      <c r="A2479">
        <v>13</v>
      </c>
      <c r="C2479" t="str">
        <f t="shared" si="415"/>
        <v>ODS13«</v>
      </c>
      <c r="D2479" s="8" t="s">
        <v>19</v>
      </c>
      <c r="E2479" s="8"/>
      <c r="F2479" s="2">
        <v>52.9</v>
      </c>
      <c r="G2479" s="2">
        <v>53.1</v>
      </c>
      <c r="H2479" s="2">
        <v>53.2</v>
      </c>
      <c r="I2479" s="2">
        <v>58.4</v>
      </c>
      <c r="J2479" s="2">
        <v>58.6</v>
      </c>
      <c r="K2479" s="2">
        <v>58.7</v>
      </c>
      <c r="L2479" s="2">
        <v>59.1</v>
      </c>
      <c r="M2479" s="2"/>
      <c r="N2479">
        <f>(L2479/G2479)^(1/5)-1</f>
        <v>2.1641655053372233E-2</v>
      </c>
      <c r="O2479">
        <f t="shared" si="416"/>
        <v>2.1641655053372233</v>
      </c>
      <c r="P2479">
        <f t="shared" si="417"/>
        <v>5</v>
      </c>
      <c r="Q2479">
        <f t="shared" si="418"/>
        <v>90.9</v>
      </c>
      <c r="R2479">
        <f t="shared" si="419"/>
        <v>3.7</v>
      </c>
      <c r="S2479" s="3">
        <f>(L2479-R2479)/(Q2479-R2479)*100</f>
        <v>63.532110091743107</v>
      </c>
    </row>
    <row r="2480" spans="1:19" ht="14.45" x14ac:dyDescent="0.3">
      <c r="A2480">
        <v>13</v>
      </c>
      <c r="C2480" t="str">
        <f t="shared" si="415"/>
        <v>ODS13«</v>
      </c>
      <c r="D2480" s="8" t="s">
        <v>20</v>
      </c>
      <c r="E2480" s="8"/>
      <c r="F2480" s="2">
        <v>50.2</v>
      </c>
      <c r="G2480" s="2">
        <v>50.7</v>
      </c>
      <c r="H2480" s="2">
        <v>51.2</v>
      </c>
      <c r="I2480" s="2">
        <v>52.8</v>
      </c>
      <c r="J2480" s="2">
        <v>49.3</v>
      </c>
      <c r="K2480" s="2">
        <v>49.3</v>
      </c>
      <c r="L2480" s="2">
        <v>49.4</v>
      </c>
      <c r="M2480" s="2"/>
      <c r="N2480">
        <f>(L2480/G2480)^(1/5)-1</f>
        <v>-5.1816261009000053E-3</v>
      </c>
      <c r="O2480">
        <f t="shared" si="416"/>
        <v>-0.51816261009000053</v>
      </c>
      <c r="P2480">
        <f t="shared" si="417"/>
        <v>-1.2954065252250013</v>
      </c>
      <c r="Q2480">
        <f t="shared" si="418"/>
        <v>90.9</v>
      </c>
      <c r="R2480">
        <f t="shared" si="419"/>
        <v>3.7</v>
      </c>
      <c r="S2480" s="3">
        <f>(L2480-R2480)/(Q2480-R2480)*100</f>
        <v>52.408256880733937</v>
      </c>
    </row>
    <row r="2481" spans="1:19" ht="14.45" x14ac:dyDescent="0.3">
      <c r="A2481">
        <v>13</v>
      </c>
      <c r="C2481" t="str">
        <f t="shared" si="415"/>
        <v>ODS13«</v>
      </c>
      <c r="D2481" s="8" t="s">
        <v>21</v>
      </c>
      <c r="E2481" s="8"/>
      <c r="F2481" s="2">
        <v>0.4</v>
      </c>
      <c r="G2481" s="2">
        <v>0.4</v>
      </c>
      <c r="H2481" s="2">
        <v>0.4</v>
      </c>
      <c r="I2481" s="2">
        <v>4</v>
      </c>
      <c r="J2481" s="2">
        <v>3.9</v>
      </c>
      <c r="K2481" s="2">
        <v>3.8</v>
      </c>
      <c r="L2481" s="2">
        <v>3.7</v>
      </c>
      <c r="M2481" s="2"/>
      <c r="N2481">
        <f>(L2481/G2481)^(1/5)-1</f>
        <v>0.56037271142430223</v>
      </c>
      <c r="O2481">
        <f t="shared" si="416"/>
        <v>56.037271142430221</v>
      </c>
      <c r="P2481">
        <f t="shared" si="417"/>
        <v>5</v>
      </c>
      <c r="Q2481">
        <f t="shared" si="418"/>
        <v>90.9</v>
      </c>
      <c r="R2481">
        <f t="shared" si="419"/>
        <v>3.7</v>
      </c>
      <c r="S2481" s="3">
        <f>(L2481-R2481)/(Q2481-R2481)*100</f>
        <v>0</v>
      </c>
    </row>
    <row r="2482" spans="1:19" ht="14.45" x14ac:dyDescent="0.3">
      <c r="A2482">
        <v>13</v>
      </c>
      <c r="C2482" t="str">
        <f t="shared" si="415"/>
        <v>ODS13«</v>
      </c>
      <c r="D2482" s="8" t="s">
        <v>22</v>
      </c>
      <c r="E2482" s="8"/>
      <c r="F2482" s="2">
        <v>27.9</v>
      </c>
      <c r="G2482" s="2">
        <v>27.6</v>
      </c>
      <c r="H2482" s="2">
        <v>27.4</v>
      </c>
      <c r="I2482" s="2">
        <v>27</v>
      </c>
      <c r="J2482" s="2">
        <v>26.7</v>
      </c>
      <c r="K2482" s="2">
        <v>27.9</v>
      </c>
      <c r="L2482" s="2">
        <v>26.8</v>
      </c>
      <c r="M2482" s="2"/>
      <c r="N2482">
        <f>(L2482/G2482)^(1/5)-1</f>
        <v>-5.8655073894986476E-3</v>
      </c>
      <c r="O2482">
        <f t="shared" si="416"/>
        <v>-0.58655073894986476</v>
      </c>
      <c r="P2482">
        <f t="shared" si="417"/>
        <v>-1.4663768473746619</v>
      </c>
      <c r="Q2482">
        <f t="shared" si="418"/>
        <v>90.9</v>
      </c>
      <c r="R2482">
        <f t="shared" si="419"/>
        <v>3.7</v>
      </c>
      <c r="S2482" s="3">
        <f>(L2482-R2482)/(Q2482-R2482)*100</f>
        <v>26.490825688073393</v>
      </c>
    </row>
    <row r="2483" spans="1:19" ht="14.45" x14ac:dyDescent="0.3">
      <c r="A2483">
        <v>13</v>
      </c>
      <c r="C2483" t="str">
        <f t="shared" si="415"/>
        <v>ODS13«</v>
      </c>
      <c r="D2483" s="8" t="s">
        <v>23</v>
      </c>
      <c r="E2483" s="8"/>
      <c r="F2483" s="2">
        <v>23.2</v>
      </c>
      <c r="G2483" s="2">
        <v>25</v>
      </c>
      <c r="H2483" s="2">
        <v>24.6</v>
      </c>
      <c r="I2483" s="2">
        <v>25.9</v>
      </c>
      <c r="J2483" s="2">
        <v>27.6</v>
      </c>
      <c r="K2483" s="2">
        <v>28.1</v>
      </c>
      <c r="L2483" s="2">
        <v>27.9</v>
      </c>
      <c r="M2483" s="2"/>
      <c r="N2483">
        <f>(L2483/G2483)^(1/5)-1</f>
        <v>2.2192850185549728E-2</v>
      </c>
      <c r="O2483">
        <f t="shared" si="416"/>
        <v>2.2192850185549728</v>
      </c>
      <c r="P2483">
        <f t="shared" si="417"/>
        <v>5</v>
      </c>
      <c r="Q2483">
        <f t="shared" si="418"/>
        <v>90.9</v>
      </c>
      <c r="R2483">
        <f t="shared" si="419"/>
        <v>3.7</v>
      </c>
      <c r="S2483" s="3">
        <f>(L2483-R2483)/(Q2483-R2483)*100</f>
        <v>27.75229357798165</v>
      </c>
    </row>
    <row r="2484" spans="1:19" ht="14.45" x14ac:dyDescent="0.3">
      <c r="A2484">
        <v>13</v>
      </c>
      <c r="C2484" t="str">
        <f t="shared" si="415"/>
        <v>ODS13«</v>
      </c>
      <c r="D2484" s="8" t="s">
        <v>24</v>
      </c>
      <c r="E2484" s="8"/>
      <c r="F2484" s="2">
        <v>9.1</v>
      </c>
      <c r="G2484" s="2">
        <v>9.1</v>
      </c>
      <c r="H2484" s="2">
        <v>9.8000000000000007</v>
      </c>
      <c r="I2484" s="2">
        <v>11.5</v>
      </c>
      <c r="J2484" s="2">
        <v>11.4</v>
      </c>
      <c r="K2484" s="2">
        <v>12.4</v>
      </c>
      <c r="L2484" s="2">
        <v>13.1</v>
      </c>
      <c r="M2484" s="2"/>
      <c r="N2484">
        <f>(L2484/G2484)^(1/5)-1</f>
        <v>7.5588080185412077E-2</v>
      </c>
      <c r="O2484">
        <f t="shared" si="416"/>
        <v>7.5588080185412077</v>
      </c>
      <c r="P2484">
        <f t="shared" si="417"/>
        <v>5</v>
      </c>
      <c r="Q2484">
        <f t="shared" si="418"/>
        <v>90.9</v>
      </c>
      <c r="R2484">
        <f t="shared" si="419"/>
        <v>3.7</v>
      </c>
      <c r="S2484" s="3">
        <f>(L2484-R2484)/(Q2484-R2484)*100</f>
        <v>10.779816513761466</v>
      </c>
    </row>
    <row r="2485" spans="1:19" ht="14.45" x14ac:dyDescent="0.3">
      <c r="A2485">
        <v>13</v>
      </c>
      <c r="C2485" t="str">
        <f t="shared" si="415"/>
        <v>ODS13«</v>
      </c>
      <c r="D2485" s="8" t="s">
        <v>25</v>
      </c>
      <c r="E2485" s="8"/>
      <c r="F2485" s="2">
        <v>23.1</v>
      </c>
      <c r="G2485" s="2">
        <v>52.3</v>
      </c>
      <c r="H2485" s="2">
        <v>57.7</v>
      </c>
      <c r="I2485" s="2">
        <v>58.4</v>
      </c>
      <c r="J2485" s="2">
        <v>59.8</v>
      </c>
      <c r="K2485" s="2">
        <v>60.1</v>
      </c>
      <c r="L2485" s="2">
        <v>63.6</v>
      </c>
      <c r="M2485" s="2"/>
      <c r="N2485">
        <f>(L2485/G2485)^(1/5)-1</f>
        <v>3.9898819891981852E-2</v>
      </c>
      <c r="O2485">
        <f t="shared" si="416"/>
        <v>3.9898819891981852</v>
      </c>
      <c r="P2485">
        <f t="shared" si="417"/>
        <v>5</v>
      </c>
      <c r="Q2485">
        <f t="shared" si="418"/>
        <v>90.9</v>
      </c>
      <c r="R2485">
        <f t="shared" si="419"/>
        <v>3.7</v>
      </c>
      <c r="S2485" s="3">
        <f>(L2485-R2485)/(Q2485-R2485)*100</f>
        <v>68.692660550458712</v>
      </c>
    </row>
    <row r="2486" spans="1:19" ht="14.45" x14ac:dyDescent="0.3">
      <c r="A2486">
        <v>13</v>
      </c>
      <c r="C2486" t="str">
        <f t="shared" si="415"/>
        <v>ODS13«</v>
      </c>
      <c r="D2486" s="8" t="s">
        <v>26</v>
      </c>
      <c r="E2486" s="8"/>
      <c r="F2486" s="2">
        <v>3.1</v>
      </c>
      <c r="G2486" s="2">
        <v>3</v>
      </c>
      <c r="H2486" s="2">
        <v>15.2</v>
      </c>
      <c r="I2486" s="2">
        <v>16.399999999999999</v>
      </c>
      <c r="J2486" s="2">
        <v>20.3</v>
      </c>
      <c r="K2486" s="2">
        <v>20.399999999999999</v>
      </c>
      <c r="L2486" s="2">
        <v>20.8</v>
      </c>
      <c r="M2486" s="2"/>
      <c r="N2486">
        <f>(L2486/G2486)^(1/5)-1</f>
        <v>0.47295139493550709</v>
      </c>
      <c r="O2486">
        <f t="shared" si="416"/>
        <v>47.295139493550707</v>
      </c>
      <c r="P2486">
        <f t="shared" si="417"/>
        <v>5</v>
      </c>
      <c r="Q2486">
        <f t="shared" si="418"/>
        <v>90.9</v>
      </c>
      <c r="R2486">
        <f t="shared" si="419"/>
        <v>3.7</v>
      </c>
      <c r="S2486" s="3">
        <f>(L2486-R2486)/(Q2486-R2486)*100</f>
        <v>19.610091743119266</v>
      </c>
    </row>
    <row r="2487" spans="1:19" ht="14.45" x14ac:dyDescent="0.3">
      <c r="A2487">
        <v>13</v>
      </c>
      <c r="C2487" t="str">
        <f t="shared" si="415"/>
        <v>ODS13«</v>
      </c>
      <c r="D2487" s="8" t="s">
        <v>27</v>
      </c>
      <c r="E2487" s="8"/>
      <c r="F2487" s="2">
        <v>29.9</v>
      </c>
      <c r="G2487" s="2">
        <v>31.9</v>
      </c>
      <c r="H2487" s="2">
        <v>32.9</v>
      </c>
      <c r="I2487" s="2">
        <v>37.700000000000003</v>
      </c>
      <c r="J2487" s="2">
        <v>38.299999999999997</v>
      </c>
      <c r="K2487" s="2">
        <v>39.9</v>
      </c>
      <c r="L2487" s="2">
        <v>40.1</v>
      </c>
      <c r="M2487" s="2"/>
      <c r="N2487">
        <f>(L2487/G2487)^(1/5)-1</f>
        <v>4.6816930274586444E-2</v>
      </c>
      <c r="O2487">
        <f t="shared" si="416"/>
        <v>4.6816930274586444</v>
      </c>
      <c r="P2487">
        <f t="shared" si="417"/>
        <v>5</v>
      </c>
      <c r="Q2487">
        <f t="shared" si="418"/>
        <v>90.9</v>
      </c>
      <c r="R2487">
        <f t="shared" si="419"/>
        <v>3.7</v>
      </c>
      <c r="S2487" s="3">
        <f>(L2487-R2487)/(Q2487-R2487)*100</f>
        <v>41.743119266055047</v>
      </c>
    </row>
    <row r="2488" spans="1:19" ht="14.45" x14ac:dyDescent="0.3">
      <c r="A2488">
        <v>13</v>
      </c>
      <c r="C2488" t="str">
        <f t="shared" si="415"/>
        <v>ODS13«</v>
      </c>
      <c r="D2488" s="8" t="s">
        <v>28</v>
      </c>
      <c r="E2488" s="8"/>
      <c r="F2488" s="2">
        <v>43.7</v>
      </c>
      <c r="G2488" s="2">
        <v>44.5</v>
      </c>
      <c r="H2488" s="2">
        <v>44.9</v>
      </c>
      <c r="I2488" s="2">
        <v>46.1</v>
      </c>
      <c r="J2488" s="2">
        <v>46.1</v>
      </c>
      <c r="K2488" s="2">
        <v>48.9</v>
      </c>
      <c r="L2488" s="2">
        <v>48.4</v>
      </c>
      <c r="M2488" s="2"/>
      <c r="N2488">
        <f>(L2488/G2488)^(1/5)-1</f>
        <v>1.6944074514743113E-2</v>
      </c>
      <c r="O2488">
        <f t="shared" si="416"/>
        <v>1.6944074514743113</v>
      </c>
      <c r="P2488">
        <f t="shared" si="417"/>
        <v>4.2360186286857786</v>
      </c>
      <c r="Q2488">
        <f t="shared" si="418"/>
        <v>90.9</v>
      </c>
      <c r="R2488">
        <f t="shared" si="419"/>
        <v>3.7</v>
      </c>
      <c r="S2488" s="3">
        <f>(L2488-R2488)/(Q2488-R2488)*100</f>
        <v>51.261467889908253</v>
      </c>
    </row>
    <row r="2489" spans="1:19" ht="14.45" x14ac:dyDescent="0.3">
      <c r="A2489">
        <v>13</v>
      </c>
      <c r="C2489" t="str">
        <f t="shared" si="415"/>
        <v>ODS13«</v>
      </c>
      <c r="D2489" s="8" t="s">
        <v>29</v>
      </c>
      <c r="E2489" s="8"/>
      <c r="F2489" s="2">
        <v>31.7</v>
      </c>
      <c r="G2489" s="2">
        <v>34.799999999999997</v>
      </c>
      <c r="H2489" s="2">
        <v>36.4</v>
      </c>
      <c r="I2489" s="2">
        <v>38.700000000000003</v>
      </c>
      <c r="J2489" s="2">
        <v>40.1</v>
      </c>
      <c r="K2489" s="2">
        <v>41.2</v>
      </c>
      <c r="L2489" s="2">
        <v>41.6</v>
      </c>
      <c r="M2489" s="2"/>
      <c r="N2489">
        <f>(L2489/G2489)^(1/5)-1</f>
        <v>3.634132731704387E-2</v>
      </c>
      <c r="O2489">
        <f t="shared" si="416"/>
        <v>3.634132731704387</v>
      </c>
      <c r="P2489">
        <f t="shared" si="417"/>
        <v>5</v>
      </c>
      <c r="Q2489">
        <f t="shared" si="418"/>
        <v>90.9</v>
      </c>
      <c r="R2489">
        <f t="shared" si="419"/>
        <v>3.7</v>
      </c>
      <c r="S2489" s="3">
        <f>(L2489-R2489)/(Q2489-R2489)*100</f>
        <v>43.463302752293572</v>
      </c>
    </row>
    <row r="2490" spans="1:19" ht="14.45" x14ac:dyDescent="0.3">
      <c r="A2490">
        <v>14</v>
      </c>
      <c r="C2490" t="str">
        <f t="shared" si="415"/>
        <v>ODS14«</v>
      </c>
      <c r="D2490" s="1" t="s">
        <v>116</v>
      </c>
      <c r="E2490" s="1"/>
      <c r="F2490" s="2"/>
      <c r="G2490" s="2"/>
      <c r="H2490" s="2"/>
      <c r="I2490" s="2"/>
      <c r="J2490" s="2"/>
      <c r="K2490" s="2"/>
      <c r="L2490" s="2"/>
      <c r="M2490" s="2"/>
      <c r="S2490" s="3"/>
    </row>
    <row r="2491" spans="1:19" ht="14.45" x14ac:dyDescent="0.3">
      <c r="A2491">
        <v>14</v>
      </c>
      <c r="C2491" t="str">
        <f t="shared" si="415"/>
        <v>ODS14«</v>
      </c>
      <c r="D2491" s="7" t="s">
        <v>118</v>
      </c>
      <c r="E2491" s="7"/>
      <c r="F2491" s="2"/>
      <c r="G2491" s="2"/>
      <c r="H2491" s="2"/>
      <c r="I2491" s="2"/>
      <c r="J2491" s="2"/>
      <c r="K2491" s="2"/>
      <c r="L2491" s="2"/>
      <c r="M2491" s="2"/>
      <c r="S2491" s="3"/>
    </row>
    <row r="2492" spans="1:19" ht="14.45" x14ac:dyDescent="0.3">
      <c r="A2492">
        <v>14</v>
      </c>
      <c r="C2492" t="str">
        <f t="shared" si="415"/>
        <v>ODS14«</v>
      </c>
      <c r="D2492" s="8" t="s">
        <v>29</v>
      </c>
      <c r="E2492" s="8"/>
      <c r="F2492" s="2"/>
      <c r="G2492" s="2"/>
      <c r="H2492" s="2"/>
      <c r="I2492" s="2"/>
      <c r="J2492" s="2"/>
      <c r="K2492" s="2"/>
      <c r="L2492" s="2"/>
      <c r="M2492" s="2"/>
      <c r="S2492" s="3"/>
    </row>
    <row r="2493" spans="1:19" ht="14.45" x14ac:dyDescent="0.3">
      <c r="A2493">
        <v>14</v>
      </c>
      <c r="B2493">
        <v>6</v>
      </c>
      <c r="C2493" t="str">
        <f t="shared" si="415"/>
        <v>ODS14« e ODS6«</v>
      </c>
      <c r="D2493" s="7" t="s">
        <v>121</v>
      </c>
      <c r="E2493" s="7"/>
      <c r="F2493" s="2"/>
      <c r="G2493" s="2"/>
      <c r="H2493" s="2"/>
      <c r="I2493" s="2"/>
      <c r="J2493" s="2"/>
      <c r="K2493" s="2"/>
      <c r="L2493" s="2"/>
      <c r="M2493" s="2"/>
      <c r="O2493" t="s">
        <v>195</v>
      </c>
      <c r="S2493" s="3"/>
    </row>
    <row r="2494" spans="1:19" ht="14.45" x14ac:dyDescent="0.3">
      <c r="A2494">
        <v>14</v>
      </c>
      <c r="B2494">
        <v>6</v>
      </c>
      <c r="C2494" t="str">
        <f t="shared" si="415"/>
        <v>ODS14« e ODS6«</v>
      </c>
      <c r="D2494" s="8" t="s">
        <v>2</v>
      </c>
      <c r="E2494" s="8"/>
      <c r="F2494" s="2">
        <v>171.04</v>
      </c>
      <c r="G2494" s="2">
        <v>171.01</v>
      </c>
      <c r="H2494" s="2">
        <v>169.3</v>
      </c>
      <c r="I2494" s="2">
        <v>173.16</v>
      </c>
      <c r="J2494" s="2">
        <v>175.81</v>
      </c>
      <c r="K2494" s="2">
        <v>179.64</v>
      </c>
      <c r="L2494" s="2">
        <v>180.31</v>
      </c>
      <c r="M2494" s="2"/>
      <c r="N2494">
        <f>(L2494/G2494)^(1/5)-1</f>
        <v>1.0647395843099261E-2</v>
      </c>
      <c r="O2494">
        <f>N2494*100</f>
        <v>1.0647395843099261</v>
      </c>
      <c r="P2494">
        <f t="shared" ref="P2494:P2521" si="420">IF(O2494&lt;-2,-5,IF(O2494&gt;2,5,2.5*O2494))</f>
        <v>2.6618489607748153</v>
      </c>
      <c r="Q2494">
        <f>MAX($L$2494:$L$2520)</f>
        <v>185.15</v>
      </c>
      <c r="R2494">
        <f>MIN($L$2494:$L$2520)</f>
        <v>48.19</v>
      </c>
      <c r="S2494" s="3">
        <f>(L2494-R2494)/(Q2494-R2494)*100</f>
        <v>96.466121495327101</v>
      </c>
    </row>
    <row r="2495" spans="1:19" ht="14.45" x14ac:dyDescent="0.3">
      <c r="A2495">
        <v>14</v>
      </c>
      <c r="B2495">
        <v>6</v>
      </c>
      <c r="C2495" t="str">
        <f t="shared" si="415"/>
        <v>ODS14« e ODS6«</v>
      </c>
      <c r="D2495" s="8" t="s">
        <v>3</v>
      </c>
      <c r="E2495" s="8"/>
      <c r="F2495" s="2">
        <v>87.59</v>
      </c>
      <c r="G2495" s="2">
        <v>88.72</v>
      </c>
      <c r="H2495" s="2">
        <v>90.2</v>
      </c>
      <c r="I2495" s="2">
        <v>95.08</v>
      </c>
      <c r="J2495" s="2">
        <v>95.06</v>
      </c>
      <c r="K2495" s="2">
        <v>97.34</v>
      </c>
      <c r="L2495" s="2">
        <v>98.47</v>
      </c>
      <c r="M2495" s="2"/>
      <c r="N2495">
        <f>(L2495/G2495)^(1/5)-1</f>
        <v>2.1072267774557396E-2</v>
      </c>
      <c r="O2495">
        <f t="shared" ref="O2495:O2521" si="421">N2495*100</f>
        <v>2.1072267774557396</v>
      </c>
      <c r="P2495">
        <f t="shared" si="420"/>
        <v>5</v>
      </c>
      <c r="Q2495">
        <f t="shared" ref="Q2495:Q2521" si="422">MAX($L$2494:$L$2520)</f>
        <v>185.15</v>
      </c>
      <c r="R2495">
        <f t="shared" ref="R2495:R2521" si="423">MIN($L$2494:$L$2520)</f>
        <v>48.19</v>
      </c>
      <c r="S2495" s="3">
        <f>(L2495-R2495)/(Q2495-R2495)*100</f>
        <v>36.711448598130843</v>
      </c>
    </row>
    <row r="2496" spans="1:19" ht="14.45" x14ac:dyDescent="0.3">
      <c r="A2496">
        <v>14</v>
      </c>
      <c r="B2496">
        <v>6</v>
      </c>
      <c r="C2496" t="str">
        <f t="shared" si="415"/>
        <v>ODS14« e ODS6«</v>
      </c>
      <c r="D2496" s="8" t="s">
        <v>4</v>
      </c>
      <c r="E2496" s="8"/>
      <c r="F2496" s="2">
        <v>118.03999999999999</v>
      </c>
      <c r="G2496" s="2">
        <v>149.93</v>
      </c>
      <c r="H2496" s="2">
        <v>157.9</v>
      </c>
      <c r="I2496" s="2">
        <v>172.17000000000002</v>
      </c>
      <c r="J2496" s="2">
        <v>176.93</v>
      </c>
      <c r="K2496" s="2">
        <v>179.81</v>
      </c>
      <c r="L2496" s="2">
        <v>175.7</v>
      </c>
      <c r="M2496" s="2"/>
      <c r="N2496">
        <f>(L2496/G2496)^(1/5)-1</f>
        <v>3.2230397297408286E-2</v>
      </c>
      <c r="O2496">
        <f t="shared" si="421"/>
        <v>3.2230397297408286</v>
      </c>
      <c r="P2496">
        <f t="shared" si="420"/>
        <v>5</v>
      </c>
      <c r="Q2496">
        <f t="shared" si="422"/>
        <v>185.15</v>
      </c>
      <c r="R2496">
        <f t="shared" si="423"/>
        <v>48.19</v>
      </c>
      <c r="S2496" s="3">
        <f>(L2496-R2496)/(Q2496-R2496)*100</f>
        <v>93.100175233644848</v>
      </c>
    </row>
    <row r="2497" spans="1:19" ht="14.45" x14ac:dyDescent="0.3">
      <c r="A2497">
        <v>14</v>
      </c>
      <c r="B2497">
        <v>6</v>
      </c>
      <c r="C2497" t="str">
        <f t="shared" si="415"/>
        <v>ODS14« e ODS6«</v>
      </c>
      <c r="D2497" s="8" t="s">
        <v>5</v>
      </c>
      <c r="E2497" s="8"/>
      <c r="F2497" s="2">
        <v>140.56</v>
      </c>
      <c r="G2497" s="2">
        <v>172.22</v>
      </c>
      <c r="H2497" s="2">
        <v>170</v>
      </c>
      <c r="I2497" s="2">
        <v>163.32999999999998</v>
      </c>
      <c r="J2497" s="2">
        <v>70.05</v>
      </c>
      <c r="K2497" s="2">
        <v>78.849999999999994</v>
      </c>
      <c r="L2497" s="2">
        <v>92.03</v>
      </c>
      <c r="M2497" s="2"/>
      <c r="N2497">
        <f>(L2497/G2497)^(1/5)-1</f>
        <v>-0.11779570576826204</v>
      </c>
      <c r="O2497">
        <f t="shared" si="421"/>
        <v>-11.779570576826204</v>
      </c>
      <c r="P2497">
        <f t="shared" si="420"/>
        <v>-5</v>
      </c>
      <c r="Q2497">
        <f t="shared" si="422"/>
        <v>185.15</v>
      </c>
      <c r="R2497">
        <f t="shared" si="423"/>
        <v>48.19</v>
      </c>
      <c r="S2497" s="3">
        <f>(L2497-R2497)/(Q2497-R2497)*100</f>
        <v>32.009345794392523</v>
      </c>
    </row>
    <row r="2498" spans="1:19" ht="14.45" x14ac:dyDescent="0.3">
      <c r="A2498">
        <v>14</v>
      </c>
      <c r="B2498">
        <v>6</v>
      </c>
      <c r="C2498" t="str">
        <f t="shared" si="415"/>
        <v>ODS14« e ODS6«</v>
      </c>
      <c r="D2498" s="8" t="s">
        <v>6</v>
      </c>
      <c r="E2498" s="8"/>
      <c r="F2498" s="2">
        <v>100</v>
      </c>
      <c r="G2498" s="2">
        <v>100</v>
      </c>
      <c r="H2498" s="2">
        <v>99.1</v>
      </c>
      <c r="I2498" s="2">
        <v>99.12</v>
      </c>
      <c r="J2498" s="2">
        <v>97.35</v>
      </c>
      <c r="K2498" s="2">
        <v>99.12</v>
      </c>
      <c r="L2498" s="2">
        <v>99.12</v>
      </c>
      <c r="M2498" s="2"/>
      <c r="N2498">
        <f>(L2498/G2498)^(1/5)-1</f>
        <v>-1.7662281135107927E-3</v>
      </c>
      <c r="O2498">
        <f t="shared" si="421"/>
        <v>-0.17662281135107927</v>
      </c>
      <c r="P2498">
        <f t="shared" si="420"/>
        <v>-0.44155702837769817</v>
      </c>
      <c r="Q2498">
        <f t="shared" si="422"/>
        <v>185.15</v>
      </c>
      <c r="R2498">
        <f t="shared" si="423"/>
        <v>48.19</v>
      </c>
      <c r="S2498" s="3">
        <f>(L2498-R2498)/(Q2498-R2498)*100</f>
        <v>37.186039719626166</v>
      </c>
    </row>
    <row r="2499" spans="1:19" ht="14.45" x14ac:dyDescent="0.3">
      <c r="A2499">
        <v>14</v>
      </c>
      <c r="B2499">
        <v>6</v>
      </c>
      <c r="C2499" t="str">
        <f t="shared" si="415"/>
        <v>ODS14« e ODS6«</v>
      </c>
      <c r="D2499" s="8" t="s">
        <v>7</v>
      </c>
      <c r="E2499" s="8"/>
      <c r="F2499" s="2">
        <v>132.93</v>
      </c>
      <c r="G2499" s="2">
        <v>107.52</v>
      </c>
      <c r="H2499" s="2">
        <v>111.39999999999999</v>
      </c>
      <c r="I2499" s="2">
        <v>111.23</v>
      </c>
      <c r="J2499" s="2">
        <v>110.60000000000001</v>
      </c>
      <c r="K2499" s="2">
        <v>147.47</v>
      </c>
      <c r="L2499" s="2">
        <v>118.43</v>
      </c>
      <c r="M2499" s="2"/>
      <c r="N2499">
        <f>(L2499/G2499)^(1/5)-1</f>
        <v>1.9517053685478292E-2</v>
      </c>
      <c r="O2499">
        <f t="shared" si="421"/>
        <v>1.9517053685478292</v>
      </c>
      <c r="P2499">
        <f t="shared" si="420"/>
        <v>4.8792634213695729</v>
      </c>
      <c r="Q2499">
        <f t="shared" si="422"/>
        <v>185.15</v>
      </c>
      <c r="R2499">
        <f t="shared" si="423"/>
        <v>48.19</v>
      </c>
      <c r="S2499" s="3">
        <f>(L2499-R2499)/(Q2499-R2499)*100</f>
        <v>51.285046728971963</v>
      </c>
    </row>
    <row r="2500" spans="1:19" ht="14.45" x14ac:dyDescent="0.3">
      <c r="A2500">
        <v>14</v>
      </c>
      <c r="B2500">
        <v>6</v>
      </c>
      <c r="C2500" t="str">
        <f t="shared" si="415"/>
        <v>ODS14« e ODS6«</v>
      </c>
      <c r="D2500" s="8" t="s">
        <v>8</v>
      </c>
      <c r="E2500" s="8"/>
      <c r="F2500" s="2">
        <v>169.05</v>
      </c>
      <c r="G2500" s="2">
        <v>171.91</v>
      </c>
      <c r="H2500" s="2">
        <v>180</v>
      </c>
      <c r="I2500" s="2">
        <v>176.53</v>
      </c>
      <c r="J2500" s="2">
        <v>178.88</v>
      </c>
      <c r="K2500" s="2">
        <v>179.05</v>
      </c>
      <c r="L2500" s="2">
        <v>181.64</v>
      </c>
      <c r="M2500" s="2"/>
      <c r="N2500">
        <f>(L2500/G2500)^(1/5)-1</f>
        <v>1.1071969986841346E-2</v>
      </c>
      <c r="O2500">
        <f t="shared" si="421"/>
        <v>1.1071969986841346</v>
      </c>
      <c r="P2500">
        <f t="shared" si="420"/>
        <v>2.7679924967103364</v>
      </c>
      <c r="Q2500">
        <f t="shared" si="422"/>
        <v>185.15</v>
      </c>
      <c r="R2500">
        <f t="shared" si="423"/>
        <v>48.19</v>
      </c>
      <c r="S2500" s="3">
        <f>(L2500-R2500)/(Q2500-R2500)*100</f>
        <v>97.437207943925216</v>
      </c>
    </row>
    <row r="2501" spans="1:19" ht="14.45" x14ac:dyDescent="0.3">
      <c r="A2501">
        <v>14</v>
      </c>
      <c r="B2501">
        <v>6</v>
      </c>
      <c r="C2501" t="str">
        <f t="shared" si="415"/>
        <v>ODS14« e ODS6«</v>
      </c>
      <c r="D2501" s="8" t="s">
        <v>9</v>
      </c>
      <c r="E2501" s="8"/>
      <c r="F2501" s="2">
        <v>72.73</v>
      </c>
      <c r="G2501" s="2">
        <v>57.58</v>
      </c>
      <c r="H2501" s="2">
        <v>48.5</v>
      </c>
      <c r="I2501" s="2">
        <v>63.64</v>
      </c>
      <c r="J2501" s="2">
        <v>59.38</v>
      </c>
      <c r="K2501" s="2">
        <v>56.25</v>
      </c>
      <c r="L2501" s="2">
        <v>62.5</v>
      </c>
      <c r="M2501" s="2"/>
      <c r="N2501">
        <f>(L2501/G2501)^(1/5)-1</f>
        <v>1.6533443629268563E-2</v>
      </c>
      <c r="O2501">
        <f t="shared" si="421"/>
        <v>1.6533443629268563</v>
      </c>
      <c r="P2501">
        <f t="shared" si="420"/>
        <v>4.1333609073171402</v>
      </c>
      <c r="Q2501">
        <f t="shared" si="422"/>
        <v>185.15</v>
      </c>
      <c r="R2501">
        <f t="shared" si="423"/>
        <v>48.19</v>
      </c>
      <c r="S2501" s="3">
        <f>(L2501-R2501)/(Q2501-R2501)*100</f>
        <v>10.448306074766355</v>
      </c>
    </row>
    <row r="2502" spans="1:19" ht="14.45" x14ac:dyDescent="0.3">
      <c r="A2502">
        <v>14</v>
      </c>
      <c r="B2502">
        <v>6</v>
      </c>
      <c r="C2502" t="str">
        <f t="shared" si="415"/>
        <v>ODS14« e ODS6«</v>
      </c>
      <c r="D2502" s="8" t="s">
        <v>10</v>
      </c>
      <c r="E2502" s="8"/>
      <c r="F2502" s="2">
        <v>153.85</v>
      </c>
      <c r="G2502" s="2">
        <v>142.31</v>
      </c>
      <c r="H2502" s="2">
        <v>146.19999999999999</v>
      </c>
      <c r="I2502" s="2">
        <v>153.85</v>
      </c>
      <c r="J2502" s="2">
        <v>153.85</v>
      </c>
      <c r="K2502" s="2">
        <v>176.92000000000002</v>
      </c>
      <c r="L2502" s="2">
        <v>164.47</v>
      </c>
      <c r="M2502" s="2"/>
      <c r="N2502">
        <f>(L2502/G2502)^(1/5)-1</f>
        <v>2.9367031908407615E-2</v>
      </c>
      <c r="O2502">
        <f t="shared" si="421"/>
        <v>2.9367031908407615</v>
      </c>
      <c r="P2502">
        <f t="shared" si="420"/>
        <v>5</v>
      </c>
      <c r="Q2502">
        <f t="shared" si="422"/>
        <v>185.15</v>
      </c>
      <c r="R2502">
        <f t="shared" si="423"/>
        <v>48.19</v>
      </c>
      <c r="S2502" s="3">
        <f>(L2502-R2502)/(Q2502-R2502)*100</f>
        <v>84.900700934579433</v>
      </c>
    </row>
    <row r="2503" spans="1:19" ht="14.45" x14ac:dyDescent="0.3">
      <c r="A2503">
        <v>14</v>
      </c>
      <c r="B2503">
        <v>6</v>
      </c>
      <c r="C2503" t="str">
        <f t="shared" si="415"/>
        <v>ODS14« e ODS6«</v>
      </c>
      <c r="D2503" s="8" t="s">
        <v>11</v>
      </c>
      <c r="E2503" s="8"/>
      <c r="F2503" s="2">
        <v>137.63999999999999</v>
      </c>
      <c r="G2503" s="2">
        <v>135.20999999999998</v>
      </c>
      <c r="H2503" s="2">
        <v>139</v>
      </c>
      <c r="I2503" s="2">
        <v>138.87</v>
      </c>
      <c r="J2503" s="2">
        <v>138.34</v>
      </c>
      <c r="K2503" s="2">
        <v>140.5</v>
      </c>
      <c r="L2503" s="2">
        <v>145.5</v>
      </c>
      <c r="M2503" s="2"/>
      <c r="N2503">
        <f>(L2503/G2503)^(1/5)-1</f>
        <v>1.4777515838149125E-2</v>
      </c>
      <c r="O2503">
        <f t="shared" si="421"/>
        <v>1.4777515838149125</v>
      </c>
      <c r="P2503">
        <f t="shared" si="420"/>
        <v>3.6943789595372811</v>
      </c>
      <c r="Q2503">
        <f t="shared" si="422"/>
        <v>185.15</v>
      </c>
      <c r="R2503">
        <f t="shared" si="423"/>
        <v>48.19</v>
      </c>
      <c r="S2503" s="3">
        <f>(L2503-R2503)/(Q2503-R2503)*100</f>
        <v>71.049941588785046</v>
      </c>
    </row>
    <row r="2504" spans="1:19" ht="14.45" x14ac:dyDescent="0.3">
      <c r="A2504">
        <v>14</v>
      </c>
      <c r="B2504">
        <v>6</v>
      </c>
      <c r="C2504" t="str">
        <f t="shared" si="415"/>
        <v>ODS14« e ODS6«</v>
      </c>
      <c r="D2504" s="8" t="s">
        <v>12</v>
      </c>
      <c r="E2504" s="8"/>
      <c r="F2504" s="2">
        <v>127.5</v>
      </c>
      <c r="G2504" s="2">
        <v>122.22999999999999</v>
      </c>
      <c r="H2504" s="2">
        <v>125.9</v>
      </c>
      <c r="I2504" s="2">
        <v>133.33000000000001</v>
      </c>
      <c r="J2504" s="2">
        <v>125.91999999999999</v>
      </c>
      <c r="K2504" s="2">
        <v>133.34</v>
      </c>
      <c r="L2504" s="2">
        <v>125.91999999999999</v>
      </c>
      <c r="M2504" s="2"/>
      <c r="N2504">
        <f>(L2504/G2504)^(1/5)-1</f>
        <v>5.9661809594933057E-3</v>
      </c>
      <c r="O2504">
        <f t="shared" si="421"/>
        <v>0.59661809594933057</v>
      </c>
      <c r="P2504">
        <f t="shared" si="420"/>
        <v>1.4915452398733264</v>
      </c>
      <c r="Q2504">
        <f t="shared" si="422"/>
        <v>185.15</v>
      </c>
      <c r="R2504">
        <f t="shared" si="423"/>
        <v>48.19</v>
      </c>
      <c r="S2504" s="3">
        <f>(L2504-R2504)/(Q2504-R2504)*100</f>
        <v>56.753796728971949</v>
      </c>
    </row>
    <row r="2505" spans="1:19" ht="14.45" x14ac:dyDescent="0.3">
      <c r="A2505">
        <v>14</v>
      </c>
      <c r="B2505">
        <v>6</v>
      </c>
      <c r="C2505" t="str">
        <f t="shared" si="415"/>
        <v>ODS14« e ODS6«</v>
      </c>
      <c r="D2505" s="8" t="s">
        <v>13</v>
      </c>
      <c r="E2505" s="8"/>
      <c r="F2505" s="2">
        <v>145.68</v>
      </c>
      <c r="G2505" s="2">
        <v>145.93</v>
      </c>
      <c r="H2505" s="2">
        <v>152.5</v>
      </c>
      <c r="I2505" s="2">
        <v>150.39999999999998</v>
      </c>
      <c r="J2505" s="2">
        <v>160.26999999999998</v>
      </c>
      <c r="K2505" s="2">
        <v>156.9</v>
      </c>
      <c r="L2505" s="2">
        <v>157.84</v>
      </c>
      <c r="M2505" s="2"/>
      <c r="N2505">
        <f>(L2505/G2505)^(1/5)-1</f>
        <v>1.5814710944402011E-2</v>
      </c>
      <c r="O2505">
        <f t="shared" si="421"/>
        <v>1.5814710944402011</v>
      </c>
      <c r="P2505">
        <f t="shared" si="420"/>
        <v>3.9536777361005027</v>
      </c>
      <c r="Q2505">
        <f t="shared" si="422"/>
        <v>185.15</v>
      </c>
      <c r="R2505">
        <f t="shared" si="423"/>
        <v>48.19</v>
      </c>
      <c r="S2505" s="3">
        <f>(L2505-R2505)/(Q2505-R2505)*100</f>
        <v>80.059871495327101</v>
      </c>
    </row>
    <row r="2506" spans="1:19" ht="14.45" x14ac:dyDescent="0.3">
      <c r="A2506">
        <v>14</v>
      </c>
      <c r="B2506">
        <v>6</v>
      </c>
      <c r="C2506" t="str">
        <f t="shared" si="415"/>
        <v>ODS14« e ODS6«</v>
      </c>
      <c r="D2506" s="8" t="s">
        <v>14</v>
      </c>
      <c r="E2506" s="8"/>
      <c r="F2506" s="2">
        <v>143.01</v>
      </c>
      <c r="G2506" s="2">
        <v>147.19999999999999</v>
      </c>
      <c r="H2506" s="2">
        <v>150.5</v>
      </c>
      <c r="I2506" s="2">
        <v>152.32999999999998</v>
      </c>
      <c r="J2506" s="2">
        <v>154.23000000000002</v>
      </c>
      <c r="K2506" s="2">
        <v>156.91</v>
      </c>
      <c r="L2506" s="2">
        <v>157.63999999999999</v>
      </c>
      <c r="M2506" s="2"/>
      <c r="N2506">
        <f>(L2506/G2506)^(1/5)-1</f>
        <v>1.3798684240821313E-2</v>
      </c>
      <c r="O2506">
        <f t="shared" si="421"/>
        <v>1.3798684240821313</v>
      </c>
      <c r="P2506">
        <f t="shared" si="420"/>
        <v>3.4496710602053282</v>
      </c>
      <c r="Q2506">
        <f t="shared" si="422"/>
        <v>185.15</v>
      </c>
      <c r="R2506">
        <f t="shared" si="423"/>
        <v>48.19</v>
      </c>
      <c r="S2506" s="3">
        <f>(L2506-R2506)/(Q2506-R2506)*100</f>
        <v>79.913843457943912</v>
      </c>
    </row>
    <row r="2507" spans="1:19" ht="14.45" x14ac:dyDescent="0.3">
      <c r="A2507">
        <v>14</v>
      </c>
      <c r="B2507">
        <v>6</v>
      </c>
      <c r="C2507" t="str">
        <f t="shared" si="415"/>
        <v>ODS14« e ODS6«</v>
      </c>
      <c r="D2507" s="8" t="s">
        <v>15</v>
      </c>
      <c r="E2507" s="8"/>
      <c r="F2507" s="2">
        <v>126.74</v>
      </c>
      <c r="G2507" s="2">
        <v>147.07</v>
      </c>
      <c r="H2507" s="2">
        <v>197.2</v>
      </c>
      <c r="I2507" s="2">
        <v>147.07999999999998</v>
      </c>
      <c r="J2507" s="2">
        <v>162.66</v>
      </c>
      <c r="K2507" s="2">
        <v>130.44999999999999</v>
      </c>
      <c r="L2507" s="2">
        <v>162.44</v>
      </c>
      <c r="M2507" s="2"/>
      <c r="N2507">
        <f>(L2507/G2507)^(1/5)-1</f>
        <v>2.0078931148520995E-2</v>
      </c>
      <c r="O2507">
        <f t="shared" si="421"/>
        <v>2.0078931148520995</v>
      </c>
      <c r="P2507">
        <f t="shared" si="420"/>
        <v>5</v>
      </c>
      <c r="Q2507">
        <f t="shared" si="422"/>
        <v>185.15</v>
      </c>
      <c r="R2507">
        <f t="shared" si="423"/>
        <v>48.19</v>
      </c>
      <c r="S2507" s="3">
        <f>(L2507-R2507)/(Q2507-R2507)*100</f>
        <v>83.418516355140184</v>
      </c>
    </row>
    <row r="2508" spans="1:19" ht="14.45" x14ac:dyDescent="0.3">
      <c r="A2508">
        <v>14</v>
      </c>
      <c r="B2508">
        <v>6</v>
      </c>
      <c r="C2508" t="str">
        <f t="shared" si="415"/>
        <v>ODS14« e ODS6«</v>
      </c>
      <c r="D2508" s="8" t="s">
        <v>16</v>
      </c>
      <c r="E2508" s="8"/>
      <c r="F2508" s="2">
        <v>53.11</v>
      </c>
      <c r="G2508" s="2">
        <v>63.52</v>
      </c>
      <c r="H2508" s="2">
        <v>68.7</v>
      </c>
      <c r="I2508" s="2">
        <v>70.75</v>
      </c>
      <c r="J2508" s="2">
        <v>70.819999999999993</v>
      </c>
      <c r="K2508" s="2">
        <v>72.33</v>
      </c>
      <c r="L2508" s="2">
        <v>70.819999999999993</v>
      </c>
      <c r="M2508" s="2"/>
      <c r="N2508">
        <f>(L2508/G2508)^(1/5)-1</f>
        <v>2.1995742528014839E-2</v>
      </c>
      <c r="O2508">
        <f t="shared" si="421"/>
        <v>2.1995742528014839</v>
      </c>
      <c r="P2508">
        <f t="shared" si="420"/>
        <v>5</v>
      </c>
      <c r="Q2508">
        <f t="shared" si="422"/>
        <v>185.15</v>
      </c>
      <c r="R2508">
        <f t="shared" si="423"/>
        <v>48.19</v>
      </c>
      <c r="S2508" s="3">
        <f>(L2508-R2508)/(Q2508-R2508)*100</f>
        <v>16.523072429906538</v>
      </c>
    </row>
    <row r="2509" spans="1:19" ht="14.45" x14ac:dyDescent="0.3">
      <c r="A2509">
        <v>14</v>
      </c>
      <c r="B2509">
        <v>6</v>
      </c>
      <c r="C2509" t="str">
        <f t="shared" si="415"/>
        <v>ODS14« e ODS6«</v>
      </c>
      <c r="D2509" s="8" t="s">
        <v>17</v>
      </c>
      <c r="E2509" s="8"/>
      <c r="F2509" s="2">
        <v>162.69999999999999</v>
      </c>
      <c r="G2509" s="2">
        <v>163.69</v>
      </c>
      <c r="H2509" s="2">
        <v>161.60000000000002</v>
      </c>
      <c r="I2509" s="2">
        <v>160.65</v>
      </c>
      <c r="J2509" s="2">
        <v>159.57</v>
      </c>
      <c r="K2509" s="2">
        <v>158.74</v>
      </c>
      <c r="L2509" s="2">
        <v>160.63</v>
      </c>
      <c r="M2509" s="2"/>
      <c r="N2509">
        <f>(L2509/G2509)^(1/5)-1</f>
        <v>-3.7670491183219301E-3</v>
      </c>
      <c r="O2509">
        <f t="shared" si="421"/>
        <v>-0.37670491183219301</v>
      </c>
      <c r="P2509">
        <f t="shared" si="420"/>
        <v>-0.94176227958048253</v>
      </c>
      <c r="Q2509">
        <f t="shared" si="422"/>
        <v>185.15</v>
      </c>
      <c r="R2509">
        <f t="shared" si="423"/>
        <v>48.19</v>
      </c>
      <c r="S2509" s="3">
        <f>(L2509-R2509)/(Q2509-R2509)*100</f>
        <v>82.096962616822424</v>
      </c>
    </row>
    <row r="2510" spans="1:19" ht="14.45" x14ac:dyDescent="0.3">
      <c r="A2510">
        <v>14</v>
      </c>
      <c r="B2510">
        <v>6</v>
      </c>
      <c r="C2510" t="str">
        <f t="shared" si="415"/>
        <v>ODS14« e ODS6«</v>
      </c>
      <c r="D2510" s="8" t="s">
        <v>18</v>
      </c>
      <c r="E2510" s="8"/>
      <c r="F2510" s="2">
        <v>167.10000000000002</v>
      </c>
      <c r="G2510" s="2">
        <v>176.3</v>
      </c>
      <c r="H2510" s="2">
        <v>181.8</v>
      </c>
      <c r="I2510" s="2">
        <v>182.34</v>
      </c>
      <c r="J2510" s="2">
        <v>179.67000000000002</v>
      </c>
      <c r="K2510" s="2">
        <v>180.52999999999997</v>
      </c>
      <c r="L2510" s="2">
        <v>178.21</v>
      </c>
      <c r="M2510" s="2"/>
      <c r="N2510">
        <f>(L2510/G2510)^(1/5)-1</f>
        <v>2.1574320709485395E-3</v>
      </c>
      <c r="O2510">
        <f t="shared" si="421"/>
        <v>0.21574320709485395</v>
      </c>
      <c r="P2510">
        <f t="shared" si="420"/>
        <v>0.53935801773713488</v>
      </c>
      <c r="Q2510">
        <f t="shared" si="422"/>
        <v>185.15</v>
      </c>
      <c r="R2510">
        <f t="shared" si="423"/>
        <v>48.19</v>
      </c>
      <c r="S2510" s="3">
        <f>(L2510-R2510)/(Q2510-R2510)*100</f>
        <v>94.932827102803742</v>
      </c>
    </row>
    <row r="2511" spans="1:19" ht="14.45" x14ac:dyDescent="0.3">
      <c r="A2511">
        <v>14</v>
      </c>
      <c r="B2511">
        <v>6</v>
      </c>
      <c r="C2511" t="str">
        <f t="shared" si="415"/>
        <v>ODS14« e ODS6«</v>
      </c>
      <c r="D2511" s="8" t="s">
        <v>19</v>
      </c>
      <c r="E2511" s="8"/>
      <c r="F2511" s="2">
        <v>112.63</v>
      </c>
      <c r="G2511" s="2">
        <v>125.53999999999999</v>
      </c>
      <c r="H2511" s="2">
        <v>133.30000000000001</v>
      </c>
      <c r="I2511" s="2">
        <v>163.11000000000001</v>
      </c>
      <c r="J2511" s="2">
        <v>180.89999999999998</v>
      </c>
      <c r="K2511" s="2">
        <v>183.93</v>
      </c>
      <c r="L2511" s="2">
        <v>164.01999999999998</v>
      </c>
      <c r="M2511" s="2"/>
      <c r="N2511">
        <f>(L2511/G2511)^(1/5)-1</f>
        <v>5.4928284398223726E-2</v>
      </c>
      <c r="O2511">
        <f t="shared" si="421"/>
        <v>5.4928284398223726</v>
      </c>
      <c r="P2511">
        <f t="shared" si="420"/>
        <v>5</v>
      </c>
      <c r="Q2511">
        <f t="shared" si="422"/>
        <v>185.15</v>
      </c>
      <c r="R2511">
        <f t="shared" si="423"/>
        <v>48.19</v>
      </c>
      <c r="S2511" s="3">
        <f>(L2511-R2511)/(Q2511-R2511)*100</f>
        <v>84.572137850467271</v>
      </c>
    </row>
    <row r="2512" spans="1:19" ht="14.45" x14ac:dyDescent="0.3">
      <c r="A2512">
        <v>14</v>
      </c>
      <c r="B2512">
        <v>6</v>
      </c>
      <c r="C2512" t="str">
        <f t="shared" si="415"/>
        <v>ODS14« e ODS6«</v>
      </c>
      <c r="D2512" s="8" t="s">
        <v>20</v>
      </c>
      <c r="E2512" s="8"/>
      <c r="F2512" s="2">
        <v>165.63</v>
      </c>
      <c r="G2512" s="2">
        <v>172.92000000000002</v>
      </c>
      <c r="H2512" s="2">
        <v>172.9</v>
      </c>
      <c r="I2512" s="2">
        <v>172.19</v>
      </c>
      <c r="J2512" s="2">
        <v>172.19</v>
      </c>
      <c r="K2512" s="2">
        <v>171.66</v>
      </c>
      <c r="L2512" s="2">
        <v>185.15</v>
      </c>
      <c r="M2512" s="2"/>
      <c r="N2512">
        <f>(L2512/G2512)^(1/5)-1</f>
        <v>1.376127606940214E-2</v>
      </c>
      <c r="O2512">
        <f t="shared" si="421"/>
        <v>1.376127606940214</v>
      </c>
      <c r="P2512">
        <f t="shared" si="420"/>
        <v>3.4403190173505349</v>
      </c>
      <c r="Q2512">
        <f t="shared" si="422"/>
        <v>185.15</v>
      </c>
      <c r="R2512">
        <f t="shared" si="423"/>
        <v>48.19</v>
      </c>
      <c r="S2512" s="3">
        <f>(L2512-R2512)/(Q2512-R2512)*100</f>
        <v>100</v>
      </c>
    </row>
    <row r="2513" spans="1:19" ht="14.45" x14ac:dyDescent="0.3">
      <c r="A2513">
        <v>14</v>
      </c>
      <c r="B2513">
        <v>6</v>
      </c>
      <c r="C2513" t="str">
        <f t="shared" si="415"/>
        <v>ODS14« e ODS6«</v>
      </c>
      <c r="D2513" s="8" t="s">
        <v>21</v>
      </c>
      <c r="E2513" s="8"/>
      <c r="F2513" s="2">
        <v>100</v>
      </c>
      <c r="G2513" s="2">
        <v>100</v>
      </c>
      <c r="H2513" s="2">
        <v>100</v>
      </c>
      <c r="I2513" s="2">
        <v>100</v>
      </c>
      <c r="J2513" s="2">
        <v>100</v>
      </c>
      <c r="K2513" s="2">
        <v>73.33</v>
      </c>
      <c r="L2513" s="2">
        <v>70.59</v>
      </c>
      <c r="M2513" s="2"/>
      <c r="N2513">
        <f>(L2513/G2513)^(1/5)-1</f>
        <v>-6.7285697557786794E-2</v>
      </c>
      <c r="O2513">
        <f t="shared" si="421"/>
        <v>-6.728569755778679</v>
      </c>
      <c r="P2513">
        <f t="shared" si="420"/>
        <v>-5</v>
      </c>
      <c r="Q2513">
        <f t="shared" si="422"/>
        <v>185.15</v>
      </c>
      <c r="R2513">
        <f t="shared" si="423"/>
        <v>48.19</v>
      </c>
      <c r="S2513" s="3">
        <f>(L2513-R2513)/(Q2513-R2513)*100</f>
        <v>16.355140186915889</v>
      </c>
    </row>
    <row r="2514" spans="1:19" ht="14.45" x14ac:dyDescent="0.3">
      <c r="A2514">
        <v>14</v>
      </c>
      <c r="B2514">
        <v>6</v>
      </c>
      <c r="C2514" t="str">
        <f t="shared" si="415"/>
        <v>ODS14« e ODS6«</v>
      </c>
      <c r="D2514" s="8" t="s">
        <v>22</v>
      </c>
      <c r="E2514" s="8"/>
      <c r="F2514" s="2">
        <v>98.85</v>
      </c>
      <c r="G2514" s="2">
        <v>100</v>
      </c>
      <c r="H2514" s="2">
        <v>97.7</v>
      </c>
      <c r="I2514" s="2">
        <v>98.85</v>
      </c>
      <c r="J2514" s="2">
        <v>98.85</v>
      </c>
      <c r="K2514" s="2">
        <v>98.85</v>
      </c>
      <c r="L2514" s="2">
        <v>97.7</v>
      </c>
      <c r="M2514" s="2"/>
      <c r="N2514">
        <f>(L2514/G2514)^(1/5)-1</f>
        <v>-4.6429135860990289E-3</v>
      </c>
      <c r="O2514">
        <f t="shared" si="421"/>
        <v>-0.46429135860990289</v>
      </c>
      <c r="P2514">
        <f t="shared" si="420"/>
        <v>-1.1607283965247572</v>
      </c>
      <c r="Q2514">
        <f t="shared" si="422"/>
        <v>185.15</v>
      </c>
      <c r="R2514">
        <f t="shared" si="423"/>
        <v>48.19</v>
      </c>
      <c r="S2514" s="3">
        <f>(L2514-R2514)/(Q2514-R2514)*100</f>
        <v>36.149240654205613</v>
      </c>
    </row>
    <row r="2515" spans="1:19" ht="14.45" x14ac:dyDescent="0.3">
      <c r="A2515">
        <v>14</v>
      </c>
      <c r="B2515">
        <v>6</v>
      </c>
      <c r="C2515" t="str">
        <f t="shared" si="415"/>
        <v>ODS14« e ODS6«</v>
      </c>
      <c r="D2515" s="8" t="s">
        <v>23</v>
      </c>
      <c r="E2515" s="8"/>
      <c r="F2515" s="2">
        <v>141.44999999999999</v>
      </c>
      <c r="G2515" s="2">
        <v>138.80000000000001</v>
      </c>
      <c r="H2515" s="2">
        <v>149.1</v>
      </c>
      <c r="I2515" s="2">
        <v>154.57</v>
      </c>
      <c r="J2515" s="2">
        <v>153.01</v>
      </c>
      <c r="K2515" s="2">
        <v>146.19</v>
      </c>
      <c r="L2515" s="2">
        <v>150.49</v>
      </c>
      <c r="M2515" s="2"/>
      <c r="N2515">
        <f>(L2515/G2515)^(1/5)-1</f>
        <v>1.6304000757788151E-2</v>
      </c>
      <c r="O2515">
        <f t="shared" si="421"/>
        <v>1.6304000757788151</v>
      </c>
      <c r="P2515">
        <f t="shared" si="420"/>
        <v>4.0760001894470381</v>
      </c>
      <c r="Q2515">
        <f t="shared" si="422"/>
        <v>185.15</v>
      </c>
      <c r="R2515">
        <f t="shared" si="423"/>
        <v>48.19</v>
      </c>
      <c r="S2515" s="3">
        <f>(L2515-R2515)/(Q2515-R2515)*100</f>
        <v>74.693341121495322</v>
      </c>
    </row>
    <row r="2516" spans="1:19" ht="14.45" x14ac:dyDescent="0.3">
      <c r="A2516">
        <v>14</v>
      </c>
      <c r="B2516">
        <v>6</v>
      </c>
      <c r="C2516" t="str">
        <f t="shared" si="415"/>
        <v>ODS14« e ODS6«</v>
      </c>
      <c r="D2516" s="8" t="s">
        <v>24</v>
      </c>
      <c r="E2516" s="8"/>
      <c r="F2516" s="2">
        <v>136.56</v>
      </c>
      <c r="G2516" s="2">
        <v>112.59</v>
      </c>
      <c r="H2516" s="2">
        <v>120.30000000000001</v>
      </c>
      <c r="I2516" s="2">
        <v>130.29</v>
      </c>
      <c r="J2516" s="2">
        <v>131.78</v>
      </c>
      <c r="K2516" s="2">
        <v>57.53</v>
      </c>
      <c r="L2516" s="2">
        <v>48.19</v>
      </c>
      <c r="M2516" s="2"/>
      <c r="N2516">
        <f>(L2516/G2516)^(1/5)-1</f>
        <v>-0.15609915560534193</v>
      </c>
      <c r="O2516">
        <f t="shared" si="421"/>
        <v>-15.609915560534194</v>
      </c>
      <c r="P2516">
        <f t="shared" si="420"/>
        <v>-5</v>
      </c>
      <c r="Q2516">
        <f t="shared" si="422"/>
        <v>185.15</v>
      </c>
      <c r="R2516">
        <f t="shared" si="423"/>
        <v>48.19</v>
      </c>
      <c r="S2516" s="3">
        <f>(L2516-R2516)/(Q2516-R2516)*100</f>
        <v>0</v>
      </c>
    </row>
    <row r="2517" spans="1:19" ht="14.45" x14ac:dyDescent="0.3">
      <c r="A2517">
        <v>14</v>
      </c>
      <c r="B2517">
        <v>6</v>
      </c>
      <c r="C2517" t="str">
        <f t="shared" si="415"/>
        <v>ODS14« e ODS6«</v>
      </c>
      <c r="D2517" s="8" t="s">
        <v>25</v>
      </c>
      <c r="E2517" s="8"/>
      <c r="F2517" s="2">
        <v>151.72</v>
      </c>
      <c r="G2517" s="2">
        <v>140.22</v>
      </c>
      <c r="H2517" s="2">
        <v>152.89999999999998</v>
      </c>
      <c r="I2517" s="2">
        <v>158.57999999999998</v>
      </c>
      <c r="J2517" s="2">
        <v>167.05</v>
      </c>
      <c r="K2517" s="2">
        <v>173.29</v>
      </c>
      <c r="L2517" s="2">
        <v>172.32</v>
      </c>
      <c r="M2517" s="2"/>
      <c r="N2517">
        <f>(L2517/G2517)^(1/5)-1</f>
        <v>4.2089799047249077E-2</v>
      </c>
      <c r="O2517">
        <f t="shared" si="421"/>
        <v>4.2089799047249077</v>
      </c>
      <c r="P2517">
        <f t="shared" si="420"/>
        <v>5</v>
      </c>
      <c r="Q2517">
        <f t="shared" si="422"/>
        <v>185.15</v>
      </c>
      <c r="R2517">
        <f t="shared" si="423"/>
        <v>48.19</v>
      </c>
      <c r="S2517" s="3">
        <f>(L2517-R2517)/(Q2517-R2517)*100</f>
        <v>90.632301401869157</v>
      </c>
    </row>
    <row r="2518" spans="1:19" ht="14.45" x14ac:dyDescent="0.3">
      <c r="A2518">
        <v>14</v>
      </c>
      <c r="B2518">
        <v>6</v>
      </c>
      <c r="C2518" t="str">
        <f t="shared" ref="C2518:C2581" si="424">IF(B2518="","ODS"&amp;A2518&amp;"«","ODS"&amp;A2518&amp;"«"&amp;" e ODS"&amp;B2518&amp;"«")</f>
        <v>ODS14« e ODS6«</v>
      </c>
      <c r="D2518" s="8" t="s">
        <v>26</v>
      </c>
      <c r="E2518" s="8"/>
      <c r="F2518" s="2">
        <v>76.430000000000007</v>
      </c>
      <c r="G2518" s="2">
        <v>76.319999999999993</v>
      </c>
      <c r="H2518" s="2">
        <v>79.099999999999994</v>
      </c>
      <c r="I2518" s="2">
        <v>82.47</v>
      </c>
      <c r="J2518" s="2">
        <v>81.819999999999993</v>
      </c>
      <c r="K2518" s="2">
        <v>81.7</v>
      </c>
      <c r="L2518" s="2">
        <v>81.05</v>
      </c>
      <c r="M2518" s="2"/>
      <c r="N2518">
        <f>(L2518/G2518)^(1/5)-1</f>
        <v>1.2098850250612303E-2</v>
      </c>
      <c r="O2518">
        <f t="shared" si="421"/>
        <v>1.2098850250612303</v>
      </c>
      <c r="P2518">
        <f t="shared" si="420"/>
        <v>3.0247125626530758</v>
      </c>
      <c r="Q2518">
        <f t="shared" si="422"/>
        <v>185.15</v>
      </c>
      <c r="R2518">
        <f t="shared" si="423"/>
        <v>48.19</v>
      </c>
      <c r="S2518" s="3">
        <f>(L2518-R2518)/(Q2518-R2518)*100</f>
        <v>23.99240654205607</v>
      </c>
    </row>
    <row r="2519" spans="1:19" ht="14.45" x14ac:dyDescent="0.3">
      <c r="A2519">
        <v>14</v>
      </c>
      <c r="B2519">
        <v>6</v>
      </c>
      <c r="C2519" t="str">
        <f t="shared" si="424"/>
        <v>ODS14« e ODS6«</v>
      </c>
      <c r="D2519" s="8" t="s">
        <v>27</v>
      </c>
      <c r="E2519" s="8"/>
      <c r="F2519" s="2">
        <v>34.69</v>
      </c>
      <c r="G2519" s="2">
        <v>22.45</v>
      </c>
      <c r="H2519" s="2">
        <v>30.6</v>
      </c>
      <c r="I2519" s="2">
        <v>69.39</v>
      </c>
      <c r="J2519" s="2">
        <v>51.02</v>
      </c>
      <c r="K2519" s="2">
        <v>57.14</v>
      </c>
      <c r="L2519" s="2">
        <v>77.55</v>
      </c>
      <c r="M2519" s="2"/>
      <c r="N2519">
        <f>(L2519/G2519)^(1/5)-1</f>
        <v>0.28136569080014162</v>
      </c>
      <c r="O2519">
        <f t="shared" si="421"/>
        <v>28.136569080014162</v>
      </c>
      <c r="P2519">
        <f t="shared" si="420"/>
        <v>5</v>
      </c>
      <c r="Q2519">
        <f t="shared" si="422"/>
        <v>185.15</v>
      </c>
      <c r="R2519">
        <f t="shared" si="423"/>
        <v>48.19</v>
      </c>
      <c r="S2519" s="3">
        <f>(L2519-R2519)/(Q2519-R2519)*100</f>
        <v>21.436915887850468</v>
      </c>
    </row>
    <row r="2520" spans="1:19" ht="14.45" x14ac:dyDescent="0.3">
      <c r="A2520">
        <v>14</v>
      </c>
      <c r="B2520">
        <v>6</v>
      </c>
      <c r="C2520" t="str">
        <f t="shared" si="424"/>
        <v>ODS14« e ODS6«</v>
      </c>
      <c r="D2520" s="8" t="s">
        <v>28</v>
      </c>
      <c r="E2520" s="8"/>
      <c r="F2520" s="2">
        <v>118.25999999999999</v>
      </c>
      <c r="G2520" s="2">
        <v>113.42</v>
      </c>
      <c r="H2520" s="2">
        <v>126.19999999999999</v>
      </c>
      <c r="I2520" s="2">
        <v>144.36000000000001</v>
      </c>
      <c r="J2520" s="2">
        <v>121.5</v>
      </c>
      <c r="K2520" s="2">
        <v>148.35</v>
      </c>
      <c r="L2520" s="2">
        <v>158.62</v>
      </c>
      <c r="M2520" s="2"/>
      <c r="N2520">
        <f>(L2520/G2520)^(1/5)-1</f>
        <v>6.9383947230216236E-2</v>
      </c>
      <c r="O2520">
        <f t="shared" si="421"/>
        <v>6.9383947230216236</v>
      </c>
      <c r="P2520">
        <f t="shared" si="420"/>
        <v>5</v>
      </c>
      <c r="Q2520">
        <f t="shared" si="422"/>
        <v>185.15</v>
      </c>
      <c r="R2520">
        <f t="shared" si="423"/>
        <v>48.19</v>
      </c>
      <c r="S2520" s="3">
        <f>(L2520-R2520)/(Q2520-R2520)*100</f>
        <v>80.629380841121502</v>
      </c>
    </row>
    <row r="2521" spans="1:19" ht="14.45" x14ac:dyDescent="0.3">
      <c r="A2521">
        <v>14</v>
      </c>
      <c r="B2521">
        <v>6</v>
      </c>
      <c r="C2521" t="str">
        <f t="shared" si="424"/>
        <v>ODS14« e ODS6«</v>
      </c>
      <c r="D2521" s="8" t="s">
        <v>29</v>
      </c>
      <c r="E2521" s="8"/>
      <c r="F2521" s="2">
        <v>162.49</v>
      </c>
      <c r="G2521" s="2">
        <v>164.17000000000002</v>
      </c>
      <c r="H2521" s="2">
        <v>168.04000000000002</v>
      </c>
      <c r="I2521" s="2">
        <v>170.03</v>
      </c>
      <c r="J2521" s="2">
        <v>169.56</v>
      </c>
      <c r="K2521" s="2">
        <v>168.99</v>
      </c>
      <c r="L2521" s="2">
        <v>167.5</v>
      </c>
      <c r="M2521" s="2"/>
      <c r="N2521">
        <f>(L2521/G2521)^(1/5)-1</f>
        <v>4.0242506299605907E-3</v>
      </c>
      <c r="O2521">
        <f t="shared" si="421"/>
        <v>0.40242506299605907</v>
      </c>
      <c r="P2521">
        <f t="shared" si="420"/>
        <v>1.0060626574901477</v>
      </c>
      <c r="Q2521">
        <f t="shared" si="422"/>
        <v>185.15</v>
      </c>
      <c r="R2521">
        <f t="shared" si="423"/>
        <v>48.19</v>
      </c>
      <c r="S2521" s="3">
        <f>(L2521-R2521)/(Q2521-R2521)*100</f>
        <v>87.113025700934571</v>
      </c>
    </row>
    <row r="2522" spans="1:19" ht="14.45" x14ac:dyDescent="0.3">
      <c r="A2522">
        <v>14</v>
      </c>
      <c r="C2522" t="str">
        <f t="shared" si="424"/>
        <v>ODS14«</v>
      </c>
      <c r="D2522" s="7" t="s">
        <v>119</v>
      </c>
      <c r="E2522" s="7"/>
      <c r="F2522" s="2"/>
      <c r="G2522" s="2"/>
      <c r="H2522" s="2"/>
      <c r="I2522" s="2"/>
      <c r="J2522" s="2"/>
      <c r="K2522" s="2"/>
      <c r="L2522" s="2"/>
      <c r="M2522" s="2"/>
      <c r="S2522" s="3"/>
    </row>
    <row r="2523" spans="1:19" ht="14.45" x14ac:dyDescent="0.3">
      <c r="A2523">
        <v>14</v>
      </c>
      <c r="C2523" t="str">
        <f t="shared" si="424"/>
        <v>ODS14«</v>
      </c>
      <c r="D2523" s="8" t="s">
        <v>29</v>
      </c>
      <c r="E2523" s="8"/>
      <c r="F2523" s="2"/>
      <c r="G2523" s="2"/>
      <c r="H2523" s="2"/>
      <c r="I2523" s="2"/>
      <c r="J2523" s="2"/>
      <c r="K2523" s="2"/>
      <c r="L2523" s="2"/>
      <c r="M2523" s="2"/>
      <c r="S2523" s="3"/>
    </row>
    <row r="2524" spans="1:19" ht="14.45" x14ac:dyDescent="0.3">
      <c r="A2524">
        <v>14</v>
      </c>
      <c r="C2524" t="str">
        <f t="shared" si="424"/>
        <v>ODS14«</v>
      </c>
      <c r="D2524" s="7" t="s">
        <v>117</v>
      </c>
      <c r="E2524" s="7"/>
      <c r="F2524" s="2"/>
      <c r="G2524" s="2"/>
      <c r="H2524" s="2"/>
      <c r="I2524" s="2"/>
      <c r="J2524" s="2"/>
      <c r="K2524" s="2"/>
      <c r="L2524" s="2"/>
      <c r="M2524" s="2"/>
      <c r="S2524" s="3"/>
    </row>
    <row r="2525" spans="1:19" ht="14.45" x14ac:dyDescent="0.3">
      <c r="A2525">
        <v>14</v>
      </c>
      <c r="C2525" t="str">
        <f t="shared" si="424"/>
        <v>ODS14«</v>
      </c>
      <c r="D2525" s="8" t="s">
        <v>2</v>
      </c>
      <c r="E2525" s="8"/>
      <c r="F2525" s="2">
        <v>25604</v>
      </c>
      <c r="G2525" s="2">
        <v>25602</v>
      </c>
      <c r="H2525" s="2">
        <v>25603</v>
      </c>
      <c r="I2525" s="2">
        <v>25603</v>
      </c>
      <c r="J2525" s="2">
        <v>25603</v>
      </c>
      <c r="K2525" s="2">
        <v>25603</v>
      </c>
      <c r="L2525" s="2">
        <v>25603</v>
      </c>
      <c r="M2525" s="2"/>
      <c r="S2525" s="3"/>
    </row>
    <row r="2526" spans="1:19" ht="14.45" x14ac:dyDescent="0.3">
      <c r="A2526">
        <v>14</v>
      </c>
      <c r="C2526" t="str">
        <f t="shared" si="424"/>
        <v>ODS14«</v>
      </c>
      <c r="D2526" s="8" t="s">
        <v>3</v>
      </c>
      <c r="E2526" s="8"/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2"/>
      <c r="S2526" s="3"/>
    </row>
    <row r="2527" spans="1:19" ht="14.45" x14ac:dyDescent="0.3">
      <c r="A2527">
        <v>14</v>
      </c>
      <c r="C2527" t="str">
        <f t="shared" si="424"/>
        <v>ODS14«</v>
      </c>
      <c r="D2527" s="8" t="s">
        <v>4</v>
      </c>
      <c r="E2527" s="8"/>
      <c r="F2527" s="2">
        <v>1271</v>
      </c>
      <c r="G2527" s="2">
        <v>1271</v>
      </c>
      <c r="H2527" s="2">
        <v>1271</v>
      </c>
      <c r="I2527" s="2">
        <v>1271</v>
      </c>
      <c r="J2527" s="2">
        <v>1271</v>
      </c>
      <c r="K2527" s="2">
        <v>1271</v>
      </c>
      <c r="L2527" s="2">
        <v>1271</v>
      </c>
      <c r="M2527" s="2"/>
      <c r="S2527" s="3"/>
    </row>
    <row r="2528" spans="1:19" ht="14.45" x14ac:dyDescent="0.3">
      <c r="A2528">
        <v>14</v>
      </c>
      <c r="C2528" t="str">
        <f t="shared" si="424"/>
        <v>ODS14«</v>
      </c>
      <c r="D2528" s="8" t="s">
        <v>5</v>
      </c>
      <c r="E2528" s="8"/>
      <c r="F2528" s="2">
        <v>990</v>
      </c>
      <c r="G2528" s="2">
        <v>2827</v>
      </c>
      <c r="H2528" s="2">
        <v>2827</v>
      </c>
      <c r="I2528" s="2">
        <v>2827</v>
      </c>
      <c r="J2528" s="2">
        <v>2827</v>
      </c>
      <c r="K2528" s="2">
        <v>2827</v>
      </c>
      <c r="L2528" s="2">
        <v>2827</v>
      </c>
      <c r="M2528" s="2"/>
      <c r="S2528" s="3"/>
    </row>
    <row r="2529" spans="1:19" ht="14.45" x14ac:dyDescent="0.3">
      <c r="A2529">
        <v>14</v>
      </c>
      <c r="C2529" t="str">
        <f t="shared" si="424"/>
        <v>ODS14«</v>
      </c>
      <c r="D2529" s="8" t="s">
        <v>6</v>
      </c>
      <c r="E2529" s="8"/>
      <c r="F2529" s="2">
        <v>132</v>
      </c>
      <c r="G2529" s="2">
        <v>131</v>
      </c>
      <c r="H2529" s="2">
        <v>131</v>
      </c>
      <c r="I2529" s="2">
        <v>131</v>
      </c>
      <c r="J2529" s="2">
        <v>131</v>
      </c>
      <c r="K2529" s="2">
        <v>131</v>
      </c>
      <c r="L2529" s="2">
        <v>8464</v>
      </c>
      <c r="M2529" s="2"/>
      <c r="S2529" s="3"/>
    </row>
    <row r="2530" spans="1:19" ht="14.45" x14ac:dyDescent="0.3">
      <c r="A2530">
        <v>14</v>
      </c>
      <c r="C2530" t="str">
        <f t="shared" si="424"/>
        <v>ODS14«</v>
      </c>
      <c r="D2530" s="8" t="s">
        <v>7</v>
      </c>
      <c r="E2530" s="8"/>
      <c r="F2530" s="2">
        <v>5280</v>
      </c>
      <c r="G2530" s="2">
        <v>5280</v>
      </c>
      <c r="H2530" s="2">
        <v>4986</v>
      </c>
      <c r="I2530" s="2">
        <v>4986</v>
      </c>
      <c r="J2530" s="2">
        <v>4986</v>
      </c>
      <c r="K2530" s="2">
        <v>4986</v>
      </c>
      <c r="L2530" s="2">
        <v>5238</v>
      </c>
      <c r="M2530" s="2"/>
      <c r="S2530" s="3"/>
    </row>
    <row r="2531" spans="1:19" ht="14.45" x14ac:dyDescent="0.3">
      <c r="A2531">
        <v>14</v>
      </c>
      <c r="C2531" t="str">
        <f t="shared" si="424"/>
        <v>ODS14«</v>
      </c>
      <c r="D2531" s="8" t="s">
        <v>8</v>
      </c>
      <c r="E2531" s="8"/>
      <c r="F2531" s="2">
        <v>19062</v>
      </c>
      <c r="G2531" s="2">
        <v>19053</v>
      </c>
      <c r="H2531" s="2">
        <v>19053</v>
      </c>
      <c r="I2531" s="2">
        <v>19053</v>
      </c>
      <c r="J2531" s="2">
        <v>19053</v>
      </c>
      <c r="K2531" s="2">
        <v>19048</v>
      </c>
      <c r="L2531" s="2">
        <v>19053</v>
      </c>
      <c r="M2531" s="2"/>
      <c r="S2531" s="3"/>
    </row>
    <row r="2532" spans="1:19" ht="14.45" x14ac:dyDescent="0.3">
      <c r="A2532">
        <v>14</v>
      </c>
      <c r="C2532" t="str">
        <f t="shared" si="424"/>
        <v>ODS14«</v>
      </c>
      <c r="D2532" s="8" t="s">
        <v>9</v>
      </c>
      <c r="E2532" s="8"/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2"/>
      <c r="S2532" s="3"/>
    </row>
    <row r="2533" spans="1:19" ht="14.45" x14ac:dyDescent="0.3">
      <c r="A2533">
        <v>14</v>
      </c>
      <c r="C2533" t="str">
        <f t="shared" si="424"/>
        <v>ODS14«</v>
      </c>
      <c r="D2533" s="8" t="s">
        <v>10</v>
      </c>
      <c r="E2533" s="8"/>
      <c r="F2533" s="2">
        <v>11</v>
      </c>
      <c r="G2533" s="2">
        <v>11</v>
      </c>
      <c r="H2533" s="2">
        <v>11</v>
      </c>
      <c r="I2533" s="2">
        <v>11</v>
      </c>
      <c r="J2533" s="2">
        <v>11</v>
      </c>
      <c r="K2533" s="2">
        <v>10</v>
      </c>
      <c r="L2533" s="2">
        <v>10</v>
      </c>
      <c r="M2533" s="2"/>
      <c r="S2533" s="3"/>
    </row>
    <row r="2534" spans="1:19" ht="14.45" x14ac:dyDescent="0.3">
      <c r="A2534">
        <v>14</v>
      </c>
      <c r="C2534" t="str">
        <f t="shared" si="424"/>
        <v>ODS14«</v>
      </c>
      <c r="D2534" s="8" t="s">
        <v>11</v>
      </c>
      <c r="E2534" s="8"/>
      <c r="F2534" s="2">
        <v>10637</v>
      </c>
      <c r="G2534" s="2">
        <v>71677</v>
      </c>
      <c r="H2534" s="2">
        <v>84386</v>
      </c>
      <c r="I2534" s="2">
        <v>84404</v>
      </c>
      <c r="J2534" s="2">
        <v>84404</v>
      </c>
      <c r="K2534" s="2">
        <v>84404</v>
      </c>
      <c r="L2534" s="2">
        <v>84405</v>
      </c>
      <c r="M2534" s="2"/>
      <c r="S2534" s="3"/>
    </row>
    <row r="2535" spans="1:19" ht="14.45" x14ac:dyDescent="0.3">
      <c r="A2535">
        <v>14</v>
      </c>
      <c r="C2535" t="str">
        <f t="shared" si="424"/>
        <v>ODS14«</v>
      </c>
      <c r="D2535" s="8" t="s">
        <v>12</v>
      </c>
      <c r="E2535" s="8"/>
      <c r="F2535" s="2">
        <v>6756</v>
      </c>
      <c r="G2535" s="2">
        <v>6754</v>
      </c>
      <c r="H2535" s="2">
        <v>6754</v>
      </c>
      <c r="I2535" s="2">
        <v>6754</v>
      </c>
      <c r="J2535" s="2">
        <v>6754</v>
      </c>
      <c r="K2535" s="2">
        <v>6754</v>
      </c>
      <c r="L2535" s="2">
        <v>6754</v>
      </c>
      <c r="M2535" s="2"/>
      <c r="S2535" s="3"/>
    </row>
    <row r="2536" spans="1:19" ht="14.45" x14ac:dyDescent="0.3">
      <c r="A2536">
        <v>14</v>
      </c>
      <c r="C2536" t="str">
        <f t="shared" si="424"/>
        <v>ODS14«</v>
      </c>
      <c r="D2536" s="8" t="s">
        <v>13</v>
      </c>
      <c r="E2536" s="8"/>
      <c r="F2536" s="2">
        <v>7135</v>
      </c>
      <c r="G2536" s="2">
        <v>7140</v>
      </c>
      <c r="H2536" s="2">
        <v>7140</v>
      </c>
      <c r="I2536" s="2">
        <v>7140</v>
      </c>
      <c r="J2536" s="2">
        <v>7140</v>
      </c>
      <c r="K2536" s="2">
        <v>8141</v>
      </c>
      <c r="L2536" s="2">
        <v>8141</v>
      </c>
      <c r="M2536" s="2"/>
      <c r="S2536" s="3"/>
    </row>
    <row r="2537" spans="1:19" ht="14.45" x14ac:dyDescent="0.3">
      <c r="A2537">
        <v>14</v>
      </c>
      <c r="C2537" t="str">
        <f t="shared" si="424"/>
        <v>ODS14«</v>
      </c>
      <c r="D2537" s="8" t="s">
        <v>14</v>
      </c>
      <c r="E2537" s="8"/>
      <c r="F2537" s="2">
        <v>41680</v>
      </c>
      <c r="G2537" s="2">
        <v>41697</v>
      </c>
      <c r="H2537" s="2">
        <v>41703</v>
      </c>
      <c r="I2537" s="2">
        <v>41685</v>
      </c>
      <c r="J2537" s="2">
        <v>114057</v>
      </c>
      <c r="K2537" s="2">
        <v>129613</v>
      </c>
      <c r="L2537" s="2">
        <v>132689</v>
      </c>
      <c r="M2537" s="2"/>
      <c r="S2537" s="3"/>
    </row>
    <row r="2538" spans="1:19" ht="14.45" x14ac:dyDescent="0.3">
      <c r="A2538">
        <v>14</v>
      </c>
      <c r="C2538" t="str">
        <f t="shared" si="424"/>
        <v>ODS14«</v>
      </c>
      <c r="D2538" s="8" t="s">
        <v>15</v>
      </c>
      <c r="E2538" s="8"/>
      <c r="F2538" s="2">
        <v>7186</v>
      </c>
      <c r="G2538" s="2">
        <v>7199</v>
      </c>
      <c r="H2538" s="2">
        <v>7199</v>
      </c>
      <c r="I2538" s="2">
        <v>7199</v>
      </c>
      <c r="J2538" s="2">
        <v>22796</v>
      </c>
      <c r="K2538" s="2">
        <v>22796</v>
      </c>
      <c r="L2538" s="2">
        <v>22796</v>
      </c>
      <c r="M2538" s="2"/>
      <c r="S2538" s="3"/>
    </row>
    <row r="2539" spans="1:19" ht="14.45" x14ac:dyDescent="0.3">
      <c r="A2539">
        <v>14</v>
      </c>
      <c r="C2539" t="str">
        <f t="shared" si="424"/>
        <v>ODS14«</v>
      </c>
      <c r="D2539" s="8" t="s">
        <v>16</v>
      </c>
      <c r="E2539" s="8"/>
      <c r="F2539" s="2">
        <v>0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2"/>
      <c r="S2539" s="3"/>
    </row>
    <row r="2540" spans="1:19" ht="14.45" x14ac:dyDescent="0.3">
      <c r="A2540">
        <v>14</v>
      </c>
      <c r="C2540" t="str">
        <f t="shared" si="424"/>
        <v>ODS14«</v>
      </c>
      <c r="D2540" s="8" t="s">
        <v>17</v>
      </c>
      <c r="E2540" s="8"/>
      <c r="F2540" s="2">
        <v>6905</v>
      </c>
      <c r="G2540" s="2">
        <v>10228</v>
      </c>
      <c r="H2540" s="2">
        <v>10259</v>
      </c>
      <c r="I2540" s="2">
        <v>10259</v>
      </c>
      <c r="J2540" s="2">
        <v>10258</v>
      </c>
      <c r="K2540" s="2">
        <v>10257</v>
      </c>
      <c r="L2540" s="2">
        <v>10255</v>
      </c>
      <c r="M2540" s="2"/>
      <c r="S2540" s="3"/>
    </row>
    <row r="2541" spans="1:19" ht="14.45" x14ac:dyDescent="0.3">
      <c r="A2541">
        <v>14</v>
      </c>
      <c r="C2541" t="str">
        <f t="shared" si="424"/>
        <v>ODS14«</v>
      </c>
      <c r="D2541" s="8" t="s">
        <v>18</v>
      </c>
      <c r="E2541" s="8"/>
      <c r="F2541" s="2">
        <v>6704</v>
      </c>
      <c r="G2541" s="2">
        <v>6721</v>
      </c>
      <c r="H2541" s="2">
        <v>6793</v>
      </c>
      <c r="I2541" s="2">
        <v>6806</v>
      </c>
      <c r="J2541" s="2">
        <v>6859</v>
      </c>
      <c r="K2541" s="2">
        <v>6859</v>
      </c>
      <c r="L2541" s="2">
        <v>12044</v>
      </c>
      <c r="M2541" s="2"/>
      <c r="S2541" s="3"/>
    </row>
    <row r="2542" spans="1:19" ht="14.45" x14ac:dyDescent="0.3">
      <c r="A2542">
        <v>14</v>
      </c>
      <c r="C2542" t="str">
        <f t="shared" si="424"/>
        <v>ODS14«</v>
      </c>
      <c r="D2542" s="8" t="s">
        <v>19</v>
      </c>
      <c r="E2542" s="8"/>
      <c r="F2542" s="2">
        <v>4382</v>
      </c>
      <c r="G2542" s="2">
        <v>4387</v>
      </c>
      <c r="H2542" s="2">
        <v>4387</v>
      </c>
      <c r="I2542" s="2">
        <v>4387</v>
      </c>
      <c r="J2542" s="2">
        <v>4387</v>
      </c>
      <c r="K2542" s="2">
        <v>4387</v>
      </c>
      <c r="L2542" s="2">
        <v>4387</v>
      </c>
      <c r="M2542" s="2"/>
      <c r="S2542" s="3"/>
    </row>
    <row r="2543" spans="1:19" ht="14.45" x14ac:dyDescent="0.3">
      <c r="A2543">
        <v>14</v>
      </c>
      <c r="C2543" t="str">
        <f t="shared" si="424"/>
        <v>ODS14«</v>
      </c>
      <c r="D2543" s="8" t="s">
        <v>20</v>
      </c>
      <c r="E2543" s="8"/>
      <c r="F2543" s="2">
        <v>674</v>
      </c>
      <c r="G2543" s="2">
        <v>994</v>
      </c>
      <c r="H2543" s="2">
        <v>1310</v>
      </c>
      <c r="I2543" s="2">
        <v>1563</v>
      </c>
      <c r="J2543" s="2">
        <v>1563</v>
      </c>
      <c r="K2543" s="2">
        <v>1563</v>
      </c>
      <c r="L2543" s="2">
        <v>1563</v>
      </c>
      <c r="M2543" s="2"/>
      <c r="S2543" s="3"/>
    </row>
    <row r="2544" spans="1:19" ht="14.45" x14ac:dyDescent="0.3">
      <c r="A2544">
        <v>14</v>
      </c>
      <c r="C2544" t="str">
        <f t="shared" si="424"/>
        <v>ODS14«</v>
      </c>
      <c r="D2544" s="8" t="s">
        <v>21</v>
      </c>
      <c r="E2544" s="8"/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/>
      <c r="S2544" s="3"/>
    </row>
    <row r="2545" spans="1:19" ht="14.45" x14ac:dyDescent="0.3">
      <c r="A2545">
        <v>14</v>
      </c>
      <c r="C2545" t="str">
        <f t="shared" si="424"/>
        <v>ODS14«</v>
      </c>
      <c r="D2545" s="8" t="s">
        <v>22</v>
      </c>
      <c r="E2545" s="8"/>
      <c r="F2545" s="2">
        <v>193</v>
      </c>
      <c r="G2545" s="2">
        <v>192</v>
      </c>
      <c r="H2545" s="2">
        <v>192</v>
      </c>
      <c r="I2545" s="2">
        <v>3490</v>
      </c>
      <c r="J2545" s="2">
        <v>3490</v>
      </c>
      <c r="K2545" s="2">
        <v>4142</v>
      </c>
      <c r="L2545" s="2">
        <v>4142</v>
      </c>
      <c r="M2545" s="2"/>
      <c r="S2545" s="3"/>
    </row>
    <row r="2546" spans="1:19" ht="14.45" x14ac:dyDescent="0.3">
      <c r="A2546">
        <v>14</v>
      </c>
      <c r="C2546" t="str">
        <f t="shared" si="424"/>
        <v>ODS14«</v>
      </c>
      <c r="D2546" s="8" t="s">
        <v>23</v>
      </c>
      <c r="E2546" s="8"/>
      <c r="F2546" s="2">
        <v>11808</v>
      </c>
      <c r="G2546" s="2">
        <v>11795</v>
      </c>
      <c r="H2546" s="2">
        <v>11797</v>
      </c>
      <c r="I2546" s="2">
        <v>15083</v>
      </c>
      <c r="J2546" s="2">
        <v>15083</v>
      </c>
      <c r="K2546" s="2">
        <v>15083</v>
      </c>
      <c r="L2546" s="2">
        <v>15083</v>
      </c>
      <c r="M2546" s="2"/>
      <c r="S2546" s="3"/>
    </row>
    <row r="2547" spans="1:19" ht="14.45" x14ac:dyDescent="0.3">
      <c r="A2547">
        <v>14</v>
      </c>
      <c r="C2547" t="str">
        <f t="shared" si="424"/>
        <v>ODS14«</v>
      </c>
      <c r="D2547" s="8" t="s">
        <v>24</v>
      </c>
      <c r="E2547" s="8"/>
      <c r="F2547" s="2">
        <v>7237</v>
      </c>
      <c r="G2547" s="2">
        <v>7236</v>
      </c>
      <c r="H2547" s="2">
        <v>7236</v>
      </c>
      <c r="I2547" s="2">
        <v>7236</v>
      </c>
      <c r="J2547" s="2">
        <v>7236</v>
      </c>
      <c r="K2547" s="2">
        <v>7237</v>
      </c>
      <c r="L2547" s="2">
        <v>7237</v>
      </c>
      <c r="M2547" s="2"/>
      <c r="S2547" s="3"/>
    </row>
    <row r="2548" spans="1:19" ht="14.45" x14ac:dyDescent="0.3">
      <c r="A2548">
        <v>14</v>
      </c>
      <c r="C2548" t="str">
        <f t="shared" si="424"/>
        <v>ODS14«</v>
      </c>
      <c r="D2548" s="8" t="s">
        <v>25</v>
      </c>
      <c r="E2548" s="8"/>
      <c r="F2548" s="2">
        <v>2619</v>
      </c>
      <c r="G2548" s="2">
        <v>2634</v>
      </c>
      <c r="H2548" s="2">
        <v>31885</v>
      </c>
      <c r="I2548" s="2">
        <v>31885</v>
      </c>
      <c r="J2548" s="2">
        <v>38052</v>
      </c>
      <c r="K2548" s="2">
        <v>38052</v>
      </c>
      <c r="L2548" s="2">
        <v>42434</v>
      </c>
      <c r="M2548" s="2"/>
      <c r="S2548" s="3"/>
    </row>
    <row r="2549" spans="1:19" ht="14.45" x14ac:dyDescent="0.3">
      <c r="A2549">
        <v>14</v>
      </c>
      <c r="C2549" t="str">
        <f t="shared" si="424"/>
        <v>ODS14«</v>
      </c>
      <c r="D2549" s="8" t="s">
        <v>26</v>
      </c>
      <c r="E2549" s="8"/>
      <c r="F2549" s="2">
        <v>0</v>
      </c>
      <c r="G2549" s="2">
        <v>0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2"/>
      <c r="S2549" s="3"/>
    </row>
    <row r="2550" spans="1:19" ht="14.45" x14ac:dyDescent="0.3">
      <c r="A2550">
        <v>14</v>
      </c>
      <c r="C2550" t="str">
        <f t="shared" si="424"/>
        <v>ODS14«</v>
      </c>
      <c r="D2550" s="8" t="s">
        <v>27</v>
      </c>
      <c r="E2550" s="8"/>
      <c r="F2550" s="2">
        <v>1888</v>
      </c>
      <c r="G2550" s="2">
        <v>1894</v>
      </c>
      <c r="H2550" s="2">
        <v>1894</v>
      </c>
      <c r="I2550" s="2">
        <v>6362</v>
      </c>
      <c r="J2550" s="2">
        <v>6362</v>
      </c>
      <c r="K2550" s="2">
        <v>6362</v>
      </c>
      <c r="L2550" s="2">
        <v>6362</v>
      </c>
      <c r="M2550" s="2"/>
      <c r="S2550" s="3"/>
    </row>
    <row r="2551" spans="1:19" ht="14.45" x14ac:dyDescent="0.3">
      <c r="A2551">
        <v>14</v>
      </c>
      <c r="C2551" t="str">
        <f t="shared" si="424"/>
        <v>ODS14«</v>
      </c>
      <c r="D2551" s="8" t="s">
        <v>28</v>
      </c>
      <c r="E2551" s="8"/>
      <c r="F2551" s="2">
        <v>9329</v>
      </c>
      <c r="G2551" s="2">
        <v>9331</v>
      </c>
      <c r="H2551" s="2">
        <v>9328</v>
      </c>
      <c r="I2551" s="2">
        <v>20229</v>
      </c>
      <c r="J2551" s="2">
        <v>20229</v>
      </c>
      <c r="K2551" s="2">
        <v>20243</v>
      </c>
      <c r="L2551" s="2">
        <v>20243</v>
      </c>
      <c r="M2551" s="2"/>
      <c r="S2551" s="3"/>
    </row>
    <row r="2552" spans="1:19" ht="14.45" x14ac:dyDescent="0.3">
      <c r="A2552">
        <v>14</v>
      </c>
      <c r="C2552" t="str">
        <f t="shared" si="424"/>
        <v>ODS14«</v>
      </c>
      <c r="D2552" s="8" t="s">
        <v>29</v>
      </c>
      <c r="E2552" s="8"/>
      <c r="F2552" s="2">
        <v>177483</v>
      </c>
      <c r="G2552" s="2">
        <v>244054</v>
      </c>
      <c r="H2552" s="2">
        <v>286145</v>
      </c>
      <c r="I2552" s="2">
        <v>308364</v>
      </c>
      <c r="J2552" s="2">
        <v>402552</v>
      </c>
      <c r="K2552" s="2">
        <v>419769</v>
      </c>
      <c r="L2552" s="2">
        <v>441001</v>
      </c>
      <c r="M2552" s="2"/>
      <c r="S2552" s="3"/>
    </row>
    <row r="2553" spans="1:19" ht="14.45" x14ac:dyDescent="0.3">
      <c r="A2553">
        <v>14</v>
      </c>
      <c r="C2553" t="str">
        <f t="shared" si="424"/>
        <v>ODS14«</v>
      </c>
      <c r="D2553" s="7" t="s">
        <v>120</v>
      </c>
      <c r="E2553" s="7"/>
      <c r="F2553" s="2"/>
      <c r="G2553" s="2"/>
      <c r="H2553" s="2"/>
      <c r="I2553" s="2"/>
      <c r="J2553" s="2"/>
      <c r="K2553" s="2"/>
      <c r="L2553" s="2"/>
      <c r="M2553" s="2"/>
      <c r="S2553" s="3"/>
    </row>
    <row r="2554" spans="1:19" ht="14.45" x14ac:dyDescent="0.3">
      <c r="A2554">
        <v>14</v>
      </c>
      <c r="C2554" t="str">
        <f t="shared" si="424"/>
        <v>ODS14«</v>
      </c>
      <c r="D2554" s="8" t="s">
        <v>29</v>
      </c>
      <c r="E2554" s="8"/>
      <c r="F2554" s="2"/>
      <c r="G2554" s="2"/>
      <c r="H2554" s="2"/>
      <c r="I2554" s="2"/>
      <c r="J2554" s="2"/>
      <c r="K2554" s="2"/>
      <c r="L2554" s="2"/>
      <c r="M2554" s="2"/>
      <c r="S2554" s="3"/>
    </row>
    <row r="2555" spans="1:19" ht="14.45" x14ac:dyDescent="0.3">
      <c r="A2555">
        <v>15</v>
      </c>
      <c r="C2555" t="str">
        <f t="shared" si="424"/>
        <v>ODS15«</v>
      </c>
      <c r="D2555" s="1" t="s">
        <v>122</v>
      </c>
      <c r="E2555" s="1"/>
      <c r="F2555" s="2"/>
      <c r="G2555" s="2"/>
      <c r="H2555" s="2"/>
      <c r="I2555" s="2"/>
      <c r="J2555" s="2"/>
      <c r="K2555" s="2"/>
      <c r="L2555" s="2"/>
      <c r="M2555" s="2"/>
      <c r="S2555" s="3"/>
    </row>
    <row r="2556" spans="1:19" ht="14.45" x14ac:dyDescent="0.3">
      <c r="A2556">
        <v>15</v>
      </c>
      <c r="C2556" t="str">
        <f t="shared" si="424"/>
        <v>ODS15«</v>
      </c>
      <c r="D2556" s="7" t="s">
        <v>123</v>
      </c>
      <c r="E2556" s="7"/>
      <c r="F2556" s="2"/>
      <c r="G2556" s="2"/>
      <c r="H2556" s="2"/>
      <c r="I2556" s="2"/>
      <c r="J2556" s="2"/>
      <c r="K2556" s="2"/>
      <c r="L2556" s="2"/>
      <c r="M2556" s="2"/>
      <c r="S2556" s="3"/>
    </row>
    <row r="2557" spans="1:19" ht="14.45" x14ac:dyDescent="0.3">
      <c r="A2557">
        <v>15</v>
      </c>
      <c r="C2557" t="str">
        <f t="shared" si="424"/>
        <v>ODS15«</v>
      </c>
      <c r="D2557" s="8" t="s">
        <v>2</v>
      </c>
      <c r="E2557" s="8"/>
      <c r="F2557" s="2"/>
      <c r="G2557" s="2"/>
      <c r="H2557" s="2">
        <v>32.200000000000003</v>
      </c>
      <c r="I2557" s="2"/>
      <c r="J2557" s="2"/>
      <c r="K2557" s="2">
        <v>32.299999999999997</v>
      </c>
      <c r="L2557" s="2"/>
      <c r="M2557" s="2"/>
      <c r="S2557" s="3"/>
    </row>
    <row r="2558" spans="1:19" ht="14.45" x14ac:dyDescent="0.3">
      <c r="A2558">
        <v>15</v>
      </c>
      <c r="C2558" t="str">
        <f t="shared" si="424"/>
        <v>ODS15«</v>
      </c>
      <c r="D2558" s="8" t="s">
        <v>3</v>
      </c>
      <c r="E2558" s="8"/>
      <c r="F2558" s="2"/>
      <c r="G2558" s="2"/>
      <c r="H2558" s="2">
        <v>46.7</v>
      </c>
      <c r="I2558" s="2"/>
      <c r="J2558" s="2"/>
      <c r="K2558" s="2">
        <v>46.4</v>
      </c>
      <c r="L2558" s="2"/>
      <c r="M2558" s="2"/>
      <c r="S2558" s="3"/>
    </row>
    <row r="2559" spans="1:19" ht="14.45" x14ac:dyDescent="0.3">
      <c r="A2559">
        <v>15</v>
      </c>
      <c r="C2559" t="str">
        <f t="shared" si="424"/>
        <v>ODS15«</v>
      </c>
      <c r="D2559" s="8" t="s">
        <v>4</v>
      </c>
      <c r="E2559" s="8"/>
      <c r="F2559" s="2"/>
      <c r="G2559" s="2"/>
      <c r="H2559" s="2">
        <v>23.1</v>
      </c>
      <c r="I2559" s="2"/>
      <c r="J2559" s="2"/>
      <c r="K2559" s="2">
        <v>24.3</v>
      </c>
      <c r="L2559" s="2"/>
      <c r="M2559" s="2"/>
      <c r="S2559" s="3"/>
    </row>
    <row r="2560" spans="1:19" ht="14.45" x14ac:dyDescent="0.3">
      <c r="A2560">
        <v>15</v>
      </c>
      <c r="C2560" t="str">
        <f t="shared" si="424"/>
        <v>ODS15«</v>
      </c>
      <c r="D2560" s="8" t="s">
        <v>5</v>
      </c>
      <c r="E2560" s="8"/>
      <c r="F2560" s="2"/>
      <c r="G2560" s="2"/>
      <c r="H2560" s="2">
        <v>44.7</v>
      </c>
      <c r="I2560" s="2"/>
      <c r="J2560" s="2"/>
      <c r="K2560" s="2">
        <v>48</v>
      </c>
      <c r="L2560" s="2"/>
      <c r="M2560" s="2"/>
      <c r="S2560" s="3"/>
    </row>
    <row r="2561" spans="1:19" ht="14.45" x14ac:dyDescent="0.3">
      <c r="A2561">
        <v>15</v>
      </c>
      <c r="C2561" t="str">
        <f t="shared" si="424"/>
        <v>ODS15«</v>
      </c>
      <c r="D2561" s="8" t="s">
        <v>6</v>
      </c>
      <c r="E2561" s="8"/>
      <c r="F2561" s="2"/>
      <c r="G2561" s="2"/>
      <c r="H2561" s="2">
        <v>39.700000000000003</v>
      </c>
      <c r="I2561" s="2"/>
      <c r="J2561" s="2"/>
      <c r="K2561" s="2">
        <v>43.1</v>
      </c>
      <c r="L2561" s="2"/>
      <c r="M2561" s="2"/>
      <c r="S2561" s="3"/>
    </row>
    <row r="2562" spans="1:19" ht="14.45" x14ac:dyDescent="0.3">
      <c r="A2562">
        <v>15</v>
      </c>
      <c r="C2562" t="str">
        <f t="shared" si="424"/>
        <v>ODS15«</v>
      </c>
      <c r="D2562" s="8" t="s">
        <v>7</v>
      </c>
      <c r="E2562" s="8"/>
      <c r="F2562" s="2"/>
      <c r="G2562" s="2"/>
      <c r="H2562" s="2">
        <v>50.6</v>
      </c>
      <c r="I2562" s="2"/>
      <c r="J2562" s="2"/>
      <c r="K2562" s="2">
        <v>58.1</v>
      </c>
      <c r="L2562" s="2"/>
      <c r="M2562" s="2"/>
      <c r="S2562" s="3"/>
    </row>
    <row r="2563" spans="1:19" ht="14.45" x14ac:dyDescent="0.3">
      <c r="A2563">
        <v>15</v>
      </c>
      <c r="C2563" t="str">
        <f t="shared" si="424"/>
        <v>ODS15«</v>
      </c>
      <c r="D2563" s="8" t="s">
        <v>8</v>
      </c>
      <c r="E2563" s="8"/>
      <c r="F2563" s="2"/>
      <c r="G2563" s="2"/>
      <c r="H2563" s="2">
        <v>15.6</v>
      </c>
      <c r="I2563" s="2"/>
      <c r="J2563" s="2"/>
      <c r="K2563" s="2">
        <v>16.3</v>
      </c>
      <c r="L2563" s="2"/>
      <c r="M2563" s="2"/>
      <c r="S2563" s="3"/>
    </row>
    <row r="2564" spans="1:19" ht="14.45" x14ac:dyDescent="0.3">
      <c r="A2564">
        <v>15</v>
      </c>
      <c r="C2564" t="str">
        <f t="shared" si="424"/>
        <v>ODS15«</v>
      </c>
      <c r="D2564" s="8" t="s">
        <v>9</v>
      </c>
      <c r="E2564" s="8"/>
      <c r="F2564" s="2"/>
      <c r="G2564" s="2"/>
      <c r="H2564" s="2">
        <v>48.7</v>
      </c>
      <c r="I2564" s="2"/>
      <c r="J2564" s="2"/>
      <c r="K2564" s="2">
        <v>48.6</v>
      </c>
      <c r="L2564" s="2"/>
      <c r="M2564" s="2"/>
      <c r="S2564" s="3"/>
    </row>
    <row r="2565" spans="1:19" ht="14.45" x14ac:dyDescent="0.3">
      <c r="A2565">
        <v>15</v>
      </c>
      <c r="C2565" t="str">
        <f t="shared" si="424"/>
        <v>ODS15«</v>
      </c>
      <c r="D2565" s="8" t="s">
        <v>10</v>
      </c>
      <c r="E2565" s="8"/>
      <c r="F2565" s="2"/>
      <c r="G2565" s="2"/>
      <c r="H2565" s="2">
        <v>63.4</v>
      </c>
      <c r="I2565" s="2"/>
      <c r="J2565" s="2"/>
      <c r="K2565" s="2">
        <v>62.5</v>
      </c>
      <c r="L2565" s="2"/>
      <c r="M2565" s="2"/>
      <c r="S2565" s="3"/>
    </row>
    <row r="2566" spans="1:19" ht="14.45" x14ac:dyDescent="0.3">
      <c r="A2566">
        <v>15</v>
      </c>
      <c r="C2566" t="str">
        <f t="shared" si="424"/>
        <v>ODS15«</v>
      </c>
      <c r="D2566" s="8" t="s">
        <v>11</v>
      </c>
      <c r="E2566" s="8"/>
      <c r="F2566" s="2"/>
      <c r="G2566" s="2"/>
      <c r="H2566" s="2">
        <v>39.200000000000003</v>
      </c>
      <c r="I2566" s="2"/>
      <c r="J2566" s="2"/>
      <c r="K2566" s="2">
        <v>41.1</v>
      </c>
      <c r="L2566" s="2"/>
      <c r="M2566" s="2"/>
      <c r="S2566" s="3"/>
    </row>
    <row r="2567" spans="1:19" ht="14.45" x14ac:dyDescent="0.3">
      <c r="A2567">
        <v>15</v>
      </c>
      <c r="C2567" t="str">
        <f t="shared" si="424"/>
        <v>ODS15«</v>
      </c>
      <c r="D2567" s="8" t="s">
        <v>12</v>
      </c>
      <c r="E2567" s="8"/>
      <c r="F2567" s="2"/>
      <c r="G2567" s="2"/>
      <c r="H2567" s="2">
        <v>58.2</v>
      </c>
      <c r="I2567" s="2"/>
      <c r="J2567" s="2"/>
      <c r="K2567" s="2">
        <v>58.4</v>
      </c>
      <c r="L2567" s="2"/>
      <c r="M2567" s="2"/>
      <c r="S2567" s="3"/>
    </row>
    <row r="2568" spans="1:19" ht="14.45" x14ac:dyDescent="0.3">
      <c r="A2568">
        <v>15</v>
      </c>
      <c r="C2568" t="str">
        <f t="shared" si="424"/>
        <v>ODS15«</v>
      </c>
      <c r="D2568" s="8" t="s">
        <v>13</v>
      </c>
      <c r="E2568" s="8"/>
      <c r="F2568" s="2"/>
      <c r="G2568" s="2"/>
      <c r="H2568" s="2">
        <v>71.3</v>
      </c>
      <c r="I2568" s="2"/>
      <c r="J2568" s="2"/>
      <c r="K2568" s="2">
        <v>70.099999999999994</v>
      </c>
      <c r="L2568" s="2"/>
      <c r="M2568" s="2"/>
      <c r="S2568" s="3"/>
    </row>
    <row r="2569" spans="1:19" ht="14.45" x14ac:dyDescent="0.3">
      <c r="A2569">
        <v>15</v>
      </c>
      <c r="C2569" t="str">
        <f t="shared" si="424"/>
        <v>ODS15«</v>
      </c>
      <c r="D2569" s="8" t="s">
        <v>14</v>
      </c>
      <c r="E2569" s="8"/>
      <c r="F2569" s="2"/>
      <c r="G2569" s="2"/>
      <c r="H2569" s="2">
        <v>31</v>
      </c>
      <c r="I2569" s="2"/>
      <c r="J2569" s="2"/>
      <c r="K2569" s="2">
        <v>32.799999999999997</v>
      </c>
      <c r="L2569" s="2"/>
      <c r="M2569" s="2"/>
      <c r="S2569" s="3"/>
    </row>
    <row r="2570" spans="1:19" ht="14.45" x14ac:dyDescent="0.3">
      <c r="A2570">
        <v>15</v>
      </c>
      <c r="C2570" t="str">
        <f t="shared" si="424"/>
        <v>ODS15«</v>
      </c>
      <c r="D2570" s="8" t="s">
        <v>15</v>
      </c>
      <c r="E2570" s="8"/>
      <c r="F2570" s="2"/>
      <c r="G2570" s="2"/>
      <c r="H2570" s="2">
        <v>44.5</v>
      </c>
      <c r="I2570" s="2"/>
      <c r="J2570" s="2"/>
      <c r="K2570" s="2">
        <v>47.4</v>
      </c>
      <c r="L2570" s="2"/>
      <c r="M2570" s="2"/>
      <c r="S2570" s="3"/>
    </row>
    <row r="2571" spans="1:19" ht="14.45" x14ac:dyDescent="0.3">
      <c r="A2571">
        <v>15</v>
      </c>
      <c r="C2571" t="str">
        <f t="shared" si="424"/>
        <v>ODS15«</v>
      </c>
      <c r="D2571" s="8" t="s">
        <v>16</v>
      </c>
      <c r="E2571" s="8"/>
      <c r="F2571" s="2"/>
      <c r="G2571" s="2"/>
      <c r="H2571" s="2">
        <v>25.2</v>
      </c>
      <c r="I2571" s="2"/>
      <c r="J2571" s="2"/>
      <c r="K2571" s="2">
        <v>26.1</v>
      </c>
      <c r="L2571" s="2"/>
      <c r="M2571" s="2"/>
      <c r="S2571" s="3"/>
    </row>
    <row r="2572" spans="1:19" ht="14.45" x14ac:dyDescent="0.3">
      <c r="A2572">
        <v>15</v>
      </c>
      <c r="C2572" t="str">
        <f t="shared" si="424"/>
        <v>ODS15«</v>
      </c>
      <c r="D2572" s="8" t="s">
        <v>17</v>
      </c>
      <c r="E2572" s="8"/>
      <c r="F2572" s="2"/>
      <c r="G2572" s="2"/>
      <c r="H2572" s="2">
        <v>22.4</v>
      </c>
      <c r="I2572" s="2"/>
      <c r="J2572" s="2"/>
      <c r="K2572" s="2">
        <v>18.8</v>
      </c>
      <c r="L2572" s="2"/>
      <c r="M2572" s="2"/>
      <c r="S2572" s="3"/>
    </row>
    <row r="2573" spans="1:19" ht="14.45" x14ac:dyDescent="0.3">
      <c r="A2573">
        <v>15</v>
      </c>
      <c r="C2573" t="str">
        <f t="shared" si="424"/>
        <v>ODS15«</v>
      </c>
      <c r="D2573" s="8" t="s">
        <v>18</v>
      </c>
      <c r="E2573" s="8"/>
      <c r="F2573" s="2"/>
      <c r="G2573" s="2"/>
      <c r="H2573" s="2">
        <v>35.6</v>
      </c>
      <c r="I2573" s="2"/>
      <c r="J2573" s="2"/>
      <c r="K2573" s="2">
        <v>37.1</v>
      </c>
      <c r="L2573" s="2"/>
      <c r="M2573" s="2"/>
      <c r="S2573" s="3"/>
    </row>
    <row r="2574" spans="1:19" ht="14.45" x14ac:dyDescent="0.3">
      <c r="A2574">
        <v>15</v>
      </c>
      <c r="C2574" t="str">
        <f t="shared" si="424"/>
        <v>ODS15«</v>
      </c>
      <c r="D2574" s="8" t="s">
        <v>19</v>
      </c>
      <c r="E2574" s="8"/>
      <c r="F2574" s="2"/>
      <c r="G2574" s="2"/>
      <c r="H2574" s="2">
        <v>56.4</v>
      </c>
      <c r="I2574" s="2"/>
      <c r="J2574" s="2"/>
      <c r="K2574" s="2">
        <v>55.4</v>
      </c>
      <c r="L2574" s="2"/>
      <c r="M2574" s="2"/>
      <c r="S2574" s="3"/>
    </row>
    <row r="2575" spans="1:19" ht="14.45" x14ac:dyDescent="0.3">
      <c r="A2575">
        <v>15</v>
      </c>
      <c r="C2575" t="str">
        <f t="shared" si="424"/>
        <v>ODS15«</v>
      </c>
      <c r="D2575" s="8" t="s">
        <v>20</v>
      </c>
      <c r="E2575" s="8"/>
      <c r="F2575" s="2"/>
      <c r="G2575" s="2"/>
      <c r="H2575" s="2">
        <v>38.299999999999997</v>
      </c>
      <c r="I2575" s="2"/>
      <c r="J2575" s="2"/>
      <c r="K2575" s="2">
        <v>39.5</v>
      </c>
      <c r="L2575" s="2"/>
      <c r="M2575" s="2"/>
      <c r="S2575" s="3"/>
    </row>
    <row r="2576" spans="1:19" ht="14.45" x14ac:dyDescent="0.3">
      <c r="A2576">
        <v>15</v>
      </c>
      <c r="C2576" t="str">
        <f t="shared" si="424"/>
        <v>ODS15«</v>
      </c>
      <c r="D2576" s="8" t="s">
        <v>21</v>
      </c>
      <c r="E2576" s="8"/>
      <c r="F2576" s="2"/>
      <c r="G2576" s="2"/>
      <c r="H2576" s="2">
        <v>36.299999999999997</v>
      </c>
      <c r="I2576" s="2"/>
      <c r="J2576" s="2"/>
      <c r="K2576" s="2">
        <v>35.5</v>
      </c>
      <c r="L2576" s="2"/>
      <c r="M2576" s="2"/>
      <c r="S2576" s="3"/>
    </row>
    <row r="2577" spans="1:19" ht="14.45" x14ac:dyDescent="0.3">
      <c r="A2577">
        <v>15</v>
      </c>
      <c r="C2577" t="str">
        <f t="shared" si="424"/>
        <v>ODS15«</v>
      </c>
      <c r="D2577" s="8" t="s">
        <v>22</v>
      </c>
      <c r="E2577" s="8"/>
      <c r="F2577" s="2"/>
      <c r="G2577" s="2"/>
      <c r="H2577" s="2">
        <v>11.5</v>
      </c>
      <c r="I2577" s="2"/>
      <c r="J2577" s="2"/>
      <c r="K2577" s="2">
        <v>10.5</v>
      </c>
      <c r="L2577" s="2"/>
      <c r="M2577" s="2"/>
      <c r="S2577" s="3"/>
    </row>
    <row r="2578" spans="1:19" ht="14.45" x14ac:dyDescent="0.3">
      <c r="A2578">
        <v>15</v>
      </c>
      <c r="C2578" t="str">
        <f t="shared" si="424"/>
        <v>ODS15«</v>
      </c>
      <c r="D2578" s="8" t="s">
        <v>23</v>
      </c>
      <c r="E2578" s="8"/>
      <c r="F2578" s="2"/>
      <c r="G2578" s="2"/>
      <c r="H2578" s="2">
        <v>8</v>
      </c>
      <c r="I2578" s="2"/>
      <c r="J2578" s="2"/>
      <c r="K2578" s="2">
        <v>10.8</v>
      </c>
      <c r="L2578" s="2"/>
      <c r="M2578" s="2"/>
      <c r="S2578" s="3"/>
    </row>
    <row r="2579" spans="1:19" ht="14.45" x14ac:dyDescent="0.3">
      <c r="A2579">
        <v>15</v>
      </c>
      <c r="C2579" t="str">
        <f t="shared" si="424"/>
        <v>ODS15«</v>
      </c>
      <c r="D2579" s="8" t="s">
        <v>24</v>
      </c>
      <c r="E2579" s="8"/>
      <c r="F2579" s="2"/>
      <c r="G2579" s="2"/>
      <c r="H2579" s="2">
        <v>36.1</v>
      </c>
      <c r="I2579" s="2"/>
      <c r="J2579" s="2"/>
      <c r="K2579" s="2">
        <v>36.1</v>
      </c>
      <c r="L2579" s="2"/>
      <c r="M2579" s="2"/>
      <c r="S2579" s="3"/>
    </row>
    <row r="2580" spans="1:19" ht="14.45" x14ac:dyDescent="0.3">
      <c r="A2580">
        <v>15</v>
      </c>
      <c r="C2580" t="str">
        <f t="shared" si="424"/>
        <v>ODS15«</v>
      </c>
      <c r="D2580" s="8" t="s">
        <v>25</v>
      </c>
      <c r="E2580" s="8"/>
      <c r="F2580" s="2"/>
      <c r="G2580" s="2"/>
      <c r="H2580" s="2">
        <v>46.6</v>
      </c>
      <c r="I2580" s="2"/>
      <c r="J2580" s="2"/>
      <c r="K2580" s="2">
        <v>50</v>
      </c>
      <c r="L2580" s="2"/>
      <c r="M2580" s="2"/>
      <c r="S2580" s="3"/>
    </row>
    <row r="2581" spans="1:19" ht="14.45" x14ac:dyDescent="0.3">
      <c r="A2581">
        <v>15</v>
      </c>
      <c r="C2581" t="str">
        <f t="shared" si="424"/>
        <v>ODS15«</v>
      </c>
      <c r="D2581" s="8" t="s">
        <v>26</v>
      </c>
      <c r="E2581" s="8"/>
      <c r="F2581" s="2"/>
      <c r="G2581" s="2"/>
      <c r="H2581" s="2">
        <v>37.700000000000003</v>
      </c>
      <c r="I2581" s="2"/>
      <c r="J2581" s="2"/>
      <c r="K2581" s="2">
        <v>38</v>
      </c>
      <c r="L2581" s="2"/>
      <c r="M2581" s="2"/>
      <c r="S2581" s="3"/>
    </row>
    <row r="2582" spans="1:19" ht="14.45" x14ac:dyDescent="0.3">
      <c r="A2582">
        <v>15</v>
      </c>
      <c r="C2582" t="str">
        <f t="shared" ref="C2582:C2645" si="425">IF(B2582="","ODS"&amp;A2582&amp;"«","ODS"&amp;A2582&amp;"«"&amp;" e ODS"&amp;B2582&amp;"«")</f>
        <v>ODS15«</v>
      </c>
      <c r="D2582" s="8" t="s">
        <v>27</v>
      </c>
      <c r="E2582" s="8"/>
      <c r="F2582" s="2"/>
      <c r="G2582" s="2"/>
      <c r="H2582" s="2">
        <v>34.1</v>
      </c>
      <c r="I2582" s="2"/>
      <c r="J2582" s="2"/>
      <c r="K2582" s="2">
        <v>35.4</v>
      </c>
      <c r="L2582" s="2"/>
      <c r="M2582" s="2"/>
      <c r="S2582" s="3"/>
    </row>
    <row r="2583" spans="1:19" ht="14.45" x14ac:dyDescent="0.3">
      <c r="A2583">
        <v>15</v>
      </c>
      <c r="C2583" t="str">
        <f t="shared" si="425"/>
        <v>ODS15«</v>
      </c>
      <c r="D2583" s="8" t="s">
        <v>28</v>
      </c>
      <c r="E2583" s="8"/>
      <c r="F2583" s="2"/>
      <c r="G2583" s="2"/>
      <c r="H2583" s="2">
        <v>66.5</v>
      </c>
      <c r="I2583" s="2"/>
      <c r="J2583" s="2"/>
      <c r="K2583" s="2">
        <v>66.599999999999994</v>
      </c>
      <c r="L2583" s="2"/>
      <c r="M2583" s="2"/>
      <c r="S2583" s="3"/>
    </row>
    <row r="2584" spans="1:19" ht="14.45" x14ac:dyDescent="0.3">
      <c r="A2584">
        <v>15</v>
      </c>
      <c r="C2584" t="str">
        <f t="shared" si="425"/>
        <v>ODS15«</v>
      </c>
      <c r="D2584" s="8" t="s">
        <v>29</v>
      </c>
      <c r="E2584" s="8"/>
      <c r="F2584" s="2"/>
      <c r="G2584" s="2"/>
      <c r="H2584" s="2">
        <v>42.6</v>
      </c>
      <c r="I2584" s="2"/>
      <c r="J2584" s="2"/>
      <c r="K2584" s="2">
        <v>43.4</v>
      </c>
      <c r="L2584" s="2"/>
      <c r="M2584" s="2"/>
      <c r="S2584" s="3"/>
    </row>
    <row r="2585" spans="1:19" x14ac:dyDescent="0.25">
      <c r="A2585">
        <v>15</v>
      </c>
      <c r="B2585">
        <v>2</v>
      </c>
      <c r="C2585" t="str">
        <f t="shared" si="425"/>
        <v>ODS15« e ODS2«</v>
      </c>
      <c r="D2585" s="7" t="s">
        <v>127</v>
      </c>
      <c r="E2585" s="7"/>
      <c r="F2585" s="2"/>
      <c r="G2585" s="2"/>
      <c r="H2585" s="2"/>
      <c r="I2585" s="2"/>
      <c r="J2585" s="2"/>
      <c r="K2585" s="2"/>
      <c r="L2585" s="2"/>
      <c r="M2585" s="2"/>
      <c r="O2585" t="s">
        <v>161</v>
      </c>
      <c r="S2585" s="3"/>
    </row>
    <row r="2586" spans="1:19" x14ac:dyDescent="0.25">
      <c r="A2586">
        <v>15</v>
      </c>
      <c r="B2586">
        <v>2</v>
      </c>
      <c r="C2586" t="str">
        <f t="shared" si="425"/>
        <v>ODS15« e ODS2«</v>
      </c>
      <c r="D2586" s="8" t="s">
        <v>2</v>
      </c>
      <c r="E2586" s="8"/>
      <c r="F2586" s="2"/>
      <c r="G2586" s="2"/>
      <c r="H2586" s="2"/>
      <c r="I2586" s="2">
        <v>1.3</v>
      </c>
      <c r="J2586" s="2"/>
      <c r="K2586" s="2"/>
      <c r="L2586" s="2"/>
      <c r="M2586" s="2"/>
      <c r="N2586" t="str">
        <f>IF(AND(H2586=0,L2586=0),"",(L2586/G2586)^(1/5)-1)</f>
        <v/>
      </c>
      <c r="O2586">
        <v>0</v>
      </c>
      <c r="Q2586">
        <f>MIN($I$2586:$I$2612)</f>
        <v>0</v>
      </c>
      <c r="R2586">
        <f>MAX($I$2586:$I$2612)</f>
        <v>24.93</v>
      </c>
      <c r="S2586" s="3">
        <f>IF(O2586="",0,(I2586-R2586)/(Q2586-R2586)*100)</f>
        <v>94.785399117529082</v>
      </c>
    </row>
    <row r="2587" spans="1:19" x14ac:dyDescent="0.25">
      <c r="A2587">
        <v>15</v>
      </c>
      <c r="B2587">
        <v>2</v>
      </c>
      <c r="C2587" t="str">
        <f t="shared" si="425"/>
        <v>ODS15« e ODS2«</v>
      </c>
      <c r="D2587" s="8" t="s">
        <v>3</v>
      </c>
      <c r="E2587" s="8"/>
      <c r="F2587" s="2"/>
      <c r="G2587" s="2"/>
      <c r="H2587" s="2"/>
      <c r="I2587" s="2">
        <v>15.5</v>
      </c>
      <c r="J2587" s="2"/>
      <c r="K2587" s="2"/>
      <c r="L2587" s="2"/>
      <c r="M2587" s="2"/>
      <c r="O2587">
        <v>5</v>
      </c>
      <c r="Q2587">
        <f t="shared" ref="Q2587:Q2613" si="426">MIN($I$2586:$I$2612)</f>
        <v>0</v>
      </c>
      <c r="R2587">
        <f t="shared" ref="R2587:R2613" si="427">MAX($I$2586:$I$2612)</f>
        <v>24.93</v>
      </c>
      <c r="S2587" s="3">
        <f t="shared" ref="S2587:S2592" si="428">IF(O2587="",0,(I2587-R2587)/(Q2587-R2587)*100)</f>
        <v>37.825912555154432</v>
      </c>
    </row>
    <row r="2588" spans="1:19" x14ac:dyDescent="0.25">
      <c r="A2588">
        <v>15</v>
      </c>
      <c r="B2588">
        <v>2</v>
      </c>
      <c r="C2588" t="str">
        <f t="shared" si="425"/>
        <v>ODS15« e ODS2«</v>
      </c>
      <c r="D2588" s="8" t="s">
        <v>4</v>
      </c>
      <c r="E2588" s="8"/>
      <c r="F2588" s="2"/>
      <c r="G2588" s="2"/>
      <c r="H2588" s="2"/>
      <c r="I2588" s="2">
        <v>0.42</v>
      </c>
      <c r="J2588" s="2"/>
      <c r="K2588" s="2"/>
      <c r="L2588" s="2"/>
      <c r="M2588" s="2"/>
      <c r="O2588">
        <v>5</v>
      </c>
      <c r="Q2588">
        <f t="shared" si="426"/>
        <v>0</v>
      </c>
      <c r="R2588">
        <f t="shared" si="427"/>
        <v>24.93</v>
      </c>
      <c r="S2588" s="3">
        <f t="shared" si="428"/>
        <v>98.315282791817083</v>
      </c>
    </row>
    <row r="2589" spans="1:19" x14ac:dyDescent="0.25">
      <c r="A2589">
        <v>15</v>
      </c>
      <c r="B2589">
        <v>2</v>
      </c>
      <c r="C2589" t="str">
        <f t="shared" si="425"/>
        <v>ODS15« e ODS2«</v>
      </c>
      <c r="D2589" s="8" t="s">
        <v>5</v>
      </c>
      <c r="E2589" s="8"/>
      <c r="F2589" s="2"/>
      <c r="G2589" s="2"/>
      <c r="H2589" s="2"/>
      <c r="I2589" s="2">
        <v>3.37</v>
      </c>
      <c r="J2589" s="2"/>
      <c r="K2589" s="2"/>
      <c r="L2589" s="2"/>
      <c r="M2589" s="2"/>
      <c r="O2589">
        <v>5</v>
      </c>
      <c r="Q2589">
        <f t="shared" si="426"/>
        <v>0</v>
      </c>
      <c r="R2589">
        <f t="shared" si="427"/>
        <v>24.93</v>
      </c>
      <c r="S2589" s="3">
        <f t="shared" si="428"/>
        <v>86.482150020056153</v>
      </c>
    </row>
    <row r="2590" spans="1:19" x14ac:dyDescent="0.25">
      <c r="A2590">
        <v>15</v>
      </c>
      <c r="B2590">
        <v>2</v>
      </c>
      <c r="C2590" t="str">
        <f t="shared" si="425"/>
        <v>ODS15« e ODS2«</v>
      </c>
      <c r="D2590" s="8" t="s">
        <v>6</v>
      </c>
      <c r="E2590" s="8"/>
      <c r="F2590" s="2"/>
      <c r="G2590" s="2"/>
      <c r="H2590" s="2"/>
      <c r="I2590" s="2">
        <v>6.5</v>
      </c>
      <c r="J2590" s="2"/>
      <c r="K2590" s="2"/>
      <c r="L2590" s="2"/>
      <c r="M2590" s="2"/>
      <c r="O2590">
        <v>5</v>
      </c>
      <c r="Q2590">
        <f t="shared" si="426"/>
        <v>0</v>
      </c>
      <c r="R2590">
        <f t="shared" si="427"/>
        <v>24.93</v>
      </c>
      <c r="S2590" s="3">
        <f t="shared" si="428"/>
        <v>73.926995587645408</v>
      </c>
    </row>
    <row r="2591" spans="1:19" x14ac:dyDescent="0.25">
      <c r="A2591">
        <v>15</v>
      </c>
      <c r="B2591">
        <v>2</v>
      </c>
      <c r="C2591" t="str">
        <f t="shared" si="425"/>
        <v>ODS15« e ODS2«</v>
      </c>
      <c r="D2591" s="8" t="s">
        <v>7</v>
      </c>
      <c r="E2591" s="8"/>
      <c r="F2591" s="2"/>
      <c r="G2591" s="2"/>
      <c r="H2591" s="2"/>
      <c r="I2591" s="2">
        <v>5.12</v>
      </c>
      <c r="J2591" s="2"/>
      <c r="K2591" s="2"/>
      <c r="L2591" s="2"/>
      <c r="M2591" s="2"/>
      <c r="O2591">
        <v>5</v>
      </c>
      <c r="Q2591">
        <f t="shared" si="426"/>
        <v>0</v>
      </c>
      <c r="R2591">
        <f t="shared" si="427"/>
        <v>24.93</v>
      </c>
      <c r="S2591" s="3">
        <f t="shared" si="428"/>
        <v>79.462494985960689</v>
      </c>
    </row>
    <row r="2592" spans="1:19" x14ac:dyDescent="0.25">
      <c r="A2592">
        <v>15</v>
      </c>
      <c r="B2592">
        <v>2</v>
      </c>
      <c r="C2592" t="str">
        <f t="shared" si="425"/>
        <v>ODS15« e ODS2«</v>
      </c>
      <c r="D2592" s="8" t="s">
        <v>8</v>
      </c>
      <c r="E2592" s="8"/>
      <c r="F2592" s="2"/>
      <c r="G2592" s="2"/>
      <c r="H2592" s="2"/>
      <c r="I2592" s="3">
        <v>0</v>
      </c>
      <c r="J2592" s="2"/>
      <c r="K2592" s="2"/>
      <c r="L2592" s="2"/>
      <c r="M2592" s="2"/>
      <c r="O2592">
        <v>5</v>
      </c>
      <c r="Q2592">
        <f t="shared" si="426"/>
        <v>0</v>
      </c>
      <c r="R2592">
        <f t="shared" si="427"/>
        <v>24.93</v>
      </c>
      <c r="S2592" s="3">
        <f t="shared" si="428"/>
        <v>100</v>
      </c>
    </row>
    <row r="2593" spans="1:19" x14ac:dyDescent="0.25">
      <c r="A2593">
        <v>15</v>
      </c>
      <c r="B2593">
        <v>2</v>
      </c>
      <c r="C2593" t="str">
        <f t="shared" si="425"/>
        <v>ODS15« e ODS2«</v>
      </c>
      <c r="D2593" s="8" t="s">
        <v>9</v>
      </c>
      <c r="E2593" s="8"/>
      <c r="F2593" s="2"/>
      <c r="G2593" s="2"/>
      <c r="H2593" s="2"/>
      <c r="I2593" s="2">
        <v>4.55</v>
      </c>
      <c r="J2593" s="2"/>
      <c r="K2593" s="2"/>
      <c r="L2593" s="2"/>
      <c r="M2593" s="2"/>
      <c r="O2593">
        <v>5</v>
      </c>
      <c r="Q2593">
        <f t="shared" si="426"/>
        <v>0</v>
      </c>
      <c r="R2593">
        <f t="shared" si="427"/>
        <v>24.93</v>
      </c>
      <c r="S2593" s="3">
        <f t="shared" ref="S2593:S2613" si="429">IF(O2593="",0,(I2593-R2593)/(Q2593-R2593)*100)</f>
        <v>81.748896911351792</v>
      </c>
    </row>
    <row r="2594" spans="1:19" x14ac:dyDescent="0.25">
      <c r="A2594">
        <v>15</v>
      </c>
      <c r="B2594">
        <v>2</v>
      </c>
      <c r="C2594" t="str">
        <f t="shared" si="425"/>
        <v>ODS15« e ODS2«</v>
      </c>
      <c r="D2594" s="8" t="s">
        <v>10</v>
      </c>
      <c r="E2594" s="8"/>
      <c r="F2594" s="2"/>
      <c r="G2594" s="2"/>
      <c r="H2594" s="2"/>
      <c r="I2594" s="2">
        <v>18.989999999999998</v>
      </c>
      <c r="J2594" s="2"/>
      <c r="K2594" s="2"/>
      <c r="L2594" s="2"/>
      <c r="M2594" s="2"/>
      <c r="O2594">
        <v>5</v>
      </c>
      <c r="Q2594">
        <f t="shared" si="426"/>
        <v>0</v>
      </c>
      <c r="R2594">
        <f t="shared" si="427"/>
        <v>24.93</v>
      </c>
      <c r="S2594" s="3">
        <f t="shared" si="429"/>
        <v>23.826714801444048</v>
      </c>
    </row>
    <row r="2595" spans="1:19" x14ac:dyDescent="0.25">
      <c r="A2595">
        <v>15</v>
      </c>
      <c r="B2595">
        <v>2</v>
      </c>
      <c r="C2595" t="str">
        <f t="shared" si="425"/>
        <v>ODS15« e ODS2«</v>
      </c>
      <c r="D2595" s="8" t="s">
        <v>11</v>
      </c>
      <c r="E2595" s="8"/>
      <c r="F2595" s="2"/>
      <c r="G2595" s="2"/>
      <c r="H2595" s="2"/>
      <c r="I2595" s="2">
        <v>9.02</v>
      </c>
      <c r="J2595" s="2"/>
      <c r="K2595" s="2"/>
      <c r="L2595" s="2"/>
      <c r="M2595" s="2"/>
      <c r="O2595">
        <v>5</v>
      </c>
      <c r="Q2595">
        <f t="shared" si="426"/>
        <v>0</v>
      </c>
      <c r="R2595">
        <f t="shared" si="427"/>
        <v>24.93</v>
      </c>
      <c r="S2595" s="3">
        <f t="shared" si="429"/>
        <v>63.818692338547933</v>
      </c>
    </row>
    <row r="2596" spans="1:19" x14ac:dyDescent="0.25">
      <c r="A2596">
        <v>15</v>
      </c>
      <c r="B2596">
        <v>2</v>
      </c>
      <c r="C2596" t="str">
        <f t="shared" si="425"/>
        <v>ODS15« e ODS2«</v>
      </c>
      <c r="D2596" s="8" t="s">
        <v>12</v>
      </c>
      <c r="E2596" s="8"/>
      <c r="F2596" s="2"/>
      <c r="G2596" s="2"/>
      <c r="H2596" s="2"/>
      <c r="I2596" s="2">
        <v>0</v>
      </c>
      <c r="J2596" s="2"/>
      <c r="K2596" s="2"/>
      <c r="L2596" s="2"/>
      <c r="M2596" s="2"/>
      <c r="O2596">
        <v>5</v>
      </c>
      <c r="Q2596">
        <f t="shared" si="426"/>
        <v>0</v>
      </c>
      <c r="R2596">
        <f t="shared" si="427"/>
        <v>24.93</v>
      </c>
      <c r="S2596" s="3">
        <f t="shared" si="429"/>
        <v>100</v>
      </c>
    </row>
    <row r="2597" spans="1:19" x14ac:dyDescent="0.25">
      <c r="A2597">
        <v>15</v>
      </c>
      <c r="B2597">
        <v>2</v>
      </c>
      <c r="C2597" t="str">
        <f t="shared" si="425"/>
        <v>ODS15« e ODS2«</v>
      </c>
      <c r="D2597" s="8" t="s">
        <v>13</v>
      </c>
      <c r="E2597" s="8"/>
      <c r="F2597" s="2"/>
      <c r="G2597" s="2"/>
      <c r="H2597" s="2"/>
      <c r="I2597" s="2">
        <v>0.01</v>
      </c>
      <c r="J2597" s="2"/>
      <c r="K2597" s="2"/>
      <c r="L2597" s="2"/>
      <c r="M2597" s="2"/>
      <c r="O2597">
        <v>5</v>
      </c>
      <c r="Q2597">
        <f t="shared" si="426"/>
        <v>0</v>
      </c>
      <c r="R2597">
        <f t="shared" si="427"/>
        <v>24.93</v>
      </c>
      <c r="S2597" s="3">
        <f t="shared" si="429"/>
        <v>99.959887685519448</v>
      </c>
    </row>
    <row r="2598" spans="1:19" x14ac:dyDescent="0.25">
      <c r="A2598">
        <v>15</v>
      </c>
      <c r="B2598">
        <v>2</v>
      </c>
      <c r="C2598" t="str">
        <f t="shared" si="425"/>
        <v>ODS15« e ODS2«</v>
      </c>
      <c r="D2598" s="8" t="s">
        <v>14</v>
      </c>
      <c r="E2598" s="8"/>
      <c r="F2598" s="2"/>
      <c r="G2598" s="2"/>
      <c r="H2598" s="2"/>
      <c r="I2598" s="2">
        <v>3.27</v>
      </c>
      <c r="J2598" s="2"/>
      <c r="K2598" s="2"/>
      <c r="L2598" s="2"/>
      <c r="M2598" s="2"/>
      <c r="O2598">
        <v>5</v>
      </c>
      <c r="Q2598">
        <f t="shared" si="426"/>
        <v>0</v>
      </c>
      <c r="R2598">
        <f t="shared" si="427"/>
        <v>24.93</v>
      </c>
      <c r="S2598" s="3">
        <f t="shared" si="429"/>
        <v>86.88327316486162</v>
      </c>
    </row>
    <row r="2599" spans="1:19" x14ac:dyDescent="0.25">
      <c r="A2599">
        <v>15</v>
      </c>
      <c r="B2599">
        <v>2</v>
      </c>
      <c r="C2599" t="str">
        <f t="shared" si="425"/>
        <v>ODS15« e ODS2«</v>
      </c>
      <c r="D2599" s="8" t="s">
        <v>15</v>
      </c>
      <c r="E2599" s="8"/>
      <c r="F2599" s="2"/>
      <c r="G2599" s="2"/>
      <c r="H2599" s="2"/>
      <c r="I2599" s="2">
        <v>9.6</v>
      </c>
      <c r="J2599" s="2"/>
      <c r="K2599" s="2"/>
      <c r="L2599" s="2"/>
      <c r="M2599" s="2"/>
      <c r="O2599">
        <v>5</v>
      </c>
      <c r="Q2599">
        <f t="shared" si="426"/>
        <v>0</v>
      </c>
      <c r="R2599">
        <f t="shared" si="427"/>
        <v>24.93</v>
      </c>
      <c r="S2599" s="3">
        <f t="shared" si="429"/>
        <v>61.492178098676298</v>
      </c>
    </row>
    <row r="2600" spans="1:19" x14ac:dyDescent="0.25">
      <c r="A2600">
        <v>15</v>
      </c>
      <c r="B2600">
        <v>2</v>
      </c>
      <c r="C2600" t="str">
        <f t="shared" si="425"/>
        <v>ODS15« e ODS2«</v>
      </c>
      <c r="D2600" s="8" t="s">
        <v>16</v>
      </c>
      <c r="E2600" s="8"/>
      <c r="F2600" s="2"/>
      <c r="G2600" s="2"/>
      <c r="H2600" s="2"/>
      <c r="I2600" s="2">
        <v>2.5099999999999998</v>
      </c>
      <c r="J2600" s="2"/>
      <c r="K2600" s="2"/>
      <c r="L2600" s="2"/>
      <c r="M2600" s="2"/>
      <c r="O2600">
        <v>5</v>
      </c>
      <c r="Q2600">
        <f t="shared" si="426"/>
        <v>0</v>
      </c>
      <c r="R2600">
        <f t="shared" si="427"/>
        <v>24.93</v>
      </c>
      <c r="S2600" s="3">
        <f t="shared" si="429"/>
        <v>89.931809065383078</v>
      </c>
    </row>
    <row r="2601" spans="1:19" x14ac:dyDescent="0.25">
      <c r="A2601">
        <v>15</v>
      </c>
      <c r="B2601">
        <v>2</v>
      </c>
      <c r="C2601" t="str">
        <f t="shared" si="425"/>
        <v>ODS15« e ODS2«</v>
      </c>
      <c r="D2601" s="8" t="s">
        <v>17</v>
      </c>
      <c r="E2601" s="8"/>
      <c r="F2601" s="2"/>
      <c r="G2601" s="2"/>
      <c r="H2601" s="2"/>
      <c r="I2601" s="2">
        <v>0.67</v>
      </c>
      <c r="J2601" s="2"/>
      <c r="K2601" s="2"/>
      <c r="L2601" s="2"/>
      <c r="M2601" s="2"/>
      <c r="O2601">
        <v>5</v>
      </c>
      <c r="Q2601">
        <f t="shared" si="426"/>
        <v>0</v>
      </c>
      <c r="R2601">
        <f t="shared" si="427"/>
        <v>24.93</v>
      </c>
      <c r="S2601" s="3">
        <f t="shared" si="429"/>
        <v>97.312474929803443</v>
      </c>
    </row>
    <row r="2602" spans="1:19" x14ac:dyDescent="0.25">
      <c r="A2602">
        <v>15</v>
      </c>
      <c r="B2602">
        <v>2</v>
      </c>
      <c r="C2602" t="str">
        <f t="shared" si="425"/>
        <v>ODS15« e ODS2«</v>
      </c>
      <c r="D2602" s="8" t="s">
        <v>18</v>
      </c>
      <c r="E2602" s="8"/>
      <c r="F2602" s="2"/>
      <c r="G2602" s="2"/>
      <c r="H2602" s="2"/>
      <c r="I2602" s="2">
        <v>24.93</v>
      </c>
      <c r="J2602" s="2"/>
      <c r="K2602" s="2"/>
      <c r="L2602" s="2"/>
      <c r="M2602" s="2"/>
      <c r="O2602">
        <v>5</v>
      </c>
      <c r="Q2602">
        <f t="shared" si="426"/>
        <v>0</v>
      </c>
      <c r="R2602">
        <f t="shared" si="427"/>
        <v>24.93</v>
      </c>
      <c r="S2602" s="3">
        <f t="shared" si="429"/>
        <v>0</v>
      </c>
    </row>
    <row r="2603" spans="1:19" x14ac:dyDescent="0.25">
      <c r="A2603">
        <v>15</v>
      </c>
      <c r="B2603">
        <v>2</v>
      </c>
      <c r="C2603" t="str">
        <f t="shared" si="425"/>
        <v>ODS15« e ODS2«</v>
      </c>
      <c r="D2603" s="8" t="s">
        <v>19</v>
      </c>
      <c r="E2603" s="8"/>
      <c r="F2603" s="2"/>
      <c r="G2603" s="2"/>
      <c r="H2603" s="2"/>
      <c r="I2603" s="2">
        <v>0.01</v>
      </c>
      <c r="J2603" s="2"/>
      <c r="K2603" s="2"/>
      <c r="L2603" s="2"/>
      <c r="M2603" s="2"/>
      <c r="O2603">
        <v>5</v>
      </c>
      <c r="Q2603">
        <f t="shared" si="426"/>
        <v>0</v>
      </c>
      <c r="R2603">
        <f t="shared" si="427"/>
        <v>24.93</v>
      </c>
      <c r="S2603" s="3">
        <f t="shared" si="429"/>
        <v>99.959887685519448</v>
      </c>
    </row>
    <row r="2604" spans="1:19" x14ac:dyDescent="0.25">
      <c r="A2604">
        <v>15</v>
      </c>
      <c r="B2604">
        <v>2</v>
      </c>
      <c r="C2604" t="str">
        <f t="shared" si="425"/>
        <v>ODS15« e ODS2«</v>
      </c>
      <c r="D2604" s="8" t="s">
        <v>20</v>
      </c>
      <c r="E2604" s="8"/>
      <c r="F2604" s="2"/>
      <c r="G2604" s="2"/>
      <c r="H2604" s="2"/>
      <c r="I2604" s="2">
        <v>0.02</v>
      </c>
      <c r="J2604" s="2"/>
      <c r="K2604" s="2"/>
      <c r="L2604" s="2"/>
      <c r="M2604" s="2"/>
      <c r="O2604">
        <v>5</v>
      </c>
      <c r="Q2604">
        <f t="shared" si="426"/>
        <v>0</v>
      </c>
      <c r="R2604">
        <f t="shared" si="427"/>
        <v>24.93</v>
      </c>
      <c r="S2604" s="3">
        <f t="shared" si="429"/>
        <v>99.919775371038909</v>
      </c>
    </row>
    <row r="2605" spans="1:19" x14ac:dyDescent="0.25">
      <c r="A2605">
        <v>15</v>
      </c>
      <c r="B2605">
        <v>2</v>
      </c>
      <c r="C2605" t="str">
        <f t="shared" si="425"/>
        <v>ODS15« e ODS2«</v>
      </c>
      <c r="D2605" s="8" t="s">
        <v>21</v>
      </c>
      <c r="E2605" s="8"/>
      <c r="F2605" s="2"/>
      <c r="G2605" s="2"/>
      <c r="H2605" s="2"/>
      <c r="I2605" s="2">
        <v>2.63</v>
      </c>
      <c r="J2605" s="2"/>
      <c r="K2605" s="2"/>
      <c r="L2605" s="2"/>
      <c r="M2605" s="2"/>
      <c r="O2605">
        <v>5</v>
      </c>
      <c r="Q2605">
        <f t="shared" si="426"/>
        <v>0</v>
      </c>
      <c r="R2605">
        <f t="shared" si="427"/>
        <v>24.93</v>
      </c>
      <c r="S2605" s="3">
        <f t="shared" si="429"/>
        <v>89.450461291616534</v>
      </c>
    </row>
    <row r="2606" spans="1:19" x14ac:dyDescent="0.25">
      <c r="A2606">
        <v>15</v>
      </c>
      <c r="B2606">
        <v>2</v>
      </c>
      <c r="C2606" t="str">
        <f t="shared" si="425"/>
        <v>ODS15« e ODS2«</v>
      </c>
      <c r="D2606" s="8" t="s">
        <v>22</v>
      </c>
      <c r="E2606" s="8"/>
      <c r="F2606" s="2"/>
      <c r="G2606" s="2"/>
      <c r="H2606" s="2"/>
      <c r="I2606" s="2">
        <v>10.6</v>
      </c>
      <c r="J2606" s="2"/>
      <c r="K2606" s="2"/>
      <c r="L2606" s="2"/>
      <c r="M2606" s="2"/>
      <c r="O2606">
        <v>5</v>
      </c>
      <c r="Q2606">
        <f t="shared" si="426"/>
        <v>0</v>
      </c>
      <c r="R2606">
        <f t="shared" si="427"/>
        <v>24.93</v>
      </c>
      <c r="S2606" s="3">
        <f t="shared" si="429"/>
        <v>57.480946650621746</v>
      </c>
    </row>
    <row r="2607" spans="1:19" x14ac:dyDescent="0.25">
      <c r="A2607">
        <v>15</v>
      </c>
      <c r="B2607">
        <v>2</v>
      </c>
      <c r="C2607" t="str">
        <f t="shared" si="425"/>
        <v>ODS15« e ODS2«</v>
      </c>
      <c r="D2607" s="8" t="s">
        <v>23</v>
      </c>
      <c r="E2607" s="8"/>
      <c r="F2607" s="2"/>
      <c r="G2607" s="2"/>
      <c r="H2607" s="2"/>
      <c r="I2607" s="2">
        <v>0.01</v>
      </c>
      <c r="J2607" s="2"/>
      <c r="K2607" s="2"/>
      <c r="L2607" s="2"/>
      <c r="M2607" s="2"/>
      <c r="O2607">
        <v>5</v>
      </c>
      <c r="Q2607">
        <f t="shared" si="426"/>
        <v>0</v>
      </c>
      <c r="R2607">
        <f t="shared" si="427"/>
        <v>24.93</v>
      </c>
      <c r="S2607" s="3">
        <f t="shared" si="429"/>
        <v>99.959887685519448</v>
      </c>
    </row>
    <row r="2608" spans="1:19" x14ac:dyDescent="0.25">
      <c r="A2608">
        <v>15</v>
      </c>
      <c r="B2608">
        <v>2</v>
      </c>
      <c r="C2608" t="str">
        <f t="shared" si="425"/>
        <v>ODS15« e ODS2«</v>
      </c>
      <c r="D2608" s="8" t="s">
        <v>24</v>
      </c>
      <c r="E2608" s="8"/>
      <c r="F2608" s="2"/>
      <c r="G2608" s="2"/>
      <c r="H2608" s="2"/>
      <c r="I2608" s="2">
        <v>1.1399999999999999</v>
      </c>
      <c r="J2608" s="2"/>
      <c r="K2608" s="2"/>
      <c r="L2608" s="2"/>
      <c r="M2608" s="2"/>
      <c r="O2608">
        <v>5</v>
      </c>
      <c r="Q2608">
        <f t="shared" si="426"/>
        <v>0</v>
      </c>
      <c r="R2608">
        <f t="shared" si="427"/>
        <v>24.93</v>
      </c>
      <c r="S2608" s="3">
        <f t="shared" si="429"/>
        <v>95.427196149217806</v>
      </c>
    </row>
    <row r="2609" spans="1:19" x14ac:dyDescent="0.25">
      <c r="A2609">
        <v>15</v>
      </c>
      <c r="B2609">
        <v>2</v>
      </c>
      <c r="C2609" t="str">
        <f t="shared" si="425"/>
        <v>ODS15« e ODS2«</v>
      </c>
      <c r="D2609" s="8" t="s">
        <v>25</v>
      </c>
      <c r="E2609" s="8"/>
      <c r="F2609" s="2"/>
      <c r="G2609" s="2"/>
      <c r="H2609" s="2"/>
      <c r="I2609" s="2">
        <v>4.08</v>
      </c>
      <c r="J2609" s="2"/>
      <c r="K2609" s="2"/>
      <c r="L2609" s="2"/>
      <c r="M2609" s="2"/>
      <c r="O2609">
        <v>5</v>
      </c>
      <c r="Q2609">
        <f t="shared" si="426"/>
        <v>0</v>
      </c>
      <c r="R2609">
        <f t="shared" si="427"/>
        <v>24.93</v>
      </c>
      <c r="S2609" s="3">
        <f t="shared" si="429"/>
        <v>83.634175691937429</v>
      </c>
    </row>
    <row r="2610" spans="1:19" x14ac:dyDescent="0.25">
      <c r="A2610">
        <v>15</v>
      </c>
      <c r="B2610">
        <v>2</v>
      </c>
      <c r="C2610" t="str">
        <f t="shared" si="425"/>
        <v>ODS15« e ODS2«</v>
      </c>
      <c r="D2610" s="8" t="s">
        <v>26</v>
      </c>
      <c r="E2610" s="8"/>
      <c r="F2610" s="2"/>
      <c r="G2610" s="2"/>
      <c r="H2610" s="2"/>
      <c r="I2610" s="2">
        <v>1.31</v>
      </c>
      <c r="J2610" s="2"/>
      <c r="K2610" s="2"/>
      <c r="L2610" s="2"/>
      <c r="M2610" s="2"/>
      <c r="O2610">
        <v>5</v>
      </c>
      <c r="Q2610">
        <f t="shared" si="426"/>
        <v>0</v>
      </c>
      <c r="R2610">
        <f t="shared" si="427"/>
        <v>24.93</v>
      </c>
      <c r="S2610" s="3">
        <f t="shared" si="429"/>
        <v>94.745286803048543</v>
      </c>
    </row>
    <row r="2611" spans="1:19" x14ac:dyDescent="0.25">
      <c r="A2611">
        <v>15</v>
      </c>
      <c r="B2611">
        <v>2</v>
      </c>
      <c r="C2611" t="str">
        <f t="shared" si="425"/>
        <v>ODS15« e ODS2«</v>
      </c>
      <c r="D2611" s="8" t="s">
        <v>27</v>
      </c>
      <c r="E2611" s="8"/>
      <c r="F2611" s="2"/>
      <c r="G2611" s="2"/>
      <c r="H2611" s="2"/>
      <c r="I2611" s="2">
        <v>7.31</v>
      </c>
      <c r="J2611" s="2"/>
      <c r="K2611" s="2"/>
      <c r="L2611" s="2"/>
      <c r="M2611" s="2"/>
      <c r="O2611">
        <v>5</v>
      </c>
      <c r="Q2611">
        <f t="shared" si="426"/>
        <v>0</v>
      </c>
      <c r="R2611">
        <f t="shared" si="427"/>
        <v>24.93</v>
      </c>
      <c r="S2611" s="3">
        <f t="shared" si="429"/>
        <v>70.677898114721231</v>
      </c>
    </row>
    <row r="2612" spans="1:19" x14ac:dyDescent="0.25">
      <c r="A2612">
        <v>15</v>
      </c>
      <c r="B2612">
        <v>2</v>
      </c>
      <c r="C2612" t="str">
        <f t="shared" si="425"/>
        <v>ODS15« e ODS2«</v>
      </c>
      <c r="D2612" s="8" t="s">
        <v>28</v>
      </c>
      <c r="E2612" s="8"/>
      <c r="F2612" s="2"/>
      <c r="G2612" s="2"/>
      <c r="H2612" s="2"/>
      <c r="I2612" s="2">
        <v>0.68</v>
      </c>
      <c r="J2612" s="2"/>
      <c r="K2612" s="2"/>
      <c r="L2612" s="2"/>
      <c r="M2612" s="2"/>
      <c r="O2612">
        <v>5</v>
      </c>
      <c r="Q2612">
        <f t="shared" si="426"/>
        <v>0</v>
      </c>
      <c r="R2612">
        <f t="shared" si="427"/>
        <v>24.93</v>
      </c>
      <c r="S2612" s="3">
        <f t="shared" si="429"/>
        <v>97.272362615322905</v>
      </c>
    </row>
    <row r="2613" spans="1:19" x14ac:dyDescent="0.25">
      <c r="A2613">
        <v>15</v>
      </c>
      <c r="B2613">
        <v>2</v>
      </c>
      <c r="C2613" t="str">
        <f t="shared" si="425"/>
        <v>ODS15« e ODS2«</v>
      </c>
      <c r="D2613" s="8" t="s">
        <v>29</v>
      </c>
      <c r="E2613" s="8"/>
      <c r="F2613" s="2"/>
      <c r="G2613" s="2"/>
      <c r="H2613" s="2"/>
      <c r="I2613" s="2">
        <v>5.31</v>
      </c>
      <c r="J2613" s="2"/>
      <c r="K2613" s="2"/>
      <c r="L2613" s="2"/>
      <c r="M2613" s="2"/>
      <c r="O2613">
        <v>5</v>
      </c>
      <c r="Q2613">
        <f t="shared" si="426"/>
        <v>0</v>
      </c>
      <c r="R2613">
        <f t="shared" si="427"/>
        <v>24.93</v>
      </c>
      <c r="S2613" s="3">
        <f t="shared" si="429"/>
        <v>78.700361010830335</v>
      </c>
    </row>
    <row r="2614" spans="1:19" x14ac:dyDescent="0.25">
      <c r="A2614">
        <v>15</v>
      </c>
      <c r="B2614">
        <v>2</v>
      </c>
      <c r="C2614" t="str">
        <f t="shared" si="425"/>
        <v>ODS15« e ODS2«</v>
      </c>
      <c r="D2614" s="7" t="s">
        <v>125</v>
      </c>
      <c r="E2614" s="7"/>
      <c r="F2614" s="2"/>
      <c r="G2614" s="2"/>
      <c r="H2614" s="2"/>
      <c r="I2614" s="2"/>
      <c r="J2614" s="2"/>
      <c r="K2614" s="2"/>
      <c r="L2614" s="2"/>
      <c r="M2614" s="2"/>
    </row>
    <row r="2615" spans="1:19" x14ac:dyDescent="0.25">
      <c r="A2615">
        <v>15</v>
      </c>
      <c r="B2615">
        <v>2</v>
      </c>
      <c r="C2615" t="str">
        <f t="shared" si="425"/>
        <v>ODS15« e ODS2«</v>
      </c>
      <c r="D2615" s="8" t="s">
        <v>29</v>
      </c>
      <c r="E2615" s="8"/>
      <c r="F2615" s="2">
        <v>95.28</v>
      </c>
      <c r="G2615" s="2">
        <v>95.29</v>
      </c>
      <c r="H2615" s="2">
        <v>95.34</v>
      </c>
      <c r="I2615" s="2">
        <v>95.44</v>
      </c>
      <c r="J2615" s="2">
        <v>95.59</v>
      </c>
      <c r="K2615" s="2">
        <v>95.74</v>
      </c>
      <c r="L2615" s="2">
        <v>95.89</v>
      </c>
      <c r="M2615" s="2"/>
    </row>
    <row r="2616" spans="1:19" ht="14.45" x14ac:dyDescent="0.3">
      <c r="A2616">
        <v>15</v>
      </c>
      <c r="C2616" t="str">
        <f t="shared" si="425"/>
        <v>ODS15«</v>
      </c>
      <c r="D2616" s="7" t="s">
        <v>128</v>
      </c>
      <c r="E2616" s="7"/>
      <c r="F2616" s="2"/>
      <c r="G2616" s="2"/>
      <c r="H2616" s="2"/>
      <c r="I2616" s="2"/>
      <c r="J2616" s="2"/>
      <c r="K2616" s="2"/>
      <c r="L2616" s="2"/>
      <c r="M2616" s="2"/>
    </row>
    <row r="2617" spans="1:19" ht="14.45" x14ac:dyDescent="0.3">
      <c r="A2617">
        <v>15</v>
      </c>
      <c r="C2617" t="str">
        <f t="shared" si="425"/>
        <v>ODS15«</v>
      </c>
      <c r="D2617" s="8" t="s">
        <v>29</v>
      </c>
      <c r="E2617" s="8"/>
      <c r="F2617" s="2"/>
      <c r="G2617" s="2"/>
      <c r="H2617" s="2"/>
      <c r="I2617" s="2"/>
      <c r="J2617" s="2"/>
      <c r="K2617" s="2"/>
      <c r="L2617" s="2"/>
      <c r="M2617" s="2"/>
    </row>
    <row r="2618" spans="1:19" ht="14.45" x14ac:dyDescent="0.3">
      <c r="A2618">
        <v>15</v>
      </c>
      <c r="C2618" t="str">
        <f t="shared" si="425"/>
        <v>ODS15«</v>
      </c>
      <c r="D2618" s="7" t="s">
        <v>126</v>
      </c>
      <c r="E2618" s="7"/>
      <c r="F2618" s="2"/>
      <c r="G2618" s="2"/>
      <c r="H2618" s="2"/>
      <c r="I2618" s="2"/>
      <c r="J2618" s="2"/>
      <c r="K2618" s="2"/>
      <c r="L2618" s="2"/>
      <c r="M2618" s="2"/>
    </row>
    <row r="2619" spans="1:19" ht="14.45" x14ac:dyDescent="0.3">
      <c r="A2619">
        <v>15</v>
      </c>
      <c r="C2619" t="str">
        <f t="shared" si="425"/>
        <v>ODS15«</v>
      </c>
      <c r="D2619" s="8" t="s">
        <v>2</v>
      </c>
      <c r="E2619" s="8"/>
      <c r="F2619" s="2"/>
      <c r="G2619" s="2"/>
      <c r="H2619" s="2">
        <v>4.3600000000000003</v>
      </c>
      <c r="I2619" s="2"/>
      <c r="J2619" s="2"/>
      <c r="K2619" s="2">
        <v>4.49</v>
      </c>
      <c r="L2619" s="2"/>
      <c r="M2619" s="2"/>
    </row>
    <row r="2620" spans="1:19" ht="14.45" x14ac:dyDescent="0.3">
      <c r="A2620">
        <v>15</v>
      </c>
      <c r="C2620" t="str">
        <f t="shared" si="425"/>
        <v>ODS15«</v>
      </c>
      <c r="D2620" s="8" t="s">
        <v>3</v>
      </c>
      <c r="E2620" s="8"/>
      <c r="F2620" s="2"/>
      <c r="G2620" s="2"/>
      <c r="H2620" s="2">
        <v>1.79</v>
      </c>
      <c r="I2620" s="2"/>
      <c r="J2620" s="2"/>
      <c r="K2620" s="2">
        <v>1.85</v>
      </c>
      <c r="L2620" s="2"/>
      <c r="M2620" s="2"/>
    </row>
    <row r="2621" spans="1:19" ht="14.45" x14ac:dyDescent="0.3">
      <c r="A2621">
        <v>15</v>
      </c>
      <c r="C2621" t="str">
        <f t="shared" si="425"/>
        <v>ODS15«</v>
      </c>
      <c r="D2621" s="8" t="s">
        <v>4</v>
      </c>
      <c r="E2621" s="8"/>
      <c r="F2621" s="2"/>
      <c r="G2621" s="2"/>
      <c r="H2621" s="2">
        <v>6.07</v>
      </c>
      <c r="I2621" s="2"/>
      <c r="J2621" s="2"/>
      <c r="K2621" s="2">
        <v>6.3</v>
      </c>
      <c r="L2621" s="2"/>
      <c r="M2621" s="2"/>
    </row>
    <row r="2622" spans="1:19" ht="14.45" x14ac:dyDescent="0.3">
      <c r="A2622">
        <v>15</v>
      </c>
      <c r="C2622" t="str">
        <f t="shared" si="425"/>
        <v>ODS15«</v>
      </c>
      <c r="D2622" s="8" t="s">
        <v>5</v>
      </c>
      <c r="E2622" s="8"/>
      <c r="F2622" s="2"/>
      <c r="G2622" s="2"/>
      <c r="H2622" s="2">
        <v>0.9</v>
      </c>
      <c r="I2622" s="2"/>
      <c r="J2622" s="2"/>
      <c r="K2622" s="2">
        <v>0.92</v>
      </c>
      <c r="L2622" s="2"/>
      <c r="M2622" s="2"/>
    </row>
    <row r="2623" spans="1:19" ht="14.45" x14ac:dyDescent="0.3">
      <c r="A2623">
        <v>15</v>
      </c>
      <c r="C2623" t="str">
        <f t="shared" si="425"/>
        <v>ODS15«</v>
      </c>
      <c r="D2623" s="8" t="s">
        <v>6</v>
      </c>
      <c r="E2623" s="8"/>
      <c r="F2623" s="2"/>
      <c r="G2623" s="2"/>
      <c r="H2623" s="2">
        <v>2.06</v>
      </c>
      <c r="I2623" s="2"/>
      <c r="J2623" s="2"/>
      <c r="K2623" s="2">
        <v>2.23</v>
      </c>
      <c r="L2623" s="2"/>
      <c r="M2623" s="2"/>
    </row>
    <row r="2624" spans="1:19" ht="14.45" x14ac:dyDescent="0.3">
      <c r="A2624">
        <v>15</v>
      </c>
      <c r="C2624" t="str">
        <f t="shared" si="425"/>
        <v>ODS15«</v>
      </c>
      <c r="D2624" s="8" t="s">
        <v>7</v>
      </c>
      <c r="E2624" s="8"/>
      <c r="F2624" s="2"/>
      <c r="G2624" s="2"/>
      <c r="H2624" s="2">
        <v>1.24</v>
      </c>
      <c r="I2624" s="2"/>
      <c r="J2624" s="2"/>
      <c r="K2624" s="2">
        <v>1.29</v>
      </c>
      <c r="L2624" s="2"/>
      <c r="M2624" s="2"/>
    </row>
    <row r="2625" spans="1:13" ht="14.45" x14ac:dyDescent="0.3">
      <c r="A2625">
        <v>15</v>
      </c>
      <c r="C2625" t="str">
        <f t="shared" si="425"/>
        <v>ODS15«</v>
      </c>
      <c r="D2625" s="8" t="s">
        <v>8</v>
      </c>
      <c r="E2625" s="8"/>
      <c r="F2625" s="2"/>
      <c r="G2625" s="2"/>
      <c r="H2625" s="2">
        <v>2.93</v>
      </c>
      <c r="I2625" s="2"/>
      <c r="J2625" s="2"/>
      <c r="K2625" s="2">
        <v>3.06</v>
      </c>
      <c r="L2625" s="2"/>
      <c r="M2625" s="2"/>
    </row>
    <row r="2626" spans="1:13" ht="14.45" x14ac:dyDescent="0.3">
      <c r="A2626">
        <v>15</v>
      </c>
      <c r="C2626" t="str">
        <f t="shared" si="425"/>
        <v>ODS15«</v>
      </c>
      <c r="D2626" s="8" t="s">
        <v>9</v>
      </c>
      <c r="E2626" s="8"/>
      <c r="F2626" s="2"/>
      <c r="G2626" s="2"/>
      <c r="H2626" s="2">
        <v>1.52</v>
      </c>
      <c r="I2626" s="2"/>
      <c r="J2626" s="2"/>
      <c r="K2626" s="2">
        <v>1.57</v>
      </c>
      <c r="L2626" s="2"/>
      <c r="M2626" s="2"/>
    </row>
    <row r="2627" spans="1:13" ht="14.45" x14ac:dyDescent="0.3">
      <c r="A2627">
        <v>15</v>
      </c>
      <c r="C2627" t="str">
        <f t="shared" si="425"/>
        <v>ODS15«</v>
      </c>
      <c r="D2627" s="8" t="s">
        <v>10</v>
      </c>
      <c r="E2627" s="8"/>
      <c r="F2627" s="2"/>
      <c r="G2627" s="2"/>
      <c r="H2627" s="2">
        <v>1.69</v>
      </c>
      <c r="I2627" s="2"/>
      <c r="J2627" s="2"/>
      <c r="K2627" s="2">
        <v>1.73</v>
      </c>
      <c r="L2627" s="2"/>
      <c r="M2627" s="2"/>
    </row>
    <row r="2628" spans="1:13" ht="14.45" x14ac:dyDescent="0.3">
      <c r="A2628">
        <v>15</v>
      </c>
      <c r="C2628" t="str">
        <f t="shared" si="425"/>
        <v>ODS15«</v>
      </c>
      <c r="D2628" s="8" t="s">
        <v>11</v>
      </c>
      <c r="E2628" s="8"/>
      <c r="F2628" s="2"/>
      <c r="G2628" s="2"/>
      <c r="H2628" s="2">
        <v>1.23</v>
      </c>
      <c r="I2628" s="2"/>
      <c r="J2628" s="2"/>
      <c r="K2628" s="2">
        <v>1.27</v>
      </c>
      <c r="L2628" s="2"/>
      <c r="M2628" s="2"/>
    </row>
    <row r="2629" spans="1:13" ht="14.45" x14ac:dyDescent="0.3">
      <c r="A2629">
        <v>15</v>
      </c>
      <c r="C2629" t="str">
        <f t="shared" si="425"/>
        <v>ODS15«</v>
      </c>
      <c r="D2629" s="8" t="s">
        <v>12</v>
      </c>
      <c r="E2629" s="8"/>
      <c r="F2629" s="2"/>
      <c r="G2629" s="2"/>
      <c r="H2629" s="2">
        <v>0.45</v>
      </c>
      <c r="I2629" s="2"/>
      <c r="J2629" s="2"/>
      <c r="K2629" s="2">
        <v>0.47</v>
      </c>
      <c r="L2629" s="2"/>
      <c r="M2629" s="2"/>
    </row>
    <row r="2630" spans="1:13" ht="14.45" x14ac:dyDescent="0.3">
      <c r="A2630">
        <v>15</v>
      </c>
      <c r="C2630" t="str">
        <f t="shared" si="425"/>
        <v>ODS15«</v>
      </c>
      <c r="D2630" s="8" t="s">
        <v>13</v>
      </c>
      <c r="E2630" s="8"/>
      <c r="F2630" s="2"/>
      <c r="G2630" s="2"/>
      <c r="H2630" s="2">
        <v>0.45</v>
      </c>
      <c r="I2630" s="2"/>
      <c r="J2630" s="2"/>
      <c r="K2630" s="2">
        <v>0.47</v>
      </c>
      <c r="L2630" s="2"/>
      <c r="M2630" s="2"/>
    </row>
    <row r="2631" spans="1:13" ht="14.45" x14ac:dyDescent="0.3">
      <c r="A2631">
        <v>15</v>
      </c>
      <c r="C2631" t="str">
        <f t="shared" si="425"/>
        <v>ODS15«</v>
      </c>
      <c r="D2631" s="8" t="s">
        <v>14</v>
      </c>
      <c r="E2631" s="8"/>
      <c r="F2631" s="2"/>
      <c r="G2631" s="2"/>
      <c r="H2631" s="2">
        <v>1.89</v>
      </c>
      <c r="I2631" s="2"/>
      <c r="J2631" s="2"/>
      <c r="K2631" s="2">
        <v>1.97</v>
      </c>
      <c r="L2631" s="2"/>
      <c r="M2631" s="2"/>
    </row>
    <row r="2632" spans="1:13" ht="14.45" x14ac:dyDescent="0.3">
      <c r="A2632">
        <v>15</v>
      </c>
      <c r="C2632" t="str">
        <f t="shared" si="425"/>
        <v>ODS15«</v>
      </c>
      <c r="D2632" s="8" t="s">
        <v>15</v>
      </c>
      <c r="E2632" s="8"/>
      <c r="F2632" s="2"/>
      <c r="G2632" s="2"/>
      <c r="H2632" s="2">
        <v>0.97</v>
      </c>
      <c r="I2632" s="2"/>
      <c r="J2632" s="2"/>
      <c r="K2632" s="2">
        <v>1.03</v>
      </c>
      <c r="L2632" s="2"/>
      <c r="M2632" s="2"/>
    </row>
    <row r="2633" spans="1:13" ht="14.45" x14ac:dyDescent="0.3">
      <c r="A2633">
        <v>15</v>
      </c>
      <c r="C2633" t="str">
        <f t="shared" si="425"/>
        <v>ODS15«</v>
      </c>
      <c r="D2633" s="8" t="s">
        <v>16</v>
      </c>
      <c r="E2633" s="8"/>
      <c r="F2633" s="2"/>
      <c r="G2633" s="2"/>
      <c r="H2633" s="2">
        <v>1.53</v>
      </c>
      <c r="I2633" s="2"/>
      <c r="J2633" s="2"/>
      <c r="K2633" s="2">
        <v>1.58</v>
      </c>
      <c r="L2633" s="2"/>
      <c r="M2633" s="2"/>
    </row>
    <row r="2634" spans="1:13" ht="14.45" x14ac:dyDescent="0.3">
      <c r="A2634">
        <v>15</v>
      </c>
      <c r="C2634" t="str">
        <f t="shared" si="425"/>
        <v>ODS15«</v>
      </c>
      <c r="D2634" s="8" t="s">
        <v>17</v>
      </c>
      <c r="E2634" s="8"/>
      <c r="F2634" s="2"/>
      <c r="G2634" s="2"/>
      <c r="H2634" s="2">
        <v>0.97</v>
      </c>
      <c r="I2634" s="2"/>
      <c r="J2634" s="2"/>
      <c r="K2634" s="2">
        <v>1.02</v>
      </c>
      <c r="L2634" s="2"/>
      <c r="M2634" s="2"/>
    </row>
    <row r="2635" spans="1:13" ht="14.45" x14ac:dyDescent="0.3">
      <c r="A2635">
        <v>15</v>
      </c>
      <c r="C2635" t="str">
        <f t="shared" si="425"/>
        <v>ODS15«</v>
      </c>
      <c r="D2635" s="8" t="s">
        <v>18</v>
      </c>
      <c r="E2635" s="8"/>
      <c r="F2635" s="2"/>
      <c r="G2635" s="2"/>
      <c r="H2635" s="2">
        <v>2.71</v>
      </c>
      <c r="I2635" s="2"/>
      <c r="J2635" s="2"/>
      <c r="K2635" s="2">
        <v>2.79</v>
      </c>
      <c r="L2635" s="2"/>
      <c r="M2635" s="2"/>
    </row>
    <row r="2636" spans="1:13" ht="14.45" x14ac:dyDescent="0.3">
      <c r="A2636">
        <v>15</v>
      </c>
      <c r="C2636" t="str">
        <f t="shared" si="425"/>
        <v>ODS15«</v>
      </c>
      <c r="D2636" s="8" t="s">
        <v>19</v>
      </c>
      <c r="E2636" s="8"/>
      <c r="F2636" s="2"/>
      <c r="G2636" s="2"/>
      <c r="H2636" s="2">
        <v>0.39</v>
      </c>
      <c r="I2636" s="2"/>
      <c r="J2636" s="2"/>
      <c r="K2636" s="2">
        <v>0.41</v>
      </c>
      <c r="L2636" s="2"/>
      <c r="M2636" s="2"/>
    </row>
    <row r="2637" spans="1:13" ht="14.45" x14ac:dyDescent="0.3">
      <c r="A2637">
        <v>15</v>
      </c>
      <c r="C2637" t="str">
        <f t="shared" si="425"/>
        <v>ODS15«</v>
      </c>
      <c r="D2637" s="8" t="s">
        <v>20</v>
      </c>
      <c r="E2637" s="8"/>
      <c r="F2637" s="2"/>
      <c r="G2637" s="2"/>
      <c r="H2637" s="2">
        <v>0.77</v>
      </c>
      <c r="I2637" s="2"/>
      <c r="J2637" s="2"/>
      <c r="K2637" s="2">
        <v>0.81</v>
      </c>
      <c r="L2637" s="2"/>
      <c r="M2637" s="2"/>
    </row>
    <row r="2638" spans="1:13" ht="14.45" x14ac:dyDescent="0.3">
      <c r="A2638">
        <v>15</v>
      </c>
      <c r="C2638" t="str">
        <f t="shared" si="425"/>
        <v>ODS15«</v>
      </c>
      <c r="D2638" s="8" t="s">
        <v>21</v>
      </c>
      <c r="E2638" s="8"/>
      <c r="F2638" s="2"/>
      <c r="G2638" s="2"/>
      <c r="H2638" s="2">
        <v>4.25</v>
      </c>
      <c r="I2638" s="2"/>
      <c r="J2638" s="2"/>
      <c r="K2638" s="2">
        <v>4.49</v>
      </c>
      <c r="L2638" s="2"/>
      <c r="M2638" s="2"/>
    </row>
    <row r="2639" spans="1:13" ht="14.45" x14ac:dyDescent="0.3">
      <c r="A2639">
        <v>15</v>
      </c>
      <c r="C2639" t="str">
        <f t="shared" si="425"/>
        <v>ODS15«</v>
      </c>
      <c r="D2639" s="8" t="s">
        <v>22</v>
      </c>
      <c r="E2639" s="8"/>
      <c r="F2639" s="2"/>
      <c r="G2639" s="2"/>
      <c r="H2639" s="2">
        <v>16.23</v>
      </c>
      <c r="I2639" s="2"/>
      <c r="J2639" s="2"/>
      <c r="K2639" s="2">
        <v>17.079999999999998</v>
      </c>
      <c r="L2639" s="2"/>
      <c r="M2639" s="2"/>
    </row>
    <row r="2640" spans="1:13" ht="14.45" x14ac:dyDescent="0.3">
      <c r="A2640">
        <v>15</v>
      </c>
      <c r="C2640" t="str">
        <f t="shared" si="425"/>
        <v>ODS15«</v>
      </c>
      <c r="D2640" s="8" t="s">
        <v>23</v>
      </c>
      <c r="E2640" s="8"/>
      <c r="F2640" s="2"/>
      <c r="G2640" s="2"/>
      <c r="H2640" s="2">
        <v>8.0500000000000007</v>
      </c>
      <c r="I2640" s="2"/>
      <c r="J2640" s="2"/>
      <c r="K2640" s="2">
        <v>8.36</v>
      </c>
      <c r="L2640" s="2"/>
      <c r="M2640" s="2"/>
    </row>
    <row r="2641" spans="1:13" ht="14.45" x14ac:dyDescent="0.3">
      <c r="A2641">
        <v>15</v>
      </c>
      <c r="C2641" t="str">
        <f t="shared" si="425"/>
        <v>ODS15«</v>
      </c>
      <c r="D2641" s="8" t="s">
        <v>24</v>
      </c>
      <c r="E2641" s="8"/>
      <c r="F2641" s="2"/>
      <c r="G2641" s="2"/>
      <c r="H2641" s="2">
        <v>1.46</v>
      </c>
      <c r="I2641" s="2"/>
      <c r="J2641" s="2"/>
      <c r="K2641" s="2">
        <v>1.54</v>
      </c>
      <c r="L2641" s="2"/>
      <c r="M2641" s="2"/>
    </row>
    <row r="2642" spans="1:13" ht="14.45" x14ac:dyDescent="0.3">
      <c r="A2642">
        <v>15</v>
      </c>
      <c r="C2642" t="str">
        <f t="shared" si="425"/>
        <v>ODS15«</v>
      </c>
      <c r="D2642" s="8" t="s">
        <v>25</v>
      </c>
      <c r="E2642" s="8"/>
      <c r="F2642" s="2"/>
      <c r="G2642" s="2"/>
      <c r="H2642" s="2">
        <v>2.12</v>
      </c>
      <c r="I2642" s="2"/>
      <c r="J2642" s="2"/>
      <c r="K2642" s="2">
        <v>2.21</v>
      </c>
      <c r="L2642" s="2"/>
      <c r="M2642" s="2"/>
    </row>
    <row r="2643" spans="1:13" ht="14.45" x14ac:dyDescent="0.3">
      <c r="A2643">
        <v>15</v>
      </c>
      <c r="C2643" t="str">
        <f t="shared" si="425"/>
        <v>ODS15«</v>
      </c>
      <c r="D2643" s="8" t="s">
        <v>26</v>
      </c>
      <c r="E2643" s="8"/>
      <c r="F2643" s="2"/>
      <c r="G2643" s="2"/>
      <c r="H2643" s="2">
        <v>2.44</v>
      </c>
      <c r="I2643" s="2"/>
      <c r="J2643" s="2"/>
      <c r="K2643" s="2">
        <v>2.5099999999999998</v>
      </c>
      <c r="L2643" s="2"/>
      <c r="M2643" s="2"/>
    </row>
    <row r="2644" spans="1:13" ht="14.45" x14ac:dyDescent="0.3">
      <c r="A2644">
        <v>15</v>
      </c>
      <c r="C2644" t="str">
        <f t="shared" si="425"/>
        <v>ODS15«</v>
      </c>
      <c r="D2644" s="8" t="s">
        <v>27</v>
      </c>
      <c r="E2644" s="8"/>
      <c r="F2644" s="2"/>
      <c r="G2644" s="2"/>
      <c r="H2644" s="2">
        <v>0.88</v>
      </c>
      <c r="I2644" s="2"/>
      <c r="J2644" s="2"/>
      <c r="K2644" s="2">
        <v>0.91</v>
      </c>
      <c r="L2644" s="2"/>
      <c r="M2644" s="2"/>
    </row>
    <row r="2645" spans="1:13" ht="14.45" x14ac:dyDescent="0.3">
      <c r="A2645">
        <v>15</v>
      </c>
      <c r="C2645" t="str">
        <f t="shared" si="425"/>
        <v>ODS15«</v>
      </c>
      <c r="D2645" s="8" t="s">
        <v>28</v>
      </c>
      <c r="E2645" s="8"/>
      <c r="F2645" s="2"/>
      <c r="G2645" s="2"/>
      <c r="H2645" s="2">
        <v>0.42</v>
      </c>
      <c r="I2645" s="2"/>
      <c r="J2645" s="2"/>
      <c r="K2645" s="2">
        <v>0.46</v>
      </c>
      <c r="L2645" s="2"/>
      <c r="M2645" s="2"/>
    </row>
    <row r="2646" spans="1:13" ht="14.45" x14ac:dyDescent="0.3">
      <c r="A2646">
        <v>15</v>
      </c>
      <c r="C2646" t="str">
        <f t="shared" ref="C2646:C2709" si="430">IF(B2646="","ODS"&amp;A2646&amp;"«","ODS"&amp;A2646&amp;"«"&amp;" e ODS"&amp;B2646&amp;"«")</f>
        <v>ODS15«</v>
      </c>
      <c r="D2646" s="8" t="s">
        <v>29</v>
      </c>
      <c r="E2646" s="8"/>
      <c r="F2646" s="2"/>
      <c r="G2646" s="2"/>
      <c r="H2646" s="2">
        <v>1.7</v>
      </c>
      <c r="I2646" s="2"/>
      <c r="J2646" s="2"/>
      <c r="K2646" s="2">
        <v>1.76</v>
      </c>
      <c r="L2646" s="2"/>
      <c r="M2646" s="2"/>
    </row>
    <row r="2647" spans="1:13" ht="14.45" x14ac:dyDescent="0.3">
      <c r="A2647">
        <v>15</v>
      </c>
      <c r="C2647" t="str">
        <f t="shared" si="430"/>
        <v>ODS15«</v>
      </c>
      <c r="D2647" s="7" t="s">
        <v>124</v>
      </c>
      <c r="E2647" s="7"/>
      <c r="F2647" s="2"/>
      <c r="G2647" s="2"/>
      <c r="H2647" s="2"/>
      <c r="I2647" s="2"/>
      <c r="J2647" s="2"/>
      <c r="K2647" s="2"/>
      <c r="L2647" s="2"/>
      <c r="M2647" s="2"/>
    </row>
    <row r="2648" spans="1:13" ht="14.45" x14ac:dyDescent="0.3">
      <c r="A2648">
        <v>15</v>
      </c>
      <c r="C2648" t="str">
        <f t="shared" si="430"/>
        <v>ODS15«</v>
      </c>
      <c r="D2648" s="8" t="s">
        <v>2</v>
      </c>
      <c r="E2648" s="8"/>
      <c r="F2648" s="2">
        <v>15</v>
      </c>
      <c r="G2648" s="2">
        <v>15</v>
      </c>
      <c r="H2648" s="2">
        <v>15</v>
      </c>
      <c r="I2648" s="2">
        <v>15</v>
      </c>
      <c r="J2648" s="2">
        <v>15</v>
      </c>
      <c r="K2648" s="2">
        <v>15</v>
      </c>
      <c r="L2648" s="2">
        <v>15</v>
      </c>
      <c r="M2648" s="2"/>
    </row>
    <row r="2649" spans="1:13" ht="14.45" x14ac:dyDescent="0.3">
      <c r="A2649">
        <v>15</v>
      </c>
      <c r="C2649" t="str">
        <f t="shared" si="430"/>
        <v>ODS15«</v>
      </c>
      <c r="D2649" s="8" t="s">
        <v>3</v>
      </c>
      <c r="E2649" s="8"/>
      <c r="F2649" s="2">
        <v>15</v>
      </c>
      <c r="G2649" s="2">
        <v>15</v>
      </c>
      <c r="H2649" s="2">
        <v>15</v>
      </c>
      <c r="I2649" s="2">
        <v>15</v>
      </c>
      <c r="J2649" s="2">
        <v>15</v>
      </c>
      <c r="K2649" s="2">
        <v>15</v>
      </c>
      <c r="L2649" s="2">
        <v>15</v>
      </c>
      <c r="M2649" s="2"/>
    </row>
    <row r="2650" spans="1:13" ht="14.45" x14ac:dyDescent="0.3">
      <c r="A2650">
        <v>15</v>
      </c>
      <c r="C2650" t="str">
        <f t="shared" si="430"/>
        <v>ODS15«</v>
      </c>
      <c r="D2650" s="8" t="s">
        <v>4</v>
      </c>
      <c r="E2650" s="8"/>
      <c r="F2650" s="2">
        <v>13</v>
      </c>
      <c r="G2650" s="2">
        <v>13</v>
      </c>
      <c r="H2650" s="2">
        <v>13</v>
      </c>
      <c r="I2650" s="2">
        <v>13</v>
      </c>
      <c r="J2650" s="2">
        <v>13</v>
      </c>
      <c r="K2650" s="2">
        <v>13</v>
      </c>
      <c r="L2650" s="2">
        <v>13</v>
      </c>
      <c r="M2650" s="2"/>
    </row>
    <row r="2651" spans="1:13" ht="14.45" x14ac:dyDescent="0.3">
      <c r="A2651">
        <v>15</v>
      </c>
      <c r="C2651" t="str">
        <f t="shared" si="430"/>
        <v>ODS15«</v>
      </c>
      <c r="D2651" s="8" t="s">
        <v>5</v>
      </c>
      <c r="E2651" s="8"/>
      <c r="F2651" s="2">
        <v>34</v>
      </c>
      <c r="G2651" s="2">
        <v>34</v>
      </c>
      <c r="H2651" s="2">
        <v>34</v>
      </c>
      <c r="I2651" s="2">
        <v>34</v>
      </c>
      <c r="J2651" s="2">
        <v>34</v>
      </c>
      <c r="K2651" s="2">
        <v>34</v>
      </c>
      <c r="L2651" s="2">
        <v>35</v>
      </c>
      <c r="M2651" s="2"/>
    </row>
    <row r="2652" spans="1:13" ht="14.45" x14ac:dyDescent="0.3">
      <c r="A2652">
        <v>15</v>
      </c>
      <c r="C2652" t="str">
        <f t="shared" si="430"/>
        <v>ODS15«</v>
      </c>
      <c r="D2652" s="8" t="s">
        <v>6</v>
      </c>
      <c r="E2652" s="8"/>
      <c r="F2652" s="2">
        <v>28</v>
      </c>
      <c r="G2652" s="2">
        <v>28</v>
      </c>
      <c r="H2652" s="2">
        <v>29</v>
      </c>
      <c r="I2652" s="2">
        <v>29</v>
      </c>
      <c r="J2652" s="2">
        <v>29</v>
      </c>
      <c r="K2652" s="2">
        <v>29</v>
      </c>
      <c r="L2652" s="2">
        <v>29</v>
      </c>
      <c r="M2652" s="2"/>
    </row>
    <row r="2653" spans="1:13" ht="14.45" x14ac:dyDescent="0.3">
      <c r="A2653">
        <v>15</v>
      </c>
      <c r="C2653" t="str">
        <f t="shared" si="430"/>
        <v>ODS15«</v>
      </c>
      <c r="D2653" s="8" t="s">
        <v>7</v>
      </c>
      <c r="E2653" s="8"/>
      <c r="F2653" s="2">
        <v>37</v>
      </c>
      <c r="G2653" s="2">
        <v>37</v>
      </c>
      <c r="H2653" s="2">
        <v>37</v>
      </c>
      <c r="I2653" s="2">
        <v>37</v>
      </c>
      <c r="J2653" s="2">
        <v>37</v>
      </c>
      <c r="K2653" s="2">
        <v>37</v>
      </c>
      <c r="L2653" s="2">
        <v>37</v>
      </c>
      <c r="M2653" s="2"/>
    </row>
    <row r="2654" spans="1:13" ht="14.45" x14ac:dyDescent="0.3">
      <c r="A2654">
        <v>15</v>
      </c>
      <c r="C2654" t="str">
        <f t="shared" si="430"/>
        <v>ODS15«</v>
      </c>
      <c r="D2654" s="8" t="s">
        <v>8</v>
      </c>
      <c r="E2654" s="8"/>
      <c r="F2654" s="2">
        <v>8</v>
      </c>
      <c r="G2654" s="2">
        <v>8</v>
      </c>
      <c r="H2654" s="2">
        <v>8</v>
      </c>
      <c r="I2654" s="2">
        <v>8</v>
      </c>
      <c r="J2654" s="2">
        <v>8</v>
      </c>
      <c r="K2654" s="2">
        <v>8</v>
      </c>
      <c r="L2654" s="2">
        <v>8</v>
      </c>
      <c r="M2654" s="2"/>
    </row>
    <row r="2655" spans="1:13" ht="14.45" x14ac:dyDescent="0.3">
      <c r="A2655">
        <v>15</v>
      </c>
      <c r="C2655" t="str">
        <f t="shared" si="430"/>
        <v>ODS15«</v>
      </c>
      <c r="D2655" s="8" t="s">
        <v>9</v>
      </c>
      <c r="E2655" s="8"/>
      <c r="F2655" s="2">
        <v>29</v>
      </c>
      <c r="G2655" s="2">
        <v>29</v>
      </c>
      <c r="H2655" s="2">
        <v>29</v>
      </c>
      <c r="I2655" s="2">
        <v>29</v>
      </c>
      <c r="J2655" s="2">
        <v>30</v>
      </c>
      <c r="K2655" s="2">
        <v>30</v>
      </c>
      <c r="L2655" s="2">
        <v>30</v>
      </c>
      <c r="M2655" s="2"/>
    </row>
    <row r="2656" spans="1:13" ht="14.45" x14ac:dyDescent="0.3">
      <c r="A2656">
        <v>15</v>
      </c>
      <c r="C2656" t="str">
        <f t="shared" si="430"/>
        <v>ODS15«</v>
      </c>
      <c r="D2656" s="8" t="s">
        <v>10</v>
      </c>
      <c r="E2656" s="8"/>
      <c r="F2656" s="2">
        <v>38</v>
      </c>
      <c r="G2656" s="2">
        <v>38</v>
      </c>
      <c r="H2656" s="2">
        <v>38</v>
      </c>
      <c r="I2656" s="2">
        <v>38</v>
      </c>
      <c r="J2656" s="2">
        <v>38</v>
      </c>
      <c r="K2656" s="2">
        <v>38</v>
      </c>
      <c r="L2656" s="2">
        <v>38</v>
      </c>
      <c r="M2656" s="2"/>
    </row>
    <row r="2657" spans="1:13" ht="14.45" x14ac:dyDescent="0.3">
      <c r="A2657">
        <v>15</v>
      </c>
      <c r="C2657" t="str">
        <f t="shared" si="430"/>
        <v>ODS15«</v>
      </c>
      <c r="D2657" s="8" t="s">
        <v>11</v>
      </c>
      <c r="E2657" s="8"/>
      <c r="F2657" s="2">
        <v>27</v>
      </c>
      <c r="G2657" s="2">
        <v>27</v>
      </c>
      <c r="H2657" s="2">
        <v>27</v>
      </c>
      <c r="I2657" s="2">
        <v>27</v>
      </c>
      <c r="J2657" s="2">
        <v>27</v>
      </c>
      <c r="K2657" s="2">
        <v>27</v>
      </c>
      <c r="L2657" s="2">
        <v>27</v>
      </c>
      <c r="M2657" s="2"/>
    </row>
    <row r="2658" spans="1:13" ht="14.45" x14ac:dyDescent="0.3">
      <c r="A2658">
        <v>15</v>
      </c>
      <c r="C2658" t="str">
        <f t="shared" si="430"/>
        <v>ODS15«</v>
      </c>
      <c r="D2658" s="8" t="s">
        <v>12</v>
      </c>
      <c r="E2658" s="8"/>
      <c r="F2658" s="2">
        <v>18</v>
      </c>
      <c r="G2658" s="2">
        <v>18</v>
      </c>
      <c r="H2658" s="2">
        <v>18</v>
      </c>
      <c r="I2658" s="2">
        <v>18</v>
      </c>
      <c r="J2658" s="2">
        <v>18</v>
      </c>
      <c r="K2658" s="2">
        <v>18</v>
      </c>
      <c r="L2658" s="2">
        <v>18</v>
      </c>
      <c r="M2658" s="2"/>
    </row>
    <row r="2659" spans="1:13" ht="14.45" x14ac:dyDescent="0.3">
      <c r="A2659">
        <v>15</v>
      </c>
      <c r="C2659" t="str">
        <f t="shared" si="430"/>
        <v>ODS15«</v>
      </c>
      <c r="D2659" s="8" t="s">
        <v>13</v>
      </c>
      <c r="E2659" s="8"/>
      <c r="F2659" s="2">
        <v>13</v>
      </c>
      <c r="G2659" s="2">
        <v>13</v>
      </c>
      <c r="H2659" s="2">
        <v>13</v>
      </c>
      <c r="I2659" s="2">
        <v>13</v>
      </c>
      <c r="J2659" s="2">
        <v>13</v>
      </c>
      <c r="K2659" s="2">
        <v>13</v>
      </c>
      <c r="L2659" s="2">
        <v>13</v>
      </c>
      <c r="M2659" s="2"/>
    </row>
    <row r="2660" spans="1:13" ht="14.45" x14ac:dyDescent="0.3">
      <c r="A2660">
        <v>15</v>
      </c>
      <c r="C2660" t="str">
        <f t="shared" si="430"/>
        <v>ODS15«</v>
      </c>
      <c r="D2660" s="8" t="s">
        <v>14</v>
      </c>
      <c r="E2660" s="8"/>
      <c r="F2660" s="2">
        <v>13</v>
      </c>
      <c r="G2660" s="2">
        <v>13</v>
      </c>
      <c r="H2660" s="2">
        <v>13</v>
      </c>
      <c r="I2660" s="2">
        <v>13</v>
      </c>
      <c r="J2660" s="2">
        <v>13</v>
      </c>
      <c r="K2660" s="2">
        <v>13</v>
      </c>
      <c r="L2660" s="2">
        <v>13</v>
      </c>
      <c r="M2660" s="2"/>
    </row>
    <row r="2661" spans="1:13" ht="14.45" x14ac:dyDescent="0.3">
      <c r="A2661">
        <v>15</v>
      </c>
      <c r="C2661" t="str">
        <f t="shared" si="430"/>
        <v>ODS15«</v>
      </c>
      <c r="D2661" s="8" t="s">
        <v>15</v>
      </c>
      <c r="E2661" s="8"/>
      <c r="F2661" s="2">
        <v>27</v>
      </c>
      <c r="G2661" s="2">
        <v>27</v>
      </c>
      <c r="H2661" s="2">
        <v>27</v>
      </c>
      <c r="I2661" s="2">
        <v>27</v>
      </c>
      <c r="J2661" s="2">
        <v>27</v>
      </c>
      <c r="K2661" s="2">
        <v>27</v>
      </c>
      <c r="L2661" s="2">
        <v>27</v>
      </c>
      <c r="M2661" s="2"/>
    </row>
    <row r="2662" spans="1:13" ht="14.45" x14ac:dyDescent="0.3">
      <c r="A2662">
        <v>15</v>
      </c>
      <c r="C2662" t="str">
        <f t="shared" si="430"/>
        <v>ODS15«</v>
      </c>
      <c r="D2662" s="8" t="s">
        <v>16</v>
      </c>
      <c r="E2662" s="8"/>
      <c r="F2662" s="2">
        <v>21</v>
      </c>
      <c r="G2662" s="2">
        <v>21</v>
      </c>
      <c r="H2662" s="2">
        <v>21</v>
      </c>
      <c r="I2662" s="2">
        <v>21</v>
      </c>
      <c r="J2662" s="2">
        <v>21</v>
      </c>
      <c r="K2662" s="2">
        <v>21</v>
      </c>
      <c r="L2662" s="2">
        <v>21</v>
      </c>
      <c r="M2662" s="2"/>
    </row>
    <row r="2663" spans="1:13" ht="14.45" x14ac:dyDescent="0.3">
      <c r="A2663">
        <v>15</v>
      </c>
      <c r="C2663" t="str">
        <f t="shared" si="430"/>
        <v>ODS15«</v>
      </c>
      <c r="D2663" s="8" t="s">
        <v>17</v>
      </c>
      <c r="E2663" s="8"/>
      <c r="F2663" s="2">
        <v>13</v>
      </c>
      <c r="G2663" s="2">
        <v>13</v>
      </c>
      <c r="H2663" s="2">
        <v>13</v>
      </c>
      <c r="I2663" s="2">
        <v>13</v>
      </c>
      <c r="J2663" s="2">
        <v>13</v>
      </c>
      <c r="K2663" s="2">
        <v>13</v>
      </c>
      <c r="L2663" s="2">
        <v>13</v>
      </c>
      <c r="M2663" s="2"/>
    </row>
    <row r="2664" spans="1:13" ht="14.45" x14ac:dyDescent="0.3">
      <c r="A2664">
        <v>15</v>
      </c>
      <c r="C2664" t="str">
        <f t="shared" si="430"/>
        <v>ODS15«</v>
      </c>
      <c r="D2664" s="8" t="s">
        <v>18</v>
      </c>
      <c r="E2664" s="8"/>
      <c r="F2664" s="2">
        <v>19</v>
      </c>
      <c r="G2664" s="2">
        <v>19</v>
      </c>
      <c r="H2664" s="2">
        <v>19</v>
      </c>
      <c r="I2664" s="2">
        <v>19</v>
      </c>
      <c r="J2664" s="2">
        <v>19</v>
      </c>
      <c r="K2664" s="2">
        <v>19</v>
      </c>
      <c r="L2664" s="2">
        <v>19</v>
      </c>
      <c r="M2664" s="2"/>
    </row>
    <row r="2665" spans="1:13" ht="14.45" x14ac:dyDescent="0.3">
      <c r="A2665">
        <v>15</v>
      </c>
      <c r="C2665" t="str">
        <f t="shared" si="430"/>
        <v>ODS15«</v>
      </c>
      <c r="D2665" s="8" t="s">
        <v>19</v>
      </c>
      <c r="E2665" s="8"/>
      <c r="F2665" s="2">
        <v>12</v>
      </c>
      <c r="G2665" s="2">
        <v>12</v>
      </c>
      <c r="H2665" s="2">
        <v>12</v>
      </c>
      <c r="I2665" s="2">
        <v>12</v>
      </c>
      <c r="J2665" s="2">
        <v>12</v>
      </c>
      <c r="K2665" s="2">
        <v>12</v>
      </c>
      <c r="L2665" s="2">
        <v>12</v>
      </c>
      <c r="M2665" s="2"/>
    </row>
    <row r="2666" spans="1:13" ht="14.45" x14ac:dyDescent="0.3">
      <c r="A2666">
        <v>15</v>
      </c>
      <c r="C2666" t="str">
        <f t="shared" si="430"/>
        <v>ODS15«</v>
      </c>
      <c r="D2666" s="8" t="s">
        <v>20</v>
      </c>
      <c r="E2666" s="8"/>
      <c r="F2666" s="2">
        <v>12</v>
      </c>
      <c r="G2666" s="2">
        <v>12</v>
      </c>
      <c r="H2666" s="2">
        <v>12</v>
      </c>
      <c r="I2666" s="2">
        <v>12</v>
      </c>
      <c r="J2666" s="2">
        <v>12</v>
      </c>
      <c r="K2666" s="2">
        <v>12</v>
      </c>
      <c r="L2666" s="2">
        <v>13</v>
      </c>
      <c r="M2666" s="2"/>
    </row>
    <row r="2667" spans="1:13" ht="14.45" x14ac:dyDescent="0.3">
      <c r="A2667">
        <v>15</v>
      </c>
      <c r="C2667" t="str">
        <f t="shared" si="430"/>
        <v>ODS15«</v>
      </c>
      <c r="D2667" s="8" t="s">
        <v>21</v>
      </c>
      <c r="E2667" s="8"/>
      <c r="F2667" s="2">
        <v>18</v>
      </c>
      <c r="G2667" s="2">
        <v>18</v>
      </c>
      <c r="H2667" s="2">
        <v>27</v>
      </c>
      <c r="I2667" s="2">
        <v>27</v>
      </c>
      <c r="J2667" s="2">
        <v>27</v>
      </c>
      <c r="K2667" s="2">
        <v>27</v>
      </c>
      <c r="L2667" s="2">
        <v>27</v>
      </c>
      <c r="M2667" s="2"/>
    </row>
    <row r="2668" spans="1:13" ht="14.45" x14ac:dyDescent="0.3">
      <c r="A2668">
        <v>15</v>
      </c>
      <c r="C2668" t="str">
        <f t="shared" si="430"/>
        <v>ODS15«</v>
      </c>
      <c r="D2668" s="8" t="s">
        <v>22</v>
      </c>
      <c r="E2668" s="8"/>
      <c r="F2668" s="2">
        <v>13</v>
      </c>
      <c r="G2668" s="2">
        <v>13</v>
      </c>
      <c r="H2668" s="2">
        <v>13</v>
      </c>
      <c r="I2668" s="2">
        <v>13</v>
      </c>
      <c r="J2668" s="2">
        <v>13</v>
      </c>
      <c r="K2668" s="2">
        <v>13</v>
      </c>
      <c r="L2668" s="2">
        <v>13</v>
      </c>
      <c r="M2668" s="2"/>
    </row>
    <row r="2669" spans="1:13" ht="14.45" x14ac:dyDescent="0.3">
      <c r="A2669">
        <v>15</v>
      </c>
      <c r="C2669" t="str">
        <f t="shared" si="430"/>
        <v>ODS15«</v>
      </c>
      <c r="D2669" s="8" t="s">
        <v>23</v>
      </c>
      <c r="E2669" s="8"/>
      <c r="F2669" s="2">
        <v>15</v>
      </c>
      <c r="G2669" s="2">
        <v>15</v>
      </c>
      <c r="H2669" s="2">
        <v>15</v>
      </c>
      <c r="I2669" s="2">
        <v>15</v>
      </c>
      <c r="J2669" s="2">
        <v>15</v>
      </c>
      <c r="K2669" s="2">
        <v>15</v>
      </c>
      <c r="L2669" s="2">
        <v>15</v>
      </c>
      <c r="M2669" s="2"/>
    </row>
    <row r="2670" spans="1:13" ht="14.45" x14ac:dyDescent="0.3">
      <c r="A2670">
        <v>15</v>
      </c>
      <c r="C2670" t="str">
        <f t="shared" si="430"/>
        <v>ODS15«</v>
      </c>
      <c r="D2670" s="8" t="s">
        <v>24</v>
      </c>
      <c r="E2670" s="8"/>
      <c r="F2670" s="2">
        <v>20</v>
      </c>
      <c r="G2670" s="2">
        <v>20</v>
      </c>
      <c r="H2670" s="2">
        <v>20</v>
      </c>
      <c r="I2670" s="2">
        <v>20</v>
      </c>
      <c r="J2670" s="2">
        <v>20</v>
      </c>
      <c r="K2670" s="2">
        <v>20</v>
      </c>
      <c r="L2670" s="2">
        <v>20</v>
      </c>
      <c r="M2670" s="2"/>
    </row>
    <row r="2671" spans="1:13" ht="14.45" x14ac:dyDescent="0.3">
      <c r="A2671">
        <v>15</v>
      </c>
      <c r="C2671" t="str">
        <f t="shared" si="430"/>
        <v>ODS15«</v>
      </c>
      <c r="D2671" s="8" t="s">
        <v>25</v>
      </c>
      <c r="E2671" s="8"/>
      <c r="F2671" s="2">
        <v>21</v>
      </c>
      <c r="G2671" s="2">
        <v>21</v>
      </c>
      <c r="H2671" s="2">
        <v>21</v>
      </c>
      <c r="I2671" s="2">
        <v>21</v>
      </c>
      <c r="J2671" s="2">
        <v>21</v>
      </c>
      <c r="K2671" s="2">
        <v>21</v>
      </c>
      <c r="L2671" s="2">
        <v>21</v>
      </c>
      <c r="M2671" s="2"/>
    </row>
    <row r="2672" spans="1:13" ht="14.45" x14ac:dyDescent="0.3">
      <c r="A2672">
        <v>15</v>
      </c>
      <c r="C2672" t="str">
        <f t="shared" si="430"/>
        <v>ODS15«</v>
      </c>
      <c r="D2672" s="8" t="s">
        <v>26</v>
      </c>
      <c r="E2672" s="8"/>
      <c r="F2672" s="2">
        <v>14</v>
      </c>
      <c r="G2672" s="2">
        <v>14</v>
      </c>
      <c r="H2672" s="2">
        <v>14</v>
      </c>
      <c r="I2672" s="2">
        <v>14</v>
      </c>
      <c r="J2672" s="2">
        <v>14</v>
      </c>
      <c r="K2672" s="2">
        <v>14</v>
      </c>
      <c r="L2672" s="2">
        <v>14</v>
      </c>
      <c r="M2672" s="2"/>
    </row>
    <row r="2673" spans="1:13" ht="14.45" x14ac:dyDescent="0.3">
      <c r="A2673">
        <v>15</v>
      </c>
      <c r="C2673" t="str">
        <f t="shared" si="430"/>
        <v>ODS15«</v>
      </c>
      <c r="D2673" s="8" t="s">
        <v>27</v>
      </c>
      <c r="E2673" s="8"/>
      <c r="F2673" s="2">
        <v>23</v>
      </c>
      <c r="G2673" s="2">
        <v>23</v>
      </c>
      <c r="H2673" s="2">
        <v>23</v>
      </c>
      <c r="I2673" s="2">
        <v>23</v>
      </c>
      <c r="J2673" s="2">
        <v>23</v>
      </c>
      <c r="K2673" s="2">
        <v>23</v>
      </c>
      <c r="L2673" s="2">
        <v>23</v>
      </c>
      <c r="M2673" s="2"/>
    </row>
    <row r="2674" spans="1:13" ht="14.45" x14ac:dyDescent="0.3">
      <c r="A2674">
        <v>15</v>
      </c>
      <c r="C2674" t="str">
        <f t="shared" si="430"/>
        <v>ODS15«</v>
      </c>
      <c r="D2674" s="8" t="s">
        <v>28</v>
      </c>
      <c r="E2674" s="8"/>
      <c r="F2674" s="2">
        <v>13</v>
      </c>
      <c r="G2674" s="2">
        <v>13</v>
      </c>
      <c r="H2674" s="2">
        <v>12</v>
      </c>
      <c r="I2674" s="2">
        <v>12</v>
      </c>
      <c r="J2674" s="2">
        <v>12</v>
      </c>
      <c r="K2674" s="2">
        <v>12</v>
      </c>
      <c r="L2674" s="2">
        <v>12</v>
      </c>
      <c r="M2674" s="2"/>
    </row>
    <row r="2675" spans="1:13" ht="14.45" x14ac:dyDescent="0.3">
      <c r="A2675">
        <v>15</v>
      </c>
      <c r="C2675" t="str">
        <f t="shared" si="430"/>
        <v>ODS15«</v>
      </c>
      <c r="D2675" s="8" t="s">
        <v>29</v>
      </c>
      <c r="E2675" s="8"/>
      <c r="F2675" s="2">
        <v>19</v>
      </c>
      <c r="G2675" s="2">
        <v>19</v>
      </c>
      <c r="H2675" s="2">
        <v>19</v>
      </c>
      <c r="I2675" s="2">
        <v>19</v>
      </c>
      <c r="J2675" s="2">
        <v>19</v>
      </c>
      <c r="K2675" s="2">
        <v>18</v>
      </c>
      <c r="L2675" s="2">
        <v>18</v>
      </c>
      <c r="M2675" s="2"/>
    </row>
    <row r="2676" spans="1:13" ht="14.45" x14ac:dyDescent="0.3">
      <c r="A2676">
        <v>16</v>
      </c>
      <c r="C2676" t="str">
        <f t="shared" si="430"/>
        <v>ODS16«</v>
      </c>
      <c r="D2676" s="1" t="s">
        <v>100</v>
      </c>
      <c r="E2676" s="1"/>
      <c r="F2676" s="2"/>
      <c r="G2676" s="2"/>
      <c r="H2676" s="2"/>
      <c r="I2676" s="2"/>
      <c r="J2676" s="2"/>
      <c r="K2676" s="2"/>
      <c r="L2676" s="2"/>
      <c r="M2676" s="2"/>
    </row>
    <row r="2677" spans="1:13" ht="14.45" x14ac:dyDescent="0.3">
      <c r="A2677">
        <v>16</v>
      </c>
      <c r="C2677" t="str">
        <f t="shared" si="430"/>
        <v>ODS16«</v>
      </c>
      <c r="D2677" s="7" t="s">
        <v>103</v>
      </c>
      <c r="E2677" s="7"/>
      <c r="F2677" s="2"/>
      <c r="G2677" s="2"/>
      <c r="H2677" s="2"/>
      <c r="I2677" s="2"/>
      <c r="J2677" s="2"/>
      <c r="K2677" s="2"/>
      <c r="L2677" s="2"/>
      <c r="M2677" s="2"/>
    </row>
    <row r="2678" spans="1:13" ht="14.45" x14ac:dyDescent="0.3">
      <c r="A2678">
        <v>16</v>
      </c>
      <c r="C2678" t="str">
        <f t="shared" si="430"/>
        <v>ODS16«</v>
      </c>
      <c r="D2678" s="8" t="s">
        <v>2</v>
      </c>
      <c r="E2678" s="8"/>
      <c r="F2678" s="2">
        <v>140.19999999999999</v>
      </c>
      <c r="G2678" s="2">
        <v>145.6</v>
      </c>
      <c r="H2678" s="2">
        <v>146.69999999999999</v>
      </c>
      <c r="I2678" s="2">
        <v>147</v>
      </c>
      <c r="J2678" s="2">
        <v>151.4</v>
      </c>
      <c r="K2678" s="2">
        <v>157</v>
      </c>
      <c r="L2678" s="2">
        <v>162</v>
      </c>
      <c r="M2678" s="2"/>
    </row>
    <row r="2679" spans="1:13" ht="14.45" x14ac:dyDescent="0.3">
      <c r="A2679">
        <v>16</v>
      </c>
      <c r="C2679" t="str">
        <f t="shared" si="430"/>
        <v>ODS16«</v>
      </c>
      <c r="D2679" s="8" t="s">
        <v>3</v>
      </c>
      <c r="E2679" s="8"/>
      <c r="F2679" s="2">
        <v>105.4</v>
      </c>
      <c r="G2679" s="2">
        <v>112.5</v>
      </c>
      <c r="H2679" s="2">
        <v>117</v>
      </c>
      <c r="I2679" s="2">
        <v>116.6</v>
      </c>
      <c r="J2679" s="2">
        <v>119.1</v>
      </c>
      <c r="K2679" s="2">
        <v>120.4</v>
      </c>
      <c r="L2679" s="2">
        <v>121.9</v>
      </c>
      <c r="M2679" s="2"/>
    </row>
    <row r="2680" spans="1:13" ht="14.45" x14ac:dyDescent="0.3">
      <c r="A2680">
        <v>16</v>
      </c>
      <c r="C2680" t="str">
        <f t="shared" si="430"/>
        <v>ODS16«</v>
      </c>
      <c r="D2680" s="8" t="s">
        <v>4</v>
      </c>
      <c r="E2680" s="8"/>
      <c r="F2680" s="2">
        <v>100.3</v>
      </c>
      <c r="G2680" s="2">
        <v>96.8</v>
      </c>
      <c r="H2680" s="2">
        <v>91.1</v>
      </c>
      <c r="I2680" s="2">
        <v>100.1</v>
      </c>
      <c r="J2680" s="2">
        <v>100.3</v>
      </c>
      <c r="K2680" s="2">
        <v>101.8</v>
      </c>
      <c r="L2680" s="2">
        <v>101.7</v>
      </c>
      <c r="M2680" s="2"/>
    </row>
    <row r="2681" spans="1:13" ht="14.45" x14ac:dyDescent="0.3">
      <c r="A2681">
        <v>16</v>
      </c>
      <c r="C2681" t="str">
        <f t="shared" si="430"/>
        <v>ODS16«</v>
      </c>
      <c r="D2681" s="8" t="s">
        <v>5</v>
      </c>
      <c r="E2681" s="8"/>
      <c r="F2681" s="2">
        <v>36.6</v>
      </c>
      <c r="G2681" s="2">
        <v>39.299999999999997</v>
      </c>
      <c r="H2681" s="2">
        <v>42.3</v>
      </c>
      <c r="I2681" s="2">
        <v>42.1</v>
      </c>
      <c r="J2681" s="2">
        <v>46.8</v>
      </c>
      <c r="K2681" s="2">
        <v>48.5</v>
      </c>
      <c r="L2681" s="2">
        <v>61.7</v>
      </c>
      <c r="M2681" s="2"/>
    </row>
    <row r="2682" spans="1:13" ht="14.45" x14ac:dyDescent="0.3">
      <c r="A2682">
        <v>16</v>
      </c>
      <c r="C2682" t="str">
        <f t="shared" si="430"/>
        <v>ODS16«</v>
      </c>
      <c r="D2682" s="8" t="s">
        <v>6</v>
      </c>
      <c r="E2682" s="8"/>
      <c r="F2682" s="2">
        <v>29.7</v>
      </c>
      <c r="G2682" s="2">
        <v>25.6</v>
      </c>
      <c r="H2682" s="2">
        <v>25.5</v>
      </c>
      <c r="I2682" s="2">
        <v>27</v>
      </c>
      <c r="J2682" s="2">
        <v>30.5</v>
      </c>
      <c r="K2682" s="2">
        <v>40</v>
      </c>
      <c r="L2682" s="2">
        <v>34.5</v>
      </c>
      <c r="M2682" s="2"/>
    </row>
    <row r="2683" spans="1:13" ht="14.45" x14ac:dyDescent="0.3">
      <c r="A2683">
        <v>16</v>
      </c>
      <c r="C2683" t="str">
        <f t="shared" si="430"/>
        <v>ODS16«</v>
      </c>
      <c r="D2683" s="8" t="s">
        <v>7</v>
      </c>
      <c r="E2683" s="8"/>
      <c r="F2683" s="2">
        <v>49.6</v>
      </c>
      <c r="G2683" s="2">
        <v>47.5</v>
      </c>
      <c r="H2683" s="2">
        <v>48.5</v>
      </c>
      <c r="I2683" s="2">
        <v>50.2</v>
      </c>
      <c r="J2683" s="2">
        <v>53.2</v>
      </c>
      <c r="K2683" s="2">
        <v>52.4</v>
      </c>
      <c r="L2683" s="2">
        <v>55.9</v>
      </c>
      <c r="M2683" s="2"/>
    </row>
    <row r="2684" spans="1:13" ht="14.45" x14ac:dyDescent="0.3">
      <c r="A2684">
        <v>16</v>
      </c>
      <c r="C2684" t="str">
        <f t="shared" si="430"/>
        <v>ODS16«</v>
      </c>
      <c r="D2684" s="8" t="s">
        <v>8</v>
      </c>
      <c r="E2684" s="8"/>
      <c r="F2684" s="2">
        <v>79.400000000000006</v>
      </c>
      <c r="G2684" s="2">
        <v>79.8</v>
      </c>
      <c r="H2684" s="2">
        <v>79.599999999999994</v>
      </c>
      <c r="I2684" s="2">
        <v>80.5</v>
      </c>
      <c r="J2684" s="2">
        <v>77</v>
      </c>
      <c r="K2684" s="2">
        <v>79.5</v>
      </c>
      <c r="L2684" s="2">
        <v>86.2</v>
      </c>
      <c r="M2684" s="2"/>
    </row>
    <row r="2685" spans="1:13" ht="14.45" x14ac:dyDescent="0.3">
      <c r="A2685">
        <v>16</v>
      </c>
      <c r="C2685" t="str">
        <f t="shared" si="430"/>
        <v>ODS16«</v>
      </c>
      <c r="D2685" s="8" t="s">
        <v>9</v>
      </c>
      <c r="E2685" s="8"/>
      <c r="F2685" s="2">
        <v>44.5</v>
      </c>
      <c r="G2685" s="2">
        <v>44.3</v>
      </c>
      <c r="H2685" s="2">
        <v>48.8</v>
      </c>
      <c r="I2685" s="2">
        <v>39.6</v>
      </c>
      <c r="J2685" s="2">
        <v>41.6</v>
      </c>
      <c r="K2685" s="2">
        <v>47.3</v>
      </c>
      <c r="L2685" s="2">
        <v>57.1</v>
      </c>
      <c r="M2685" s="2"/>
    </row>
    <row r="2686" spans="1:13" ht="14.45" x14ac:dyDescent="0.3">
      <c r="A2686">
        <v>16</v>
      </c>
      <c r="C2686" t="str">
        <f t="shared" si="430"/>
        <v>ODS16«</v>
      </c>
      <c r="D2686" s="8" t="s">
        <v>10</v>
      </c>
      <c r="E2686" s="8"/>
      <c r="F2686" s="2">
        <v>96.7</v>
      </c>
      <c r="G2686" s="2">
        <v>94.4</v>
      </c>
      <c r="H2686" s="2">
        <v>92.6</v>
      </c>
      <c r="I2686" s="2">
        <v>96.3</v>
      </c>
      <c r="J2686" s="2">
        <v>95.9</v>
      </c>
      <c r="K2686" s="2">
        <v>100.2</v>
      </c>
      <c r="L2686" s="2">
        <v>105.9</v>
      </c>
      <c r="M2686" s="2"/>
    </row>
    <row r="2687" spans="1:13" ht="14.45" x14ac:dyDescent="0.3">
      <c r="A2687">
        <v>16</v>
      </c>
      <c r="C2687" t="str">
        <f t="shared" si="430"/>
        <v>ODS16«</v>
      </c>
      <c r="D2687" s="8" t="s">
        <v>11</v>
      </c>
      <c r="E2687" s="8"/>
      <c r="F2687" s="2">
        <v>80.7</v>
      </c>
      <c r="G2687" s="2">
        <v>79.599999999999994</v>
      </c>
      <c r="H2687" s="2">
        <v>83.5</v>
      </c>
      <c r="I2687" s="2">
        <v>83.4</v>
      </c>
      <c r="J2687" s="2">
        <v>85</v>
      </c>
      <c r="K2687" s="2">
        <v>88</v>
      </c>
      <c r="L2687" s="2">
        <v>89.7</v>
      </c>
      <c r="M2687" s="2"/>
    </row>
    <row r="2688" spans="1:13" ht="14.45" x14ac:dyDescent="0.3">
      <c r="A2688">
        <v>16</v>
      </c>
      <c r="C2688" t="str">
        <f t="shared" si="430"/>
        <v>ODS16«</v>
      </c>
      <c r="D2688" s="8" t="s">
        <v>12</v>
      </c>
      <c r="E2688" s="8"/>
      <c r="F2688" s="2">
        <v>40.1</v>
      </c>
      <c r="G2688" s="2">
        <v>47.1</v>
      </c>
      <c r="H2688" s="2">
        <v>48</v>
      </c>
      <c r="I2688" s="2">
        <v>50.7</v>
      </c>
      <c r="J2688" s="2">
        <v>55.3</v>
      </c>
      <c r="K2688" s="2">
        <v>58.4</v>
      </c>
      <c r="L2688" s="2">
        <v>65.5</v>
      </c>
      <c r="M2688" s="2"/>
    </row>
    <row r="2689" spans="1:13" ht="14.45" x14ac:dyDescent="0.3">
      <c r="A2689">
        <v>16</v>
      </c>
      <c r="C2689" t="str">
        <f t="shared" si="430"/>
        <v>ODS16«</v>
      </c>
      <c r="D2689" s="8" t="s">
        <v>13</v>
      </c>
      <c r="E2689" s="8"/>
      <c r="F2689" s="2">
        <v>88.4</v>
      </c>
      <c r="G2689" s="2">
        <v>89.5</v>
      </c>
      <c r="H2689" s="2">
        <v>89</v>
      </c>
      <c r="I2689" s="2">
        <v>91.7</v>
      </c>
      <c r="J2689" s="2">
        <v>98.8</v>
      </c>
      <c r="K2689" s="2">
        <v>100.3</v>
      </c>
      <c r="L2689" s="2">
        <v>111.7</v>
      </c>
      <c r="M2689" s="2"/>
    </row>
    <row r="2690" spans="1:13" ht="14.45" x14ac:dyDescent="0.3">
      <c r="A2690">
        <v>16</v>
      </c>
      <c r="C2690" t="str">
        <f t="shared" si="430"/>
        <v>ODS16«</v>
      </c>
      <c r="D2690" s="8" t="s">
        <v>14</v>
      </c>
      <c r="E2690" s="8"/>
      <c r="F2690" s="2">
        <v>73.3</v>
      </c>
      <c r="G2690" s="2">
        <v>75.099999999999994</v>
      </c>
      <c r="H2690" s="2">
        <v>75.2</v>
      </c>
      <c r="I2690" s="2">
        <v>77.400000000000006</v>
      </c>
      <c r="J2690" s="2">
        <v>78.5</v>
      </c>
      <c r="K2690" s="2">
        <v>82.3</v>
      </c>
      <c r="L2690" s="2">
        <v>84.1</v>
      </c>
      <c r="M2690" s="2"/>
    </row>
    <row r="2691" spans="1:13" ht="14.45" x14ac:dyDescent="0.3">
      <c r="A2691">
        <v>16</v>
      </c>
      <c r="C2691" t="str">
        <f t="shared" si="430"/>
        <v>ODS16«</v>
      </c>
      <c r="D2691" s="8" t="s">
        <v>15</v>
      </c>
      <c r="E2691" s="8"/>
      <c r="F2691" s="2">
        <v>57.1</v>
      </c>
      <c r="G2691" s="2">
        <v>67.5</v>
      </c>
      <c r="H2691" s="2">
        <v>50.9</v>
      </c>
      <c r="I2691" s="2">
        <v>54.1</v>
      </c>
      <c r="J2691" s="2">
        <v>55.4</v>
      </c>
      <c r="K2691" s="2">
        <v>62.5</v>
      </c>
      <c r="L2691" s="2">
        <v>62.4</v>
      </c>
      <c r="M2691" s="2"/>
    </row>
    <row r="2692" spans="1:13" ht="14.45" x14ac:dyDescent="0.3">
      <c r="A2692">
        <v>16</v>
      </c>
      <c r="C2692" t="str">
        <f t="shared" si="430"/>
        <v>ODS16«</v>
      </c>
      <c r="D2692" s="8" t="s">
        <v>16</v>
      </c>
      <c r="E2692" s="8"/>
      <c r="F2692" s="2">
        <v>43.9</v>
      </c>
      <c r="G2692" s="2">
        <v>41.5</v>
      </c>
      <c r="H2692" s="2">
        <v>43.6</v>
      </c>
      <c r="I2692" s="2">
        <v>48.4</v>
      </c>
      <c r="J2692" s="2">
        <v>52.6</v>
      </c>
      <c r="K2692" s="2">
        <v>57.3</v>
      </c>
      <c r="L2692" s="2">
        <v>61.9</v>
      </c>
      <c r="M2692" s="2"/>
    </row>
    <row r="2693" spans="1:13" ht="14.45" x14ac:dyDescent="0.3">
      <c r="A2693">
        <v>16</v>
      </c>
      <c r="C2693" t="str">
        <f t="shared" si="430"/>
        <v>ODS16«</v>
      </c>
      <c r="D2693" s="8" t="s">
        <v>17</v>
      </c>
      <c r="E2693" s="8"/>
      <c r="F2693" s="2">
        <v>119.1</v>
      </c>
      <c r="G2693" s="2">
        <v>117.1</v>
      </c>
      <c r="H2693" s="2">
        <v>120.1</v>
      </c>
      <c r="I2693" s="2">
        <v>123.3</v>
      </c>
      <c r="J2693" s="2">
        <v>130.6</v>
      </c>
      <c r="K2693" s="2">
        <v>137.9</v>
      </c>
      <c r="L2693" s="2">
        <v>143</v>
      </c>
      <c r="M2693" s="2"/>
    </row>
    <row r="2694" spans="1:13" ht="14.45" x14ac:dyDescent="0.3">
      <c r="A2694">
        <v>16</v>
      </c>
      <c r="C2694" t="str">
        <f t="shared" si="430"/>
        <v>ODS16«</v>
      </c>
      <c r="D2694" s="8" t="s">
        <v>18</v>
      </c>
      <c r="E2694" s="8"/>
      <c r="F2694" s="2">
        <v>90.4</v>
      </c>
      <c r="G2694" s="2">
        <v>88</v>
      </c>
      <c r="H2694" s="2">
        <v>91.6</v>
      </c>
      <c r="I2694" s="2">
        <v>89.9</v>
      </c>
      <c r="J2694" s="2">
        <v>93</v>
      </c>
      <c r="K2694" s="2">
        <v>96.1</v>
      </c>
      <c r="L2694" s="2">
        <v>99.1</v>
      </c>
      <c r="M2694" s="2"/>
    </row>
    <row r="2695" spans="1:13" ht="14.45" x14ac:dyDescent="0.3">
      <c r="A2695">
        <v>16</v>
      </c>
      <c r="C2695" t="str">
        <f t="shared" si="430"/>
        <v>ODS16«</v>
      </c>
      <c r="D2695" s="8" t="s">
        <v>19</v>
      </c>
      <c r="E2695" s="8"/>
      <c r="F2695" s="2">
        <v>45.7</v>
      </c>
      <c r="G2695" s="2">
        <v>47.1</v>
      </c>
      <c r="H2695" s="2">
        <v>51.4</v>
      </c>
      <c r="I2695" s="2">
        <v>52.3</v>
      </c>
      <c r="J2695" s="2">
        <v>57</v>
      </c>
      <c r="K2695" s="2">
        <v>62.7</v>
      </c>
      <c r="L2695" s="2">
        <v>67.5</v>
      </c>
      <c r="M2695" s="2"/>
    </row>
    <row r="2696" spans="1:13" ht="14.45" x14ac:dyDescent="0.3">
      <c r="A2696">
        <v>16</v>
      </c>
      <c r="C2696" t="str">
        <f t="shared" si="430"/>
        <v>ODS16«</v>
      </c>
      <c r="D2696" s="8" t="s">
        <v>20</v>
      </c>
      <c r="E2696" s="8"/>
      <c r="F2696" s="2">
        <v>29.2</v>
      </c>
      <c r="G2696" s="2">
        <v>32.700000000000003</v>
      </c>
      <c r="H2696" s="2">
        <v>35.799999999999997</v>
      </c>
      <c r="I2696" s="2">
        <v>36.9</v>
      </c>
      <c r="J2696" s="2">
        <v>39</v>
      </c>
      <c r="K2696" s="2">
        <v>41.7</v>
      </c>
      <c r="L2696" s="2">
        <v>45.1</v>
      </c>
      <c r="M2696" s="2"/>
    </row>
    <row r="2697" spans="1:13" ht="14.45" x14ac:dyDescent="0.3">
      <c r="A2697">
        <v>16</v>
      </c>
      <c r="C2697" t="str">
        <f t="shared" si="430"/>
        <v>ODS16«</v>
      </c>
      <c r="D2697" s="8" t="s">
        <v>21</v>
      </c>
      <c r="E2697" s="8"/>
      <c r="F2697" s="2">
        <v>182.1</v>
      </c>
      <c r="G2697" s="2">
        <v>182.3</v>
      </c>
      <c r="H2697" s="2">
        <v>190.4</v>
      </c>
      <c r="I2697" s="2">
        <v>202.9</v>
      </c>
      <c r="J2697" s="2">
        <v>205.7</v>
      </c>
      <c r="K2697" s="2">
        <v>214.5</v>
      </c>
      <c r="L2697" s="2">
        <v>234.8</v>
      </c>
      <c r="M2697" s="2"/>
    </row>
    <row r="2698" spans="1:13" ht="14.45" x14ac:dyDescent="0.3">
      <c r="A2698">
        <v>16</v>
      </c>
      <c r="C2698" t="str">
        <f t="shared" si="430"/>
        <v>ODS16«</v>
      </c>
      <c r="D2698" s="8" t="s">
        <v>22</v>
      </c>
      <c r="E2698" s="8"/>
      <c r="F2698" s="2">
        <v>65.7</v>
      </c>
      <c r="G2698" s="2">
        <v>66.900000000000006</v>
      </c>
      <c r="H2698" s="2">
        <v>59.3</v>
      </c>
      <c r="I2698" s="2">
        <v>63</v>
      </c>
      <c r="J2698" s="2">
        <v>62.1</v>
      </c>
      <c r="K2698" s="2">
        <v>64.900000000000006</v>
      </c>
      <c r="L2698" s="2">
        <v>76.7</v>
      </c>
      <c r="M2698" s="2"/>
    </row>
    <row r="2699" spans="1:13" ht="14.45" x14ac:dyDescent="0.3">
      <c r="A2699">
        <v>16</v>
      </c>
      <c r="C2699" t="str">
        <f t="shared" si="430"/>
        <v>ODS16«</v>
      </c>
      <c r="D2699" s="8" t="s">
        <v>23</v>
      </c>
      <c r="E2699" s="8"/>
      <c r="F2699" s="2">
        <v>116.5</v>
      </c>
      <c r="G2699" s="2">
        <v>114</v>
      </c>
      <c r="H2699" s="2">
        <v>112.8</v>
      </c>
      <c r="I2699" s="2">
        <v>114.7</v>
      </c>
      <c r="J2699" s="2">
        <v>118.2</v>
      </c>
      <c r="K2699" s="2">
        <v>124.9</v>
      </c>
      <c r="L2699" s="2">
        <v>127.8</v>
      </c>
      <c r="M2699" s="2"/>
    </row>
    <row r="2700" spans="1:13" ht="14.45" x14ac:dyDescent="0.3">
      <c r="A2700">
        <v>16</v>
      </c>
      <c r="C2700" t="str">
        <f t="shared" si="430"/>
        <v>ODS16«</v>
      </c>
      <c r="D2700" s="8" t="s">
        <v>24</v>
      </c>
      <c r="E2700" s="8"/>
      <c r="F2700" s="2">
        <v>53.2</v>
      </c>
      <c r="G2700" s="2">
        <v>55.4</v>
      </c>
      <c r="H2700" s="2">
        <v>57.8</v>
      </c>
      <c r="I2700" s="2">
        <v>56.8</v>
      </c>
      <c r="J2700" s="2">
        <v>61</v>
      </c>
      <c r="K2700" s="2">
        <v>65.900000000000006</v>
      </c>
      <c r="L2700" s="2">
        <v>71.5</v>
      </c>
      <c r="M2700" s="2"/>
    </row>
    <row r="2701" spans="1:13" ht="14.45" x14ac:dyDescent="0.3">
      <c r="A2701">
        <v>16</v>
      </c>
      <c r="C2701" t="str">
        <f t="shared" si="430"/>
        <v>ODS16«</v>
      </c>
      <c r="D2701" s="8" t="s">
        <v>25</v>
      </c>
      <c r="E2701" s="8"/>
      <c r="F2701" s="2">
        <v>61.1</v>
      </c>
      <c r="G2701" s="2">
        <v>57.5</v>
      </c>
      <c r="H2701" s="2">
        <v>60.9</v>
      </c>
      <c r="I2701" s="2">
        <v>62.8</v>
      </c>
      <c r="J2701" s="2">
        <v>62.7</v>
      </c>
      <c r="K2701" s="2">
        <v>67</v>
      </c>
      <c r="L2701" s="2">
        <v>68.099999999999994</v>
      </c>
      <c r="M2701" s="2"/>
    </row>
    <row r="2702" spans="1:13" ht="14.45" x14ac:dyDescent="0.3">
      <c r="A2702">
        <v>16</v>
      </c>
      <c r="C2702" t="str">
        <f t="shared" si="430"/>
        <v>ODS16«</v>
      </c>
      <c r="D2702" s="8" t="s">
        <v>26</v>
      </c>
      <c r="E2702" s="8"/>
      <c r="F2702" s="2">
        <v>45.3</v>
      </c>
      <c r="G2702" s="2">
        <v>44</v>
      </c>
      <c r="H2702" s="2">
        <v>51.9</v>
      </c>
      <c r="I2702" s="2">
        <v>51.9</v>
      </c>
      <c r="J2702" s="2">
        <v>54.7</v>
      </c>
      <c r="K2702" s="2">
        <v>59.7</v>
      </c>
      <c r="L2702" s="2">
        <v>65.3</v>
      </c>
      <c r="M2702" s="2"/>
    </row>
    <row r="2703" spans="1:13" ht="14.45" x14ac:dyDescent="0.3">
      <c r="A2703">
        <v>16</v>
      </c>
      <c r="C2703" t="str">
        <f t="shared" si="430"/>
        <v>ODS16«</v>
      </c>
      <c r="D2703" s="8" t="s">
        <v>27</v>
      </c>
      <c r="E2703" s="8"/>
      <c r="F2703" s="2">
        <v>29.8</v>
      </c>
      <c r="G2703" s="2">
        <v>29.2</v>
      </c>
      <c r="H2703" s="2">
        <v>28.9</v>
      </c>
      <c r="I2703" s="2">
        <v>33.299999999999997</v>
      </c>
      <c r="J2703" s="2">
        <v>46.3</v>
      </c>
      <c r="K2703" s="2">
        <v>42.7</v>
      </c>
      <c r="L2703" s="2">
        <v>47.7</v>
      </c>
      <c r="M2703" s="2"/>
    </row>
    <row r="2704" spans="1:13" ht="14.45" x14ac:dyDescent="0.3">
      <c r="A2704">
        <v>16</v>
      </c>
      <c r="C2704" t="str">
        <f t="shared" si="430"/>
        <v>ODS16«</v>
      </c>
      <c r="D2704" s="8" t="s">
        <v>28</v>
      </c>
      <c r="E2704" s="8"/>
      <c r="F2704" s="2">
        <v>133.1</v>
      </c>
      <c r="G2704" s="2">
        <v>127.3</v>
      </c>
      <c r="H2704" s="2">
        <v>124.6</v>
      </c>
      <c r="I2704" s="2">
        <v>128.80000000000001</v>
      </c>
      <c r="J2704" s="2">
        <v>129.6</v>
      </c>
      <c r="K2704" s="2">
        <v>123.9</v>
      </c>
      <c r="L2704" s="2">
        <v>123</v>
      </c>
      <c r="M2704" s="2"/>
    </row>
    <row r="2705" spans="1:13" ht="14.45" x14ac:dyDescent="0.3">
      <c r="A2705">
        <v>16</v>
      </c>
      <c r="C2705" t="str">
        <f t="shared" si="430"/>
        <v>ODS16«</v>
      </c>
      <c r="D2705" s="8" t="s">
        <v>29</v>
      </c>
      <c r="E2705" s="8"/>
      <c r="F2705" s="2">
        <v>86.3</v>
      </c>
      <c r="G2705" s="2">
        <v>87.3</v>
      </c>
      <c r="H2705" s="2">
        <v>88.7</v>
      </c>
      <c r="I2705" s="2">
        <v>89.7</v>
      </c>
      <c r="J2705" s="2">
        <v>93</v>
      </c>
      <c r="K2705" s="2">
        <v>96.7</v>
      </c>
      <c r="L2705" s="2">
        <v>100.4</v>
      </c>
      <c r="M2705" s="2"/>
    </row>
    <row r="2706" spans="1:13" ht="14.45" x14ac:dyDescent="0.3">
      <c r="A2706">
        <v>16</v>
      </c>
      <c r="C2706" t="str">
        <f t="shared" si="430"/>
        <v>ODS16«</v>
      </c>
      <c r="D2706" s="7" t="s">
        <v>106</v>
      </c>
      <c r="E2706" s="7"/>
      <c r="F2706" s="2">
        <v>1696</v>
      </c>
      <c r="G2706" s="2">
        <v>1720</v>
      </c>
      <c r="H2706" s="2">
        <v>1755</v>
      </c>
      <c r="I2706" s="2">
        <v>1728</v>
      </c>
      <c r="J2706" s="2">
        <v>1728</v>
      </c>
      <c r="K2706" s="2">
        <v>1731</v>
      </c>
      <c r="L2706" s="2">
        <v>1724</v>
      </c>
      <c r="M2706" s="2">
        <v>1719</v>
      </c>
    </row>
    <row r="2707" spans="1:13" ht="14.45" x14ac:dyDescent="0.3">
      <c r="A2707">
        <v>16</v>
      </c>
      <c r="C2707" t="str">
        <f t="shared" si="430"/>
        <v>ODS16«</v>
      </c>
      <c r="D2707" s="8" t="s">
        <v>2</v>
      </c>
      <c r="E2707" s="8"/>
      <c r="F2707" s="2">
        <v>78</v>
      </c>
      <c r="G2707" s="2">
        <v>79</v>
      </c>
      <c r="H2707" s="2">
        <v>81</v>
      </c>
      <c r="I2707" s="2">
        <v>81</v>
      </c>
      <c r="J2707" s="2">
        <v>81</v>
      </c>
      <c r="K2707" s="2">
        <v>80</v>
      </c>
      <c r="L2707" s="2">
        <v>80</v>
      </c>
      <c r="M2707" s="2">
        <v>80</v>
      </c>
    </row>
    <row r="2708" spans="1:13" ht="14.45" x14ac:dyDescent="0.3">
      <c r="A2708">
        <v>16</v>
      </c>
      <c r="C2708" t="str">
        <f t="shared" si="430"/>
        <v>ODS16«</v>
      </c>
      <c r="D2708" s="8" t="s">
        <v>3</v>
      </c>
      <c r="E2708" s="8"/>
      <c r="F2708" s="2">
        <v>69</v>
      </c>
      <c r="G2708" s="2">
        <v>72</v>
      </c>
      <c r="H2708" s="2">
        <v>76</v>
      </c>
      <c r="I2708" s="2">
        <v>75</v>
      </c>
      <c r="J2708" s="2">
        <v>75</v>
      </c>
      <c r="K2708" s="2">
        <v>76</v>
      </c>
      <c r="L2708" s="2">
        <v>77</v>
      </c>
      <c r="M2708" s="2">
        <v>76</v>
      </c>
    </row>
    <row r="2709" spans="1:13" ht="14.45" x14ac:dyDescent="0.3">
      <c r="A2709">
        <v>16</v>
      </c>
      <c r="C2709" t="str">
        <f t="shared" si="430"/>
        <v>ODS16«</v>
      </c>
      <c r="D2709" s="8" t="s">
        <v>4</v>
      </c>
      <c r="E2709" s="8"/>
      <c r="F2709" s="2">
        <v>75</v>
      </c>
      <c r="G2709" s="2">
        <v>76</v>
      </c>
      <c r="H2709" s="2">
        <v>77</v>
      </c>
      <c r="I2709" s="2">
        <v>77</v>
      </c>
      <c r="J2709" s="2">
        <v>75</v>
      </c>
      <c r="K2709" s="2">
        <v>75</v>
      </c>
      <c r="L2709" s="2">
        <v>75</v>
      </c>
      <c r="M2709" s="2">
        <v>76</v>
      </c>
    </row>
    <row r="2710" spans="1:13" ht="14.45" x14ac:dyDescent="0.3">
      <c r="A2710">
        <v>16</v>
      </c>
      <c r="C2710" t="str">
        <f t="shared" ref="C2710:C2773" si="431">IF(B2710="","ODS"&amp;A2710&amp;"«","ODS"&amp;A2710&amp;"«"&amp;" e ODS"&amp;B2710&amp;"«")</f>
        <v>ODS16«</v>
      </c>
      <c r="D2710" s="8" t="s">
        <v>5</v>
      </c>
      <c r="E2710" s="8"/>
      <c r="F2710" s="2">
        <v>41</v>
      </c>
      <c r="G2710" s="2">
        <v>43</v>
      </c>
      <c r="H2710" s="2">
        <v>41</v>
      </c>
      <c r="I2710" s="2">
        <v>41</v>
      </c>
      <c r="J2710" s="2">
        <v>43</v>
      </c>
      <c r="K2710" s="2">
        <v>42</v>
      </c>
      <c r="L2710" s="2">
        <v>43</v>
      </c>
      <c r="M2710" s="2">
        <v>44</v>
      </c>
    </row>
    <row r="2711" spans="1:13" ht="14.45" x14ac:dyDescent="0.3">
      <c r="A2711">
        <v>16</v>
      </c>
      <c r="C2711" t="str">
        <f t="shared" si="431"/>
        <v>ODS16«</v>
      </c>
      <c r="D2711" s="8" t="s">
        <v>6</v>
      </c>
      <c r="E2711" s="8"/>
      <c r="F2711" s="2">
        <v>63</v>
      </c>
      <c r="G2711" s="2">
        <v>63</v>
      </c>
      <c r="H2711" s="2">
        <v>61</v>
      </c>
      <c r="I2711" s="2">
        <v>55</v>
      </c>
      <c r="J2711" s="2">
        <v>57</v>
      </c>
      <c r="K2711" s="2">
        <v>59</v>
      </c>
      <c r="L2711" s="2">
        <v>58</v>
      </c>
      <c r="M2711" s="2">
        <v>57</v>
      </c>
    </row>
    <row r="2712" spans="1:13" ht="14.45" x14ac:dyDescent="0.3">
      <c r="A2712">
        <v>16</v>
      </c>
      <c r="C2712" t="str">
        <f t="shared" si="431"/>
        <v>ODS16«</v>
      </c>
      <c r="D2712" s="8" t="s">
        <v>7</v>
      </c>
      <c r="E2712" s="8"/>
      <c r="F2712" s="2">
        <v>48</v>
      </c>
      <c r="G2712" s="2">
        <v>48</v>
      </c>
      <c r="H2712" s="2">
        <v>51</v>
      </c>
      <c r="I2712" s="2">
        <v>49</v>
      </c>
      <c r="J2712" s="2">
        <v>49</v>
      </c>
      <c r="K2712" s="2">
        <v>48</v>
      </c>
      <c r="L2712" s="2">
        <v>47</v>
      </c>
      <c r="M2712" s="2">
        <v>47</v>
      </c>
    </row>
    <row r="2713" spans="1:13" ht="14.45" x14ac:dyDescent="0.3">
      <c r="A2713">
        <v>16</v>
      </c>
      <c r="C2713" t="str">
        <f t="shared" si="431"/>
        <v>ODS16«</v>
      </c>
      <c r="D2713" s="8" t="s">
        <v>8</v>
      </c>
      <c r="E2713" s="8"/>
      <c r="F2713" s="2">
        <v>91</v>
      </c>
      <c r="G2713" s="2">
        <v>92</v>
      </c>
      <c r="H2713" s="2">
        <v>91</v>
      </c>
      <c r="I2713" s="2">
        <v>90</v>
      </c>
      <c r="J2713" s="2">
        <v>88</v>
      </c>
      <c r="K2713" s="2">
        <v>88</v>
      </c>
      <c r="L2713" s="2">
        <v>87</v>
      </c>
      <c r="M2713" s="2">
        <v>88</v>
      </c>
    </row>
    <row r="2714" spans="1:13" ht="14.45" x14ac:dyDescent="0.3">
      <c r="A2714">
        <v>16</v>
      </c>
      <c r="C2714" t="str">
        <f t="shared" si="431"/>
        <v>ODS16«</v>
      </c>
      <c r="D2714" s="8" t="s">
        <v>9</v>
      </c>
      <c r="E2714" s="8"/>
      <c r="F2714" s="2">
        <v>47</v>
      </c>
      <c r="G2714" s="2">
        <v>50</v>
      </c>
      <c r="H2714" s="2">
        <v>51</v>
      </c>
      <c r="I2714" s="2">
        <v>51</v>
      </c>
      <c r="J2714" s="2">
        <v>50</v>
      </c>
      <c r="K2714" s="2">
        <v>50</v>
      </c>
      <c r="L2714" s="2">
        <v>50</v>
      </c>
      <c r="M2714" s="2">
        <v>49</v>
      </c>
    </row>
    <row r="2715" spans="1:13" ht="14.45" x14ac:dyDescent="0.3">
      <c r="A2715">
        <v>16</v>
      </c>
      <c r="C2715" t="str">
        <f t="shared" si="431"/>
        <v>ODS16«</v>
      </c>
      <c r="D2715" s="8" t="s">
        <v>10</v>
      </c>
      <c r="E2715" s="8"/>
      <c r="F2715" s="2">
        <v>57</v>
      </c>
      <c r="G2715" s="2">
        <v>58</v>
      </c>
      <c r="H2715" s="2">
        <v>60</v>
      </c>
      <c r="I2715" s="2">
        <v>61</v>
      </c>
      <c r="J2715" s="2">
        <v>61</v>
      </c>
      <c r="K2715" s="2">
        <v>60</v>
      </c>
      <c r="L2715" s="2">
        <v>60</v>
      </c>
      <c r="M2715" s="2">
        <v>60</v>
      </c>
    </row>
    <row r="2716" spans="1:13" ht="14.45" x14ac:dyDescent="0.3">
      <c r="A2716">
        <v>16</v>
      </c>
      <c r="C2716" t="str">
        <f t="shared" si="431"/>
        <v>ODS16«</v>
      </c>
      <c r="D2716" s="8" t="s">
        <v>11</v>
      </c>
      <c r="E2716" s="8"/>
      <c r="F2716" s="2">
        <v>59</v>
      </c>
      <c r="G2716" s="2">
        <v>60</v>
      </c>
      <c r="H2716" s="2">
        <v>58</v>
      </c>
      <c r="I2716" s="2">
        <v>58</v>
      </c>
      <c r="J2716" s="2">
        <v>57</v>
      </c>
      <c r="K2716" s="2">
        <v>58</v>
      </c>
      <c r="L2716" s="2">
        <v>62</v>
      </c>
      <c r="M2716" s="2">
        <v>62</v>
      </c>
    </row>
    <row r="2717" spans="1:13" ht="14.45" x14ac:dyDescent="0.3">
      <c r="A2717">
        <v>16</v>
      </c>
      <c r="C2717" t="str">
        <f t="shared" si="431"/>
        <v>ODS16«</v>
      </c>
      <c r="D2717" s="8" t="s">
        <v>12</v>
      </c>
      <c r="E2717" s="8"/>
      <c r="F2717" s="2">
        <v>68</v>
      </c>
      <c r="G2717" s="2">
        <v>69</v>
      </c>
      <c r="H2717" s="2">
        <v>70</v>
      </c>
      <c r="I2717" s="2">
        <v>70</v>
      </c>
      <c r="J2717" s="2">
        <v>71</v>
      </c>
      <c r="K2717" s="2">
        <v>73</v>
      </c>
      <c r="L2717" s="2">
        <v>74</v>
      </c>
      <c r="M2717" s="2">
        <v>75</v>
      </c>
    </row>
    <row r="2718" spans="1:13" ht="14.45" x14ac:dyDescent="0.3">
      <c r="A2718">
        <v>16</v>
      </c>
      <c r="C2718" t="str">
        <f t="shared" si="431"/>
        <v>ODS16«</v>
      </c>
      <c r="D2718" s="8" t="s">
        <v>13</v>
      </c>
      <c r="E2718" s="8"/>
      <c r="F2718" s="2">
        <v>89</v>
      </c>
      <c r="G2718" s="2">
        <v>89</v>
      </c>
      <c r="H2718" s="2">
        <v>90</v>
      </c>
      <c r="I2718" s="2">
        <v>89</v>
      </c>
      <c r="J2718" s="2">
        <v>85</v>
      </c>
      <c r="K2718" s="2">
        <v>85</v>
      </c>
      <c r="L2718" s="2">
        <v>86</v>
      </c>
      <c r="M2718" s="2">
        <v>85</v>
      </c>
    </row>
    <row r="2719" spans="1:13" ht="14.45" x14ac:dyDescent="0.3">
      <c r="A2719">
        <v>16</v>
      </c>
      <c r="C2719" t="str">
        <f t="shared" si="431"/>
        <v>ODS16«</v>
      </c>
      <c r="D2719" s="8" t="s">
        <v>14</v>
      </c>
      <c r="E2719" s="8"/>
      <c r="F2719" s="2">
        <v>71</v>
      </c>
      <c r="G2719" s="2">
        <v>69</v>
      </c>
      <c r="H2719" s="2">
        <v>70</v>
      </c>
      <c r="I2719" s="2">
        <v>69</v>
      </c>
      <c r="J2719" s="2">
        <v>70</v>
      </c>
      <c r="K2719" s="2">
        <v>72</v>
      </c>
      <c r="L2719" s="2">
        <v>69</v>
      </c>
      <c r="M2719" s="2">
        <v>69</v>
      </c>
    </row>
    <row r="2720" spans="1:13" ht="14.45" x14ac:dyDescent="0.3">
      <c r="A2720">
        <v>16</v>
      </c>
      <c r="C2720" t="str">
        <f t="shared" si="431"/>
        <v>ODS16«</v>
      </c>
      <c r="D2720" s="8" t="s">
        <v>15</v>
      </c>
      <c r="E2720" s="8"/>
      <c r="F2720" s="2">
        <v>40</v>
      </c>
      <c r="G2720" s="2">
        <v>43</v>
      </c>
      <c r="H2720" s="2">
        <v>46</v>
      </c>
      <c r="I2720" s="2">
        <v>44</v>
      </c>
      <c r="J2720" s="2">
        <v>48</v>
      </c>
      <c r="K2720" s="2">
        <v>45</v>
      </c>
      <c r="L2720" s="2">
        <v>48</v>
      </c>
      <c r="M2720" s="2">
        <v>50</v>
      </c>
    </row>
    <row r="2721" spans="1:13" ht="14.45" x14ac:dyDescent="0.3">
      <c r="A2721">
        <v>16</v>
      </c>
      <c r="C2721" t="str">
        <f t="shared" si="431"/>
        <v>ODS16«</v>
      </c>
      <c r="D2721" s="8" t="s">
        <v>16</v>
      </c>
      <c r="E2721" s="8"/>
      <c r="F2721" s="2">
        <v>54</v>
      </c>
      <c r="G2721" s="2">
        <v>54</v>
      </c>
      <c r="H2721" s="2">
        <v>51</v>
      </c>
      <c r="I2721" s="2">
        <v>48</v>
      </c>
      <c r="J2721" s="2">
        <v>45</v>
      </c>
      <c r="K2721" s="2">
        <v>46</v>
      </c>
      <c r="L2721" s="2">
        <v>44</v>
      </c>
      <c r="M2721" s="2">
        <v>44</v>
      </c>
    </row>
    <row r="2722" spans="1:13" ht="14.45" x14ac:dyDescent="0.3">
      <c r="A2722">
        <v>16</v>
      </c>
      <c r="C2722" t="str">
        <f t="shared" si="431"/>
        <v>ODS16«</v>
      </c>
      <c r="D2722" s="8" t="s">
        <v>17</v>
      </c>
      <c r="E2722" s="8"/>
      <c r="F2722" s="2">
        <v>72</v>
      </c>
      <c r="G2722" s="2">
        <v>74</v>
      </c>
      <c r="H2722" s="2">
        <v>75</v>
      </c>
      <c r="I2722" s="2">
        <v>73</v>
      </c>
      <c r="J2722" s="2">
        <v>74</v>
      </c>
      <c r="K2722" s="2">
        <v>73</v>
      </c>
      <c r="L2722" s="2">
        <v>74</v>
      </c>
      <c r="M2722" s="2">
        <v>72</v>
      </c>
    </row>
    <row r="2723" spans="1:13" ht="14.45" x14ac:dyDescent="0.3">
      <c r="A2723">
        <v>16</v>
      </c>
      <c r="C2723" t="str">
        <f t="shared" si="431"/>
        <v>ODS16«</v>
      </c>
      <c r="D2723" s="8" t="s">
        <v>18</v>
      </c>
      <c r="E2723" s="8"/>
      <c r="F2723" s="2">
        <v>43</v>
      </c>
      <c r="G2723" s="2">
        <v>43</v>
      </c>
      <c r="H2723" s="2">
        <v>44</v>
      </c>
      <c r="I2723" s="2">
        <v>47</v>
      </c>
      <c r="J2723" s="2">
        <v>50</v>
      </c>
      <c r="K2723" s="2">
        <v>52</v>
      </c>
      <c r="L2723" s="2">
        <v>53</v>
      </c>
      <c r="M2723" s="2">
        <v>53</v>
      </c>
    </row>
    <row r="2724" spans="1:13" ht="14.45" x14ac:dyDescent="0.3">
      <c r="A2724">
        <v>16</v>
      </c>
      <c r="C2724" t="str">
        <f t="shared" si="431"/>
        <v>ODS16«</v>
      </c>
      <c r="D2724" s="8" t="s">
        <v>19</v>
      </c>
      <c r="E2724" s="8"/>
      <c r="F2724" s="2">
        <v>53</v>
      </c>
      <c r="G2724" s="2">
        <v>55</v>
      </c>
      <c r="H2724" s="2">
        <v>56</v>
      </c>
      <c r="I2724" s="2">
        <v>57</v>
      </c>
      <c r="J2724" s="2">
        <v>58</v>
      </c>
      <c r="K2724" s="2">
        <v>58</v>
      </c>
      <c r="L2724" s="2">
        <v>56</v>
      </c>
      <c r="M2724" s="2">
        <v>57</v>
      </c>
    </row>
    <row r="2725" spans="1:13" ht="14.45" x14ac:dyDescent="0.3">
      <c r="A2725">
        <v>16</v>
      </c>
      <c r="C2725" t="str">
        <f t="shared" si="431"/>
        <v>ODS16«</v>
      </c>
      <c r="D2725" s="8" t="s">
        <v>20</v>
      </c>
      <c r="E2725" s="8"/>
      <c r="F2725" s="2">
        <v>57</v>
      </c>
      <c r="G2725" s="2">
        <v>58</v>
      </c>
      <c r="H2725" s="2">
        <v>59</v>
      </c>
      <c r="I2725" s="2">
        <v>59</v>
      </c>
      <c r="J2725" s="2">
        <v>59</v>
      </c>
      <c r="K2725" s="2">
        <v>59</v>
      </c>
      <c r="L2725" s="2">
        <v>60</v>
      </c>
      <c r="M2725" s="2">
        <v>60</v>
      </c>
    </row>
    <row r="2726" spans="1:13" ht="14.45" x14ac:dyDescent="0.3">
      <c r="A2726">
        <v>16</v>
      </c>
      <c r="C2726" t="str">
        <f t="shared" si="431"/>
        <v>ODS16«</v>
      </c>
      <c r="D2726" s="8" t="s">
        <v>21</v>
      </c>
      <c r="E2726" s="8"/>
      <c r="F2726" s="2">
        <v>80</v>
      </c>
      <c r="G2726" s="2">
        <v>82</v>
      </c>
      <c r="H2726" s="2">
        <v>85</v>
      </c>
      <c r="I2726" s="2">
        <v>81</v>
      </c>
      <c r="J2726" s="2">
        <v>82</v>
      </c>
      <c r="K2726" s="2">
        <v>81</v>
      </c>
      <c r="L2726" s="2">
        <v>80</v>
      </c>
      <c r="M2726" s="2">
        <v>80</v>
      </c>
    </row>
    <row r="2727" spans="1:13" ht="14.45" x14ac:dyDescent="0.3">
      <c r="A2727">
        <v>16</v>
      </c>
      <c r="C2727" t="str">
        <f t="shared" si="431"/>
        <v>ODS16«</v>
      </c>
      <c r="D2727" s="8" t="s">
        <v>22</v>
      </c>
      <c r="E2727" s="8"/>
      <c r="F2727" s="2">
        <v>56</v>
      </c>
      <c r="G2727" s="2">
        <v>55</v>
      </c>
      <c r="H2727" s="2">
        <v>60</v>
      </c>
      <c r="I2727" s="2">
        <v>55</v>
      </c>
      <c r="J2727" s="2">
        <v>56</v>
      </c>
      <c r="K2727" s="2">
        <v>54</v>
      </c>
      <c r="L2727" s="2">
        <v>54</v>
      </c>
      <c r="M2727" s="2">
        <v>53</v>
      </c>
    </row>
    <row r="2728" spans="1:13" ht="14.45" x14ac:dyDescent="0.3">
      <c r="A2728">
        <v>16</v>
      </c>
      <c r="C2728" t="str">
        <f t="shared" si="431"/>
        <v>ODS16«</v>
      </c>
      <c r="D2728" s="8" t="s">
        <v>23</v>
      </c>
      <c r="E2728" s="8"/>
      <c r="F2728" s="2">
        <v>83</v>
      </c>
      <c r="G2728" s="2">
        <v>83</v>
      </c>
      <c r="H2728" s="2">
        <v>84</v>
      </c>
      <c r="I2728" s="2">
        <v>83</v>
      </c>
      <c r="J2728" s="2">
        <v>82</v>
      </c>
      <c r="K2728" s="2">
        <v>82</v>
      </c>
      <c r="L2728" s="2">
        <v>82</v>
      </c>
      <c r="M2728" s="2">
        <v>82</v>
      </c>
    </row>
    <row r="2729" spans="1:13" ht="14.45" x14ac:dyDescent="0.3">
      <c r="A2729">
        <v>16</v>
      </c>
      <c r="C2729" t="str">
        <f t="shared" si="431"/>
        <v>ODS16«</v>
      </c>
      <c r="D2729" s="8" t="s">
        <v>24</v>
      </c>
      <c r="E2729" s="8"/>
      <c r="F2729" s="2">
        <v>60</v>
      </c>
      <c r="G2729" s="2">
        <v>61</v>
      </c>
      <c r="H2729" s="2">
        <v>63</v>
      </c>
      <c r="I2729" s="2">
        <v>62</v>
      </c>
      <c r="J2729" s="2">
        <v>60</v>
      </c>
      <c r="K2729" s="2">
        <v>60</v>
      </c>
      <c r="L2729" s="2">
        <v>58</v>
      </c>
      <c r="M2729" s="2">
        <v>56</v>
      </c>
    </row>
    <row r="2730" spans="1:13" ht="14.45" x14ac:dyDescent="0.3">
      <c r="A2730">
        <v>16</v>
      </c>
      <c r="C2730" t="str">
        <f t="shared" si="431"/>
        <v>ODS16«</v>
      </c>
      <c r="D2730" s="8" t="s">
        <v>25</v>
      </c>
      <c r="E2730" s="8"/>
      <c r="F2730" s="2">
        <v>62</v>
      </c>
      <c r="G2730" s="2">
        <v>63</v>
      </c>
      <c r="H2730" s="2">
        <v>64</v>
      </c>
      <c r="I2730" s="2">
        <v>62</v>
      </c>
      <c r="J2730" s="2">
        <v>63</v>
      </c>
      <c r="K2730" s="2">
        <v>64</v>
      </c>
      <c r="L2730" s="2">
        <v>62</v>
      </c>
      <c r="M2730" s="2">
        <v>61</v>
      </c>
    </row>
    <row r="2731" spans="1:13" ht="14.45" x14ac:dyDescent="0.3">
      <c r="A2731">
        <v>16</v>
      </c>
      <c r="C2731" t="str">
        <f t="shared" si="431"/>
        <v>ODS16«</v>
      </c>
      <c r="D2731" s="8" t="s">
        <v>26</v>
      </c>
      <c r="E2731" s="8"/>
      <c r="F2731" s="2">
        <v>48</v>
      </c>
      <c r="G2731" s="2">
        <v>51</v>
      </c>
      <c r="H2731" s="2">
        <v>56</v>
      </c>
      <c r="I2731" s="2">
        <v>55</v>
      </c>
      <c r="J2731" s="2">
        <v>57</v>
      </c>
      <c r="K2731" s="2">
        <v>59</v>
      </c>
      <c r="L2731" s="2">
        <v>56</v>
      </c>
      <c r="M2731" s="2">
        <v>54</v>
      </c>
    </row>
    <row r="2732" spans="1:13" ht="14.45" x14ac:dyDescent="0.3">
      <c r="A2732">
        <v>16</v>
      </c>
      <c r="C2732" t="str">
        <f t="shared" si="431"/>
        <v>ODS16«</v>
      </c>
      <c r="D2732" s="8" t="s">
        <v>27</v>
      </c>
      <c r="E2732" s="8"/>
      <c r="F2732" s="2">
        <v>43</v>
      </c>
      <c r="G2732" s="2">
        <v>43</v>
      </c>
      <c r="H2732" s="2">
        <v>46</v>
      </c>
      <c r="I2732" s="2">
        <v>48</v>
      </c>
      <c r="J2732" s="2">
        <v>48</v>
      </c>
      <c r="K2732" s="2">
        <v>47</v>
      </c>
      <c r="L2732" s="2">
        <v>44</v>
      </c>
      <c r="M2732" s="2">
        <v>44</v>
      </c>
    </row>
    <row r="2733" spans="1:13" ht="14.45" x14ac:dyDescent="0.3">
      <c r="A2733">
        <v>16</v>
      </c>
      <c r="C2733" t="str">
        <f t="shared" si="431"/>
        <v>ODS16«</v>
      </c>
      <c r="D2733" s="8" t="s">
        <v>28</v>
      </c>
      <c r="E2733" s="8"/>
      <c r="F2733" s="2">
        <v>89</v>
      </c>
      <c r="G2733" s="2">
        <v>87</v>
      </c>
      <c r="H2733" s="2">
        <v>89</v>
      </c>
      <c r="I2733" s="2">
        <v>88</v>
      </c>
      <c r="J2733" s="2">
        <v>84</v>
      </c>
      <c r="K2733" s="2">
        <v>85</v>
      </c>
      <c r="L2733" s="2">
        <v>85</v>
      </c>
      <c r="M2733" s="2">
        <v>85</v>
      </c>
    </row>
    <row r="2734" spans="1:13" ht="14.45" x14ac:dyDescent="0.3">
      <c r="A2734">
        <v>16</v>
      </c>
      <c r="C2734" t="str">
        <f t="shared" si="431"/>
        <v>ODS16«</v>
      </c>
      <c r="D2734" s="8" t="s">
        <v>29</v>
      </c>
      <c r="E2734" s="8"/>
      <c r="F2734" s="2"/>
      <c r="G2734" s="2"/>
      <c r="H2734" s="2"/>
      <c r="I2734" s="2"/>
      <c r="J2734" s="2"/>
      <c r="K2734" s="2"/>
      <c r="L2734" s="2"/>
      <c r="M2734" s="2"/>
    </row>
    <row r="2735" spans="1:13" ht="14.45" x14ac:dyDescent="0.3">
      <c r="A2735">
        <v>16</v>
      </c>
      <c r="C2735" t="str">
        <f t="shared" si="431"/>
        <v>ODS16«</v>
      </c>
      <c r="D2735" s="7" t="s">
        <v>104</v>
      </c>
      <c r="E2735" s="7"/>
      <c r="F2735" s="2"/>
      <c r="G2735" s="2"/>
      <c r="H2735" s="2"/>
      <c r="I2735" s="2"/>
      <c r="J2735" s="2"/>
      <c r="K2735" s="2"/>
      <c r="L2735" s="2"/>
      <c r="M2735" s="2"/>
    </row>
    <row r="2736" spans="1:13" ht="14.45" x14ac:dyDescent="0.3">
      <c r="A2736">
        <v>16</v>
      </c>
      <c r="C2736" t="str">
        <f t="shared" si="431"/>
        <v>ODS16«</v>
      </c>
      <c r="D2736" s="8" t="s">
        <v>2</v>
      </c>
      <c r="E2736" s="8"/>
      <c r="F2736" s="2"/>
      <c r="G2736" s="2"/>
      <c r="H2736" s="2"/>
      <c r="I2736" s="2">
        <v>100</v>
      </c>
      <c r="J2736" s="2">
        <v>100</v>
      </c>
      <c r="K2736" s="2">
        <v>100</v>
      </c>
      <c r="L2736" s="2">
        <v>100</v>
      </c>
      <c r="M2736" s="2">
        <v>100</v>
      </c>
    </row>
    <row r="2737" spans="1:13" ht="14.45" x14ac:dyDescent="0.3">
      <c r="A2737">
        <v>16</v>
      </c>
      <c r="C2737" t="str">
        <f t="shared" si="431"/>
        <v>ODS16«</v>
      </c>
      <c r="D2737" s="8" t="s">
        <v>3</v>
      </c>
      <c r="E2737" s="8"/>
      <c r="F2737" s="2"/>
      <c r="G2737" s="2"/>
      <c r="H2737" s="2"/>
      <c r="I2737" s="2">
        <v>100</v>
      </c>
      <c r="J2737" s="2">
        <v>100</v>
      </c>
      <c r="K2737" s="2">
        <v>100</v>
      </c>
      <c r="L2737" s="2">
        <v>100</v>
      </c>
      <c r="M2737" s="2">
        <v>100</v>
      </c>
    </row>
    <row r="2738" spans="1:13" ht="14.45" x14ac:dyDescent="0.3">
      <c r="A2738">
        <v>16</v>
      </c>
      <c r="C2738" t="str">
        <f t="shared" si="431"/>
        <v>ODS16«</v>
      </c>
      <c r="D2738" s="8" t="s">
        <v>4</v>
      </c>
      <c r="E2738" s="8"/>
      <c r="F2738" s="2"/>
      <c r="G2738" s="2"/>
      <c r="H2738" s="2"/>
      <c r="I2738" s="2">
        <v>100</v>
      </c>
      <c r="J2738" s="2">
        <v>100</v>
      </c>
      <c r="K2738" s="2">
        <v>100</v>
      </c>
      <c r="L2738" s="2">
        <v>100</v>
      </c>
      <c r="M2738" s="2">
        <v>100</v>
      </c>
    </row>
    <row r="2739" spans="1:13" ht="14.45" x14ac:dyDescent="0.3">
      <c r="A2739">
        <v>16</v>
      </c>
      <c r="C2739" t="str">
        <f t="shared" si="431"/>
        <v>ODS16«</v>
      </c>
      <c r="D2739" s="8" t="s">
        <v>5</v>
      </c>
      <c r="E2739" s="8"/>
      <c r="F2739" s="2"/>
      <c r="G2739" s="2"/>
      <c r="H2739" s="2"/>
      <c r="I2739" s="2">
        <v>100</v>
      </c>
      <c r="J2739" s="2">
        <v>100</v>
      </c>
      <c r="K2739" s="2">
        <v>100</v>
      </c>
      <c r="L2739" s="2">
        <v>100</v>
      </c>
      <c r="M2739" s="2">
        <v>100</v>
      </c>
    </row>
    <row r="2740" spans="1:13" ht="14.45" x14ac:dyDescent="0.3">
      <c r="A2740">
        <v>16</v>
      </c>
      <c r="C2740" t="str">
        <f t="shared" si="431"/>
        <v>ODS16«</v>
      </c>
      <c r="D2740" s="8" t="s">
        <v>6</v>
      </c>
      <c r="E2740" s="8"/>
      <c r="F2740" s="2"/>
      <c r="G2740" s="2"/>
      <c r="H2740" s="2"/>
      <c r="I2740" s="2">
        <v>100</v>
      </c>
      <c r="J2740" s="2">
        <v>100</v>
      </c>
      <c r="K2740" s="2">
        <v>100</v>
      </c>
      <c r="L2740" s="2">
        <v>100</v>
      </c>
      <c r="M2740" s="2">
        <v>100</v>
      </c>
    </row>
    <row r="2741" spans="1:13" ht="14.45" x14ac:dyDescent="0.3">
      <c r="A2741">
        <v>16</v>
      </c>
      <c r="C2741" t="str">
        <f t="shared" si="431"/>
        <v>ODS16«</v>
      </c>
      <c r="D2741" s="8" t="s">
        <v>7</v>
      </c>
      <c r="E2741" s="8"/>
      <c r="F2741" s="2"/>
      <c r="G2741" s="2"/>
      <c r="H2741" s="2"/>
      <c r="I2741" s="2">
        <v>100</v>
      </c>
      <c r="J2741" s="2">
        <v>100</v>
      </c>
      <c r="K2741" s="2">
        <v>100</v>
      </c>
      <c r="L2741" s="2">
        <v>100</v>
      </c>
      <c r="M2741" s="2">
        <v>100</v>
      </c>
    </row>
    <row r="2742" spans="1:13" ht="14.45" x14ac:dyDescent="0.3">
      <c r="A2742">
        <v>16</v>
      </c>
      <c r="C2742" t="str">
        <f t="shared" si="431"/>
        <v>ODS16«</v>
      </c>
      <c r="D2742" s="8" t="s">
        <v>8</v>
      </c>
      <c r="E2742" s="8"/>
      <c r="F2742" s="2"/>
      <c r="G2742" s="2"/>
      <c r="H2742" s="2"/>
      <c r="I2742" s="2">
        <v>100</v>
      </c>
      <c r="J2742" s="2">
        <v>100</v>
      </c>
      <c r="K2742" s="2">
        <v>100</v>
      </c>
      <c r="L2742" s="2">
        <v>100</v>
      </c>
      <c r="M2742" s="2">
        <v>100</v>
      </c>
    </row>
    <row r="2743" spans="1:13" ht="14.45" x14ac:dyDescent="0.3">
      <c r="A2743">
        <v>16</v>
      </c>
      <c r="C2743" t="str">
        <f t="shared" si="431"/>
        <v>ODS16«</v>
      </c>
      <c r="D2743" s="8" t="s">
        <v>9</v>
      </c>
      <c r="E2743" s="8"/>
      <c r="F2743" s="2"/>
      <c r="G2743" s="2"/>
      <c r="H2743" s="2"/>
      <c r="I2743" s="2">
        <v>100</v>
      </c>
      <c r="J2743" s="2">
        <v>100</v>
      </c>
      <c r="K2743" s="2">
        <v>100</v>
      </c>
      <c r="L2743" s="2">
        <v>100</v>
      </c>
      <c r="M2743" s="2">
        <v>100</v>
      </c>
    </row>
    <row r="2744" spans="1:13" ht="14.45" x14ac:dyDescent="0.3">
      <c r="A2744">
        <v>16</v>
      </c>
      <c r="C2744" t="str">
        <f t="shared" si="431"/>
        <v>ODS16«</v>
      </c>
      <c r="D2744" s="8" t="s">
        <v>10</v>
      </c>
      <c r="E2744" s="8"/>
      <c r="F2744" s="2"/>
      <c r="G2744" s="2"/>
      <c r="H2744" s="2"/>
      <c r="I2744" s="2">
        <v>100</v>
      </c>
      <c r="J2744" s="2">
        <v>100</v>
      </c>
      <c r="K2744" s="2">
        <v>100</v>
      </c>
      <c r="L2744" s="2">
        <v>100</v>
      </c>
      <c r="M2744" s="2">
        <v>100</v>
      </c>
    </row>
    <row r="2745" spans="1:13" ht="14.45" x14ac:dyDescent="0.3">
      <c r="A2745">
        <v>16</v>
      </c>
      <c r="C2745" t="str">
        <f t="shared" si="431"/>
        <v>ODS16«</v>
      </c>
      <c r="D2745" s="8" t="s">
        <v>11</v>
      </c>
      <c r="E2745" s="8"/>
      <c r="F2745" s="2"/>
      <c r="G2745" s="2"/>
      <c r="H2745" s="2"/>
      <c r="I2745" s="2">
        <v>100</v>
      </c>
      <c r="J2745" s="2">
        <v>100</v>
      </c>
      <c r="K2745" s="2">
        <v>100</v>
      </c>
      <c r="L2745" s="2">
        <v>100</v>
      </c>
      <c r="M2745" s="2">
        <v>100</v>
      </c>
    </row>
    <row r="2746" spans="1:13" ht="14.45" x14ac:dyDescent="0.3">
      <c r="A2746">
        <v>16</v>
      </c>
      <c r="C2746" t="str">
        <f t="shared" si="431"/>
        <v>ODS16«</v>
      </c>
      <c r="D2746" s="8" t="s">
        <v>12</v>
      </c>
      <c r="E2746" s="8"/>
      <c r="F2746" s="2"/>
      <c r="G2746" s="2"/>
      <c r="H2746" s="2"/>
      <c r="I2746" s="2">
        <v>100</v>
      </c>
      <c r="J2746" s="2">
        <v>100</v>
      </c>
      <c r="K2746" s="2">
        <v>100</v>
      </c>
      <c r="L2746" s="2">
        <v>100</v>
      </c>
      <c r="M2746" s="2">
        <v>100</v>
      </c>
    </row>
    <row r="2747" spans="1:13" ht="14.45" x14ac:dyDescent="0.3">
      <c r="A2747">
        <v>16</v>
      </c>
      <c r="C2747" t="str">
        <f t="shared" si="431"/>
        <v>ODS16«</v>
      </c>
      <c r="D2747" s="8" t="s">
        <v>13</v>
      </c>
      <c r="E2747" s="8"/>
      <c r="F2747" s="2"/>
      <c r="G2747" s="2"/>
      <c r="H2747" s="2"/>
      <c r="I2747" s="2">
        <v>100</v>
      </c>
      <c r="J2747" s="2">
        <v>100</v>
      </c>
      <c r="K2747" s="2">
        <v>100</v>
      </c>
      <c r="L2747" s="2">
        <v>100</v>
      </c>
      <c r="M2747" s="2">
        <v>100</v>
      </c>
    </row>
    <row r="2748" spans="1:13" ht="14.45" x14ac:dyDescent="0.3">
      <c r="A2748">
        <v>16</v>
      </c>
      <c r="C2748" t="str">
        <f t="shared" si="431"/>
        <v>ODS16«</v>
      </c>
      <c r="D2748" s="8" t="s">
        <v>14</v>
      </c>
      <c r="E2748" s="8"/>
      <c r="F2748" s="2"/>
      <c r="G2748" s="2"/>
      <c r="H2748" s="2"/>
      <c r="I2748" s="2">
        <v>100</v>
      </c>
      <c r="J2748" s="2">
        <v>100</v>
      </c>
      <c r="K2748" s="2">
        <v>100</v>
      </c>
      <c r="L2748" s="2">
        <v>100</v>
      </c>
      <c r="M2748" s="2">
        <v>100</v>
      </c>
    </row>
    <row r="2749" spans="1:13" ht="14.45" x14ac:dyDescent="0.3">
      <c r="A2749">
        <v>16</v>
      </c>
      <c r="C2749" t="str">
        <f t="shared" si="431"/>
        <v>ODS16«</v>
      </c>
      <c r="D2749" s="8" t="s">
        <v>15</v>
      </c>
      <c r="E2749" s="8"/>
      <c r="F2749" s="2"/>
      <c r="G2749" s="2"/>
      <c r="H2749" s="2"/>
      <c r="I2749" s="2">
        <v>100</v>
      </c>
      <c r="J2749" s="2">
        <v>100</v>
      </c>
      <c r="K2749" s="2">
        <v>100</v>
      </c>
      <c r="L2749" s="2">
        <v>100</v>
      </c>
      <c r="M2749" s="2">
        <v>100</v>
      </c>
    </row>
    <row r="2750" spans="1:13" ht="14.45" x14ac:dyDescent="0.3">
      <c r="A2750">
        <v>16</v>
      </c>
      <c r="C2750" t="str">
        <f t="shared" si="431"/>
        <v>ODS16«</v>
      </c>
      <c r="D2750" s="8" t="s">
        <v>16</v>
      </c>
      <c r="E2750" s="8"/>
      <c r="F2750" s="2"/>
      <c r="G2750" s="2"/>
      <c r="H2750" s="2"/>
      <c r="I2750" s="2">
        <v>100</v>
      </c>
      <c r="J2750" s="2">
        <v>100</v>
      </c>
      <c r="K2750" s="2">
        <v>100</v>
      </c>
      <c r="L2750" s="2">
        <v>100</v>
      </c>
      <c r="M2750" s="2">
        <v>100</v>
      </c>
    </row>
    <row r="2751" spans="1:13" ht="14.45" x14ac:dyDescent="0.3">
      <c r="A2751">
        <v>16</v>
      </c>
      <c r="C2751" t="str">
        <f t="shared" si="431"/>
        <v>ODS16«</v>
      </c>
      <c r="D2751" s="8" t="s">
        <v>17</v>
      </c>
      <c r="E2751" s="8"/>
      <c r="F2751" s="2"/>
      <c r="G2751" s="2"/>
      <c r="H2751" s="2"/>
      <c r="I2751" s="2">
        <v>100</v>
      </c>
      <c r="J2751" s="2">
        <v>100</v>
      </c>
      <c r="K2751" s="2">
        <v>100</v>
      </c>
      <c r="L2751" s="2">
        <v>102</v>
      </c>
      <c r="M2751" s="2">
        <v>100</v>
      </c>
    </row>
    <row r="2752" spans="1:13" ht="14.45" x14ac:dyDescent="0.3">
      <c r="A2752">
        <v>16</v>
      </c>
      <c r="C2752" t="str">
        <f t="shared" si="431"/>
        <v>ODS16«</v>
      </c>
      <c r="D2752" s="8" t="s">
        <v>18</v>
      </c>
      <c r="E2752" s="8"/>
      <c r="F2752" s="2"/>
      <c r="G2752" s="2"/>
      <c r="H2752" s="2"/>
      <c r="I2752" s="2">
        <v>100</v>
      </c>
      <c r="J2752" s="2">
        <v>100</v>
      </c>
      <c r="K2752" s="2">
        <v>100</v>
      </c>
      <c r="L2752" s="2">
        <v>100</v>
      </c>
      <c r="M2752" s="2">
        <v>100</v>
      </c>
    </row>
    <row r="2753" spans="1:13" ht="14.45" x14ac:dyDescent="0.3">
      <c r="A2753">
        <v>16</v>
      </c>
      <c r="C2753" t="str">
        <f t="shared" si="431"/>
        <v>ODS16«</v>
      </c>
      <c r="D2753" s="8" t="s">
        <v>19</v>
      </c>
      <c r="E2753" s="8"/>
      <c r="F2753" s="2"/>
      <c r="G2753" s="2"/>
      <c r="H2753" s="2"/>
      <c r="I2753" s="2">
        <v>100</v>
      </c>
      <c r="J2753" s="2">
        <v>100</v>
      </c>
      <c r="K2753" s="2">
        <v>100</v>
      </c>
      <c r="L2753" s="2">
        <v>100</v>
      </c>
      <c r="M2753" s="2">
        <v>100</v>
      </c>
    </row>
    <row r="2754" spans="1:13" ht="14.45" x14ac:dyDescent="0.3">
      <c r="A2754">
        <v>16</v>
      </c>
      <c r="C2754" t="str">
        <f t="shared" si="431"/>
        <v>ODS16«</v>
      </c>
      <c r="D2754" s="8" t="s">
        <v>20</v>
      </c>
      <c r="E2754" s="8"/>
      <c r="F2754" s="2"/>
      <c r="G2754" s="2"/>
      <c r="H2754" s="2"/>
      <c r="I2754" s="2">
        <v>100</v>
      </c>
      <c r="J2754" s="2">
        <v>100</v>
      </c>
      <c r="K2754" s="2">
        <v>100</v>
      </c>
      <c r="L2754" s="2">
        <v>100</v>
      </c>
      <c r="M2754" s="2">
        <v>100</v>
      </c>
    </row>
    <row r="2755" spans="1:13" ht="14.45" x14ac:dyDescent="0.3">
      <c r="A2755">
        <v>16</v>
      </c>
      <c r="C2755" t="str">
        <f t="shared" si="431"/>
        <v>ODS16«</v>
      </c>
      <c r="D2755" s="8" t="s">
        <v>21</v>
      </c>
      <c r="E2755" s="8"/>
      <c r="F2755" s="2"/>
      <c r="G2755" s="2"/>
      <c r="H2755" s="2"/>
      <c r="I2755" s="2">
        <v>100</v>
      </c>
      <c r="J2755" s="2">
        <v>100</v>
      </c>
      <c r="K2755" s="2">
        <v>100</v>
      </c>
      <c r="L2755" s="2">
        <v>100</v>
      </c>
      <c r="M2755" s="2">
        <v>100</v>
      </c>
    </row>
    <row r="2756" spans="1:13" ht="14.45" x14ac:dyDescent="0.3">
      <c r="A2756">
        <v>16</v>
      </c>
      <c r="C2756" t="str">
        <f t="shared" si="431"/>
        <v>ODS16«</v>
      </c>
      <c r="D2756" s="8" t="s">
        <v>22</v>
      </c>
      <c r="E2756" s="8"/>
      <c r="F2756" s="2"/>
      <c r="G2756" s="2"/>
      <c r="H2756" s="2"/>
      <c r="I2756" s="2">
        <v>100</v>
      </c>
      <c r="J2756" s="2">
        <v>100</v>
      </c>
      <c r="K2756" s="2">
        <v>100</v>
      </c>
      <c r="L2756" s="2">
        <v>100</v>
      </c>
      <c r="M2756" s="2">
        <v>100</v>
      </c>
    </row>
    <row r="2757" spans="1:13" ht="14.45" x14ac:dyDescent="0.3">
      <c r="A2757">
        <v>16</v>
      </c>
      <c r="C2757" t="str">
        <f t="shared" si="431"/>
        <v>ODS16«</v>
      </c>
      <c r="D2757" s="8" t="s">
        <v>23</v>
      </c>
      <c r="E2757" s="8"/>
      <c r="F2757" s="2"/>
      <c r="G2757" s="2"/>
      <c r="H2757" s="2"/>
      <c r="I2757" s="2">
        <v>100</v>
      </c>
      <c r="J2757" s="2">
        <v>100</v>
      </c>
      <c r="K2757" s="2">
        <v>100</v>
      </c>
      <c r="L2757" s="2">
        <v>100</v>
      </c>
      <c r="M2757" s="2">
        <v>100</v>
      </c>
    </row>
    <row r="2758" spans="1:13" ht="14.45" x14ac:dyDescent="0.3">
      <c r="A2758">
        <v>16</v>
      </c>
      <c r="C2758" t="str">
        <f t="shared" si="431"/>
        <v>ODS16«</v>
      </c>
      <c r="D2758" s="8" t="s">
        <v>24</v>
      </c>
      <c r="E2758" s="8"/>
      <c r="F2758" s="2"/>
      <c r="G2758" s="2"/>
      <c r="H2758" s="2"/>
      <c r="I2758" s="2">
        <v>100</v>
      </c>
      <c r="J2758" s="2">
        <v>100</v>
      </c>
      <c r="K2758" s="2">
        <v>100</v>
      </c>
      <c r="L2758" s="2">
        <v>100</v>
      </c>
      <c r="M2758" s="2">
        <v>100</v>
      </c>
    </row>
    <row r="2759" spans="1:13" ht="14.45" x14ac:dyDescent="0.3">
      <c r="A2759">
        <v>16</v>
      </c>
      <c r="C2759" t="str">
        <f t="shared" si="431"/>
        <v>ODS16«</v>
      </c>
      <c r="D2759" s="8" t="s">
        <v>25</v>
      </c>
      <c r="E2759" s="8"/>
      <c r="F2759" s="2"/>
      <c r="G2759" s="2"/>
      <c r="H2759" s="2"/>
      <c r="I2759" s="2">
        <v>100</v>
      </c>
      <c r="J2759" s="2">
        <v>100</v>
      </c>
      <c r="K2759" s="2">
        <v>100</v>
      </c>
      <c r="L2759" s="2">
        <v>100</v>
      </c>
      <c r="M2759" s="2">
        <v>100</v>
      </c>
    </row>
    <row r="2760" spans="1:13" ht="14.45" x14ac:dyDescent="0.3">
      <c r="A2760">
        <v>16</v>
      </c>
      <c r="C2760" t="str">
        <f t="shared" si="431"/>
        <v>ODS16«</v>
      </c>
      <c r="D2760" s="8" t="s">
        <v>26</v>
      </c>
      <c r="E2760" s="8"/>
      <c r="F2760" s="2"/>
      <c r="G2760" s="2"/>
      <c r="H2760" s="2"/>
      <c r="I2760" s="2">
        <v>100</v>
      </c>
      <c r="J2760" s="2">
        <v>100</v>
      </c>
      <c r="K2760" s="2">
        <v>100</v>
      </c>
      <c r="L2760" s="2">
        <v>100</v>
      </c>
      <c r="M2760" s="2">
        <v>100</v>
      </c>
    </row>
    <row r="2761" spans="1:13" ht="14.45" x14ac:dyDescent="0.3">
      <c r="A2761">
        <v>16</v>
      </c>
      <c r="C2761" t="str">
        <f t="shared" si="431"/>
        <v>ODS16«</v>
      </c>
      <c r="D2761" s="8" t="s">
        <v>27</v>
      </c>
      <c r="E2761" s="8"/>
      <c r="F2761" s="2"/>
      <c r="G2761" s="2"/>
      <c r="H2761" s="2"/>
      <c r="I2761" s="2">
        <v>100</v>
      </c>
      <c r="J2761" s="2">
        <v>100</v>
      </c>
      <c r="K2761" s="2">
        <v>100</v>
      </c>
      <c r="L2761" s="2">
        <v>100</v>
      </c>
      <c r="M2761" s="2">
        <v>100</v>
      </c>
    </row>
    <row r="2762" spans="1:13" ht="14.45" x14ac:dyDescent="0.3">
      <c r="A2762">
        <v>16</v>
      </c>
      <c r="C2762" t="str">
        <f t="shared" si="431"/>
        <v>ODS16«</v>
      </c>
      <c r="D2762" s="8" t="s">
        <v>28</v>
      </c>
      <c r="E2762" s="8"/>
      <c r="F2762" s="2"/>
      <c r="G2762" s="2"/>
      <c r="H2762" s="2"/>
      <c r="I2762" s="2">
        <v>100</v>
      </c>
      <c r="J2762" s="2">
        <v>100</v>
      </c>
      <c r="K2762" s="2">
        <v>100</v>
      </c>
      <c r="L2762" s="2">
        <v>100</v>
      </c>
      <c r="M2762" s="2">
        <v>100</v>
      </c>
    </row>
    <row r="2763" spans="1:13" ht="14.45" x14ac:dyDescent="0.3">
      <c r="A2763">
        <v>16</v>
      </c>
      <c r="C2763" t="str">
        <f t="shared" si="431"/>
        <v>ODS16«</v>
      </c>
      <c r="D2763" s="8" t="s">
        <v>29</v>
      </c>
      <c r="E2763" s="8"/>
      <c r="F2763" s="2"/>
      <c r="G2763" s="2"/>
      <c r="H2763" s="2"/>
      <c r="I2763" s="2">
        <v>100</v>
      </c>
      <c r="J2763" s="2">
        <v>101</v>
      </c>
      <c r="K2763" s="2">
        <v>100</v>
      </c>
      <c r="L2763" s="2">
        <v>100</v>
      </c>
      <c r="M2763" s="2">
        <v>100</v>
      </c>
    </row>
    <row r="2764" spans="1:13" ht="14.45" x14ac:dyDescent="0.3">
      <c r="A2764">
        <v>16</v>
      </c>
      <c r="C2764" t="str">
        <f t="shared" si="431"/>
        <v>ODS16«</v>
      </c>
      <c r="D2764" s="7" t="s">
        <v>105</v>
      </c>
      <c r="E2764" s="7"/>
      <c r="F2764" s="2"/>
      <c r="G2764" s="2"/>
      <c r="H2764" s="2"/>
      <c r="I2764" s="2"/>
      <c r="J2764" s="2"/>
      <c r="K2764" s="2"/>
      <c r="L2764" s="2"/>
      <c r="M2764" s="2"/>
    </row>
    <row r="2765" spans="1:13" ht="14.45" x14ac:dyDescent="0.3">
      <c r="A2765">
        <v>16</v>
      </c>
      <c r="C2765" t="str">
        <f t="shared" si="431"/>
        <v>ODS16«</v>
      </c>
      <c r="D2765" s="8" t="s">
        <v>2</v>
      </c>
      <c r="E2765" s="8"/>
      <c r="F2765" s="2">
        <v>112</v>
      </c>
      <c r="G2765" s="2">
        <v>114</v>
      </c>
      <c r="H2765" s="2">
        <v>105</v>
      </c>
      <c r="I2765" s="2">
        <v>122</v>
      </c>
      <c r="J2765" s="2">
        <v>142</v>
      </c>
      <c r="K2765" s="2">
        <v>163</v>
      </c>
      <c r="L2765" s="2">
        <v>164</v>
      </c>
      <c r="M2765" s="2"/>
    </row>
    <row r="2766" spans="1:13" ht="14.45" x14ac:dyDescent="0.3">
      <c r="A2766">
        <v>16</v>
      </c>
      <c r="C2766" t="str">
        <f t="shared" si="431"/>
        <v>ODS16«</v>
      </c>
      <c r="D2766" s="8" t="s">
        <v>3</v>
      </c>
      <c r="E2766" s="8"/>
      <c r="F2766" s="2">
        <v>136</v>
      </c>
      <c r="G2766" s="2">
        <v>153</v>
      </c>
      <c r="H2766" s="2">
        <v>110</v>
      </c>
      <c r="I2766" s="2">
        <v>127</v>
      </c>
      <c r="J2766" s="2">
        <v>138</v>
      </c>
      <c r="K2766" s="2">
        <v>153</v>
      </c>
      <c r="L2766" s="2">
        <v>169</v>
      </c>
      <c r="M2766" s="2"/>
    </row>
    <row r="2767" spans="1:13" ht="14.45" x14ac:dyDescent="0.3">
      <c r="A2767">
        <v>16</v>
      </c>
      <c r="C2767" t="str">
        <f t="shared" si="431"/>
        <v>ODS16«</v>
      </c>
      <c r="D2767" s="8" t="s">
        <v>4</v>
      </c>
      <c r="E2767" s="8"/>
      <c r="F2767" s="2">
        <v>163</v>
      </c>
      <c r="G2767" s="2">
        <v>138</v>
      </c>
      <c r="H2767" s="2">
        <v>147</v>
      </c>
      <c r="I2767" s="2">
        <v>161</v>
      </c>
      <c r="J2767" s="2">
        <v>170</v>
      </c>
      <c r="K2767" s="2">
        <v>175</v>
      </c>
      <c r="L2767" s="2">
        <v>184</v>
      </c>
      <c r="M2767" s="2"/>
    </row>
    <row r="2768" spans="1:13" ht="14.45" x14ac:dyDescent="0.3">
      <c r="A2768">
        <v>16</v>
      </c>
      <c r="C2768" t="str">
        <f t="shared" si="431"/>
        <v>ODS16«</v>
      </c>
      <c r="D2768" s="8" t="s">
        <v>5</v>
      </c>
      <c r="E2768" s="8"/>
      <c r="F2768" s="2">
        <v>152</v>
      </c>
      <c r="G2768" s="2">
        <v>142</v>
      </c>
      <c r="H2768" s="2">
        <v>125</v>
      </c>
      <c r="I2768" s="2">
        <v>142</v>
      </c>
      <c r="J2768" s="2">
        <v>152</v>
      </c>
      <c r="K2768" s="2">
        <v>140</v>
      </c>
      <c r="L2768" s="2">
        <v>145</v>
      </c>
      <c r="M2768" s="2"/>
    </row>
    <row r="2769" spans="1:13" ht="14.45" x14ac:dyDescent="0.3">
      <c r="A2769">
        <v>16</v>
      </c>
      <c r="C2769" t="str">
        <f t="shared" si="431"/>
        <v>ODS16«</v>
      </c>
      <c r="D2769" s="8" t="s">
        <v>6</v>
      </c>
      <c r="E2769" s="8"/>
      <c r="F2769" s="2">
        <v>65</v>
      </c>
      <c r="G2769" s="2">
        <v>81</v>
      </c>
      <c r="H2769" s="2">
        <v>69</v>
      </c>
      <c r="I2769" s="2">
        <v>85</v>
      </c>
      <c r="J2769" s="2">
        <v>121</v>
      </c>
      <c r="K2769" s="2">
        <v>122</v>
      </c>
      <c r="L2769" s="2">
        <v>160</v>
      </c>
      <c r="M2769" s="2"/>
    </row>
    <row r="2770" spans="1:13" ht="14.45" x14ac:dyDescent="0.3">
      <c r="A2770">
        <v>16</v>
      </c>
      <c r="C2770" t="str">
        <f t="shared" si="431"/>
        <v>ODS16«</v>
      </c>
      <c r="D2770" s="8" t="s">
        <v>7</v>
      </c>
      <c r="E2770" s="8"/>
      <c r="F2770" s="2">
        <v>125</v>
      </c>
      <c r="G2770" s="2">
        <v>122</v>
      </c>
      <c r="H2770" s="2">
        <v>144</v>
      </c>
      <c r="I2770" s="2">
        <v>125</v>
      </c>
      <c r="J2770" s="2">
        <v>129</v>
      </c>
      <c r="K2770" s="2">
        <v>137</v>
      </c>
      <c r="L2770" s="2">
        <v>142</v>
      </c>
      <c r="M2770" s="2"/>
    </row>
    <row r="2771" spans="1:13" ht="14.45" x14ac:dyDescent="0.3">
      <c r="A2771">
        <v>16</v>
      </c>
      <c r="C2771" t="str">
        <f t="shared" si="431"/>
        <v>ODS16«</v>
      </c>
      <c r="D2771" s="8" t="s">
        <v>8</v>
      </c>
      <c r="E2771" s="8"/>
      <c r="F2771" s="2">
        <v>176</v>
      </c>
      <c r="G2771" s="2">
        <v>173</v>
      </c>
      <c r="H2771" s="2">
        <v>171</v>
      </c>
      <c r="I2771" s="2">
        <v>157</v>
      </c>
      <c r="J2771" s="2">
        <v>176</v>
      </c>
      <c r="K2771" s="2">
        <v>173</v>
      </c>
      <c r="L2771" s="2">
        <v>191</v>
      </c>
      <c r="M2771" s="2"/>
    </row>
    <row r="2772" spans="1:13" ht="14.45" x14ac:dyDescent="0.3">
      <c r="A2772">
        <v>16</v>
      </c>
      <c r="C2772" t="str">
        <f t="shared" si="431"/>
        <v>ODS16«</v>
      </c>
      <c r="D2772" s="8" t="s">
        <v>9</v>
      </c>
      <c r="E2772" s="8"/>
      <c r="F2772" s="2">
        <v>162</v>
      </c>
      <c r="G2772" s="2">
        <v>147</v>
      </c>
      <c r="H2772" s="2">
        <v>124</v>
      </c>
      <c r="I2772" s="2">
        <v>132</v>
      </c>
      <c r="J2772" s="2">
        <v>136</v>
      </c>
      <c r="K2772" s="2">
        <v>134</v>
      </c>
      <c r="L2772" s="2">
        <v>144</v>
      </c>
      <c r="M2772" s="2"/>
    </row>
    <row r="2773" spans="1:13" ht="14.45" x14ac:dyDescent="0.3">
      <c r="A2773">
        <v>16</v>
      </c>
      <c r="C2773" t="str">
        <f t="shared" si="431"/>
        <v>ODS16«</v>
      </c>
      <c r="D2773" s="8" t="s">
        <v>10</v>
      </c>
      <c r="E2773" s="8"/>
      <c r="F2773" s="2">
        <v>111</v>
      </c>
      <c r="G2773" s="2">
        <v>117</v>
      </c>
      <c r="H2773" s="2">
        <v>88</v>
      </c>
      <c r="I2773" s="2">
        <v>96</v>
      </c>
      <c r="J2773" s="2">
        <v>106</v>
      </c>
      <c r="K2773" s="2">
        <v>110</v>
      </c>
      <c r="L2773" s="2">
        <v>119</v>
      </c>
      <c r="M2773" s="2"/>
    </row>
    <row r="2774" spans="1:13" ht="14.45" x14ac:dyDescent="0.3">
      <c r="A2774">
        <v>16</v>
      </c>
      <c r="C2774" t="str">
        <f t="shared" ref="C2774:C2837" si="432">IF(B2774="","ODS"&amp;A2774&amp;"«","ODS"&amp;A2774&amp;"«"&amp;" e ODS"&amp;B2774&amp;"«")</f>
        <v>ODS16«</v>
      </c>
      <c r="D2774" s="8" t="s">
        <v>11</v>
      </c>
      <c r="E2774" s="8"/>
      <c r="F2774" s="2">
        <v>65</v>
      </c>
      <c r="G2774" s="2">
        <v>74</v>
      </c>
      <c r="H2774" s="2">
        <v>75</v>
      </c>
      <c r="I2774" s="2">
        <v>87</v>
      </c>
      <c r="J2774" s="2">
        <v>114</v>
      </c>
      <c r="K2774" s="2">
        <v>97</v>
      </c>
      <c r="L2774" s="2">
        <v>123</v>
      </c>
      <c r="M2774" s="2"/>
    </row>
    <row r="2775" spans="1:13" ht="14.45" x14ac:dyDescent="0.3">
      <c r="A2775">
        <v>16</v>
      </c>
      <c r="C2775" t="str">
        <f t="shared" si="432"/>
        <v>ODS16«</v>
      </c>
      <c r="D2775" s="8" t="s">
        <v>12</v>
      </c>
      <c r="E2775" s="8"/>
      <c r="F2775" s="2">
        <v>165</v>
      </c>
      <c r="G2775" s="2">
        <v>142</v>
      </c>
      <c r="H2775" s="2">
        <v>128</v>
      </c>
      <c r="I2775" s="2">
        <v>136</v>
      </c>
      <c r="J2775" s="2">
        <v>143</v>
      </c>
      <c r="K2775" s="2">
        <v>147</v>
      </c>
      <c r="L2775" s="2">
        <v>167</v>
      </c>
      <c r="M2775" s="2"/>
    </row>
    <row r="2776" spans="1:13" ht="14.45" x14ac:dyDescent="0.3">
      <c r="A2776">
        <v>16</v>
      </c>
      <c r="C2776" t="str">
        <f t="shared" si="432"/>
        <v>ODS16«</v>
      </c>
      <c r="D2776" s="8" t="s">
        <v>13</v>
      </c>
      <c r="E2776" s="8"/>
      <c r="F2776" s="2">
        <v>171</v>
      </c>
      <c r="G2776" s="2">
        <v>176</v>
      </c>
      <c r="H2776" s="2">
        <v>162</v>
      </c>
      <c r="I2776" s="2">
        <v>186</v>
      </c>
      <c r="J2776" s="2">
        <v>192</v>
      </c>
      <c r="K2776" s="2">
        <v>195</v>
      </c>
      <c r="L2776" s="2">
        <v>205</v>
      </c>
      <c r="M2776" s="2"/>
    </row>
    <row r="2777" spans="1:13" ht="14.45" x14ac:dyDescent="0.3">
      <c r="A2777">
        <v>16</v>
      </c>
      <c r="C2777" t="str">
        <f t="shared" si="432"/>
        <v>ODS16«</v>
      </c>
      <c r="D2777" s="8" t="s">
        <v>14</v>
      </c>
      <c r="E2777" s="8"/>
      <c r="F2777" s="2">
        <v>99</v>
      </c>
      <c r="G2777" s="2">
        <v>102</v>
      </c>
      <c r="H2777" s="2">
        <v>91</v>
      </c>
      <c r="I2777" s="2">
        <v>94</v>
      </c>
      <c r="J2777" s="2">
        <v>109</v>
      </c>
      <c r="K2777" s="2">
        <v>107</v>
      </c>
      <c r="L2777" s="2">
        <v>108</v>
      </c>
      <c r="M2777" s="2"/>
    </row>
    <row r="2778" spans="1:13" ht="14.45" x14ac:dyDescent="0.3">
      <c r="A2778">
        <v>16</v>
      </c>
      <c r="C2778" t="str">
        <f t="shared" si="432"/>
        <v>ODS16«</v>
      </c>
      <c r="D2778" s="8" t="s">
        <v>15</v>
      </c>
      <c r="E2778" s="8"/>
      <c r="F2778" s="2">
        <v>64</v>
      </c>
      <c r="G2778" s="2">
        <v>76</v>
      </c>
      <c r="H2778" s="2">
        <v>63</v>
      </c>
      <c r="I2778" s="2">
        <v>65</v>
      </c>
      <c r="J2778" s="2">
        <v>74</v>
      </c>
      <c r="K2778" s="2">
        <v>87</v>
      </c>
      <c r="L2778" s="2">
        <v>107</v>
      </c>
      <c r="M2778" s="2"/>
    </row>
    <row r="2779" spans="1:13" ht="14.45" x14ac:dyDescent="0.3">
      <c r="A2779">
        <v>16</v>
      </c>
      <c r="C2779" t="str">
        <f t="shared" si="432"/>
        <v>ODS16«</v>
      </c>
      <c r="D2779" s="8" t="s">
        <v>16</v>
      </c>
      <c r="E2779" s="8"/>
      <c r="F2779" s="2">
        <v>149</v>
      </c>
      <c r="G2779" s="2">
        <v>140</v>
      </c>
      <c r="H2779" s="2">
        <v>140</v>
      </c>
      <c r="I2779" s="2">
        <v>137</v>
      </c>
      <c r="J2779" s="2">
        <v>153</v>
      </c>
      <c r="K2779" s="2">
        <v>155</v>
      </c>
      <c r="L2779" s="2">
        <v>185</v>
      </c>
      <c r="M2779" s="2"/>
    </row>
    <row r="2780" spans="1:13" ht="14.45" x14ac:dyDescent="0.3">
      <c r="A2780">
        <v>16</v>
      </c>
      <c r="C2780" t="str">
        <f t="shared" si="432"/>
        <v>ODS16«</v>
      </c>
      <c r="D2780" s="8" t="s">
        <v>17</v>
      </c>
      <c r="E2780" s="8"/>
      <c r="F2780" s="2">
        <v>119</v>
      </c>
      <c r="G2780" s="2">
        <v>114</v>
      </c>
      <c r="H2780" s="2">
        <v>119</v>
      </c>
      <c r="I2780" s="2">
        <v>150</v>
      </c>
      <c r="J2780" s="2">
        <v>150</v>
      </c>
      <c r="K2780" s="2">
        <v>153</v>
      </c>
      <c r="L2780" s="2">
        <v>166</v>
      </c>
      <c r="M2780" s="2"/>
    </row>
    <row r="2781" spans="1:13" ht="14.45" x14ac:dyDescent="0.3">
      <c r="A2781">
        <v>16</v>
      </c>
      <c r="C2781" t="str">
        <f t="shared" si="432"/>
        <v>ODS16«</v>
      </c>
      <c r="D2781" s="8" t="s">
        <v>18</v>
      </c>
      <c r="E2781" s="8"/>
      <c r="F2781" s="2">
        <v>99</v>
      </c>
      <c r="G2781" s="2">
        <v>100</v>
      </c>
      <c r="H2781" s="2">
        <v>103</v>
      </c>
      <c r="I2781" s="2">
        <v>97</v>
      </c>
      <c r="J2781" s="2">
        <v>116</v>
      </c>
      <c r="K2781" s="2">
        <v>117</v>
      </c>
      <c r="L2781" s="2">
        <v>128</v>
      </c>
      <c r="M2781" s="2"/>
    </row>
    <row r="2782" spans="1:13" ht="14.45" x14ac:dyDescent="0.3">
      <c r="A2782">
        <v>16</v>
      </c>
      <c r="C2782" t="str">
        <f t="shared" si="432"/>
        <v>ODS16«</v>
      </c>
      <c r="D2782" s="8" t="s">
        <v>19</v>
      </c>
      <c r="E2782" s="8"/>
      <c r="F2782" s="2">
        <v>118</v>
      </c>
      <c r="G2782" s="2">
        <v>136</v>
      </c>
      <c r="H2782" s="2">
        <v>112</v>
      </c>
      <c r="I2782" s="2">
        <v>129</v>
      </c>
      <c r="J2782" s="2">
        <v>136</v>
      </c>
      <c r="K2782" s="2">
        <v>130</v>
      </c>
      <c r="L2782" s="2">
        <v>141</v>
      </c>
      <c r="M2782" s="2"/>
    </row>
    <row r="2783" spans="1:13" ht="14.45" x14ac:dyDescent="0.3">
      <c r="A2783">
        <v>16</v>
      </c>
      <c r="C2783" t="str">
        <f t="shared" si="432"/>
        <v>ODS16«</v>
      </c>
      <c r="D2783" s="8" t="s">
        <v>20</v>
      </c>
      <c r="E2783" s="8"/>
      <c r="F2783" s="2">
        <v>151</v>
      </c>
      <c r="G2783" s="2">
        <v>173</v>
      </c>
      <c r="H2783" s="2">
        <v>170</v>
      </c>
      <c r="I2783" s="2">
        <v>177</v>
      </c>
      <c r="J2783" s="2">
        <v>169</v>
      </c>
      <c r="K2783" s="2">
        <v>163</v>
      </c>
      <c r="L2783" s="2">
        <v>193</v>
      </c>
      <c r="M2783" s="2"/>
    </row>
    <row r="2784" spans="1:13" ht="14.45" x14ac:dyDescent="0.3">
      <c r="A2784">
        <v>16</v>
      </c>
      <c r="C2784" t="str">
        <f t="shared" si="432"/>
        <v>ODS16«</v>
      </c>
      <c r="D2784" s="8" t="s">
        <v>21</v>
      </c>
      <c r="E2784" s="8"/>
      <c r="F2784" s="2">
        <v>172</v>
      </c>
      <c r="G2784" s="2">
        <v>164</v>
      </c>
      <c r="H2784" s="2">
        <v>172</v>
      </c>
      <c r="I2784" s="2">
        <v>184</v>
      </c>
      <c r="J2784" s="2">
        <v>173</v>
      </c>
      <c r="K2784" s="2">
        <v>168</v>
      </c>
      <c r="L2784" s="2">
        <v>197</v>
      </c>
      <c r="M2784" s="2"/>
    </row>
    <row r="2785" spans="1:19" ht="14.45" x14ac:dyDescent="0.3">
      <c r="A2785">
        <v>16</v>
      </c>
      <c r="C2785" t="str">
        <f t="shared" si="432"/>
        <v>ODS16«</v>
      </c>
      <c r="D2785" s="8" t="s">
        <v>22</v>
      </c>
      <c r="E2785" s="8"/>
      <c r="F2785" s="2">
        <v>160</v>
      </c>
      <c r="G2785" s="2">
        <v>169</v>
      </c>
      <c r="H2785" s="2">
        <v>154</v>
      </c>
      <c r="I2785" s="2">
        <v>157</v>
      </c>
      <c r="J2785" s="2">
        <v>152</v>
      </c>
      <c r="K2785" s="2">
        <v>165</v>
      </c>
      <c r="L2785" s="2">
        <v>168</v>
      </c>
      <c r="M2785" s="2"/>
    </row>
    <row r="2786" spans="1:19" ht="14.45" x14ac:dyDescent="0.3">
      <c r="A2786">
        <v>16</v>
      </c>
      <c r="C2786" t="str">
        <f t="shared" si="432"/>
        <v>ODS16«</v>
      </c>
      <c r="D2786" s="8" t="s">
        <v>23</v>
      </c>
      <c r="E2786" s="8"/>
      <c r="F2786" s="2">
        <v>144</v>
      </c>
      <c r="G2786" s="2">
        <v>164</v>
      </c>
      <c r="H2786" s="2">
        <v>155</v>
      </c>
      <c r="I2786" s="2">
        <v>155</v>
      </c>
      <c r="J2786" s="2">
        <v>177</v>
      </c>
      <c r="K2786" s="2">
        <v>186</v>
      </c>
      <c r="L2786" s="2">
        <v>196</v>
      </c>
      <c r="M2786" s="2"/>
    </row>
    <row r="2787" spans="1:19" ht="14.45" x14ac:dyDescent="0.3">
      <c r="A2787">
        <v>16</v>
      </c>
      <c r="C2787" t="str">
        <f t="shared" si="432"/>
        <v>ODS16«</v>
      </c>
      <c r="D2787" s="8" t="s">
        <v>24</v>
      </c>
      <c r="E2787" s="8"/>
      <c r="F2787" s="2">
        <v>139</v>
      </c>
      <c r="G2787" s="2">
        <v>139</v>
      </c>
      <c r="H2787" s="2">
        <v>119</v>
      </c>
      <c r="I2787" s="2">
        <v>139</v>
      </c>
      <c r="J2787" s="2">
        <v>124</v>
      </c>
      <c r="K2787" s="2">
        <v>145</v>
      </c>
      <c r="L2787" s="2">
        <v>151</v>
      </c>
      <c r="M2787" s="2"/>
    </row>
    <row r="2788" spans="1:19" ht="14.45" x14ac:dyDescent="0.3">
      <c r="A2788">
        <v>16</v>
      </c>
      <c r="C2788" t="str">
        <f t="shared" si="432"/>
        <v>ODS16«</v>
      </c>
      <c r="D2788" s="8" t="s">
        <v>25</v>
      </c>
      <c r="E2788" s="8"/>
      <c r="F2788" s="2">
        <v>92</v>
      </c>
      <c r="G2788" s="2">
        <v>124</v>
      </c>
      <c r="H2788" s="2">
        <v>123</v>
      </c>
      <c r="I2788" s="2">
        <v>137</v>
      </c>
      <c r="J2788" s="2">
        <v>135</v>
      </c>
      <c r="K2788" s="2">
        <v>161</v>
      </c>
      <c r="L2788" s="2">
        <v>175</v>
      </c>
      <c r="M2788" s="2"/>
    </row>
    <row r="2789" spans="1:19" ht="14.45" x14ac:dyDescent="0.3">
      <c r="A2789">
        <v>16</v>
      </c>
      <c r="C2789" t="str">
        <f t="shared" si="432"/>
        <v>ODS16«</v>
      </c>
      <c r="D2789" s="8" t="s">
        <v>26</v>
      </c>
      <c r="E2789" s="8"/>
      <c r="F2789" s="2">
        <v>136</v>
      </c>
      <c r="G2789" s="2">
        <v>117</v>
      </c>
      <c r="H2789" s="2">
        <v>89</v>
      </c>
      <c r="I2789" s="2">
        <v>96</v>
      </c>
      <c r="J2789" s="2">
        <v>111</v>
      </c>
      <c r="K2789" s="2">
        <v>101</v>
      </c>
      <c r="L2789" s="2">
        <v>121</v>
      </c>
      <c r="M2789" s="2"/>
    </row>
    <row r="2790" spans="1:19" ht="14.45" x14ac:dyDescent="0.3">
      <c r="A2790">
        <v>16</v>
      </c>
      <c r="C2790" t="str">
        <f t="shared" si="432"/>
        <v>ODS16«</v>
      </c>
      <c r="D2790" s="8" t="s">
        <v>27</v>
      </c>
      <c r="E2790" s="8"/>
      <c r="F2790" s="2">
        <v>137</v>
      </c>
      <c r="G2790" s="2">
        <v>172</v>
      </c>
      <c r="H2790" s="2">
        <v>166</v>
      </c>
      <c r="I2790" s="2">
        <v>149</v>
      </c>
      <c r="J2790" s="2">
        <v>150</v>
      </c>
      <c r="K2790" s="2">
        <v>166</v>
      </c>
      <c r="L2790" s="2">
        <v>176</v>
      </c>
      <c r="M2790" s="2"/>
    </row>
    <row r="2791" spans="1:19" ht="14.45" x14ac:dyDescent="0.3">
      <c r="A2791">
        <v>16</v>
      </c>
      <c r="C2791" t="str">
        <f t="shared" si="432"/>
        <v>ODS16«</v>
      </c>
      <c r="D2791" s="8" t="s">
        <v>28</v>
      </c>
      <c r="E2791" s="8"/>
      <c r="F2791" s="2">
        <v>165</v>
      </c>
      <c r="G2791" s="2">
        <v>161</v>
      </c>
      <c r="H2791" s="2">
        <v>164</v>
      </c>
      <c r="I2791" s="2">
        <v>170</v>
      </c>
      <c r="J2791" s="2">
        <v>186</v>
      </c>
      <c r="K2791" s="2">
        <v>197</v>
      </c>
      <c r="L2791" s="2">
        <v>200</v>
      </c>
      <c r="M2791" s="2"/>
    </row>
    <row r="2792" spans="1:19" ht="14.45" x14ac:dyDescent="0.3">
      <c r="A2792">
        <v>16</v>
      </c>
      <c r="C2792" t="str">
        <f t="shared" si="432"/>
        <v>ODS16«</v>
      </c>
      <c r="D2792" s="8" t="s">
        <v>29</v>
      </c>
      <c r="E2792" s="8"/>
      <c r="F2792" s="2">
        <v>114</v>
      </c>
      <c r="G2792" s="2">
        <v>118</v>
      </c>
      <c r="H2792" s="2">
        <v>111</v>
      </c>
      <c r="I2792" s="2">
        <v>118</v>
      </c>
      <c r="J2792" s="2">
        <v>131</v>
      </c>
      <c r="K2792" s="2">
        <v>137</v>
      </c>
      <c r="L2792" s="2">
        <v>145</v>
      </c>
      <c r="M2792" s="2"/>
    </row>
    <row r="2793" spans="1:19" ht="14.45" x14ac:dyDescent="0.3">
      <c r="A2793">
        <v>16</v>
      </c>
      <c r="B2793">
        <v>11</v>
      </c>
      <c r="C2793" t="str">
        <f t="shared" si="432"/>
        <v>ODS16« e ODS11«</v>
      </c>
      <c r="D2793" s="7" t="s">
        <v>101</v>
      </c>
      <c r="E2793" s="7"/>
      <c r="F2793" s="2"/>
      <c r="G2793" s="2"/>
      <c r="H2793" s="2"/>
      <c r="I2793" s="2"/>
      <c r="J2793" s="2"/>
      <c r="K2793" s="2"/>
      <c r="L2793" s="2"/>
      <c r="M2793" s="2"/>
      <c r="O2793" t="s">
        <v>161</v>
      </c>
      <c r="S2793" s="3"/>
    </row>
    <row r="2794" spans="1:19" ht="14.45" x14ac:dyDescent="0.3">
      <c r="A2794">
        <v>16</v>
      </c>
      <c r="B2794">
        <v>11</v>
      </c>
      <c r="C2794" t="str">
        <f t="shared" si="432"/>
        <v>ODS16« e ODS11«</v>
      </c>
      <c r="D2794" s="8" t="s">
        <v>2</v>
      </c>
      <c r="E2794" s="8"/>
      <c r="F2794" s="2">
        <v>13.5</v>
      </c>
      <c r="G2794" s="2">
        <v>13.1</v>
      </c>
      <c r="H2794" s="2">
        <v>13.8</v>
      </c>
      <c r="I2794" s="2">
        <v>14.1</v>
      </c>
      <c r="J2794" s="2">
        <v>14.2</v>
      </c>
      <c r="K2794" s="2">
        <v>13.3</v>
      </c>
      <c r="L2794" s="2">
        <v>13.1</v>
      </c>
      <c r="M2794" s="2"/>
      <c r="N2794">
        <f>IF(AND(H2794=0,L2794=0),"",(L2794/G2794)^(1/5)-1)</f>
        <v>0</v>
      </c>
      <c r="O2794">
        <f>IF(N2794="","",-N2794*100)</f>
        <v>0</v>
      </c>
      <c r="P2794" s="5">
        <f>IF(O2794="",5,IF(O2794&lt;-2,-5,IF(O2794&gt;2,5,2.5*O2794)))</f>
        <v>0</v>
      </c>
      <c r="Q2794">
        <f>MIN($L$2794:$L$2820)</f>
        <v>2.7</v>
      </c>
      <c r="R2794">
        <f>MAX($L$2794:$L$2820)</f>
        <v>20.2</v>
      </c>
      <c r="S2794" s="3">
        <f>IF(O2794="",0,(L2794-R2794)/(Q2794-R2794)*100)</f>
        <v>40.571428571428569</v>
      </c>
    </row>
    <row r="2795" spans="1:19" ht="14.45" x14ac:dyDescent="0.3">
      <c r="A2795">
        <v>16</v>
      </c>
      <c r="B2795">
        <v>11</v>
      </c>
      <c r="C2795" t="str">
        <f t="shared" si="432"/>
        <v>ODS16« e ODS11«</v>
      </c>
      <c r="D2795" s="8" t="s">
        <v>3</v>
      </c>
      <c r="E2795" s="8"/>
      <c r="F2795" s="2">
        <v>11.3</v>
      </c>
      <c r="G2795" s="2">
        <v>13.4</v>
      </c>
      <c r="H2795" s="2">
        <v>12.9</v>
      </c>
      <c r="I2795" s="2">
        <v>12.4</v>
      </c>
      <c r="J2795" s="2">
        <v>10.9</v>
      </c>
      <c r="K2795" s="2">
        <v>9.6999999999999993</v>
      </c>
      <c r="L2795" s="2">
        <v>8.4</v>
      </c>
      <c r="M2795" s="2"/>
      <c r="N2795">
        <f t="shared" ref="N2795:N2821" si="433">IF(AND(H2795=0,L2795=0),"",(L2795/G2795)^(1/5)-1)</f>
        <v>-8.9175094224185902E-2</v>
      </c>
      <c r="O2795">
        <f t="shared" ref="O2795:O2821" si="434">IF(N2795="","",-N2795*100)</f>
        <v>8.9175094224185898</v>
      </c>
      <c r="P2795" s="5">
        <f t="shared" ref="P2795:P2821" si="435">IF(O2795&lt;-2,-5,IF(O2795&gt;2,5,2.5*O2795))</f>
        <v>5</v>
      </c>
      <c r="Q2795">
        <f t="shared" ref="Q2795:Q2821" si="436">MIN($L$2794:$L$2820)</f>
        <v>2.7</v>
      </c>
      <c r="R2795">
        <f t="shared" ref="R2795:R2821" si="437">MAX($L$2794:$L$2820)</f>
        <v>20.2</v>
      </c>
      <c r="S2795" s="3">
        <f t="shared" ref="S2795:S2821" si="438">IF(O2795="",0,(L2795-R2795)/(Q2795-R2795)*100)</f>
        <v>67.428571428571431</v>
      </c>
    </row>
    <row r="2796" spans="1:19" ht="14.45" x14ac:dyDescent="0.3">
      <c r="A2796">
        <v>16</v>
      </c>
      <c r="B2796">
        <v>11</v>
      </c>
      <c r="C2796" t="str">
        <f t="shared" si="432"/>
        <v>ODS16« e ODS11«</v>
      </c>
      <c r="D2796" s="8" t="s">
        <v>4</v>
      </c>
      <c r="E2796" s="8"/>
      <c r="F2796" s="2">
        <v>19.399999999999999</v>
      </c>
      <c r="G2796" s="2">
        <v>16.2</v>
      </c>
      <c r="H2796" s="2">
        <v>16.100000000000001</v>
      </c>
      <c r="I2796" s="2">
        <v>13.3</v>
      </c>
      <c r="J2796" s="2">
        <v>12.4</v>
      </c>
      <c r="K2796" s="2">
        <v>12.3</v>
      </c>
      <c r="L2796" s="2">
        <v>13.3</v>
      </c>
      <c r="M2796" s="2"/>
      <c r="N2796">
        <f t="shared" si="433"/>
        <v>-3.8681444319743408E-2</v>
      </c>
      <c r="O2796">
        <f t="shared" si="434"/>
        <v>3.8681444319743408</v>
      </c>
      <c r="P2796" s="5">
        <f t="shared" si="435"/>
        <v>5</v>
      </c>
      <c r="Q2796">
        <f t="shared" si="436"/>
        <v>2.7</v>
      </c>
      <c r="R2796">
        <f t="shared" si="437"/>
        <v>20.2</v>
      </c>
      <c r="S2796" s="3">
        <f t="shared" si="438"/>
        <v>39.428571428571416</v>
      </c>
    </row>
    <row r="2797" spans="1:19" ht="14.45" x14ac:dyDescent="0.3">
      <c r="A2797">
        <v>16</v>
      </c>
      <c r="B2797">
        <v>11</v>
      </c>
      <c r="C2797" t="str">
        <f t="shared" si="432"/>
        <v>ODS16« e ODS11«</v>
      </c>
      <c r="D2797" s="8" t="s">
        <v>5</v>
      </c>
      <c r="E2797" s="8"/>
      <c r="F2797" s="2">
        <v>25.8</v>
      </c>
      <c r="G2797" s="2">
        <v>26.8</v>
      </c>
      <c r="H2797" s="2">
        <v>26.3</v>
      </c>
      <c r="I2797" s="2">
        <v>25</v>
      </c>
      <c r="J2797" s="2">
        <v>23.6</v>
      </c>
      <c r="K2797" s="2">
        <v>21.8</v>
      </c>
      <c r="L2797" s="2">
        <v>20.2</v>
      </c>
      <c r="M2797" s="2"/>
      <c r="N2797">
        <f t="shared" si="433"/>
        <v>-5.4974962019504137E-2</v>
      </c>
      <c r="O2797">
        <f t="shared" si="434"/>
        <v>5.4974962019504137</v>
      </c>
      <c r="P2797" s="5">
        <f t="shared" si="435"/>
        <v>5</v>
      </c>
      <c r="Q2797">
        <f t="shared" si="436"/>
        <v>2.7</v>
      </c>
      <c r="R2797">
        <f t="shared" si="437"/>
        <v>20.2</v>
      </c>
      <c r="S2797" s="3">
        <f t="shared" si="438"/>
        <v>0</v>
      </c>
    </row>
    <row r="2798" spans="1:19" ht="14.45" x14ac:dyDescent="0.3">
      <c r="A2798">
        <v>16</v>
      </c>
      <c r="B2798">
        <v>11</v>
      </c>
      <c r="C2798" t="str">
        <f t="shared" si="432"/>
        <v>ODS16« e ODS11«</v>
      </c>
      <c r="D2798" s="8" t="s">
        <v>6</v>
      </c>
      <c r="E2798" s="8"/>
      <c r="F2798" s="2">
        <v>15.3</v>
      </c>
      <c r="G2798" s="2">
        <v>11.9</v>
      </c>
      <c r="H2798" s="2">
        <v>12</v>
      </c>
      <c r="I2798" s="2">
        <v>9.8000000000000007</v>
      </c>
      <c r="J2798" s="2">
        <v>12.5</v>
      </c>
      <c r="K2798" s="2">
        <v>13.9</v>
      </c>
      <c r="L2798" s="2">
        <v>12.7</v>
      </c>
      <c r="M2798" s="2"/>
      <c r="N2798">
        <f t="shared" si="433"/>
        <v>1.3097752533264728E-2</v>
      </c>
      <c r="O2798">
        <f t="shared" si="434"/>
        <v>-1.3097752533264728</v>
      </c>
      <c r="P2798" s="5">
        <f t="shared" si="435"/>
        <v>-3.2744381333161821</v>
      </c>
      <c r="Q2798">
        <f t="shared" si="436"/>
        <v>2.7</v>
      </c>
      <c r="R2798">
        <f t="shared" si="437"/>
        <v>20.2</v>
      </c>
      <c r="S2798" s="3">
        <f t="shared" si="438"/>
        <v>42.857142857142854</v>
      </c>
    </row>
    <row r="2799" spans="1:19" ht="14.45" x14ac:dyDescent="0.3">
      <c r="A2799">
        <v>16</v>
      </c>
      <c r="B2799">
        <v>11</v>
      </c>
      <c r="C2799" t="str">
        <f t="shared" si="432"/>
        <v>ODS16« e ODS11«</v>
      </c>
      <c r="D2799" s="8" t="s">
        <v>7</v>
      </c>
      <c r="E2799" s="8"/>
      <c r="F2799" s="2">
        <v>2.9</v>
      </c>
      <c r="G2799" s="2">
        <v>2.5</v>
      </c>
      <c r="H2799" s="2">
        <v>2.8</v>
      </c>
      <c r="I2799" s="2">
        <v>3</v>
      </c>
      <c r="J2799" s="2">
        <v>3</v>
      </c>
      <c r="K2799" s="2">
        <v>2.6</v>
      </c>
      <c r="L2799" s="2">
        <v>2.7</v>
      </c>
      <c r="M2799" s="2"/>
      <c r="N2799">
        <f t="shared" si="433"/>
        <v>1.5511278397481565E-2</v>
      </c>
      <c r="O2799">
        <f t="shared" si="434"/>
        <v>-1.5511278397481565</v>
      </c>
      <c r="P2799" s="5">
        <f t="shared" si="435"/>
        <v>-3.8778195993703912</v>
      </c>
      <c r="Q2799">
        <f t="shared" si="436"/>
        <v>2.7</v>
      </c>
      <c r="R2799">
        <f t="shared" si="437"/>
        <v>20.2</v>
      </c>
      <c r="S2799" s="3">
        <f t="shared" si="438"/>
        <v>100</v>
      </c>
    </row>
    <row r="2800" spans="1:19" ht="14.45" x14ac:dyDescent="0.3">
      <c r="A2800">
        <v>16</v>
      </c>
      <c r="B2800">
        <v>11</v>
      </c>
      <c r="C2800" t="str">
        <f t="shared" si="432"/>
        <v>ODS16« e ODS11«</v>
      </c>
      <c r="D2800" s="8" t="s">
        <v>8</v>
      </c>
      <c r="E2800" s="8"/>
      <c r="F2800" s="2">
        <v>9.1999999999999993</v>
      </c>
      <c r="G2800" s="2">
        <v>9.1</v>
      </c>
      <c r="H2800" s="2">
        <v>7.7</v>
      </c>
      <c r="I2800" s="2">
        <v>8.4</v>
      </c>
      <c r="J2800" s="2">
        <v>7.8</v>
      </c>
      <c r="K2800" s="2">
        <v>7.4</v>
      </c>
      <c r="L2800" s="2">
        <v>7.5</v>
      </c>
      <c r="M2800" s="2"/>
      <c r="N2800">
        <f t="shared" si="433"/>
        <v>-3.7935977038718205E-2</v>
      </c>
      <c r="O2800">
        <f t="shared" si="434"/>
        <v>3.7935977038718205</v>
      </c>
      <c r="P2800" s="5">
        <f t="shared" si="435"/>
        <v>5</v>
      </c>
      <c r="Q2800">
        <f t="shared" si="436"/>
        <v>2.7</v>
      </c>
      <c r="R2800">
        <f t="shared" si="437"/>
        <v>20.2</v>
      </c>
      <c r="S2800" s="3">
        <f t="shared" si="438"/>
        <v>72.571428571428569</v>
      </c>
    </row>
    <row r="2801" spans="1:19" ht="14.45" x14ac:dyDescent="0.3">
      <c r="A2801">
        <v>16</v>
      </c>
      <c r="B2801">
        <v>11</v>
      </c>
      <c r="C2801" t="str">
        <f t="shared" si="432"/>
        <v>ODS16« e ODS11«</v>
      </c>
      <c r="D2801" s="8" t="s">
        <v>9</v>
      </c>
      <c r="E2801" s="8"/>
      <c r="F2801" s="2">
        <v>8.9</v>
      </c>
      <c r="G2801" s="2">
        <v>8.6999999999999993</v>
      </c>
      <c r="H2801" s="2">
        <v>7.3</v>
      </c>
      <c r="I2801" s="2">
        <v>6.9</v>
      </c>
      <c r="J2801" s="2">
        <v>6.2</v>
      </c>
      <c r="K2801" s="2">
        <v>4.8</v>
      </c>
      <c r="L2801" s="2">
        <v>5.6</v>
      </c>
      <c r="M2801" s="2"/>
      <c r="N2801">
        <f t="shared" si="433"/>
        <v>-8.4341028590140033E-2</v>
      </c>
      <c r="O2801">
        <f t="shared" si="434"/>
        <v>8.4341028590140041</v>
      </c>
      <c r="P2801" s="5">
        <f t="shared" si="435"/>
        <v>5</v>
      </c>
      <c r="Q2801">
        <f t="shared" si="436"/>
        <v>2.7</v>
      </c>
      <c r="R2801">
        <f t="shared" si="437"/>
        <v>20.2</v>
      </c>
      <c r="S2801" s="3">
        <f t="shared" si="438"/>
        <v>83.428571428571431</v>
      </c>
    </row>
    <row r="2802" spans="1:19" ht="14.45" x14ac:dyDescent="0.3">
      <c r="A2802">
        <v>16</v>
      </c>
      <c r="B2802">
        <v>11</v>
      </c>
      <c r="C2802" t="str">
        <f t="shared" si="432"/>
        <v>ODS16« e ODS11«</v>
      </c>
      <c r="D2802" s="8" t="s">
        <v>10</v>
      </c>
      <c r="E2802" s="8"/>
      <c r="F2802" s="2">
        <v>9.1</v>
      </c>
      <c r="G2802" s="2">
        <v>10.1</v>
      </c>
      <c r="H2802" s="2">
        <v>9.1999999999999993</v>
      </c>
      <c r="I2802" s="2">
        <v>8.5</v>
      </c>
      <c r="J2802" s="2">
        <v>8</v>
      </c>
      <c r="K2802" s="2">
        <v>7.9</v>
      </c>
      <c r="L2802" s="2">
        <v>8</v>
      </c>
      <c r="M2802" s="2"/>
      <c r="N2802">
        <f t="shared" si="433"/>
        <v>-4.5548812470900368E-2</v>
      </c>
      <c r="O2802">
        <f t="shared" si="434"/>
        <v>4.5548812470900373</v>
      </c>
      <c r="P2802" s="5">
        <f t="shared" si="435"/>
        <v>5</v>
      </c>
      <c r="Q2802">
        <f t="shared" si="436"/>
        <v>2.7</v>
      </c>
      <c r="R2802">
        <f t="shared" si="437"/>
        <v>20.2</v>
      </c>
      <c r="S2802" s="3">
        <f t="shared" si="438"/>
        <v>69.714285714285708</v>
      </c>
    </row>
    <row r="2803" spans="1:19" ht="14.45" x14ac:dyDescent="0.3">
      <c r="A2803">
        <v>16</v>
      </c>
      <c r="B2803">
        <v>11</v>
      </c>
      <c r="C2803" t="str">
        <f t="shared" si="432"/>
        <v>ODS16« e ODS11«</v>
      </c>
      <c r="D2803" s="8" t="s">
        <v>11</v>
      </c>
      <c r="E2803" s="8"/>
      <c r="F2803" s="2">
        <v>14.2</v>
      </c>
      <c r="G2803" s="2">
        <v>11.9</v>
      </c>
      <c r="H2803" s="2">
        <v>10</v>
      </c>
      <c r="I2803" s="2">
        <v>10.3</v>
      </c>
      <c r="J2803" s="2">
        <v>8.6999999999999993</v>
      </c>
      <c r="K2803" s="2">
        <v>10.9</v>
      </c>
      <c r="L2803" s="2">
        <v>11.6</v>
      </c>
      <c r="M2803" s="2"/>
      <c r="N2803">
        <f t="shared" si="433"/>
        <v>-5.0936435777318989E-3</v>
      </c>
      <c r="O2803">
        <f t="shared" si="434"/>
        <v>0.50936435777318989</v>
      </c>
      <c r="P2803" s="5">
        <f t="shared" si="435"/>
        <v>1.2734108944329747</v>
      </c>
      <c r="Q2803">
        <f t="shared" si="436"/>
        <v>2.7</v>
      </c>
      <c r="R2803">
        <f t="shared" si="437"/>
        <v>20.2</v>
      </c>
      <c r="S2803" s="3">
        <f t="shared" si="438"/>
        <v>49.142857142857139</v>
      </c>
    </row>
    <row r="2804" spans="1:19" ht="14.45" x14ac:dyDescent="0.3">
      <c r="A2804">
        <v>16</v>
      </c>
      <c r="B2804">
        <v>11</v>
      </c>
      <c r="C2804" t="str">
        <f t="shared" si="432"/>
        <v>ODS16« e ODS11«</v>
      </c>
      <c r="D2804" s="8" t="s">
        <v>12</v>
      </c>
      <c r="E2804" s="8"/>
      <c r="F2804" s="2">
        <v>12.3</v>
      </c>
      <c r="G2804" s="2">
        <v>12.3</v>
      </c>
      <c r="H2804" s="2">
        <v>11.8</v>
      </c>
      <c r="I2804" s="2">
        <v>9.1999999999999993</v>
      </c>
      <c r="J2804" s="2">
        <v>7.3</v>
      </c>
      <c r="K2804" s="2">
        <v>7.4</v>
      </c>
      <c r="L2804" s="2">
        <v>7.4</v>
      </c>
      <c r="M2804" s="2"/>
      <c r="N2804">
        <f t="shared" si="433"/>
        <v>-9.6630712071442471E-2</v>
      </c>
      <c r="O2804">
        <f t="shared" si="434"/>
        <v>9.6630712071442471</v>
      </c>
      <c r="P2804" s="5">
        <f t="shared" si="435"/>
        <v>5</v>
      </c>
      <c r="Q2804">
        <f t="shared" si="436"/>
        <v>2.7</v>
      </c>
      <c r="R2804">
        <f t="shared" si="437"/>
        <v>20.2</v>
      </c>
      <c r="S2804" s="3">
        <f t="shared" si="438"/>
        <v>73.142857142857139</v>
      </c>
    </row>
    <row r="2805" spans="1:19" ht="14.45" x14ac:dyDescent="0.3">
      <c r="A2805">
        <v>16</v>
      </c>
      <c r="B2805">
        <v>11</v>
      </c>
      <c r="C2805" t="str">
        <f t="shared" si="432"/>
        <v>ODS16« e ODS11«</v>
      </c>
      <c r="D2805" s="8" t="s">
        <v>13</v>
      </c>
      <c r="E2805" s="8"/>
      <c r="F2805" s="2">
        <v>9</v>
      </c>
      <c r="G2805" s="2">
        <v>7</v>
      </c>
      <c r="H2805" s="2">
        <v>7.3</v>
      </c>
      <c r="I2805" s="2">
        <v>6.5</v>
      </c>
      <c r="J2805" s="2">
        <v>6.2</v>
      </c>
      <c r="K2805" s="2">
        <v>7</v>
      </c>
      <c r="L2805" s="2">
        <v>6.4</v>
      </c>
      <c r="M2805" s="2"/>
      <c r="N2805">
        <f t="shared" si="433"/>
        <v>-1.7762780162526637E-2</v>
      </c>
      <c r="O2805">
        <f t="shared" si="434"/>
        <v>1.7762780162526637</v>
      </c>
      <c r="P2805" s="5">
        <f t="shared" si="435"/>
        <v>4.4406950406316597</v>
      </c>
      <c r="Q2805">
        <f t="shared" si="436"/>
        <v>2.7</v>
      </c>
      <c r="R2805">
        <f t="shared" si="437"/>
        <v>20.2</v>
      </c>
      <c r="S2805" s="3">
        <f t="shared" si="438"/>
        <v>78.857142857142847</v>
      </c>
    </row>
    <row r="2806" spans="1:19" ht="14.45" x14ac:dyDescent="0.3">
      <c r="A2806">
        <v>16</v>
      </c>
      <c r="B2806">
        <v>11</v>
      </c>
      <c r="C2806" t="str">
        <f t="shared" si="432"/>
        <v>ODS16« e ODS11«</v>
      </c>
      <c r="D2806" s="8" t="s">
        <v>14</v>
      </c>
      <c r="E2806" s="8"/>
      <c r="F2806" s="2">
        <v>16.8</v>
      </c>
      <c r="G2806" s="2">
        <v>15.3</v>
      </c>
      <c r="H2806" s="2">
        <v>14.2</v>
      </c>
      <c r="I2806" s="2">
        <v>14.8</v>
      </c>
      <c r="J2806" s="2">
        <v>13.9</v>
      </c>
      <c r="K2806" s="2">
        <v>14.9</v>
      </c>
      <c r="L2806" s="2">
        <v>14.7</v>
      </c>
      <c r="M2806" s="2"/>
      <c r="N2806">
        <f t="shared" si="433"/>
        <v>-7.9691435837833113E-3</v>
      </c>
      <c r="O2806">
        <f t="shared" si="434"/>
        <v>0.79691435837833113</v>
      </c>
      <c r="P2806" s="5">
        <f t="shared" si="435"/>
        <v>1.9922858959458278</v>
      </c>
      <c r="Q2806">
        <f t="shared" si="436"/>
        <v>2.7</v>
      </c>
      <c r="R2806">
        <f t="shared" si="437"/>
        <v>20.2</v>
      </c>
      <c r="S2806" s="3">
        <f t="shared" si="438"/>
        <v>31.428571428571427</v>
      </c>
    </row>
    <row r="2807" spans="1:19" ht="14.45" x14ac:dyDescent="0.3">
      <c r="A2807">
        <v>16</v>
      </c>
      <c r="B2807">
        <v>11</v>
      </c>
      <c r="C2807" t="str">
        <f t="shared" si="432"/>
        <v>ODS16« e ODS11«</v>
      </c>
      <c r="D2807" s="8" t="s">
        <v>15</v>
      </c>
      <c r="E2807" s="8"/>
      <c r="F2807" s="2">
        <v>19</v>
      </c>
      <c r="G2807" s="2">
        <v>16.100000000000001</v>
      </c>
      <c r="H2807" s="2">
        <v>12.8</v>
      </c>
      <c r="I2807" s="2">
        <v>11.8</v>
      </c>
      <c r="J2807" s="2">
        <v>13.8</v>
      </c>
      <c r="K2807" s="2">
        <v>13.5</v>
      </c>
      <c r="L2807" s="2">
        <v>16.899999999999999</v>
      </c>
      <c r="M2807" s="2"/>
      <c r="N2807">
        <f t="shared" si="433"/>
        <v>9.746056455669283E-3</v>
      </c>
      <c r="O2807">
        <f t="shared" si="434"/>
        <v>-0.9746056455669283</v>
      </c>
      <c r="P2807" s="5">
        <f t="shared" si="435"/>
        <v>-2.4365141139173208</v>
      </c>
      <c r="Q2807">
        <f t="shared" si="436"/>
        <v>2.7</v>
      </c>
      <c r="R2807">
        <f t="shared" si="437"/>
        <v>20.2</v>
      </c>
      <c r="S2807" s="3">
        <f t="shared" si="438"/>
        <v>18.857142857142861</v>
      </c>
    </row>
    <row r="2808" spans="1:19" ht="14.45" x14ac:dyDescent="0.3">
      <c r="A2808">
        <v>16</v>
      </c>
      <c r="B2808">
        <v>11</v>
      </c>
      <c r="C2808" t="str">
        <f t="shared" si="432"/>
        <v>ODS16« e ODS11«</v>
      </c>
      <c r="D2808" s="8" t="s">
        <v>16</v>
      </c>
      <c r="E2808" s="8"/>
      <c r="F2808" s="2">
        <v>12.6</v>
      </c>
      <c r="G2808" s="2">
        <v>13.9</v>
      </c>
      <c r="H2808" s="2">
        <v>10.6</v>
      </c>
      <c r="I2808" s="2">
        <v>9.6999999999999993</v>
      </c>
      <c r="J2808" s="2">
        <v>7.2</v>
      </c>
      <c r="K2808" s="2">
        <v>4.8</v>
      </c>
      <c r="L2808" s="2">
        <v>5.3</v>
      </c>
      <c r="M2808" s="2"/>
      <c r="N2808">
        <f t="shared" si="433"/>
        <v>-0.17538313280467122</v>
      </c>
      <c r="O2808">
        <f t="shared" si="434"/>
        <v>17.538313280467122</v>
      </c>
      <c r="P2808" s="5">
        <f t="shared" si="435"/>
        <v>5</v>
      </c>
      <c r="Q2808">
        <f t="shared" si="436"/>
        <v>2.7</v>
      </c>
      <c r="R2808">
        <f t="shared" si="437"/>
        <v>20.2</v>
      </c>
      <c r="S2808" s="3">
        <f t="shared" si="438"/>
        <v>85.142857142857125</v>
      </c>
    </row>
    <row r="2809" spans="1:19" ht="14.45" x14ac:dyDescent="0.3">
      <c r="A2809">
        <v>16</v>
      </c>
      <c r="B2809">
        <v>11</v>
      </c>
      <c r="C2809" t="str">
        <f t="shared" si="432"/>
        <v>ODS16« e ODS11«</v>
      </c>
      <c r="D2809" s="8" t="s">
        <v>17</v>
      </c>
      <c r="E2809" s="8"/>
      <c r="F2809" s="2">
        <v>11.9</v>
      </c>
      <c r="G2809" s="2">
        <v>11</v>
      </c>
      <c r="H2809" s="2">
        <v>10.9</v>
      </c>
      <c r="I2809" s="2">
        <v>9.6999999999999993</v>
      </c>
      <c r="J2809" s="2">
        <v>9.6999999999999993</v>
      </c>
      <c r="K2809" s="2">
        <v>10</v>
      </c>
      <c r="L2809" s="2">
        <v>8.8000000000000007</v>
      </c>
      <c r="M2809" s="2"/>
      <c r="N2809">
        <f t="shared" si="433"/>
        <v>-4.3647500209962997E-2</v>
      </c>
      <c r="O2809">
        <f t="shared" si="434"/>
        <v>4.3647500209962997</v>
      </c>
      <c r="P2809" s="5">
        <f t="shared" si="435"/>
        <v>5</v>
      </c>
      <c r="Q2809">
        <f t="shared" si="436"/>
        <v>2.7</v>
      </c>
      <c r="R2809">
        <f t="shared" si="437"/>
        <v>20.2</v>
      </c>
      <c r="S2809" s="3">
        <f t="shared" si="438"/>
        <v>65.142857142857139</v>
      </c>
    </row>
    <row r="2810" spans="1:19" ht="14.45" x14ac:dyDescent="0.3">
      <c r="A2810">
        <v>16</v>
      </c>
      <c r="B2810">
        <v>11</v>
      </c>
      <c r="C2810" t="str">
        <f t="shared" si="432"/>
        <v>ODS16« e ODS11«</v>
      </c>
      <c r="D2810" s="8" t="s">
        <v>18</v>
      </c>
      <c r="E2810" s="8"/>
      <c r="F2810" s="2">
        <v>16</v>
      </c>
      <c r="G2810" s="2">
        <v>18</v>
      </c>
      <c r="H2810" s="2">
        <v>19.399999999999999</v>
      </c>
      <c r="I2810" s="2">
        <v>14.7</v>
      </c>
      <c r="J2810" s="2">
        <v>12.5</v>
      </c>
      <c r="K2810" s="2">
        <v>11.3</v>
      </c>
      <c r="L2810" s="2">
        <v>9.4</v>
      </c>
      <c r="M2810" s="2"/>
      <c r="N2810">
        <f t="shared" si="433"/>
        <v>-0.12184521987375307</v>
      </c>
      <c r="O2810">
        <f t="shared" si="434"/>
        <v>12.184521987375307</v>
      </c>
      <c r="P2810" s="5">
        <f t="shared" si="435"/>
        <v>5</v>
      </c>
      <c r="Q2810">
        <f t="shared" si="436"/>
        <v>2.7</v>
      </c>
      <c r="R2810">
        <f t="shared" si="437"/>
        <v>20.2</v>
      </c>
      <c r="S2810" s="3">
        <f t="shared" si="438"/>
        <v>61.714285714285708</v>
      </c>
    </row>
    <row r="2811" spans="1:19" ht="14.45" x14ac:dyDescent="0.3">
      <c r="A2811">
        <v>16</v>
      </c>
      <c r="B2811">
        <v>11</v>
      </c>
      <c r="C2811" t="str">
        <f t="shared" si="432"/>
        <v>ODS16« e ODS11«</v>
      </c>
      <c r="D2811" s="8" t="s">
        <v>19</v>
      </c>
      <c r="E2811" s="8"/>
      <c r="F2811" s="2">
        <v>12</v>
      </c>
      <c r="G2811" s="2">
        <v>13</v>
      </c>
      <c r="H2811" s="2">
        <v>11.8</v>
      </c>
      <c r="I2811" s="2">
        <v>10</v>
      </c>
      <c r="J2811" s="2">
        <v>8</v>
      </c>
      <c r="K2811" s="2">
        <v>8.6</v>
      </c>
      <c r="L2811" s="2">
        <v>6.1</v>
      </c>
      <c r="M2811" s="2"/>
      <c r="N2811">
        <f t="shared" si="433"/>
        <v>-0.14043782418328565</v>
      </c>
      <c r="O2811">
        <f t="shared" si="434"/>
        <v>14.043782418328565</v>
      </c>
      <c r="P2811" s="5">
        <f t="shared" si="435"/>
        <v>5</v>
      </c>
      <c r="Q2811">
        <f t="shared" si="436"/>
        <v>2.7</v>
      </c>
      <c r="R2811">
        <f t="shared" si="437"/>
        <v>20.2</v>
      </c>
      <c r="S2811" s="3">
        <f t="shared" si="438"/>
        <v>80.571428571428569</v>
      </c>
    </row>
    <row r="2812" spans="1:19" ht="14.45" x14ac:dyDescent="0.3">
      <c r="A2812">
        <v>16</v>
      </c>
      <c r="B2812">
        <v>11</v>
      </c>
      <c r="C2812" t="str">
        <f t="shared" si="432"/>
        <v>ODS16« e ODS11«</v>
      </c>
      <c r="D2812" s="8" t="s">
        <v>20</v>
      </c>
      <c r="E2812" s="8"/>
      <c r="F2812" s="2">
        <v>6.4</v>
      </c>
      <c r="G2812" s="2">
        <v>4.8</v>
      </c>
      <c r="H2812" s="2">
        <v>4.5999999999999996</v>
      </c>
      <c r="I2812" s="2">
        <v>3.4</v>
      </c>
      <c r="J2812" s="2">
        <v>8.1999999999999993</v>
      </c>
      <c r="K2812" s="2">
        <v>3.7</v>
      </c>
      <c r="L2812" s="2">
        <v>3.2</v>
      </c>
      <c r="M2812" s="2"/>
      <c r="N2812">
        <f t="shared" si="433"/>
        <v>-7.7892088518272229E-2</v>
      </c>
      <c r="O2812">
        <f t="shared" si="434"/>
        <v>7.7892088518272224</v>
      </c>
      <c r="P2812" s="5">
        <f t="shared" si="435"/>
        <v>5</v>
      </c>
      <c r="Q2812">
        <f t="shared" si="436"/>
        <v>2.7</v>
      </c>
      <c r="R2812">
        <f t="shared" si="437"/>
        <v>20.2</v>
      </c>
      <c r="S2812" s="3">
        <f t="shared" si="438"/>
        <v>97.142857142857139</v>
      </c>
    </row>
    <row r="2813" spans="1:19" ht="14.45" x14ac:dyDescent="0.3">
      <c r="A2813">
        <v>16</v>
      </c>
      <c r="B2813">
        <v>11</v>
      </c>
      <c r="C2813" t="str">
        <f t="shared" si="432"/>
        <v>ODS16« e ODS11«</v>
      </c>
      <c r="D2813" s="8" t="s">
        <v>21</v>
      </c>
      <c r="E2813" s="8"/>
      <c r="F2813" s="2">
        <v>12.9</v>
      </c>
      <c r="G2813" s="2">
        <v>16.8</v>
      </c>
      <c r="H2813" s="2">
        <v>14.9</v>
      </c>
      <c r="I2813" s="2">
        <v>12.2</v>
      </c>
      <c r="J2813" s="2">
        <v>12</v>
      </c>
      <c r="K2813" s="2">
        <v>11.3</v>
      </c>
      <c r="L2813" s="2">
        <v>11.2</v>
      </c>
      <c r="M2813" s="2"/>
      <c r="N2813">
        <f t="shared" si="433"/>
        <v>-7.7892088518272229E-2</v>
      </c>
      <c r="O2813">
        <f t="shared" si="434"/>
        <v>7.7892088518272224</v>
      </c>
      <c r="P2813" s="5">
        <f t="shared" si="435"/>
        <v>5</v>
      </c>
      <c r="Q2813">
        <f t="shared" si="436"/>
        <v>2.7</v>
      </c>
      <c r="R2813">
        <f t="shared" si="437"/>
        <v>20.2</v>
      </c>
      <c r="S2813" s="3">
        <f t="shared" si="438"/>
        <v>51.428571428571423</v>
      </c>
    </row>
    <row r="2814" spans="1:19" ht="14.45" x14ac:dyDescent="0.3">
      <c r="A2814">
        <v>16</v>
      </c>
      <c r="B2814">
        <v>11</v>
      </c>
      <c r="C2814" t="str">
        <f t="shared" si="432"/>
        <v>ODS16« e ODS11«</v>
      </c>
      <c r="D2814" s="8" t="s">
        <v>22</v>
      </c>
      <c r="E2814" s="8"/>
      <c r="F2814" s="2">
        <v>12.9</v>
      </c>
      <c r="G2814" s="2">
        <v>12.2</v>
      </c>
      <c r="H2814" s="2">
        <v>11</v>
      </c>
      <c r="I2814" s="2">
        <v>10.4</v>
      </c>
      <c r="J2814" s="2">
        <v>10</v>
      </c>
      <c r="K2814" s="2">
        <v>12.5</v>
      </c>
      <c r="L2814" s="2">
        <v>13.6</v>
      </c>
      <c r="M2814" s="2"/>
      <c r="N2814">
        <f t="shared" si="433"/>
        <v>2.196451311638481E-2</v>
      </c>
      <c r="O2814">
        <f t="shared" si="434"/>
        <v>-2.196451311638481</v>
      </c>
      <c r="P2814" s="5">
        <f t="shared" si="435"/>
        <v>-5</v>
      </c>
      <c r="Q2814">
        <f t="shared" si="436"/>
        <v>2.7</v>
      </c>
      <c r="R2814">
        <f t="shared" si="437"/>
        <v>20.2</v>
      </c>
      <c r="S2814" s="3">
        <f t="shared" si="438"/>
        <v>37.714285714285708</v>
      </c>
    </row>
    <row r="2815" spans="1:19" ht="14.45" x14ac:dyDescent="0.3">
      <c r="A2815">
        <v>16</v>
      </c>
      <c r="B2815">
        <v>11</v>
      </c>
      <c r="C2815" t="str">
        <f t="shared" si="432"/>
        <v>ODS16« e ODS11«</v>
      </c>
      <c r="D2815" s="8" t="s">
        <v>23</v>
      </c>
      <c r="E2815" s="8"/>
      <c r="F2815" s="2">
        <v>18.100000000000001</v>
      </c>
      <c r="G2815" s="2">
        <v>18.5</v>
      </c>
      <c r="H2815" s="2">
        <v>17.399999999999999</v>
      </c>
      <c r="I2815" s="2">
        <v>16.899999999999999</v>
      </c>
      <c r="J2815" s="2">
        <v>15</v>
      </c>
      <c r="K2815" s="2">
        <v>17.5</v>
      </c>
      <c r="L2815" s="2">
        <v>16.3</v>
      </c>
      <c r="M2815" s="2"/>
      <c r="N2815">
        <f t="shared" si="433"/>
        <v>-2.500323394290882E-2</v>
      </c>
      <c r="O2815">
        <f t="shared" si="434"/>
        <v>2.500323394290882</v>
      </c>
      <c r="P2815" s="5">
        <f t="shared" si="435"/>
        <v>5</v>
      </c>
      <c r="Q2815">
        <f t="shared" si="436"/>
        <v>2.7</v>
      </c>
      <c r="R2815">
        <f t="shared" si="437"/>
        <v>20.2</v>
      </c>
      <c r="S2815" s="3">
        <f t="shared" si="438"/>
        <v>22.285714285714278</v>
      </c>
    </row>
    <row r="2816" spans="1:19" ht="14.45" x14ac:dyDescent="0.3">
      <c r="A2816">
        <v>16</v>
      </c>
      <c r="B2816">
        <v>11</v>
      </c>
      <c r="C2816" t="str">
        <f t="shared" si="432"/>
        <v>ODS16« e ODS11«</v>
      </c>
      <c r="D2816" s="8" t="s">
        <v>24</v>
      </c>
      <c r="E2816" s="8"/>
      <c r="F2816" s="2">
        <v>6.4</v>
      </c>
      <c r="G2816" s="2">
        <v>6.4</v>
      </c>
      <c r="H2816" s="2">
        <v>5.8</v>
      </c>
      <c r="I2816" s="2">
        <v>5.6</v>
      </c>
      <c r="J2816" s="2">
        <v>5.4</v>
      </c>
      <c r="K2816" s="2">
        <v>4.8</v>
      </c>
      <c r="L2816" s="2">
        <v>4.4000000000000004</v>
      </c>
      <c r="M2816" s="2"/>
      <c r="N2816">
        <f t="shared" si="433"/>
        <v>-7.2199631870957792E-2</v>
      </c>
      <c r="O2816">
        <f t="shared" si="434"/>
        <v>7.2199631870957788</v>
      </c>
      <c r="P2816" s="5">
        <f t="shared" si="435"/>
        <v>5</v>
      </c>
      <c r="Q2816">
        <f t="shared" si="436"/>
        <v>2.7</v>
      </c>
      <c r="R2816">
        <f t="shared" si="437"/>
        <v>20.2</v>
      </c>
      <c r="S2816" s="3">
        <f t="shared" si="438"/>
        <v>90.285714285714278</v>
      </c>
    </row>
    <row r="2817" spans="1:19" ht="14.45" x14ac:dyDescent="0.3">
      <c r="A2817">
        <v>16</v>
      </c>
      <c r="B2817">
        <v>11</v>
      </c>
      <c r="C2817" t="str">
        <f t="shared" si="432"/>
        <v>ODS16« e ODS11«</v>
      </c>
      <c r="D2817" s="8" t="s">
        <v>25</v>
      </c>
      <c r="E2817" s="8"/>
      <c r="F2817" s="2">
        <v>13.3</v>
      </c>
      <c r="G2817" s="2">
        <v>11.6</v>
      </c>
      <c r="H2817" s="2">
        <v>10.5</v>
      </c>
      <c r="I2817" s="2">
        <v>7.8</v>
      </c>
      <c r="J2817" s="2">
        <v>7.9</v>
      </c>
      <c r="K2817" s="2">
        <v>6.5</v>
      </c>
      <c r="L2817" s="2">
        <v>6.7</v>
      </c>
      <c r="M2817" s="2"/>
      <c r="N2817">
        <f t="shared" si="433"/>
        <v>-0.10396832434905212</v>
      </c>
      <c r="O2817">
        <f t="shared" si="434"/>
        <v>10.396832434905212</v>
      </c>
      <c r="P2817" s="5">
        <f t="shared" si="435"/>
        <v>5</v>
      </c>
      <c r="Q2817">
        <f t="shared" si="436"/>
        <v>2.7</v>
      </c>
      <c r="R2817">
        <f t="shared" si="437"/>
        <v>20.2</v>
      </c>
      <c r="S2817" s="3">
        <f t="shared" si="438"/>
        <v>77.142857142857153</v>
      </c>
    </row>
    <row r="2818" spans="1:19" ht="14.45" x14ac:dyDescent="0.3">
      <c r="A2818">
        <v>16</v>
      </c>
      <c r="B2818">
        <v>11</v>
      </c>
      <c r="C2818" t="str">
        <f t="shared" si="432"/>
        <v>ODS16« e ODS11«</v>
      </c>
      <c r="D2818" s="8" t="s">
        <v>26</v>
      </c>
      <c r="E2818" s="8"/>
      <c r="F2818" s="2">
        <v>13.9</v>
      </c>
      <c r="G2818" s="2">
        <v>13.5</v>
      </c>
      <c r="H2818" s="2">
        <v>12</v>
      </c>
      <c r="I2818" s="2">
        <v>11.7</v>
      </c>
      <c r="J2818" s="2">
        <v>9.3000000000000007</v>
      </c>
      <c r="K2818" s="2">
        <v>7.9</v>
      </c>
      <c r="L2818" s="2">
        <v>7.8</v>
      </c>
      <c r="M2818" s="2"/>
      <c r="N2818">
        <f t="shared" si="433"/>
        <v>-0.10390889397938086</v>
      </c>
      <c r="O2818">
        <f t="shared" si="434"/>
        <v>10.390889397938086</v>
      </c>
      <c r="P2818" s="5">
        <f t="shared" si="435"/>
        <v>5</v>
      </c>
      <c r="Q2818">
        <f t="shared" si="436"/>
        <v>2.7</v>
      </c>
      <c r="R2818">
        <f t="shared" si="437"/>
        <v>20.2</v>
      </c>
      <c r="S2818" s="3">
        <f t="shared" si="438"/>
        <v>70.857142857142847</v>
      </c>
    </row>
    <row r="2819" spans="1:19" ht="14.45" x14ac:dyDescent="0.3">
      <c r="A2819">
        <v>16</v>
      </c>
      <c r="B2819">
        <v>11</v>
      </c>
      <c r="C2819" t="str">
        <f t="shared" si="432"/>
        <v>ODS16« e ODS11«</v>
      </c>
      <c r="D2819" s="8" t="s">
        <v>27</v>
      </c>
      <c r="E2819" s="8"/>
      <c r="F2819" s="2">
        <v>15.7</v>
      </c>
      <c r="G2819" s="2">
        <v>14.5</v>
      </c>
      <c r="H2819" s="2">
        <v>13.1</v>
      </c>
      <c r="I2819" s="2">
        <v>14.1</v>
      </c>
      <c r="J2819" s="2">
        <v>11.3</v>
      </c>
      <c r="K2819" s="2">
        <v>11.5</v>
      </c>
      <c r="L2819" s="2">
        <v>9.6</v>
      </c>
      <c r="M2819" s="2"/>
      <c r="N2819">
        <f t="shared" si="433"/>
        <v>-7.9167484703613011E-2</v>
      </c>
      <c r="O2819">
        <f t="shared" si="434"/>
        <v>7.9167484703613011</v>
      </c>
      <c r="P2819" s="5">
        <f t="shared" si="435"/>
        <v>5</v>
      </c>
      <c r="Q2819">
        <f t="shared" si="436"/>
        <v>2.7</v>
      </c>
      <c r="R2819">
        <f t="shared" si="437"/>
        <v>20.2</v>
      </c>
      <c r="S2819" s="3">
        <f t="shared" si="438"/>
        <v>60.571428571428562</v>
      </c>
    </row>
    <row r="2820" spans="1:19" ht="14.45" x14ac:dyDescent="0.3">
      <c r="A2820">
        <v>16</v>
      </c>
      <c r="B2820">
        <v>11</v>
      </c>
      <c r="C2820" t="str">
        <f t="shared" si="432"/>
        <v>ODS16« e ODS11«</v>
      </c>
      <c r="D2820" s="8" t="s">
        <v>28</v>
      </c>
      <c r="E2820" s="8"/>
      <c r="F2820" s="2">
        <v>10.1</v>
      </c>
      <c r="G2820" s="2">
        <v>10.7</v>
      </c>
      <c r="H2820" s="2">
        <v>10.9</v>
      </c>
      <c r="I2820" s="2">
        <v>12.7</v>
      </c>
      <c r="J2820" s="2">
        <v>13</v>
      </c>
      <c r="K2820" s="2">
        <v>14.4</v>
      </c>
      <c r="L2820" s="2">
        <v>13</v>
      </c>
      <c r="M2820" s="2"/>
      <c r="N2820">
        <f t="shared" si="433"/>
        <v>3.9709267092166378E-2</v>
      </c>
      <c r="O2820">
        <f t="shared" si="434"/>
        <v>-3.9709267092166378</v>
      </c>
      <c r="P2820" s="5">
        <f t="shared" si="435"/>
        <v>-5</v>
      </c>
      <c r="Q2820">
        <f t="shared" si="436"/>
        <v>2.7</v>
      </c>
      <c r="R2820">
        <f t="shared" si="437"/>
        <v>20.2</v>
      </c>
      <c r="S2820" s="3">
        <f t="shared" si="438"/>
        <v>41.142857142857139</v>
      </c>
    </row>
    <row r="2821" spans="1:19" ht="14.45" x14ac:dyDescent="0.3">
      <c r="A2821">
        <v>16</v>
      </c>
      <c r="B2821">
        <v>11</v>
      </c>
      <c r="C2821" t="str">
        <f t="shared" si="432"/>
        <v>ODS16« e ODS11«</v>
      </c>
      <c r="D2821" s="8" t="s">
        <v>29</v>
      </c>
      <c r="E2821" s="8"/>
      <c r="F2821" s="2">
        <v>14.1</v>
      </c>
      <c r="G2821" s="2">
        <v>13.6</v>
      </c>
      <c r="H2821" s="2">
        <v>13.2</v>
      </c>
      <c r="I2821" s="2">
        <v>12.5</v>
      </c>
      <c r="J2821" s="2">
        <v>11.5</v>
      </c>
      <c r="K2821" s="2">
        <v>11.5</v>
      </c>
      <c r="L2821" s="2">
        <v>11</v>
      </c>
      <c r="M2821" s="2"/>
      <c r="N2821">
        <f t="shared" si="433"/>
        <v>-4.1547145051876289E-2</v>
      </c>
      <c r="O2821">
        <f t="shared" si="434"/>
        <v>4.1547145051876289</v>
      </c>
      <c r="P2821" s="5">
        <f t="shared" si="435"/>
        <v>5</v>
      </c>
      <c r="Q2821">
        <f t="shared" si="436"/>
        <v>2.7</v>
      </c>
      <c r="R2821">
        <f t="shared" si="437"/>
        <v>20.2</v>
      </c>
      <c r="S2821" s="3">
        <f t="shared" si="438"/>
        <v>52.571428571428569</v>
      </c>
    </row>
    <row r="2822" spans="1:19" ht="14.45" x14ac:dyDescent="0.3">
      <c r="A2822">
        <v>16</v>
      </c>
      <c r="C2822" t="str">
        <f t="shared" si="432"/>
        <v>ODS16«</v>
      </c>
      <c r="D2822" s="7" t="s">
        <v>102</v>
      </c>
      <c r="E2822" s="7"/>
      <c r="F2822" s="2"/>
      <c r="G2822" s="2"/>
      <c r="H2822" s="2"/>
      <c r="I2822" s="2"/>
      <c r="J2822" s="2"/>
      <c r="K2822" s="2"/>
      <c r="L2822" s="2"/>
      <c r="M2822" s="2"/>
    </row>
    <row r="2823" spans="1:19" ht="14.45" x14ac:dyDescent="0.3">
      <c r="A2823">
        <v>16</v>
      </c>
      <c r="C2823" t="str">
        <f t="shared" si="432"/>
        <v>ODS16«</v>
      </c>
      <c r="D2823" s="8" t="s">
        <v>2</v>
      </c>
      <c r="E2823" s="8"/>
      <c r="F2823" s="2">
        <v>0.5</v>
      </c>
      <c r="G2823" s="2">
        <v>0.46</v>
      </c>
      <c r="H2823" s="2">
        <v>0.53</v>
      </c>
      <c r="I2823" s="2">
        <v>0.46</v>
      </c>
      <c r="J2823" s="2">
        <v>0.44</v>
      </c>
      <c r="K2823" s="2">
        <v>0.4</v>
      </c>
      <c r="L2823" s="2"/>
      <c r="M2823" s="2"/>
    </row>
    <row r="2824" spans="1:19" ht="14.45" x14ac:dyDescent="0.3">
      <c r="A2824">
        <v>16</v>
      </c>
      <c r="C2824" t="str">
        <f t="shared" si="432"/>
        <v>ODS16«</v>
      </c>
      <c r="D2824" s="8" t="s">
        <v>3</v>
      </c>
      <c r="E2824" s="8"/>
      <c r="F2824" s="2">
        <v>0.44</v>
      </c>
      <c r="G2824" s="2">
        <v>0.43</v>
      </c>
      <c r="H2824" s="2">
        <v>0.56999999999999995</v>
      </c>
      <c r="I2824" s="2">
        <v>0.5</v>
      </c>
      <c r="J2824" s="2">
        <v>0.54</v>
      </c>
      <c r="K2824" s="2">
        <v>0.56999999999999995</v>
      </c>
      <c r="L2824" s="2"/>
      <c r="M2824" s="2"/>
    </row>
    <row r="2825" spans="1:19" ht="14.45" x14ac:dyDescent="0.3">
      <c r="A2825">
        <v>16</v>
      </c>
      <c r="C2825" t="str">
        <f t="shared" si="432"/>
        <v>ODS16«</v>
      </c>
      <c r="D2825" s="8" t="s">
        <v>4</v>
      </c>
      <c r="E2825" s="8"/>
      <c r="F2825" s="2">
        <v>0.99</v>
      </c>
      <c r="G2825" s="2">
        <v>1.03</v>
      </c>
      <c r="H2825" s="2">
        <v>1.06</v>
      </c>
      <c r="I2825" s="2">
        <v>1.1000000000000001</v>
      </c>
      <c r="J2825" s="2">
        <v>1.05</v>
      </c>
      <c r="K2825" s="2">
        <v>0.99</v>
      </c>
      <c r="L2825" s="2"/>
      <c r="M2825" s="2"/>
    </row>
    <row r="2826" spans="1:19" ht="14.45" x14ac:dyDescent="0.3">
      <c r="A2826">
        <v>16</v>
      </c>
      <c r="C2826" t="str">
        <f t="shared" si="432"/>
        <v>ODS16«</v>
      </c>
      <c r="D2826" s="8" t="s">
        <v>5</v>
      </c>
      <c r="E2826" s="8"/>
      <c r="F2826" s="2">
        <v>1.22</v>
      </c>
      <c r="G2826" s="2">
        <v>1.33</v>
      </c>
      <c r="H2826" s="2">
        <v>1.38</v>
      </c>
      <c r="I2826" s="2">
        <v>1.08</v>
      </c>
      <c r="J2826" s="2">
        <v>1.17</v>
      </c>
      <c r="K2826" s="2">
        <v>1.18</v>
      </c>
      <c r="L2826" s="2"/>
      <c r="M2826" s="2"/>
    </row>
    <row r="2827" spans="1:19" ht="14.45" x14ac:dyDescent="0.3">
      <c r="A2827">
        <v>16</v>
      </c>
      <c r="C2827" t="str">
        <f t="shared" si="432"/>
        <v>ODS16«</v>
      </c>
      <c r="D2827" s="8" t="s">
        <v>6</v>
      </c>
      <c r="E2827" s="8"/>
      <c r="F2827" s="2">
        <v>1.36</v>
      </c>
      <c r="G2827" s="2">
        <v>1.1399999999999999</v>
      </c>
      <c r="H2827" s="2">
        <v>1.49</v>
      </c>
      <c r="I2827" s="2">
        <v>1.25</v>
      </c>
      <c r="J2827" s="2">
        <v>1</v>
      </c>
      <c r="K2827" s="2">
        <v>1.57</v>
      </c>
      <c r="L2827" s="2"/>
      <c r="M2827" s="2"/>
    </row>
    <row r="2828" spans="1:19" ht="14.45" x14ac:dyDescent="0.3">
      <c r="A2828">
        <v>16</v>
      </c>
      <c r="C2828" t="str">
        <f t="shared" si="432"/>
        <v>ODS16«</v>
      </c>
      <c r="D2828" s="8" t="s">
        <v>7</v>
      </c>
      <c r="E2828" s="8"/>
      <c r="F2828" s="2">
        <v>1.1200000000000001</v>
      </c>
      <c r="G2828" s="2">
        <v>0.88</v>
      </c>
      <c r="H2828" s="2">
        <v>0.9</v>
      </c>
      <c r="I2828" s="2">
        <v>1.23</v>
      </c>
      <c r="J2828" s="2">
        <v>1.21</v>
      </c>
      <c r="K2828" s="2">
        <v>0.56000000000000005</v>
      </c>
      <c r="L2828" s="2"/>
      <c r="M2828" s="2"/>
    </row>
    <row r="2829" spans="1:19" ht="14.45" x14ac:dyDescent="0.3">
      <c r="A2829">
        <v>16</v>
      </c>
      <c r="C2829" t="str">
        <f t="shared" si="432"/>
        <v>ODS16«</v>
      </c>
      <c r="D2829" s="8" t="s">
        <v>8</v>
      </c>
      <c r="E2829" s="8"/>
      <c r="F2829" s="2">
        <v>0.35</v>
      </c>
      <c r="G2829" s="2">
        <v>0.74</v>
      </c>
      <c r="H2829" s="2">
        <v>0.6</v>
      </c>
      <c r="I2829" s="2">
        <v>0.47</v>
      </c>
      <c r="J2829" s="2">
        <v>0.81</v>
      </c>
      <c r="K2829" s="2">
        <v>0.68</v>
      </c>
      <c r="L2829" s="2"/>
      <c r="M2829" s="2"/>
    </row>
    <row r="2830" spans="1:19" ht="14.45" x14ac:dyDescent="0.3">
      <c r="A2830">
        <v>16</v>
      </c>
      <c r="C2830" t="str">
        <f t="shared" si="432"/>
        <v>ODS16«</v>
      </c>
      <c r="D2830" s="8" t="s">
        <v>9</v>
      </c>
      <c r="E2830" s="8"/>
      <c r="F2830" s="2">
        <v>1.37</v>
      </c>
      <c r="G2830" s="2">
        <v>0.9</v>
      </c>
      <c r="H2830" s="2">
        <v>0.84</v>
      </c>
      <c r="I2830" s="2">
        <v>0.74</v>
      </c>
      <c r="J2830" s="2">
        <v>0.48</v>
      </c>
      <c r="K2830" s="2">
        <v>0.57999999999999996</v>
      </c>
      <c r="L2830" s="2"/>
      <c r="M2830" s="2"/>
    </row>
    <row r="2831" spans="1:19" ht="14.45" x14ac:dyDescent="0.3">
      <c r="A2831">
        <v>16</v>
      </c>
      <c r="C2831" t="str">
        <f t="shared" si="432"/>
        <v>ODS16«</v>
      </c>
      <c r="D2831" s="8" t="s">
        <v>10</v>
      </c>
      <c r="E2831" s="8"/>
      <c r="F2831" s="2">
        <v>0.95</v>
      </c>
      <c r="G2831" s="2">
        <v>0.96</v>
      </c>
      <c r="H2831" s="2">
        <v>0.75</v>
      </c>
      <c r="I2831" s="2">
        <v>0.69</v>
      </c>
      <c r="J2831" s="2">
        <v>1.08</v>
      </c>
      <c r="K2831" s="2">
        <v>0.7</v>
      </c>
      <c r="L2831" s="2"/>
      <c r="M2831" s="2"/>
    </row>
    <row r="2832" spans="1:19" ht="14.45" x14ac:dyDescent="0.3">
      <c r="A2832">
        <v>16</v>
      </c>
      <c r="C2832" t="str">
        <f t="shared" si="432"/>
        <v>ODS16«</v>
      </c>
      <c r="D2832" s="8" t="s">
        <v>11</v>
      </c>
      <c r="E2832" s="8"/>
      <c r="F2832" s="2">
        <v>0.65</v>
      </c>
      <c r="G2832" s="2">
        <v>0.64</v>
      </c>
      <c r="H2832" s="2">
        <v>0.57999999999999996</v>
      </c>
      <c r="I2832" s="2">
        <v>0.56999999999999995</v>
      </c>
      <c r="J2832" s="2">
        <v>0.64</v>
      </c>
      <c r="K2832" s="2">
        <v>0.55000000000000004</v>
      </c>
      <c r="L2832" s="2"/>
      <c r="M2832" s="2"/>
    </row>
    <row r="2833" spans="1:13" ht="14.45" x14ac:dyDescent="0.3">
      <c r="A2833">
        <v>16</v>
      </c>
      <c r="C2833" t="str">
        <f t="shared" si="432"/>
        <v>ODS16«</v>
      </c>
      <c r="D2833" s="8" t="s">
        <v>12</v>
      </c>
      <c r="E2833" s="8"/>
      <c r="F2833" s="2">
        <v>3.98</v>
      </c>
      <c r="G2833" s="2">
        <v>3.19</v>
      </c>
      <c r="H2833" s="2">
        <v>3.64</v>
      </c>
      <c r="I2833" s="2">
        <v>2.65</v>
      </c>
      <c r="J2833" s="2">
        <v>2.2799999999999998</v>
      </c>
      <c r="K2833" s="2">
        <v>2.2599999999999998</v>
      </c>
      <c r="L2833" s="2"/>
      <c r="M2833" s="2"/>
    </row>
    <row r="2834" spans="1:13" ht="14.45" x14ac:dyDescent="0.3">
      <c r="A2834">
        <v>16</v>
      </c>
      <c r="C2834" t="str">
        <f t="shared" si="432"/>
        <v>ODS16«</v>
      </c>
      <c r="D2834" s="8" t="s">
        <v>13</v>
      </c>
      <c r="E2834" s="8"/>
      <c r="F2834" s="2">
        <v>1.48</v>
      </c>
      <c r="G2834" s="2">
        <v>1.41</v>
      </c>
      <c r="H2834" s="2">
        <v>1.31</v>
      </c>
      <c r="I2834" s="2">
        <v>1.17</v>
      </c>
      <c r="J2834" s="2">
        <v>1.1100000000000001</v>
      </c>
      <c r="K2834" s="2">
        <v>1.22</v>
      </c>
      <c r="L2834" s="2"/>
      <c r="M2834" s="2"/>
    </row>
    <row r="2835" spans="1:13" ht="14.45" x14ac:dyDescent="0.3">
      <c r="A2835">
        <v>16</v>
      </c>
      <c r="C2835" t="str">
        <f t="shared" si="432"/>
        <v>ODS16«</v>
      </c>
      <c r="D2835" s="8" t="s">
        <v>14</v>
      </c>
      <c r="E2835" s="8"/>
      <c r="F2835" s="2">
        <v>0.66</v>
      </c>
      <c r="G2835" s="2">
        <v>0.48</v>
      </c>
      <c r="H2835" s="2">
        <v>0.51</v>
      </c>
      <c r="I2835" s="2">
        <v>0.47</v>
      </c>
      <c r="J2835" s="2"/>
      <c r="K2835" s="2"/>
      <c r="L2835" s="2"/>
      <c r="M2835" s="2"/>
    </row>
    <row r="2836" spans="1:13" ht="14.45" x14ac:dyDescent="0.3">
      <c r="A2836">
        <v>16</v>
      </c>
      <c r="C2836" t="str">
        <f t="shared" si="432"/>
        <v>ODS16«</v>
      </c>
      <c r="D2836" s="8" t="s">
        <v>15</v>
      </c>
      <c r="E2836" s="8"/>
      <c r="F2836" s="2">
        <v>1.35</v>
      </c>
      <c r="G2836" s="2">
        <v>1.06</v>
      </c>
      <c r="H2836" s="2">
        <v>0.85</v>
      </c>
      <c r="I2836" s="2">
        <v>0.77</v>
      </c>
      <c r="J2836" s="2">
        <v>0.82</v>
      </c>
      <c r="K2836" s="2">
        <v>0.91</v>
      </c>
      <c r="L2836" s="2"/>
      <c r="M2836" s="2"/>
    </row>
    <row r="2837" spans="1:13" ht="14.45" x14ac:dyDescent="0.3">
      <c r="A2837">
        <v>16</v>
      </c>
      <c r="C2837" t="str">
        <f t="shared" si="432"/>
        <v>ODS16«</v>
      </c>
      <c r="D2837" s="8" t="s">
        <v>16</v>
      </c>
      <c r="E2837" s="8"/>
      <c r="F2837" s="2">
        <v>1.25</v>
      </c>
      <c r="G2837" s="2">
        <v>0.94</v>
      </c>
      <c r="H2837" s="2">
        <v>1.27</v>
      </c>
      <c r="I2837" s="2">
        <v>0.97</v>
      </c>
      <c r="J2837" s="2">
        <v>0.82</v>
      </c>
      <c r="K2837" s="2">
        <v>1.02</v>
      </c>
      <c r="L2837" s="2"/>
      <c r="M2837" s="2"/>
    </row>
    <row r="2838" spans="1:13" ht="14.45" x14ac:dyDescent="0.3">
      <c r="A2838">
        <v>16</v>
      </c>
      <c r="C2838" t="str">
        <f t="shared" ref="C2838:C2901" si="439">IF(B2838="","ODS"&amp;A2838&amp;"«","ODS"&amp;A2838&amp;"«"&amp;" e ODS"&amp;B2838&amp;"«")</f>
        <v>ODS16«</v>
      </c>
      <c r="D2838" s="8" t="s">
        <v>17</v>
      </c>
      <c r="E2838" s="8"/>
      <c r="F2838" s="2">
        <v>0.56000000000000005</v>
      </c>
      <c r="G2838" s="2">
        <v>0.71</v>
      </c>
      <c r="H2838" s="2">
        <v>0.46</v>
      </c>
      <c r="I2838" s="2">
        <v>0.52</v>
      </c>
      <c r="J2838" s="2">
        <v>0.36</v>
      </c>
      <c r="K2838" s="2">
        <v>0.45</v>
      </c>
      <c r="L2838" s="2"/>
      <c r="M2838" s="2"/>
    </row>
    <row r="2839" spans="1:13" ht="14.45" x14ac:dyDescent="0.3">
      <c r="A2839">
        <v>16</v>
      </c>
      <c r="C2839" t="str">
        <f t="shared" si="439"/>
        <v>ODS16«</v>
      </c>
      <c r="D2839" s="8" t="s">
        <v>18</v>
      </c>
      <c r="E2839" s="8"/>
      <c r="F2839" s="2">
        <v>0.6</v>
      </c>
      <c r="G2839" s="2">
        <v>0.56000000000000005</v>
      </c>
      <c r="H2839" s="2">
        <v>0.56999999999999995</v>
      </c>
      <c r="I2839" s="2">
        <v>0.51</v>
      </c>
      <c r="J2839" s="2">
        <v>0.48</v>
      </c>
      <c r="K2839" s="2">
        <v>0.46</v>
      </c>
      <c r="L2839" s="2"/>
      <c r="M2839" s="2"/>
    </row>
    <row r="2840" spans="1:13" ht="14.45" x14ac:dyDescent="0.3">
      <c r="A2840">
        <v>16</v>
      </c>
      <c r="C2840" t="str">
        <f t="shared" si="439"/>
        <v>ODS16«</v>
      </c>
      <c r="D2840" s="8" t="s">
        <v>19</v>
      </c>
      <c r="E2840" s="8"/>
      <c r="F2840" s="2">
        <v>5.91</v>
      </c>
      <c r="G2840" s="2">
        <v>6.95</v>
      </c>
      <c r="H2840" s="2">
        <v>5.14</v>
      </c>
      <c r="I2840" s="2">
        <v>4.54</v>
      </c>
      <c r="J2840" s="2">
        <v>3.76</v>
      </c>
      <c r="K2840" s="2">
        <v>3.84</v>
      </c>
      <c r="L2840" s="2"/>
      <c r="M2840" s="2"/>
    </row>
    <row r="2841" spans="1:13" ht="14.45" x14ac:dyDescent="0.3">
      <c r="A2841">
        <v>16</v>
      </c>
      <c r="C2841" t="str">
        <f t="shared" si="439"/>
        <v>ODS16«</v>
      </c>
      <c r="D2841" s="8" t="s">
        <v>20</v>
      </c>
      <c r="E2841" s="8"/>
      <c r="F2841" s="2">
        <v>4.9000000000000004</v>
      </c>
      <c r="G2841" s="2">
        <v>3.81</v>
      </c>
      <c r="H2841" s="2">
        <v>4.1100000000000003</v>
      </c>
      <c r="I2841" s="2">
        <v>3.63</v>
      </c>
      <c r="J2841" s="2">
        <v>2.84</v>
      </c>
      <c r="K2841" s="2">
        <v>2.56</v>
      </c>
      <c r="L2841" s="2"/>
      <c r="M2841" s="2"/>
    </row>
    <row r="2842" spans="1:13" ht="14.45" x14ac:dyDescent="0.3">
      <c r="A2842">
        <v>16</v>
      </c>
      <c r="C2842" t="str">
        <f t="shared" si="439"/>
        <v>ODS16«</v>
      </c>
      <c r="D2842" s="8" t="s">
        <v>21</v>
      </c>
      <c r="E2842" s="8"/>
      <c r="F2842" s="2">
        <v>0.16</v>
      </c>
      <c r="G2842" s="2">
        <v>1.1100000000000001</v>
      </c>
      <c r="H2842" s="2">
        <v>0.94</v>
      </c>
      <c r="I2842" s="2">
        <v>0.45</v>
      </c>
      <c r="J2842" s="2">
        <v>0.15</v>
      </c>
      <c r="K2842" s="2">
        <v>0.44</v>
      </c>
      <c r="L2842" s="2"/>
      <c r="M2842" s="2"/>
    </row>
    <row r="2843" spans="1:13" ht="14.45" x14ac:dyDescent="0.3">
      <c r="A2843">
        <v>16</v>
      </c>
      <c r="C2843" t="str">
        <f t="shared" si="439"/>
        <v>ODS16«</v>
      </c>
      <c r="D2843" s="8" t="s">
        <v>22</v>
      </c>
      <c r="E2843" s="8"/>
      <c r="F2843" s="2">
        <v>1.37</v>
      </c>
      <c r="G2843" s="2">
        <v>0.82</v>
      </c>
      <c r="H2843" s="2">
        <v>0.69</v>
      </c>
      <c r="I2843" s="2">
        <v>0.8</v>
      </c>
      <c r="J2843" s="2">
        <v>1.6</v>
      </c>
      <c r="K2843" s="2">
        <v>1.63</v>
      </c>
      <c r="L2843" s="2"/>
      <c r="M2843" s="2"/>
    </row>
    <row r="2844" spans="1:13" ht="14.45" x14ac:dyDescent="0.3">
      <c r="A2844">
        <v>16</v>
      </c>
      <c r="C2844" t="str">
        <f t="shared" si="439"/>
        <v>ODS16«</v>
      </c>
      <c r="D2844" s="8" t="s">
        <v>23</v>
      </c>
      <c r="E2844" s="8"/>
      <c r="F2844" s="2">
        <v>0.79</v>
      </c>
      <c r="G2844" s="2">
        <v>0.79</v>
      </c>
      <c r="H2844" s="2">
        <v>0.65</v>
      </c>
      <c r="I2844" s="2">
        <v>0.62</v>
      </c>
      <c r="J2844" s="2">
        <v>0.78</v>
      </c>
      <c r="K2844" s="2">
        <v>0.6</v>
      </c>
      <c r="L2844" s="2"/>
      <c r="M2844" s="2"/>
    </row>
    <row r="2845" spans="1:13" ht="14.45" x14ac:dyDescent="0.3">
      <c r="A2845">
        <v>16</v>
      </c>
      <c r="C2845" t="str">
        <f t="shared" si="439"/>
        <v>ODS16«</v>
      </c>
      <c r="D2845" s="8" t="s">
        <v>24</v>
      </c>
      <c r="E2845" s="8"/>
      <c r="F2845" s="2">
        <v>1.1200000000000001</v>
      </c>
      <c r="G2845" s="2">
        <v>0.89</v>
      </c>
      <c r="H2845" s="2">
        <v>0.78</v>
      </c>
      <c r="I2845" s="2">
        <v>0.76</v>
      </c>
      <c r="J2845" s="2">
        <v>0.69</v>
      </c>
      <c r="K2845" s="2">
        <v>0.54</v>
      </c>
      <c r="L2845" s="2"/>
      <c r="M2845" s="2"/>
    </row>
    <row r="2846" spans="1:13" ht="14.45" x14ac:dyDescent="0.3">
      <c r="A2846">
        <v>16</v>
      </c>
      <c r="C2846" t="str">
        <f t="shared" si="439"/>
        <v>ODS16«</v>
      </c>
      <c r="D2846" s="8" t="s">
        <v>25</v>
      </c>
      <c r="E2846" s="8"/>
      <c r="F2846" s="2">
        <v>0.92</v>
      </c>
      <c r="G2846" s="2">
        <v>1.02</v>
      </c>
      <c r="H2846" s="2">
        <v>1.01</v>
      </c>
      <c r="I2846" s="2">
        <v>0.78</v>
      </c>
      <c r="J2846" s="2">
        <v>0.69</v>
      </c>
      <c r="K2846" s="2">
        <v>0.76</v>
      </c>
      <c r="L2846" s="2"/>
      <c r="M2846" s="2"/>
    </row>
    <row r="2847" spans="1:13" ht="14.45" x14ac:dyDescent="0.3">
      <c r="A2847">
        <v>16</v>
      </c>
      <c r="C2847" t="str">
        <f t="shared" si="439"/>
        <v>ODS16«</v>
      </c>
      <c r="D2847" s="8" t="s">
        <v>26</v>
      </c>
      <c r="E2847" s="8"/>
      <c r="F2847" s="2">
        <v>0.87</v>
      </c>
      <c r="G2847" s="2">
        <v>0.74</v>
      </c>
      <c r="H2847" s="2">
        <v>0.84</v>
      </c>
      <c r="I2847" s="2">
        <v>0.5</v>
      </c>
      <c r="J2847" s="2">
        <v>0.62</v>
      </c>
      <c r="K2847" s="2">
        <v>0.53</v>
      </c>
      <c r="L2847" s="2"/>
      <c r="M2847" s="2"/>
    </row>
    <row r="2848" spans="1:13" ht="14.45" x14ac:dyDescent="0.3">
      <c r="A2848">
        <v>16</v>
      </c>
      <c r="C2848" t="str">
        <f t="shared" si="439"/>
        <v>ODS16«</v>
      </c>
      <c r="D2848" s="8" t="s">
        <v>27</v>
      </c>
      <c r="E2848" s="8"/>
      <c r="F2848" s="2">
        <v>1.87</v>
      </c>
      <c r="G2848" s="2">
        <v>1.87</v>
      </c>
      <c r="H2848" s="2">
        <v>1.6</v>
      </c>
      <c r="I2848" s="2">
        <v>1.56</v>
      </c>
      <c r="J2848" s="2">
        <v>1.47</v>
      </c>
      <c r="K2848" s="2">
        <v>1.42</v>
      </c>
      <c r="L2848" s="2"/>
      <c r="M2848" s="2"/>
    </row>
    <row r="2849" spans="1:13" ht="14.45" x14ac:dyDescent="0.3">
      <c r="A2849">
        <v>16</v>
      </c>
      <c r="C2849" t="str">
        <f t="shared" si="439"/>
        <v>ODS16«</v>
      </c>
      <c r="D2849" s="8" t="s">
        <v>28</v>
      </c>
      <c r="E2849" s="8"/>
      <c r="F2849" s="2">
        <v>0.82</v>
      </c>
      <c r="G2849" s="2">
        <v>0.82</v>
      </c>
      <c r="H2849" s="2">
        <v>0.99</v>
      </c>
      <c r="I2849" s="2">
        <v>0.94</v>
      </c>
      <c r="J2849" s="2">
        <v>1.06</v>
      </c>
      <c r="K2849" s="2">
        <v>1.03</v>
      </c>
      <c r="L2849" s="2"/>
      <c r="M2849" s="2"/>
    </row>
    <row r="2850" spans="1:13" ht="14.45" x14ac:dyDescent="0.3">
      <c r="A2850">
        <v>16</v>
      </c>
      <c r="C2850" t="str">
        <f t="shared" si="439"/>
        <v>ODS16«</v>
      </c>
      <c r="D2850" s="8" t="s">
        <v>29</v>
      </c>
      <c r="E2850" s="8"/>
      <c r="F2850" s="2">
        <v>0.86</v>
      </c>
      <c r="G2850" s="2">
        <v>0.78</v>
      </c>
      <c r="H2850" s="2">
        <v>0.76</v>
      </c>
      <c r="I2850" s="2">
        <v>0.69</v>
      </c>
      <c r="J2850" s="2"/>
      <c r="K2850" s="2"/>
      <c r="L2850" s="2"/>
      <c r="M2850" s="2"/>
    </row>
    <row r="2851" spans="1:13" ht="14.45" x14ac:dyDescent="0.3">
      <c r="A2851">
        <v>17</v>
      </c>
      <c r="C2851" t="str">
        <f t="shared" si="439"/>
        <v>ODS17«</v>
      </c>
      <c r="D2851" s="1" t="s">
        <v>94</v>
      </c>
      <c r="E2851" s="1"/>
      <c r="F2851" s="2"/>
      <c r="G2851" s="2"/>
      <c r="H2851" s="2"/>
      <c r="I2851" s="2"/>
      <c r="J2851" s="2"/>
      <c r="K2851" s="2"/>
      <c r="L2851" s="2"/>
      <c r="M2851" s="2"/>
    </row>
    <row r="2852" spans="1:13" ht="14.45" x14ac:dyDescent="0.3">
      <c r="A2852">
        <v>17</v>
      </c>
      <c r="C2852" t="str">
        <f t="shared" si="439"/>
        <v>ODS17«</v>
      </c>
      <c r="D2852" s="7" t="s">
        <v>96</v>
      </c>
      <c r="E2852" s="7"/>
      <c r="F2852" s="2"/>
      <c r="G2852" s="2"/>
      <c r="H2852" s="2"/>
      <c r="I2852" s="2"/>
      <c r="J2852" s="2"/>
      <c r="K2852" s="2"/>
      <c r="L2852" s="2"/>
      <c r="M2852" s="2"/>
    </row>
    <row r="2853" spans="1:13" ht="14.45" x14ac:dyDescent="0.3">
      <c r="A2853">
        <v>17</v>
      </c>
      <c r="C2853" t="str">
        <f t="shared" si="439"/>
        <v>ODS17«</v>
      </c>
      <c r="D2853" s="8" t="s">
        <v>2</v>
      </c>
      <c r="E2853" s="8"/>
      <c r="F2853" s="2">
        <v>78.8</v>
      </c>
      <c r="G2853" s="2">
        <v>75.7</v>
      </c>
      <c r="H2853" s="2">
        <v>72.3</v>
      </c>
      <c r="I2853" s="2">
        <v>69.3</v>
      </c>
      <c r="J2853" s="2">
        <v>65.099999999999994</v>
      </c>
      <c r="K2853" s="2">
        <v>61.8</v>
      </c>
      <c r="L2853" s="2">
        <v>59.7</v>
      </c>
      <c r="M2853" s="2">
        <v>69.8</v>
      </c>
    </row>
    <row r="2854" spans="1:13" ht="14.45" x14ac:dyDescent="0.3">
      <c r="A2854">
        <v>17</v>
      </c>
      <c r="C2854" t="str">
        <f t="shared" si="439"/>
        <v>ODS17«</v>
      </c>
      <c r="D2854" s="8" t="s">
        <v>3</v>
      </c>
      <c r="E2854" s="8"/>
      <c r="F2854" s="2">
        <v>81.3</v>
      </c>
      <c r="G2854" s="2">
        <v>84</v>
      </c>
      <c r="H2854" s="2">
        <v>84.9</v>
      </c>
      <c r="I2854" s="2">
        <v>82.8</v>
      </c>
      <c r="J2854" s="2">
        <v>78.5</v>
      </c>
      <c r="K2854" s="2">
        <v>74</v>
      </c>
      <c r="L2854" s="2">
        <v>70.5</v>
      </c>
      <c r="M2854" s="2">
        <v>83.9</v>
      </c>
    </row>
    <row r="2855" spans="1:13" ht="14.45" x14ac:dyDescent="0.3">
      <c r="A2855">
        <v>17</v>
      </c>
      <c r="C2855" t="str">
        <f t="shared" si="439"/>
        <v>ODS17«</v>
      </c>
      <c r="D2855" s="8" t="s">
        <v>4</v>
      </c>
      <c r="E2855" s="8"/>
      <c r="F2855" s="2">
        <v>105.5</v>
      </c>
      <c r="G2855" s="2">
        <v>107</v>
      </c>
      <c r="H2855" s="2">
        <v>105.2</v>
      </c>
      <c r="I2855" s="2">
        <v>105</v>
      </c>
      <c r="J2855" s="2">
        <v>102</v>
      </c>
      <c r="K2855" s="2">
        <v>99.8</v>
      </c>
      <c r="L2855" s="2">
        <v>98.1</v>
      </c>
      <c r="M2855" s="2">
        <v>114.1</v>
      </c>
    </row>
    <row r="2856" spans="1:13" ht="14.45" x14ac:dyDescent="0.3">
      <c r="A2856">
        <v>17</v>
      </c>
      <c r="C2856" t="str">
        <f t="shared" si="439"/>
        <v>ODS17«</v>
      </c>
      <c r="D2856" s="8" t="s">
        <v>5</v>
      </c>
      <c r="E2856" s="8"/>
      <c r="F2856" s="2">
        <v>17.100000000000001</v>
      </c>
      <c r="G2856" s="2">
        <v>27.1</v>
      </c>
      <c r="H2856" s="2">
        <v>26</v>
      </c>
      <c r="I2856" s="2">
        <v>29.3</v>
      </c>
      <c r="J2856" s="2">
        <v>25.3</v>
      </c>
      <c r="K2856" s="2">
        <v>22.3</v>
      </c>
      <c r="L2856" s="2">
        <v>20.2</v>
      </c>
      <c r="M2856" s="2">
        <v>25</v>
      </c>
    </row>
    <row r="2857" spans="1:13" ht="14.45" x14ac:dyDescent="0.3">
      <c r="A2857">
        <v>17</v>
      </c>
      <c r="C2857" t="str">
        <f t="shared" si="439"/>
        <v>ODS17«</v>
      </c>
      <c r="D2857" s="8" t="s">
        <v>6</v>
      </c>
      <c r="E2857" s="8"/>
      <c r="F2857" s="2">
        <v>104</v>
      </c>
      <c r="G2857" s="2">
        <v>109.1</v>
      </c>
      <c r="H2857" s="2">
        <v>107.2</v>
      </c>
      <c r="I2857" s="2">
        <v>103.1</v>
      </c>
      <c r="J2857" s="2">
        <v>93.5</v>
      </c>
      <c r="K2857" s="2">
        <v>99.2</v>
      </c>
      <c r="L2857" s="2">
        <v>94</v>
      </c>
      <c r="M2857" s="2">
        <v>118.2</v>
      </c>
    </row>
    <row r="2858" spans="1:13" ht="14.45" x14ac:dyDescent="0.3">
      <c r="A2858">
        <v>17</v>
      </c>
      <c r="C2858" t="str">
        <f t="shared" si="439"/>
        <v>ODS17«</v>
      </c>
      <c r="D2858" s="8" t="s">
        <v>7</v>
      </c>
      <c r="E2858" s="8"/>
      <c r="F2858" s="2">
        <v>81.2</v>
      </c>
      <c r="G2858" s="2">
        <v>84.8</v>
      </c>
      <c r="H2858" s="2">
        <v>84.3</v>
      </c>
      <c r="I2858" s="2">
        <v>80.8</v>
      </c>
      <c r="J2858" s="2">
        <v>77.599999999999994</v>
      </c>
      <c r="K2858" s="2">
        <v>74.3</v>
      </c>
      <c r="L2858" s="2">
        <v>72.8</v>
      </c>
      <c r="M2858" s="2">
        <v>88.7</v>
      </c>
    </row>
    <row r="2859" spans="1:13" ht="14.45" x14ac:dyDescent="0.3">
      <c r="A2859">
        <v>17</v>
      </c>
      <c r="C2859" t="str">
        <f t="shared" si="439"/>
        <v>ODS17«</v>
      </c>
      <c r="D2859" s="8" t="s">
        <v>8</v>
      </c>
      <c r="E2859" s="8"/>
      <c r="F2859" s="2">
        <v>44</v>
      </c>
      <c r="G2859" s="2">
        <v>44.3</v>
      </c>
      <c r="H2859" s="2">
        <v>39.799999999999997</v>
      </c>
      <c r="I2859" s="2">
        <v>37.200000000000003</v>
      </c>
      <c r="J2859" s="2">
        <v>35.9</v>
      </c>
      <c r="K2859" s="2">
        <v>34</v>
      </c>
      <c r="L2859" s="2">
        <v>33.299999999999997</v>
      </c>
      <c r="M2859" s="2">
        <v>42.2</v>
      </c>
    </row>
    <row r="2860" spans="1:13" ht="14.45" x14ac:dyDescent="0.3">
      <c r="A2860">
        <v>17</v>
      </c>
      <c r="C2860" t="str">
        <f t="shared" si="439"/>
        <v>ODS17«</v>
      </c>
      <c r="D2860" s="8" t="s">
        <v>9</v>
      </c>
      <c r="E2860" s="8"/>
      <c r="F2860" s="2">
        <v>54.7</v>
      </c>
      <c r="G2860" s="2">
        <v>53.6</v>
      </c>
      <c r="H2860" s="2">
        <v>51.9</v>
      </c>
      <c r="I2860" s="2">
        <v>52.4</v>
      </c>
      <c r="J2860" s="2">
        <v>51.5</v>
      </c>
      <c r="K2860" s="2">
        <v>49.6</v>
      </c>
      <c r="L2860" s="2">
        <v>48.2</v>
      </c>
      <c r="M2860" s="2">
        <v>60.6</v>
      </c>
    </row>
    <row r="2861" spans="1:13" ht="14.45" x14ac:dyDescent="0.3">
      <c r="A2861">
        <v>17</v>
      </c>
      <c r="C2861" t="str">
        <f t="shared" si="439"/>
        <v>ODS17«</v>
      </c>
      <c r="D2861" s="8" t="s">
        <v>10</v>
      </c>
      <c r="E2861" s="8"/>
      <c r="F2861" s="2">
        <v>70</v>
      </c>
      <c r="G2861" s="2">
        <v>80.3</v>
      </c>
      <c r="H2861" s="2">
        <v>82.6</v>
      </c>
      <c r="I2861" s="2">
        <v>78.5</v>
      </c>
      <c r="J2861" s="2">
        <v>74.099999999999994</v>
      </c>
      <c r="K2861" s="2">
        <v>70.3</v>
      </c>
      <c r="L2861" s="2">
        <v>65.599999999999994</v>
      </c>
      <c r="M2861" s="2">
        <v>80.8</v>
      </c>
    </row>
    <row r="2862" spans="1:13" ht="14.45" x14ac:dyDescent="0.3">
      <c r="A2862">
        <v>17</v>
      </c>
      <c r="C2862" t="str">
        <f t="shared" si="439"/>
        <v>ODS17«</v>
      </c>
      <c r="D2862" s="8" t="s">
        <v>11</v>
      </c>
      <c r="E2862" s="8"/>
      <c r="F2862" s="2">
        <v>95.8</v>
      </c>
      <c r="G2862" s="2">
        <v>100.7</v>
      </c>
      <c r="H2862" s="2">
        <v>99.3</v>
      </c>
      <c r="I2862" s="2">
        <v>99.2</v>
      </c>
      <c r="J2862" s="2">
        <v>98.6</v>
      </c>
      <c r="K2862" s="2">
        <v>97.4</v>
      </c>
      <c r="L2862" s="2">
        <v>95.5</v>
      </c>
      <c r="M2862" s="2">
        <v>120</v>
      </c>
    </row>
    <row r="2863" spans="1:13" ht="14.45" x14ac:dyDescent="0.3">
      <c r="A2863">
        <v>17</v>
      </c>
      <c r="C2863" t="str">
        <f t="shared" si="439"/>
        <v>ODS17«</v>
      </c>
      <c r="D2863" s="8" t="s">
        <v>12</v>
      </c>
      <c r="E2863" s="8"/>
      <c r="F2863" s="2">
        <v>10.199999999999999</v>
      </c>
      <c r="G2863" s="2">
        <v>10.6</v>
      </c>
      <c r="H2863" s="2">
        <v>10</v>
      </c>
      <c r="I2863" s="2">
        <v>9.9</v>
      </c>
      <c r="J2863" s="2">
        <v>9.1</v>
      </c>
      <c r="K2863" s="2">
        <v>8.1999999999999993</v>
      </c>
      <c r="L2863" s="2">
        <v>8.4</v>
      </c>
      <c r="M2863" s="2">
        <v>18.2</v>
      </c>
    </row>
    <row r="2864" spans="1:13" ht="14.45" x14ac:dyDescent="0.3">
      <c r="A2864">
        <v>17</v>
      </c>
      <c r="C2864" t="str">
        <f t="shared" si="439"/>
        <v>ODS17«</v>
      </c>
      <c r="D2864" s="8" t="s">
        <v>13</v>
      </c>
      <c r="E2864" s="8"/>
      <c r="F2864" s="2">
        <v>56.2</v>
      </c>
      <c r="G2864" s="2">
        <v>59.8</v>
      </c>
      <c r="H2864" s="2">
        <v>63.6</v>
      </c>
      <c r="I2864" s="2">
        <v>63.2</v>
      </c>
      <c r="J2864" s="2">
        <v>61.2</v>
      </c>
      <c r="K2864" s="2">
        <v>59.7</v>
      </c>
      <c r="L2864" s="2">
        <v>59.5</v>
      </c>
      <c r="M2864" s="2">
        <v>69.2</v>
      </c>
    </row>
    <row r="2865" spans="1:13" ht="14.45" x14ac:dyDescent="0.3">
      <c r="A2865">
        <v>17</v>
      </c>
      <c r="C2865" t="str">
        <f t="shared" si="439"/>
        <v>ODS17«</v>
      </c>
      <c r="D2865" s="8" t="s">
        <v>14</v>
      </c>
      <c r="E2865" s="8"/>
      <c r="F2865" s="2">
        <v>93.4</v>
      </c>
      <c r="G2865" s="2">
        <v>94.9</v>
      </c>
      <c r="H2865" s="2">
        <v>95.6</v>
      </c>
      <c r="I2865" s="2">
        <v>98</v>
      </c>
      <c r="J2865" s="2">
        <v>98.3</v>
      </c>
      <c r="K2865" s="2">
        <v>98</v>
      </c>
      <c r="L2865" s="2">
        <v>97.6</v>
      </c>
      <c r="M2865" s="2">
        <v>115.7</v>
      </c>
    </row>
    <row r="2866" spans="1:13" ht="14.45" x14ac:dyDescent="0.3">
      <c r="A2866">
        <v>17</v>
      </c>
      <c r="C2866" t="str">
        <f t="shared" si="439"/>
        <v>ODS17«</v>
      </c>
      <c r="D2866" s="8" t="s">
        <v>15</v>
      </c>
      <c r="E2866" s="8"/>
      <c r="F2866" s="2">
        <v>178.4</v>
      </c>
      <c r="G2866" s="2">
        <v>180.2</v>
      </c>
      <c r="H2866" s="2">
        <v>177</v>
      </c>
      <c r="I2866" s="2">
        <v>180.8</v>
      </c>
      <c r="J2866" s="2">
        <v>179.2</v>
      </c>
      <c r="K2866" s="2">
        <v>186.2</v>
      </c>
      <c r="L2866" s="2">
        <v>180.5</v>
      </c>
      <c r="M2866" s="2">
        <v>205.6</v>
      </c>
    </row>
    <row r="2867" spans="1:13" ht="14.45" x14ac:dyDescent="0.3">
      <c r="A2867">
        <v>17</v>
      </c>
      <c r="C2867" t="str">
        <f t="shared" si="439"/>
        <v>ODS17«</v>
      </c>
      <c r="D2867" s="8" t="s">
        <v>16</v>
      </c>
      <c r="E2867" s="8"/>
      <c r="F2867" s="2">
        <v>77.400000000000006</v>
      </c>
      <c r="G2867" s="2">
        <v>76.7</v>
      </c>
      <c r="H2867" s="2">
        <v>75.8</v>
      </c>
      <c r="I2867" s="2">
        <v>74.900000000000006</v>
      </c>
      <c r="J2867" s="2">
        <v>72.2</v>
      </c>
      <c r="K2867" s="2">
        <v>69.099999999999994</v>
      </c>
      <c r="L2867" s="2">
        <v>65.5</v>
      </c>
      <c r="M2867" s="2">
        <v>80.400000000000006</v>
      </c>
    </row>
    <row r="2868" spans="1:13" ht="14.45" x14ac:dyDescent="0.3">
      <c r="A2868">
        <v>17</v>
      </c>
      <c r="C2868" t="str">
        <f t="shared" si="439"/>
        <v>ODS17«</v>
      </c>
      <c r="D2868" s="8" t="s">
        <v>17</v>
      </c>
      <c r="E2868" s="8"/>
      <c r="F2868" s="2">
        <v>119.9</v>
      </c>
      <c r="G2868" s="2">
        <v>104.2</v>
      </c>
      <c r="H2868" s="2">
        <v>76.7</v>
      </c>
      <c r="I2868" s="2">
        <v>74.099999999999994</v>
      </c>
      <c r="J2868" s="2">
        <v>67</v>
      </c>
      <c r="K2868" s="2">
        <v>63</v>
      </c>
      <c r="L2868" s="2">
        <v>57.4</v>
      </c>
      <c r="M2868" s="2">
        <v>59.5</v>
      </c>
    </row>
    <row r="2869" spans="1:13" ht="14.45" x14ac:dyDescent="0.3">
      <c r="A2869">
        <v>17</v>
      </c>
      <c r="C2869" t="str">
        <f t="shared" si="439"/>
        <v>ODS17«</v>
      </c>
      <c r="D2869" s="8" t="s">
        <v>18</v>
      </c>
      <c r="E2869" s="8"/>
      <c r="F2869" s="2">
        <v>132.5</v>
      </c>
      <c r="G2869" s="2">
        <v>135.4</v>
      </c>
      <c r="H2869" s="2">
        <v>135.30000000000001</v>
      </c>
      <c r="I2869" s="2">
        <v>134.80000000000001</v>
      </c>
      <c r="J2869" s="2">
        <v>134.1</v>
      </c>
      <c r="K2869" s="2">
        <v>134.4</v>
      </c>
      <c r="L2869" s="2">
        <v>134.6</v>
      </c>
      <c r="M2869" s="2">
        <v>155.80000000000001</v>
      </c>
    </row>
    <row r="2870" spans="1:13" ht="14.45" x14ac:dyDescent="0.3">
      <c r="A2870">
        <v>17</v>
      </c>
      <c r="C2870" t="str">
        <f t="shared" si="439"/>
        <v>ODS17«</v>
      </c>
      <c r="D2870" s="8" t="s">
        <v>19</v>
      </c>
      <c r="E2870" s="8"/>
      <c r="F2870" s="2">
        <v>40</v>
      </c>
      <c r="G2870" s="2">
        <v>41.6</v>
      </c>
      <c r="H2870" s="2">
        <v>37.1</v>
      </c>
      <c r="I2870" s="2">
        <v>40.4</v>
      </c>
      <c r="J2870" s="2">
        <v>39</v>
      </c>
      <c r="K2870" s="2">
        <v>37.1</v>
      </c>
      <c r="L2870" s="2">
        <v>37</v>
      </c>
      <c r="M2870" s="2">
        <v>43.5</v>
      </c>
    </row>
    <row r="2871" spans="1:13" ht="14.45" x14ac:dyDescent="0.3">
      <c r="A2871">
        <v>17</v>
      </c>
      <c r="C2871" t="str">
        <f t="shared" si="439"/>
        <v>ODS17«</v>
      </c>
      <c r="D2871" s="8" t="s">
        <v>20</v>
      </c>
      <c r="E2871" s="8"/>
      <c r="F2871" s="2">
        <v>38.700000000000003</v>
      </c>
      <c r="G2871" s="2">
        <v>40.5</v>
      </c>
      <c r="H2871" s="2">
        <v>42.5</v>
      </c>
      <c r="I2871" s="2">
        <v>39.700000000000003</v>
      </c>
      <c r="J2871" s="2">
        <v>39.1</v>
      </c>
      <c r="K2871" s="2">
        <v>33.700000000000003</v>
      </c>
      <c r="L2871" s="2">
        <v>35.9</v>
      </c>
      <c r="M2871" s="2">
        <v>47.3</v>
      </c>
    </row>
    <row r="2872" spans="1:13" ht="14.45" x14ac:dyDescent="0.3">
      <c r="A2872">
        <v>17</v>
      </c>
      <c r="C2872" t="str">
        <f t="shared" si="439"/>
        <v>ODS17«</v>
      </c>
      <c r="D2872" s="8" t="s">
        <v>21</v>
      </c>
      <c r="E2872" s="8"/>
      <c r="F2872" s="2">
        <v>23.7</v>
      </c>
      <c r="G2872" s="2">
        <v>22.7</v>
      </c>
      <c r="H2872" s="2">
        <v>22</v>
      </c>
      <c r="I2872" s="2">
        <v>20.100000000000001</v>
      </c>
      <c r="J2872" s="2">
        <v>22.3</v>
      </c>
      <c r="K2872" s="2">
        <v>21</v>
      </c>
      <c r="L2872" s="2">
        <v>22</v>
      </c>
      <c r="M2872" s="2">
        <v>24.9</v>
      </c>
    </row>
    <row r="2873" spans="1:13" ht="14.45" x14ac:dyDescent="0.3">
      <c r="A2873">
        <v>17</v>
      </c>
      <c r="C2873" t="str">
        <f t="shared" si="439"/>
        <v>ODS17«</v>
      </c>
      <c r="D2873" s="8" t="s">
        <v>22</v>
      </c>
      <c r="E2873" s="8"/>
      <c r="F2873" s="2">
        <v>65.8</v>
      </c>
      <c r="G2873" s="2">
        <v>61.6</v>
      </c>
      <c r="H2873" s="2">
        <v>55.9</v>
      </c>
      <c r="I2873" s="2">
        <v>54.2</v>
      </c>
      <c r="J2873" s="2">
        <v>48.5</v>
      </c>
      <c r="K2873" s="2">
        <v>44.8</v>
      </c>
      <c r="L2873" s="2">
        <v>42</v>
      </c>
      <c r="M2873" s="2">
        <v>54.3</v>
      </c>
    </row>
    <row r="2874" spans="1:13" ht="14.45" x14ac:dyDescent="0.3">
      <c r="A2874">
        <v>17</v>
      </c>
      <c r="C2874" t="str">
        <f t="shared" si="439"/>
        <v>ODS17«</v>
      </c>
      <c r="D2874" s="8" t="s">
        <v>23</v>
      </c>
      <c r="E2874" s="8"/>
      <c r="F2874" s="2">
        <v>67.7</v>
      </c>
      <c r="G2874" s="2">
        <v>67.900000000000006</v>
      </c>
      <c r="H2874" s="2">
        <v>64.7</v>
      </c>
      <c r="I2874" s="2">
        <v>61.9</v>
      </c>
      <c r="J2874" s="2">
        <v>56.9</v>
      </c>
      <c r="K2874" s="2">
        <v>52.4</v>
      </c>
      <c r="L2874" s="2">
        <v>48.7</v>
      </c>
      <c r="M2874" s="2">
        <v>54.5</v>
      </c>
    </row>
    <row r="2875" spans="1:13" ht="14.45" x14ac:dyDescent="0.3">
      <c r="A2875">
        <v>17</v>
      </c>
      <c r="C2875" t="str">
        <f t="shared" si="439"/>
        <v>ODS17«</v>
      </c>
      <c r="D2875" s="8" t="s">
        <v>24</v>
      </c>
      <c r="E2875" s="8"/>
      <c r="F2875" s="2">
        <v>56.5</v>
      </c>
      <c r="G2875" s="2">
        <v>51.1</v>
      </c>
      <c r="H2875" s="2">
        <v>51.3</v>
      </c>
      <c r="I2875" s="2">
        <v>54.2</v>
      </c>
      <c r="J2875" s="2">
        <v>50.6</v>
      </c>
      <c r="K2875" s="2">
        <v>48.8</v>
      </c>
      <c r="L2875" s="2">
        <v>45.6</v>
      </c>
      <c r="M2875" s="2">
        <v>57.5</v>
      </c>
    </row>
    <row r="2876" spans="1:13" ht="14.45" x14ac:dyDescent="0.3">
      <c r="A2876">
        <v>17</v>
      </c>
      <c r="C2876" t="str">
        <f t="shared" si="439"/>
        <v>ODS17«</v>
      </c>
      <c r="D2876" s="8" t="s">
        <v>25</v>
      </c>
      <c r="E2876" s="8"/>
      <c r="F2876" s="2">
        <v>131.4</v>
      </c>
      <c r="G2876" s="2">
        <v>132.9</v>
      </c>
      <c r="H2876" s="2">
        <v>131.19999999999999</v>
      </c>
      <c r="I2876" s="2">
        <v>131.5</v>
      </c>
      <c r="J2876" s="2">
        <v>126.1</v>
      </c>
      <c r="K2876" s="2">
        <v>121.5</v>
      </c>
      <c r="L2876" s="2">
        <v>116.8</v>
      </c>
      <c r="M2876" s="2">
        <v>133.6</v>
      </c>
    </row>
    <row r="2877" spans="1:13" ht="14.45" x14ac:dyDescent="0.3">
      <c r="A2877">
        <v>17</v>
      </c>
      <c r="C2877" t="str">
        <f t="shared" si="439"/>
        <v>ODS17«</v>
      </c>
      <c r="D2877" s="8" t="s">
        <v>26</v>
      </c>
      <c r="E2877" s="8"/>
      <c r="F2877" s="2">
        <v>44.4</v>
      </c>
      <c r="G2877" s="2">
        <v>41.9</v>
      </c>
      <c r="H2877" s="2">
        <v>39.700000000000003</v>
      </c>
      <c r="I2877" s="2">
        <v>36.6</v>
      </c>
      <c r="J2877" s="2">
        <v>34.200000000000003</v>
      </c>
      <c r="K2877" s="2">
        <v>32.1</v>
      </c>
      <c r="L2877" s="2">
        <v>30.3</v>
      </c>
      <c r="M2877" s="2">
        <v>38.1</v>
      </c>
    </row>
    <row r="2878" spans="1:13" ht="14.45" x14ac:dyDescent="0.3">
      <c r="A2878">
        <v>17</v>
      </c>
      <c r="C2878" t="str">
        <f t="shared" si="439"/>
        <v>ODS17«</v>
      </c>
      <c r="D2878" s="8" t="s">
        <v>27</v>
      </c>
      <c r="E2878" s="8"/>
      <c r="F2878" s="2">
        <v>37.6</v>
      </c>
      <c r="G2878" s="2">
        <v>39.200000000000003</v>
      </c>
      <c r="H2878" s="2">
        <v>37.799999999999997</v>
      </c>
      <c r="I2878" s="2">
        <v>37.299999999999997</v>
      </c>
      <c r="J2878" s="2">
        <v>35.1</v>
      </c>
      <c r="K2878" s="2">
        <v>34.700000000000003</v>
      </c>
      <c r="L2878" s="2">
        <v>35.299999999999997</v>
      </c>
      <c r="M2878" s="2">
        <v>47.3</v>
      </c>
    </row>
    <row r="2879" spans="1:13" ht="14.45" x14ac:dyDescent="0.3">
      <c r="A2879">
        <v>17</v>
      </c>
      <c r="C2879" t="str">
        <f t="shared" si="439"/>
        <v>ODS17«</v>
      </c>
      <c r="D2879" s="8" t="s">
        <v>28</v>
      </c>
      <c r="E2879" s="8"/>
      <c r="F2879" s="2">
        <v>40.200000000000003</v>
      </c>
      <c r="G2879" s="2">
        <v>45</v>
      </c>
      <c r="H2879" s="2">
        <v>43.7</v>
      </c>
      <c r="I2879" s="2">
        <v>42.3</v>
      </c>
      <c r="J2879" s="2">
        <v>40.700000000000003</v>
      </c>
      <c r="K2879" s="2">
        <v>38.9</v>
      </c>
      <c r="L2879" s="2">
        <v>35</v>
      </c>
      <c r="M2879" s="2">
        <v>39.9</v>
      </c>
    </row>
    <row r="2880" spans="1:13" ht="14.45" x14ac:dyDescent="0.3">
      <c r="A2880">
        <v>17</v>
      </c>
      <c r="C2880" t="str">
        <f t="shared" si="439"/>
        <v>ODS17«</v>
      </c>
      <c r="D2880" s="8" t="s">
        <v>29</v>
      </c>
      <c r="E2880" s="8"/>
      <c r="F2880" s="2">
        <v>86.4</v>
      </c>
      <c r="G2880" s="2">
        <v>86.6</v>
      </c>
      <c r="H2880" s="2">
        <v>84.8</v>
      </c>
      <c r="I2880" s="2">
        <v>84</v>
      </c>
      <c r="J2880" s="2">
        <v>81.5</v>
      </c>
      <c r="K2880" s="2">
        <v>79.5</v>
      </c>
      <c r="L2880" s="2">
        <v>77.5</v>
      </c>
      <c r="M2880" s="2">
        <v>90.7</v>
      </c>
    </row>
    <row r="2881" spans="1:13" ht="14.45" x14ac:dyDescent="0.3">
      <c r="A2881">
        <v>17</v>
      </c>
      <c r="C2881" t="str">
        <f t="shared" si="439"/>
        <v>ODS17«</v>
      </c>
      <c r="D2881" s="7" t="s">
        <v>97</v>
      </c>
      <c r="E2881" s="7"/>
      <c r="F2881" s="2"/>
      <c r="G2881" s="2"/>
      <c r="H2881" s="2"/>
      <c r="I2881" s="2"/>
      <c r="J2881" s="2"/>
      <c r="K2881" s="2"/>
      <c r="L2881" s="2"/>
      <c r="M2881" s="2"/>
    </row>
    <row r="2882" spans="1:13" ht="14.45" x14ac:dyDescent="0.3">
      <c r="A2882">
        <v>17</v>
      </c>
      <c r="C2882" t="str">
        <f t="shared" si="439"/>
        <v>ODS17«</v>
      </c>
      <c r="D2882" s="8" t="s">
        <v>2</v>
      </c>
      <c r="E2882" s="8"/>
      <c r="F2882" s="2">
        <v>0.38</v>
      </c>
      <c r="G2882" s="2">
        <v>0.42</v>
      </c>
      <c r="H2882" s="2">
        <v>0.52</v>
      </c>
      <c r="I2882" s="2">
        <v>0.7</v>
      </c>
      <c r="J2882" s="2">
        <v>0.67</v>
      </c>
      <c r="K2882" s="2">
        <v>0.61</v>
      </c>
      <c r="L2882" s="2">
        <v>0.6</v>
      </c>
      <c r="M2882" s="2"/>
    </row>
    <row r="2883" spans="1:13" ht="14.45" x14ac:dyDescent="0.3">
      <c r="A2883">
        <v>17</v>
      </c>
      <c r="C2883" t="str">
        <f t="shared" si="439"/>
        <v>ODS17«</v>
      </c>
      <c r="D2883" s="8" t="s">
        <v>3</v>
      </c>
      <c r="E2883" s="8"/>
      <c r="F2883" s="2">
        <v>0.27</v>
      </c>
      <c r="G2883" s="2">
        <v>0.28000000000000003</v>
      </c>
      <c r="H2883" s="2">
        <v>0.35</v>
      </c>
      <c r="I2883" s="2">
        <v>0.42</v>
      </c>
      <c r="J2883" s="2">
        <v>0.3</v>
      </c>
      <c r="K2883" s="2">
        <v>0.26</v>
      </c>
      <c r="L2883" s="2">
        <v>0.27</v>
      </c>
      <c r="M2883" s="2"/>
    </row>
    <row r="2884" spans="1:13" ht="14.45" x14ac:dyDescent="0.3">
      <c r="A2884">
        <v>17</v>
      </c>
      <c r="C2884" t="str">
        <f t="shared" si="439"/>
        <v>ODS17«</v>
      </c>
      <c r="D2884" s="8" t="s">
        <v>4</v>
      </c>
      <c r="E2884" s="8"/>
      <c r="F2884" s="2">
        <v>0.45</v>
      </c>
      <c r="G2884" s="2">
        <v>0.46</v>
      </c>
      <c r="H2884" s="2">
        <v>0.42</v>
      </c>
      <c r="I2884" s="2">
        <v>0.5</v>
      </c>
      <c r="J2884" s="2">
        <v>0.45</v>
      </c>
      <c r="K2884" s="2">
        <v>0.43</v>
      </c>
      <c r="L2884" s="2">
        <v>0.42</v>
      </c>
      <c r="M2884" s="2"/>
    </row>
    <row r="2885" spans="1:13" ht="14.45" x14ac:dyDescent="0.3">
      <c r="A2885">
        <v>17</v>
      </c>
      <c r="C2885" t="str">
        <f t="shared" si="439"/>
        <v>ODS17«</v>
      </c>
      <c r="D2885" s="8" t="s">
        <v>5</v>
      </c>
      <c r="E2885" s="8"/>
      <c r="F2885" s="2">
        <v>0.1</v>
      </c>
      <c r="G2885" s="2">
        <v>0.09</v>
      </c>
      <c r="H2885" s="2">
        <v>0.09</v>
      </c>
      <c r="I2885" s="2">
        <v>0.13</v>
      </c>
      <c r="J2885" s="2">
        <v>0.11</v>
      </c>
      <c r="K2885" s="2">
        <v>0.11</v>
      </c>
      <c r="L2885" s="2">
        <v>0.1</v>
      </c>
      <c r="M2885" s="2"/>
    </row>
    <row r="2886" spans="1:13" ht="14.45" x14ac:dyDescent="0.3">
      <c r="A2886">
        <v>17</v>
      </c>
      <c r="C2886" t="str">
        <f t="shared" si="439"/>
        <v>ODS17«</v>
      </c>
      <c r="D2886" s="8" t="s">
        <v>6</v>
      </c>
      <c r="E2886" s="8"/>
      <c r="F2886" s="2">
        <v>0.1</v>
      </c>
      <c r="G2886" s="2">
        <v>0.09</v>
      </c>
      <c r="H2886" s="2">
        <v>0.09</v>
      </c>
      <c r="I2886" s="2"/>
      <c r="J2886" s="2"/>
      <c r="K2886" s="2">
        <v>0.12</v>
      </c>
      <c r="L2886" s="2">
        <v>0.21</v>
      </c>
      <c r="M2886" s="2"/>
    </row>
    <row r="2887" spans="1:13" ht="14.45" x14ac:dyDescent="0.3">
      <c r="A2887">
        <v>17</v>
      </c>
      <c r="C2887" t="str">
        <f t="shared" si="439"/>
        <v>ODS17«</v>
      </c>
      <c r="D2887" s="8" t="s">
        <v>7</v>
      </c>
      <c r="E2887" s="8"/>
      <c r="F2887" s="2">
        <v>0.08</v>
      </c>
      <c r="G2887" s="2">
        <v>0.13</v>
      </c>
      <c r="H2887" s="2">
        <v>0.09</v>
      </c>
      <c r="I2887" s="2">
        <v>7.0000000000000007E-2</v>
      </c>
      <c r="J2887" s="2">
        <v>0.1</v>
      </c>
      <c r="K2887" s="2">
        <v>0.13</v>
      </c>
      <c r="L2887" s="2">
        <v>0.13</v>
      </c>
      <c r="M2887" s="2"/>
    </row>
    <row r="2888" spans="1:13" ht="14.45" x14ac:dyDescent="0.3">
      <c r="A2888">
        <v>17</v>
      </c>
      <c r="C2888" t="str">
        <f t="shared" si="439"/>
        <v>ODS17«</v>
      </c>
      <c r="D2888" s="8" t="s">
        <v>8</v>
      </c>
      <c r="E2888" s="8"/>
      <c r="F2888" s="2">
        <v>0.85</v>
      </c>
      <c r="G2888" s="2">
        <v>0.86</v>
      </c>
      <c r="H2888" s="2">
        <v>0.85</v>
      </c>
      <c r="I2888" s="2">
        <v>0.75</v>
      </c>
      <c r="J2888" s="2">
        <v>0.74</v>
      </c>
      <c r="K2888" s="2">
        <v>0.72</v>
      </c>
      <c r="L2888" s="2">
        <v>0.71</v>
      </c>
      <c r="M2888" s="2"/>
    </row>
    <row r="2889" spans="1:13" ht="14.45" x14ac:dyDescent="0.3">
      <c r="A2889">
        <v>17</v>
      </c>
      <c r="C2889" t="str">
        <f t="shared" si="439"/>
        <v>ODS17«</v>
      </c>
      <c r="D2889" s="8" t="s">
        <v>9</v>
      </c>
      <c r="E2889" s="8"/>
      <c r="F2889" s="2">
        <v>0.09</v>
      </c>
      <c r="G2889" s="2">
        <v>0.09</v>
      </c>
      <c r="H2889" s="2">
        <v>0.1</v>
      </c>
      <c r="I2889" s="2">
        <v>0.12</v>
      </c>
      <c r="J2889" s="2">
        <v>0.13</v>
      </c>
      <c r="K2889" s="2">
        <v>0.13</v>
      </c>
      <c r="L2889" s="2">
        <v>0.12</v>
      </c>
      <c r="M2889" s="2"/>
    </row>
    <row r="2890" spans="1:13" ht="14.45" x14ac:dyDescent="0.3">
      <c r="A2890">
        <v>17</v>
      </c>
      <c r="C2890" t="str">
        <f t="shared" si="439"/>
        <v>ODS17«</v>
      </c>
      <c r="D2890" s="8" t="s">
        <v>10</v>
      </c>
      <c r="E2890" s="8"/>
      <c r="F2890" s="2">
        <v>0.13</v>
      </c>
      <c r="G2890" s="2">
        <v>0.12</v>
      </c>
      <c r="H2890" s="2">
        <v>0.15</v>
      </c>
      <c r="I2890" s="2">
        <v>0.19</v>
      </c>
      <c r="J2890" s="2">
        <v>0.16</v>
      </c>
      <c r="K2890" s="2">
        <v>0.16</v>
      </c>
      <c r="L2890" s="2">
        <v>0.16</v>
      </c>
      <c r="M2890" s="2"/>
    </row>
    <row r="2891" spans="1:13" ht="14.45" x14ac:dyDescent="0.3">
      <c r="A2891">
        <v>17</v>
      </c>
      <c r="C2891" t="str">
        <f t="shared" si="439"/>
        <v>ODS17«</v>
      </c>
      <c r="D2891" s="8" t="s">
        <v>11</v>
      </c>
      <c r="E2891" s="8"/>
      <c r="F2891" s="2">
        <v>0.17</v>
      </c>
      <c r="G2891" s="2">
        <v>0.13</v>
      </c>
      <c r="H2891" s="2">
        <v>0.12</v>
      </c>
      <c r="I2891" s="2">
        <v>0.34</v>
      </c>
      <c r="J2891" s="2">
        <v>0.19</v>
      </c>
      <c r="K2891" s="2">
        <v>0.2</v>
      </c>
      <c r="L2891" s="2">
        <v>0.21</v>
      </c>
      <c r="M2891" s="2"/>
    </row>
    <row r="2892" spans="1:13" ht="14.45" x14ac:dyDescent="0.3">
      <c r="A2892">
        <v>17</v>
      </c>
      <c r="C2892" t="str">
        <f t="shared" si="439"/>
        <v>ODS17«</v>
      </c>
      <c r="D2892" s="8" t="s">
        <v>12</v>
      </c>
      <c r="E2892" s="8"/>
      <c r="F2892" s="2">
        <v>0.13</v>
      </c>
      <c r="G2892" s="2">
        <v>0.14000000000000001</v>
      </c>
      <c r="H2892" s="2">
        <v>0.15</v>
      </c>
      <c r="I2892" s="2">
        <v>0.19</v>
      </c>
      <c r="J2892" s="2">
        <v>0.16</v>
      </c>
      <c r="K2892" s="2">
        <v>0.16</v>
      </c>
      <c r="L2892" s="2">
        <v>0.13</v>
      </c>
      <c r="M2892" s="2"/>
    </row>
    <row r="2893" spans="1:13" ht="14.45" x14ac:dyDescent="0.3">
      <c r="A2893">
        <v>17</v>
      </c>
      <c r="C2893" t="str">
        <f t="shared" si="439"/>
        <v>ODS17«</v>
      </c>
      <c r="D2893" s="8" t="s">
        <v>13</v>
      </c>
      <c r="E2893" s="8"/>
      <c r="F2893" s="2">
        <v>0.54</v>
      </c>
      <c r="G2893" s="2">
        <v>0.59</v>
      </c>
      <c r="H2893" s="2">
        <v>0.55000000000000004</v>
      </c>
      <c r="I2893" s="2">
        <v>0.44</v>
      </c>
      <c r="J2893" s="2">
        <v>0.42</v>
      </c>
      <c r="K2893" s="2">
        <v>0.36</v>
      </c>
      <c r="L2893" s="2">
        <v>0.42</v>
      </c>
      <c r="M2893" s="2"/>
    </row>
    <row r="2894" spans="1:13" ht="14.45" x14ac:dyDescent="0.3">
      <c r="A2894">
        <v>17</v>
      </c>
      <c r="C2894" t="str">
        <f t="shared" si="439"/>
        <v>ODS17«</v>
      </c>
      <c r="D2894" s="8" t="s">
        <v>14</v>
      </c>
      <c r="E2894" s="8"/>
      <c r="F2894" s="2">
        <v>0.41</v>
      </c>
      <c r="G2894" s="2">
        <v>0.37</v>
      </c>
      <c r="H2894" s="2">
        <v>0.37</v>
      </c>
      <c r="I2894" s="2">
        <v>0.38</v>
      </c>
      <c r="J2894" s="2">
        <v>0.43</v>
      </c>
      <c r="K2894" s="2">
        <v>0.43</v>
      </c>
      <c r="L2894" s="2">
        <v>0.44</v>
      </c>
      <c r="M2894" s="2"/>
    </row>
    <row r="2895" spans="1:13" ht="14.45" x14ac:dyDescent="0.3">
      <c r="A2895">
        <v>17</v>
      </c>
      <c r="C2895" t="str">
        <f t="shared" si="439"/>
        <v>ODS17«</v>
      </c>
      <c r="D2895" s="8" t="s">
        <v>15</v>
      </c>
      <c r="E2895" s="8"/>
      <c r="F2895" s="2">
        <v>0.1</v>
      </c>
      <c r="G2895" s="2">
        <v>0.11</v>
      </c>
      <c r="H2895" s="2">
        <v>0.12</v>
      </c>
      <c r="I2895" s="2">
        <v>0.19</v>
      </c>
      <c r="J2895" s="2">
        <v>0.16</v>
      </c>
      <c r="K2895" s="2">
        <v>0.13</v>
      </c>
      <c r="L2895" s="2">
        <v>0.14000000000000001</v>
      </c>
      <c r="M2895" s="2"/>
    </row>
    <row r="2896" spans="1:13" ht="14.45" x14ac:dyDescent="0.3">
      <c r="A2896">
        <v>17</v>
      </c>
      <c r="C2896" t="str">
        <f t="shared" si="439"/>
        <v>ODS17«</v>
      </c>
      <c r="D2896" s="8" t="s">
        <v>16</v>
      </c>
      <c r="E2896" s="8"/>
      <c r="F2896" s="2">
        <v>0.1</v>
      </c>
      <c r="G2896" s="2">
        <v>0.11</v>
      </c>
      <c r="H2896" s="2">
        <v>0.13</v>
      </c>
      <c r="I2896" s="2">
        <v>0.17</v>
      </c>
      <c r="J2896" s="2">
        <v>0.11</v>
      </c>
      <c r="K2896" s="2">
        <v>0.21</v>
      </c>
      <c r="L2896" s="2">
        <v>0.22</v>
      </c>
      <c r="M2896" s="2"/>
    </row>
    <row r="2897" spans="1:13" ht="14.45" x14ac:dyDescent="0.3">
      <c r="A2897">
        <v>17</v>
      </c>
      <c r="C2897" t="str">
        <f t="shared" si="439"/>
        <v>ODS17«</v>
      </c>
      <c r="D2897" s="8" t="s">
        <v>17</v>
      </c>
      <c r="E2897" s="8"/>
      <c r="F2897" s="2">
        <v>0.46</v>
      </c>
      <c r="G2897" s="2">
        <v>0.38</v>
      </c>
      <c r="H2897" s="2">
        <v>0.32</v>
      </c>
      <c r="I2897" s="2">
        <v>0.32</v>
      </c>
      <c r="J2897" s="2">
        <v>0.32</v>
      </c>
      <c r="K2897" s="2">
        <v>0.31</v>
      </c>
      <c r="L2897" s="2">
        <v>0.31</v>
      </c>
      <c r="M2897" s="2"/>
    </row>
    <row r="2898" spans="1:13" ht="14.45" x14ac:dyDescent="0.3">
      <c r="A2898">
        <v>17</v>
      </c>
      <c r="C2898" t="str">
        <f t="shared" si="439"/>
        <v>ODS17«</v>
      </c>
      <c r="D2898" s="8" t="s">
        <v>18</v>
      </c>
      <c r="E2898" s="8"/>
      <c r="F2898" s="2">
        <v>0.17</v>
      </c>
      <c r="G2898" s="2">
        <v>0.19</v>
      </c>
      <c r="H2898" s="2">
        <v>0.22</v>
      </c>
      <c r="I2898" s="2">
        <v>0.27</v>
      </c>
      <c r="J2898" s="2">
        <v>0.3</v>
      </c>
      <c r="K2898" s="2">
        <v>0.25</v>
      </c>
      <c r="L2898" s="2">
        <v>0.24</v>
      </c>
      <c r="M2898" s="2"/>
    </row>
    <row r="2899" spans="1:13" ht="14.45" x14ac:dyDescent="0.3">
      <c r="A2899">
        <v>17</v>
      </c>
      <c r="C2899" t="str">
        <f t="shared" si="439"/>
        <v>ODS17«</v>
      </c>
      <c r="D2899" s="8" t="s">
        <v>19</v>
      </c>
      <c r="E2899" s="8"/>
      <c r="F2899" s="2">
        <v>0.08</v>
      </c>
      <c r="G2899" s="2">
        <v>0.08</v>
      </c>
      <c r="H2899" s="2">
        <v>0.09</v>
      </c>
      <c r="I2899" s="2">
        <v>0.11</v>
      </c>
      <c r="J2899" s="2">
        <v>0.11</v>
      </c>
      <c r="K2899" s="2">
        <v>0.1</v>
      </c>
      <c r="L2899" s="2">
        <v>0.1</v>
      </c>
      <c r="M2899" s="2"/>
    </row>
    <row r="2900" spans="1:13" ht="14.45" x14ac:dyDescent="0.3">
      <c r="A2900">
        <v>17</v>
      </c>
      <c r="C2900" t="str">
        <f t="shared" si="439"/>
        <v>ODS17«</v>
      </c>
      <c r="D2900" s="8" t="s">
        <v>20</v>
      </c>
      <c r="E2900" s="8"/>
      <c r="F2900" s="2">
        <v>0.11</v>
      </c>
      <c r="G2900" s="2">
        <v>0.1</v>
      </c>
      <c r="H2900" s="2">
        <v>0.12</v>
      </c>
      <c r="I2900" s="2">
        <v>0.14000000000000001</v>
      </c>
      <c r="J2900" s="2">
        <v>0.13</v>
      </c>
      <c r="K2900" s="2">
        <v>0.12</v>
      </c>
      <c r="L2900" s="2">
        <v>0.11</v>
      </c>
      <c r="M2900" s="2"/>
    </row>
    <row r="2901" spans="1:13" ht="14.45" x14ac:dyDescent="0.3">
      <c r="A2901">
        <v>17</v>
      </c>
      <c r="C2901" t="str">
        <f t="shared" si="439"/>
        <v>ODS17«</v>
      </c>
      <c r="D2901" s="8" t="s">
        <v>21</v>
      </c>
      <c r="E2901" s="8"/>
      <c r="F2901" s="2">
        <v>1</v>
      </c>
      <c r="G2901" s="2">
        <v>1.06</v>
      </c>
      <c r="H2901" s="2">
        <v>0.95</v>
      </c>
      <c r="I2901" s="2">
        <v>1</v>
      </c>
      <c r="J2901" s="2">
        <v>1</v>
      </c>
      <c r="K2901" s="2">
        <v>0.98</v>
      </c>
      <c r="L2901" s="2">
        <v>1.05</v>
      </c>
      <c r="M2901" s="2"/>
    </row>
    <row r="2902" spans="1:13" ht="14.45" x14ac:dyDescent="0.3">
      <c r="A2902">
        <v>17</v>
      </c>
      <c r="C2902" t="str">
        <f t="shared" ref="C2902:C2965" si="440">IF(B2902="","ODS"&amp;A2902&amp;"«","ODS"&amp;A2902&amp;"«"&amp;" e ODS"&amp;B2902&amp;"«")</f>
        <v>ODS17«</v>
      </c>
      <c r="D2902" s="8" t="s">
        <v>22</v>
      </c>
      <c r="E2902" s="8"/>
      <c r="F2902" s="2">
        <v>0.2</v>
      </c>
      <c r="G2902" s="2">
        <v>0.2</v>
      </c>
      <c r="H2902" s="2">
        <v>0.17</v>
      </c>
      <c r="I2902" s="2">
        <v>0.2</v>
      </c>
      <c r="J2902" s="2">
        <v>0.21</v>
      </c>
      <c r="K2902" s="2">
        <v>0.25</v>
      </c>
      <c r="L2902" s="2">
        <v>0.28999999999999998</v>
      </c>
      <c r="M2902" s="2"/>
    </row>
    <row r="2903" spans="1:13" ht="14.45" x14ac:dyDescent="0.3">
      <c r="A2903">
        <v>17</v>
      </c>
      <c r="C2903" t="str">
        <f t="shared" si="440"/>
        <v>ODS17«</v>
      </c>
      <c r="D2903" s="8" t="s">
        <v>23</v>
      </c>
      <c r="E2903" s="8"/>
      <c r="F2903" s="2">
        <v>0.67</v>
      </c>
      <c r="G2903" s="2">
        <v>0.64</v>
      </c>
      <c r="H2903" s="2">
        <v>0.75</v>
      </c>
      <c r="I2903" s="2">
        <v>0.65</v>
      </c>
      <c r="J2903" s="2">
        <v>0.6</v>
      </c>
      <c r="K2903" s="2">
        <v>0.62</v>
      </c>
      <c r="L2903" s="2">
        <v>0.59</v>
      </c>
      <c r="M2903" s="2"/>
    </row>
    <row r="2904" spans="1:13" ht="14.45" x14ac:dyDescent="0.3">
      <c r="A2904">
        <v>17</v>
      </c>
      <c r="C2904" t="str">
        <f t="shared" si="440"/>
        <v>ODS17«</v>
      </c>
      <c r="D2904" s="8" t="s">
        <v>24</v>
      </c>
      <c r="E2904" s="8"/>
      <c r="F2904" s="2">
        <v>0.1</v>
      </c>
      <c r="G2904" s="2">
        <v>0.09</v>
      </c>
      <c r="H2904" s="2">
        <v>0.1</v>
      </c>
      <c r="I2904" s="2">
        <v>0.15</v>
      </c>
      <c r="J2904" s="2">
        <v>0.13</v>
      </c>
      <c r="K2904" s="2">
        <v>0.14000000000000001</v>
      </c>
      <c r="L2904" s="2">
        <v>0.12</v>
      </c>
      <c r="M2904" s="2"/>
    </row>
    <row r="2905" spans="1:13" ht="14.45" x14ac:dyDescent="0.3">
      <c r="A2905">
        <v>17</v>
      </c>
      <c r="C2905" t="str">
        <f t="shared" si="440"/>
        <v>ODS17«</v>
      </c>
      <c r="D2905" s="8" t="s">
        <v>25</v>
      </c>
      <c r="E2905" s="8"/>
      <c r="F2905" s="2">
        <v>0.23</v>
      </c>
      <c r="G2905" s="2">
        <v>0.19</v>
      </c>
      <c r="H2905" s="2">
        <v>0.16</v>
      </c>
      <c r="I2905" s="2">
        <v>0.17</v>
      </c>
      <c r="J2905" s="2">
        <v>0.18</v>
      </c>
      <c r="K2905" s="2">
        <v>0.18</v>
      </c>
      <c r="L2905" s="2">
        <v>0.16</v>
      </c>
      <c r="M2905" s="2"/>
    </row>
    <row r="2906" spans="1:13" ht="14.45" x14ac:dyDescent="0.3">
      <c r="A2906">
        <v>17</v>
      </c>
      <c r="C2906" t="str">
        <f t="shared" si="440"/>
        <v>ODS17«</v>
      </c>
      <c r="D2906" s="8" t="s">
        <v>26</v>
      </c>
      <c r="E2906" s="8"/>
      <c r="F2906" s="2">
        <v>0.11</v>
      </c>
      <c r="G2906" s="2">
        <v>0.11</v>
      </c>
      <c r="H2906" s="2">
        <v>0.12</v>
      </c>
      <c r="I2906" s="2">
        <v>0.14000000000000001</v>
      </c>
      <c r="J2906" s="2">
        <v>0.15</v>
      </c>
      <c r="K2906" s="2">
        <v>0.13</v>
      </c>
      <c r="L2906" s="2">
        <v>0.13</v>
      </c>
      <c r="M2906" s="2"/>
    </row>
    <row r="2907" spans="1:13" ht="14.45" x14ac:dyDescent="0.3">
      <c r="A2907">
        <v>17</v>
      </c>
      <c r="C2907" t="str">
        <f t="shared" si="440"/>
        <v>ODS17«</v>
      </c>
      <c r="D2907" s="8" t="s">
        <v>27</v>
      </c>
      <c r="E2907" s="8"/>
      <c r="F2907" s="2">
        <v>7.0000000000000007E-2</v>
      </c>
      <c r="G2907" s="2">
        <v>0.11</v>
      </c>
      <c r="H2907" s="2">
        <v>0.09</v>
      </c>
      <c r="I2907" s="2">
        <v>0.11</v>
      </c>
      <c r="J2907" s="2">
        <v>0.11</v>
      </c>
      <c r="K2907" s="2">
        <v>0.11</v>
      </c>
      <c r="L2907" s="2">
        <v>0.1</v>
      </c>
      <c r="M2907" s="2"/>
    </row>
    <row r="2908" spans="1:13" ht="14.45" x14ac:dyDescent="0.3">
      <c r="A2908">
        <v>17</v>
      </c>
      <c r="C2908" t="str">
        <f t="shared" si="440"/>
        <v>ODS17«</v>
      </c>
      <c r="D2908" s="8" t="s">
        <v>28</v>
      </c>
      <c r="E2908" s="8"/>
      <c r="F2908" s="2">
        <v>1.01</v>
      </c>
      <c r="G2908" s="2">
        <v>1.0900000000000001</v>
      </c>
      <c r="H2908" s="2">
        <v>1.4</v>
      </c>
      <c r="I2908" s="2">
        <v>0.94</v>
      </c>
      <c r="J2908" s="2">
        <v>1.02</v>
      </c>
      <c r="K2908" s="2">
        <v>1.07</v>
      </c>
      <c r="L2908" s="2">
        <v>0.99</v>
      </c>
      <c r="M2908" s="2"/>
    </row>
    <row r="2909" spans="1:13" ht="14.45" x14ac:dyDescent="0.3">
      <c r="A2909">
        <v>17</v>
      </c>
      <c r="C2909" t="str">
        <f t="shared" si="440"/>
        <v>ODS17«</v>
      </c>
      <c r="D2909" s="8" t="s">
        <v>29</v>
      </c>
      <c r="E2909" s="8"/>
      <c r="F2909" s="2">
        <v>0.38</v>
      </c>
      <c r="G2909" s="2">
        <v>0.38</v>
      </c>
      <c r="H2909" s="2">
        <v>0.42</v>
      </c>
      <c r="I2909" s="2">
        <v>0.49</v>
      </c>
      <c r="J2909" s="2">
        <v>0.46</v>
      </c>
      <c r="K2909" s="2">
        <v>0.43</v>
      </c>
      <c r="L2909" s="2">
        <v>0.41</v>
      </c>
      <c r="M2909" s="2"/>
    </row>
    <row r="2910" spans="1:13" ht="14.45" x14ac:dyDescent="0.3">
      <c r="A2910">
        <v>17</v>
      </c>
      <c r="C2910" t="str">
        <f t="shared" si="440"/>
        <v>ODS17«</v>
      </c>
      <c r="D2910" s="7" t="s">
        <v>99</v>
      </c>
      <c r="E2910" s="7"/>
      <c r="F2910" s="2"/>
      <c r="G2910" s="2"/>
      <c r="H2910" s="2"/>
      <c r="I2910" s="2"/>
      <c r="J2910" s="2"/>
      <c r="K2910" s="2"/>
      <c r="L2910" s="2"/>
      <c r="M2910" s="2"/>
    </row>
    <row r="2911" spans="1:13" ht="14.45" x14ac:dyDescent="0.3">
      <c r="A2911">
        <v>17</v>
      </c>
      <c r="C2911" t="str">
        <f t="shared" si="440"/>
        <v>ODS17«</v>
      </c>
      <c r="D2911" s="8" t="s">
        <v>2</v>
      </c>
      <c r="E2911" s="8"/>
      <c r="F2911" s="2">
        <v>5.36</v>
      </c>
      <c r="G2911" s="2">
        <v>5.2</v>
      </c>
      <c r="H2911" s="2">
        <v>4.95</v>
      </c>
      <c r="I2911" s="2">
        <v>4.76</v>
      </c>
      <c r="J2911" s="2">
        <v>4.6100000000000003</v>
      </c>
      <c r="K2911" s="2">
        <v>4.45</v>
      </c>
      <c r="L2911" s="2">
        <v>4.3899999999999997</v>
      </c>
      <c r="M2911" s="2"/>
    </row>
    <row r="2912" spans="1:13" ht="14.45" x14ac:dyDescent="0.3">
      <c r="A2912">
        <v>17</v>
      </c>
      <c r="C2912" t="str">
        <f t="shared" si="440"/>
        <v>ODS17«</v>
      </c>
      <c r="D2912" s="8" t="s">
        <v>3</v>
      </c>
      <c r="E2912" s="8"/>
      <c r="F2912" s="2">
        <v>5.58</v>
      </c>
      <c r="G2912" s="2">
        <v>5.59</v>
      </c>
      <c r="H2912" s="2">
        <v>5.51</v>
      </c>
      <c r="I2912" s="2">
        <v>5.61</v>
      </c>
      <c r="J2912" s="2">
        <v>5.71</v>
      </c>
      <c r="K2912" s="2">
        <v>5.43</v>
      </c>
      <c r="L2912" s="2">
        <v>5.4</v>
      </c>
      <c r="M2912" s="2"/>
    </row>
    <row r="2913" spans="1:13" ht="14.45" x14ac:dyDescent="0.3">
      <c r="A2913">
        <v>17</v>
      </c>
      <c r="C2913" t="str">
        <f t="shared" si="440"/>
        <v>ODS17«</v>
      </c>
      <c r="D2913" s="8" t="s">
        <v>4</v>
      </c>
      <c r="E2913" s="8"/>
      <c r="F2913" s="2">
        <v>5.48</v>
      </c>
      <c r="G2913" s="2">
        <v>5.57</v>
      </c>
      <c r="H2913" s="2">
        <v>5.66</v>
      </c>
      <c r="I2913" s="2">
        <v>6.03</v>
      </c>
      <c r="J2913" s="2">
        <v>6.02</v>
      </c>
      <c r="K2913" s="2">
        <v>6.02</v>
      </c>
      <c r="L2913" s="2">
        <v>6.05</v>
      </c>
      <c r="M2913" s="2"/>
    </row>
    <row r="2914" spans="1:13" ht="14.45" x14ac:dyDescent="0.3">
      <c r="A2914">
        <v>17</v>
      </c>
      <c r="C2914" t="str">
        <f t="shared" si="440"/>
        <v>ODS17«</v>
      </c>
      <c r="D2914" s="8" t="s">
        <v>5</v>
      </c>
      <c r="E2914" s="8"/>
      <c r="F2914" s="2">
        <v>10.28</v>
      </c>
      <c r="G2914" s="2">
        <v>9.91</v>
      </c>
      <c r="H2914" s="2">
        <v>10.81</v>
      </c>
      <c r="I2914" s="2">
        <v>10.01</v>
      </c>
      <c r="J2914" s="2">
        <v>9.8000000000000007</v>
      </c>
      <c r="K2914" s="2">
        <v>9.8000000000000007</v>
      </c>
      <c r="L2914" s="2">
        <v>10.28</v>
      </c>
      <c r="M2914" s="2"/>
    </row>
    <row r="2915" spans="1:13" ht="14.45" x14ac:dyDescent="0.3">
      <c r="A2915">
        <v>17</v>
      </c>
      <c r="C2915" t="str">
        <f t="shared" si="440"/>
        <v>ODS17«</v>
      </c>
      <c r="D2915" s="8" t="s">
        <v>6</v>
      </c>
      <c r="E2915" s="8"/>
      <c r="F2915" s="2">
        <v>8.56</v>
      </c>
      <c r="G2915" s="2">
        <v>9.09</v>
      </c>
      <c r="H2915" s="2">
        <v>9.17</v>
      </c>
      <c r="I2915" s="2">
        <v>9.0500000000000007</v>
      </c>
      <c r="J2915" s="2">
        <v>9.07</v>
      </c>
      <c r="K2915" s="2">
        <v>8.74</v>
      </c>
      <c r="L2915" s="2">
        <v>7.3</v>
      </c>
      <c r="M2915" s="2"/>
    </row>
    <row r="2916" spans="1:13" ht="14.45" x14ac:dyDescent="0.3">
      <c r="A2916">
        <v>17</v>
      </c>
      <c r="C2916" t="str">
        <f t="shared" si="440"/>
        <v>ODS17«</v>
      </c>
      <c r="D2916" s="8" t="s">
        <v>7</v>
      </c>
      <c r="E2916" s="8"/>
      <c r="F2916" s="2">
        <v>7.78</v>
      </c>
      <c r="G2916" s="2">
        <v>8.64</v>
      </c>
      <c r="H2916" s="2">
        <v>9.09</v>
      </c>
      <c r="I2916" s="2">
        <v>9.2899999999999991</v>
      </c>
      <c r="J2916" s="2">
        <v>9.3800000000000008</v>
      </c>
      <c r="K2916" s="2">
        <v>9.36</v>
      </c>
      <c r="L2916" s="2">
        <v>9.1999999999999993</v>
      </c>
      <c r="M2916" s="2"/>
    </row>
    <row r="2917" spans="1:13" ht="14.45" x14ac:dyDescent="0.3">
      <c r="A2917">
        <v>17</v>
      </c>
      <c r="C2917" t="str">
        <f t="shared" si="440"/>
        <v>ODS17«</v>
      </c>
      <c r="D2917" s="8" t="s">
        <v>8</v>
      </c>
      <c r="E2917" s="8"/>
      <c r="F2917" s="2">
        <v>8.9499999999999993</v>
      </c>
      <c r="G2917" s="2">
        <v>8.17</v>
      </c>
      <c r="H2917" s="2">
        <v>8.57</v>
      </c>
      <c r="I2917" s="2">
        <v>8.5500000000000007</v>
      </c>
      <c r="J2917" s="2">
        <v>8.02</v>
      </c>
      <c r="K2917" s="2">
        <v>8.16</v>
      </c>
      <c r="L2917" s="2">
        <v>7.1</v>
      </c>
      <c r="M2917" s="2"/>
    </row>
    <row r="2918" spans="1:13" ht="14.45" x14ac:dyDescent="0.3">
      <c r="A2918">
        <v>17</v>
      </c>
      <c r="C2918" t="str">
        <f t="shared" si="440"/>
        <v>ODS17«</v>
      </c>
      <c r="D2918" s="8" t="s">
        <v>9</v>
      </c>
      <c r="E2918" s="8"/>
      <c r="F2918" s="2">
        <v>8.16</v>
      </c>
      <c r="G2918" s="2">
        <v>7.98</v>
      </c>
      <c r="H2918" s="2">
        <v>7.7</v>
      </c>
      <c r="I2918" s="2">
        <v>7.55</v>
      </c>
      <c r="J2918" s="2">
        <v>7.49</v>
      </c>
      <c r="K2918" s="2">
        <v>7.22</v>
      </c>
      <c r="L2918" s="2">
        <v>6.96</v>
      </c>
      <c r="M2918" s="2"/>
    </row>
    <row r="2919" spans="1:13" ht="14.45" x14ac:dyDescent="0.3">
      <c r="A2919">
        <v>17</v>
      </c>
      <c r="C2919" t="str">
        <f t="shared" si="440"/>
        <v>ODS17«</v>
      </c>
      <c r="D2919" s="8" t="s">
        <v>10</v>
      </c>
      <c r="E2919" s="8"/>
      <c r="F2919" s="2">
        <v>10.45</v>
      </c>
      <c r="G2919" s="2">
        <v>10.31</v>
      </c>
      <c r="H2919" s="2">
        <v>10.34</v>
      </c>
      <c r="I2919" s="2">
        <v>10.31</v>
      </c>
      <c r="J2919" s="2">
        <v>9.9</v>
      </c>
      <c r="K2919" s="2">
        <v>9.1199999999999992</v>
      </c>
      <c r="L2919" s="2">
        <v>8.86</v>
      </c>
      <c r="M2919" s="2"/>
    </row>
    <row r="2920" spans="1:13" ht="14.45" x14ac:dyDescent="0.3">
      <c r="A2920">
        <v>17</v>
      </c>
      <c r="C2920" t="str">
        <f t="shared" si="440"/>
        <v>ODS17«</v>
      </c>
      <c r="D2920" s="8" t="s">
        <v>11</v>
      </c>
      <c r="E2920" s="8"/>
      <c r="F2920" s="2">
        <v>5.8</v>
      </c>
      <c r="G2920" s="2">
        <v>5.52</v>
      </c>
      <c r="H2920" s="2">
        <v>5.7</v>
      </c>
      <c r="I2920" s="2">
        <v>5.54</v>
      </c>
      <c r="J2920" s="2">
        <v>5.42</v>
      </c>
      <c r="K2920" s="2">
        <v>5.28</v>
      </c>
      <c r="L2920" s="2">
        <v>5.0999999999999996</v>
      </c>
      <c r="M2920" s="2"/>
    </row>
    <row r="2921" spans="1:13" ht="14.45" x14ac:dyDescent="0.3">
      <c r="A2921">
        <v>17</v>
      </c>
      <c r="C2921" t="str">
        <f t="shared" si="440"/>
        <v>ODS17«</v>
      </c>
      <c r="D2921" s="8" t="s">
        <v>12</v>
      </c>
      <c r="E2921" s="8"/>
      <c r="F2921" s="2">
        <v>8.09</v>
      </c>
      <c r="G2921" s="2">
        <v>8.27</v>
      </c>
      <c r="H2921" s="2">
        <v>8.19</v>
      </c>
      <c r="I2921" s="2">
        <v>8.85</v>
      </c>
      <c r="J2921" s="2">
        <v>8.7799999999999994</v>
      </c>
      <c r="K2921" s="2">
        <v>8.31</v>
      </c>
      <c r="L2921" s="2">
        <v>9.57</v>
      </c>
      <c r="M2921" s="2"/>
    </row>
    <row r="2922" spans="1:13" ht="14.45" x14ac:dyDescent="0.3">
      <c r="A2922">
        <v>17</v>
      </c>
      <c r="C2922" t="str">
        <f t="shared" si="440"/>
        <v>ODS17«</v>
      </c>
      <c r="D2922" s="8" t="s">
        <v>13</v>
      </c>
      <c r="E2922" s="8"/>
      <c r="F2922" s="2">
        <v>6.71</v>
      </c>
      <c r="G2922" s="2">
        <v>6.62</v>
      </c>
      <c r="H2922" s="2">
        <v>6.65</v>
      </c>
      <c r="I2922" s="2">
        <v>7.05</v>
      </c>
      <c r="J2922" s="2">
        <v>6.9</v>
      </c>
      <c r="K2922" s="2">
        <v>6.92</v>
      </c>
      <c r="L2922" s="2">
        <v>6.63</v>
      </c>
      <c r="M2922" s="2"/>
    </row>
    <row r="2923" spans="1:13" ht="14.45" x14ac:dyDescent="0.3">
      <c r="A2923">
        <v>17</v>
      </c>
      <c r="C2923" t="str">
        <f t="shared" si="440"/>
        <v>ODS17«</v>
      </c>
      <c r="D2923" s="8" t="s">
        <v>14</v>
      </c>
      <c r="E2923" s="8"/>
      <c r="F2923" s="2">
        <v>4.45</v>
      </c>
      <c r="G2923" s="2">
        <v>4.45</v>
      </c>
      <c r="H2923" s="2">
        <v>4.7300000000000004</v>
      </c>
      <c r="I2923" s="2">
        <v>4.91</v>
      </c>
      <c r="J2923" s="2">
        <v>4.9800000000000004</v>
      </c>
      <c r="K2923" s="2">
        <v>5.13</v>
      </c>
      <c r="L2923" s="2">
        <v>5.09</v>
      </c>
      <c r="M2923" s="2"/>
    </row>
    <row r="2924" spans="1:13" ht="14.45" x14ac:dyDescent="0.3">
      <c r="A2924">
        <v>17</v>
      </c>
      <c r="C2924" t="str">
        <f t="shared" si="440"/>
        <v>ODS17«</v>
      </c>
      <c r="D2924" s="8" t="s">
        <v>15</v>
      </c>
      <c r="E2924" s="8"/>
      <c r="F2924" s="2">
        <v>10.199999999999999</v>
      </c>
      <c r="G2924" s="2">
        <v>10.29</v>
      </c>
      <c r="H2924" s="2">
        <v>10.46</v>
      </c>
      <c r="I2924" s="2">
        <v>9.82</v>
      </c>
      <c r="J2924" s="2">
        <v>10.24</v>
      </c>
      <c r="K2924" s="2">
        <v>9.49</v>
      </c>
      <c r="L2924" s="2">
        <v>9.7799999999999994</v>
      </c>
      <c r="M2924" s="2"/>
    </row>
    <row r="2925" spans="1:13" ht="14.45" x14ac:dyDescent="0.3">
      <c r="A2925">
        <v>17</v>
      </c>
      <c r="C2925" t="str">
        <f t="shared" si="440"/>
        <v>ODS17«</v>
      </c>
      <c r="D2925" s="8" t="s">
        <v>16</v>
      </c>
      <c r="E2925" s="8"/>
      <c r="F2925" s="2">
        <v>6.32</v>
      </c>
      <c r="G2925" s="2">
        <v>6.26</v>
      </c>
      <c r="H2925" s="2">
        <v>6.37</v>
      </c>
      <c r="I2925" s="2">
        <v>6.47</v>
      </c>
      <c r="J2925" s="2">
        <v>6.43</v>
      </c>
      <c r="K2925" s="2">
        <v>6.16</v>
      </c>
      <c r="L2925" s="2">
        <v>6.19</v>
      </c>
      <c r="M2925" s="2"/>
    </row>
    <row r="2926" spans="1:13" ht="14.45" x14ac:dyDescent="0.3">
      <c r="A2926">
        <v>17</v>
      </c>
      <c r="C2926" t="str">
        <f t="shared" si="440"/>
        <v>ODS17«</v>
      </c>
      <c r="D2926" s="8" t="s">
        <v>17</v>
      </c>
      <c r="E2926" s="8"/>
      <c r="F2926" s="2">
        <v>8.5399999999999991</v>
      </c>
      <c r="G2926" s="2">
        <v>8.27</v>
      </c>
      <c r="H2926" s="2">
        <v>8.09</v>
      </c>
      <c r="I2926" s="2">
        <v>7.97</v>
      </c>
      <c r="J2926" s="2">
        <v>7.73</v>
      </c>
      <c r="K2926" s="2">
        <v>6.96</v>
      </c>
      <c r="L2926" s="2">
        <v>6.37</v>
      </c>
      <c r="M2926" s="2"/>
    </row>
    <row r="2927" spans="1:13" ht="14.45" x14ac:dyDescent="0.3">
      <c r="A2927">
        <v>17</v>
      </c>
      <c r="C2927" t="str">
        <f t="shared" si="440"/>
        <v>ODS17«</v>
      </c>
      <c r="D2927" s="8" t="s">
        <v>18</v>
      </c>
      <c r="E2927" s="8"/>
      <c r="F2927" s="2">
        <v>7.93</v>
      </c>
      <c r="G2927" s="2">
        <v>8.32</v>
      </c>
      <c r="H2927" s="2">
        <v>7.92</v>
      </c>
      <c r="I2927" s="2">
        <v>8.33</v>
      </c>
      <c r="J2927" s="2">
        <v>7.99</v>
      </c>
      <c r="K2927" s="2">
        <v>7.94</v>
      </c>
      <c r="L2927" s="2">
        <v>7.76</v>
      </c>
      <c r="M2927" s="2"/>
    </row>
    <row r="2928" spans="1:13" ht="14.45" x14ac:dyDescent="0.3">
      <c r="A2928">
        <v>17</v>
      </c>
      <c r="C2928" t="str">
        <f t="shared" si="440"/>
        <v>ODS17«</v>
      </c>
      <c r="D2928" s="8" t="s">
        <v>19</v>
      </c>
      <c r="E2928" s="8"/>
      <c r="F2928" s="2">
        <v>10.81</v>
      </c>
      <c r="G2928" s="2">
        <v>11.28</v>
      </c>
      <c r="H2928" s="2">
        <v>11.75</v>
      </c>
      <c r="I2928" s="2">
        <v>11.66</v>
      </c>
      <c r="J2928" s="2">
        <v>11.23</v>
      </c>
      <c r="K2928" s="2">
        <v>10.88</v>
      </c>
      <c r="L2928" s="2">
        <v>9.59</v>
      </c>
      <c r="M2928" s="2"/>
    </row>
    <row r="2929" spans="1:13" ht="14.45" x14ac:dyDescent="0.3">
      <c r="A2929">
        <v>17</v>
      </c>
      <c r="C2929" t="str">
        <f t="shared" si="440"/>
        <v>ODS17«</v>
      </c>
      <c r="D2929" s="8" t="s">
        <v>20</v>
      </c>
      <c r="E2929" s="8"/>
      <c r="F2929" s="2">
        <v>6.23</v>
      </c>
      <c r="G2929" s="2">
        <v>6.31</v>
      </c>
      <c r="H2929" s="2">
        <v>6.4</v>
      </c>
      <c r="I2929" s="2">
        <v>6.48</v>
      </c>
      <c r="J2929" s="2">
        <v>6.48</v>
      </c>
      <c r="K2929" s="2">
        <v>6.59</v>
      </c>
      <c r="L2929" s="2">
        <v>6.27</v>
      </c>
      <c r="M2929" s="2"/>
    </row>
    <row r="2930" spans="1:13" ht="14.45" x14ac:dyDescent="0.3">
      <c r="A2930">
        <v>17</v>
      </c>
      <c r="C2930" t="str">
        <f t="shared" si="440"/>
        <v>ODS17«</v>
      </c>
      <c r="D2930" s="8" t="s">
        <v>21</v>
      </c>
      <c r="E2930" s="8"/>
      <c r="F2930" s="2">
        <v>5.66</v>
      </c>
      <c r="G2930" s="2">
        <v>5.23</v>
      </c>
      <c r="H2930" s="2">
        <v>5.0599999999999996</v>
      </c>
      <c r="I2930" s="2">
        <v>4.67</v>
      </c>
      <c r="J2930" s="2">
        <v>4.47</v>
      </c>
      <c r="K2930" s="2">
        <v>4.32</v>
      </c>
      <c r="L2930" s="2">
        <v>4.4000000000000004</v>
      </c>
      <c r="M2930" s="2"/>
    </row>
    <row r="2931" spans="1:13" ht="14.45" x14ac:dyDescent="0.3">
      <c r="A2931">
        <v>17</v>
      </c>
      <c r="C2931" t="str">
        <f t="shared" si="440"/>
        <v>ODS17«</v>
      </c>
      <c r="D2931" s="8" t="s">
        <v>22</v>
      </c>
      <c r="E2931" s="8"/>
      <c r="F2931" s="2">
        <v>8.24</v>
      </c>
      <c r="G2931" s="2">
        <v>8.6999999999999993</v>
      </c>
      <c r="H2931" s="2">
        <v>9.1199999999999992</v>
      </c>
      <c r="I2931" s="2">
        <v>8.59</v>
      </c>
      <c r="J2931" s="2">
        <v>8.4</v>
      </c>
      <c r="K2931" s="2">
        <v>8.1999999999999993</v>
      </c>
      <c r="L2931" s="2">
        <v>8.25</v>
      </c>
      <c r="M2931" s="2"/>
    </row>
    <row r="2932" spans="1:13" ht="14.45" x14ac:dyDescent="0.3">
      <c r="A2932">
        <v>17</v>
      </c>
      <c r="C2932" t="str">
        <f t="shared" si="440"/>
        <v>ODS17«</v>
      </c>
      <c r="D2932" s="8" t="s">
        <v>23</v>
      </c>
      <c r="E2932" s="8"/>
      <c r="F2932" s="2">
        <v>9.0500000000000007</v>
      </c>
      <c r="G2932" s="2">
        <v>8.93</v>
      </c>
      <c r="H2932" s="2">
        <v>8.99</v>
      </c>
      <c r="I2932" s="2">
        <v>8.73</v>
      </c>
      <c r="J2932" s="2">
        <v>8.6300000000000008</v>
      </c>
      <c r="K2932" s="2">
        <v>8.6199999999999992</v>
      </c>
      <c r="L2932" s="2">
        <v>8.61</v>
      </c>
      <c r="M2932" s="2"/>
    </row>
    <row r="2933" spans="1:13" ht="14.45" x14ac:dyDescent="0.3">
      <c r="A2933">
        <v>17</v>
      </c>
      <c r="C2933" t="str">
        <f t="shared" si="440"/>
        <v>ODS17«</v>
      </c>
      <c r="D2933" s="8" t="s">
        <v>24</v>
      </c>
      <c r="E2933" s="8"/>
      <c r="F2933" s="2">
        <v>7.55</v>
      </c>
      <c r="G2933" s="2">
        <v>8.0500000000000007</v>
      </c>
      <c r="H2933" s="2">
        <v>8.17</v>
      </c>
      <c r="I2933" s="2">
        <v>8.11</v>
      </c>
      <c r="J2933" s="2">
        <v>7.85</v>
      </c>
      <c r="K2933" s="2">
        <v>7.7</v>
      </c>
      <c r="L2933" s="2">
        <v>7.51</v>
      </c>
      <c r="M2933" s="2"/>
    </row>
    <row r="2934" spans="1:13" ht="14.45" x14ac:dyDescent="0.3">
      <c r="A2934">
        <v>17</v>
      </c>
      <c r="C2934" t="str">
        <f t="shared" si="440"/>
        <v>ODS17«</v>
      </c>
      <c r="D2934" s="8" t="s">
        <v>25</v>
      </c>
      <c r="E2934" s="8"/>
      <c r="F2934" s="2">
        <v>6.49</v>
      </c>
      <c r="G2934" s="2">
        <v>6.65</v>
      </c>
      <c r="H2934" s="2">
        <v>7.03</v>
      </c>
      <c r="I2934" s="2">
        <v>7.59</v>
      </c>
      <c r="J2934" s="2">
        <v>7.56</v>
      </c>
      <c r="K2934" s="2">
        <v>7.41</v>
      </c>
      <c r="L2934" s="2">
        <v>7.33</v>
      </c>
      <c r="M2934" s="2"/>
    </row>
    <row r="2935" spans="1:13" ht="14.45" x14ac:dyDescent="0.3">
      <c r="A2935">
        <v>17</v>
      </c>
      <c r="C2935" t="str">
        <f t="shared" si="440"/>
        <v>ODS17«</v>
      </c>
      <c r="D2935" s="8" t="s">
        <v>26</v>
      </c>
      <c r="E2935" s="8"/>
      <c r="F2935" s="2">
        <v>5.99</v>
      </c>
      <c r="G2935" s="2">
        <v>6.21</v>
      </c>
      <c r="H2935" s="2">
        <v>5.98</v>
      </c>
      <c r="I2935" s="2">
        <v>5.99</v>
      </c>
      <c r="J2935" s="2">
        <v>5.67</v>
      </c>
      <c r="K2935" s="2">
        <v>5.44</v>
      </c>
      <c r="L2935" s="2">
        <v>5.69</v>
      </c>
      <c r="M2935" s="2"/>
    </row>
    <row r="2936" spans="1:13" ht="14.45" x14ac:dyDescent="0.3">
      <c r="A2936">
        <v>17</v>
      </c>
      <c r="C2936" t="str">
        <f t="shared" si="440"/>
        <v>ODS17«</v>
      </c>
      <c r="D2936" s="8" t="s">
        <v>27</v>
      </c>
      <c r="E2936" s="8"/>
      <c r="F2936" s="2">
        <v>7.52</v>
      </c>
      <c r="G2936" s="2">
        <v>8.66</v>
      </c>
      <c r="H2936" s="2">
        <v>8.7899999999999991</v>
      </c>
      <c r="I2936" s="2">
        <v>9.27</v>
      </c>
      <c r="J2936" s="2">
        <v>7.78</v>
      </c>
      <c r="K2936" s="2">
        <v>7.59</v>
      </c>
      <c r="L2936" s="2">
        <v>8.14</v>
      </c>
      <c r="M2936" s="2"/>
    </row>
    <row r="2937" spans="1:13" ht="14.45" x14ac:dyDescent="0.3">
      <c r="A2937">
        <v>17</v>
      </c>
      <c r="C2937" t="str">
        <f t="shared" si="440"/>
        <v>ODS17«</v>
      </c>
      <c r="D2937" s="8" t="s">
        <v>28</v>
      </c>
      <c r="E2937" s="8"/>
      <c r="F2937" s="2">
        <v>5.46</v>
      </c>
      <c r="G2937" s="2">
        <v>5.16</v>
      </c>
      <c r="H2937" s="2">
        <v>5.05</v>
      </c>
      <c r="I2937" s="2">
        <v>5.03</v>
      </c>
      <c r="J2937" s="2">
        <v>4.8</v>
      </c>
      <c r="K2937" s="2">
        <v>4.76</v>
      </c>
      <c r="L2937" s="2">
        <v>4.78</v>
      </c>
      <c r="M2937" s="2"/>
    </row>
    <row r="2938" spans="1:13" ht="14.45" x14ac:dyDescent="0.3">
      <c r="A2938">
        <v>17</v>
      </c>
      <c r="C2938" t="str">
        <f t="shared" si="440"/>
        <v>ODS17«</v>
      </c>
      <c r="D2938" s="8" t="s">
        <v>29</v>
      </c>
      <c r="E2938" s="8"/>
      <c r="F2938" s="2">
        <v>6.2</v>
      </c>
      <c r="G2938" s="2">
        <v>6.2</v>
      </c>
      <c r="H2938" s="2">
        <v>6.16</v>
      </c>
      <c r="I2938" s="2">
        <v>6.2</v>
      </c>
      <c r="J2938" s="2">
        <v>6.07</v>
      </c>
      <c r="K2938" s="2">
        <v>6</v>
      </c>
      <c r="L2938" s="2">
        <v>5.91</v>
      </c>
      <c r="M2938" s="2"/>
    </row>
    <row r="2939" spans="1:13" ht="14.45" x14ac:dyDescent="0.3">
      <c r="A2939">
        <v>17</v>
      </c>
      <c r="C2939" t="str">
        <f t="shared" si="440"/>
        <v>ODS17«</v>
      </c>
      <c r="D2939" s="7" t="s">
        <v>98</v>
      </c>
      <c r="E2939" s="7"/>
      <c r="F2939" s="2"/>
      <c r="G2939" s="2"/>
      <c r="H2939" s="2"/>
      <c r="I2939" s="2"/>
      <c r="J2939" s="2"/>
      <c r="K2939" s="2"/>
      <c r="L2939" s="2"/>
      <c r="M2939" s="2"/>
    </row>
    <row r="2940" spans="1:13" ht="14.45" x14ac:dyDescent="0.3">
      <c r="A2940">
        <v>17</v>
      </c>
      <c r="C2940" t="str">
        <f t="shared" si="440"/>
        <v>ODS17«</v>
      </c>
      <c r="D2940" s="8" t="s">
        <v>2</v>
      </c>
      <c r="E2940" s="8"/>
      <c r="F2940" s="2">
        <v>39979</v>
      </c>
      <c r="G2940" s="2">
        <v>39897</v>
      </c>
      <c r="H2940" s="2">
        <v>42926</v>
      </c>
      <c r="I2940" s="2">
        <v>44447</v>
      </c>
      <c r="J2940" s="2">
        <v>47569</v>
      </c>
      <c r="K2940" s="2">
        <v>39879</v>
      </c>
      <c r="L2940" s="2"/>
      <c r="M2940" s="2"/>
    </row>
    <row r="2941" spans="1:13" ht="14.45" x14ac:dyDescent="0.3">
      <c r="A2941">
        <v>17</v>
      </c>
      <c r="C2941" t="str">
        <f t="shared" si="440"/>
        <v>ODS17«</v>
      </c>
      <c r="D2941" s="8" t="s">
        <v>3</v>
      </c>
      <c r="E2941" s="8"/>
      <c r="F2941" s="2">
        <v>786</v>
      </c>
      <c r="G2941" s="2">
        <v>2616</v>
      </c>
      <c r="H2941" s="2">
        <v>4229</v>
      </c>
      <c r="I2941" s="2">
        <v>2936</v>
      </c>
      <c r="J2941" s="2">
        <v>1995</v>
      </c>
      <c r="K2941" s="2">
        <v>2069</v>
      </c>
      <c r="L2941" s="2"/>
      <c r="M2941" s="2"/>
    </row>
    <row r="2942" spans="1:13" ht="14.45" x14ac:dyDescent="0.3">
      <c r="A2942">
        <v>17</v>
      </c>
      <c r="C2942" t="str">
        <f t="shared" si="440"/>
        <v>ODS17«</v>
      </c>
      <c r="D2942" s="8" t="s">
        <v>4</v>
      </c>
      <c r="E2942" s="8"/>
      <c r="F2942" s="2">
        <v>7693</v>
      </c>
      <c r="G2942" s="2">
        <v>6567</v>
      </c>
      <c r="H2942" s="2">
        <v>3276</v>
      </c>
      <c r="I2942" s="2">
        <v>-10328</v>
      </c>
      <c r="J2942" s="2">
        <v>6841</v>
      </c>
      <c r="K2942" s="2">
        <v>3341</v>
      </c>
      <c r="L2942" s="2"/>
      <c r="M2942" s="2"/>
    </row>
    <row r="2943" spans="1:13" ht="14.45" x14ac:dyDescent="0.3">
      <c r="A2943">
        <v>17</v>
      </c>
      <c r="C2943" t="str">
        <f t="shared" si="440"/>
        <v>ODS17«</v>
      </c>
      <c r="D2943" s="8" t="s">
        <v>5</v>
      </c>
      <c r="E2943" s="8"/>
      <c r="F2943" s="2">
        <v>37</v>
      </c>
      <c r="G2943" s="2">
        <v>37</v>
      </c>
      <c r="H2943" s="2"/>
      <c r="I2943" s="2"/>
      <c r="J2943" s="2"/>
      <c r="K2943" s="2"/>
      <c r="L2943" s="2"/>
      <c r="M2943" s="2"/>
    </row>
    <row r="2944" spans="1:13" ht="14.45" x14ac:dyDescent="0.3">
      <c r="A2944">
        <v>17</v>
      </c>
      <c r="C2944" t="str">
        <f t="shared" si="440"/>
        <v>ODS17«</v>
      </c>
      <c r="D2944" s="8" t="s">
        <v>6</v>
      </c>
      <c r="E2944" s="8"/>
      <c r="F2944" s="2"/>
      <c r="G2944" s="2"/>
      <c r="H2944" s="2"/>
      <c r="I2944" s="2"/>
      <c r="J2944" s="2"/>
      <c r="K2944" s="2"/>
      <c r="L2944" s="2"/>
      <c r="M2944" s="2"/>
    </row>
    <row r="2945" spans="1:13" ht="14.45" x14ac:dyDescent="0.3">
      <c r="A2945">
        <v>17</v>
      </c>
      <c r="C2945" t="str">
        <f t="shared" si="440"/>
        <v>ODS17«</v>
      </c>
      <c r="D2945" s="8" t="s">
        <v>7</v>
      </c>
      <c r="E2945" s="8"/>
      <c r="F2945" s="2">
        <v>34</v>
      </c>
      <c r="G2945" s="2"/>
      <c r="H2945" s="2"/>
      <c r="I2945" s="2"/>
      <c r="J2945" s="2"/>
      <c r="K2945" s="2"/>
      <c r="L2945" s="2"/>
      <c r="M2945" s="2"/>
    </row>
    <row r="2946" spans="1:13" ht="14.45" x14ac:dyDescent="0.3">
      <c r="A2946">
        <v>17</v>
      </c>
      <c r="C2946" t="str">
        <f t="shared" si="440"/>
        <v>ODS17«</v>
      </c>
      <c r="D2946" s="8" t="s">
        <v>8</v>
      </c>
      <c r="E2946" s="8"/>
      <c r="F2946" s="2">
        <v>3291</v>
      </c>
      <c r="G2946" s="2">
        <v>3157</v>
      </c>
      <c r="H2946" s="2">
        <v>2642</v>
      </c>
      <c r="I2946" s="2">
        <v>3005</v>
      </c>
      <c r="J2946" s="2">
        <v>5293</v>
      </c>
      <c r="K2946" s="2">
        <v>4847</v>
      </c>
      <c r="L2946" s="2"/>
      <c r="M2946" s="2"/>
    </row>
    <row r="2947" spans="1:13" ht="14.45" x14ac:dyDescent="0.3">
      <c r="A2947">
        <v>17</v>
      </c>
      <c r="C2947" t="str">
        <f t="shared" si="440"/>
        <v>ODS17«</v>
      </c>
      <c r="D2947" s="8" t="s">
        <v>9</v>
      </c>
      <c r="E2947" s="8"/>
      <c r="F2947" s="2">
        <v>65</v>
      </c>
      <c r="G2947" s="2">
        <v>63</v>
      </c>
      <c r="H2947" s="2">
        <v>77</v>
      </c>
      <c r="I2947" s="2">
        <v>96</v>
      </c>
      <c r="J2947" s="2">
        <v>106</v>
      </c>
      <c r="K2947" s="2">
        <v>117</v>
      </c>
      <c r="L2947" s="2"/>
      <c r="M2947" s="2"/>
    </row>
    <row r="2948" spans="1:13" ht="14.45" x14ac:dyDescent="0.3">
      <c r="A2948">
        <v>17</v>
      </c>
      <c r="C2948" t="str">
        <f t="shared" si="440"/>
        <v>ODS17«</v>
      </c>
      <c r="D2948" s="8" t="s">
        <v>10</v>
      </c>
      <c r="E2948" s="8"/>
      <c r="F2948" s="2">
        <v>46</v>
      </c>
      <c r="G2948" s="2">
        <v>46</v>
      </c>
      <c r="H2948" s="2">
        <v>141</v>
      </c>
      <c r="I2948" s="2">
        <v>206</v>
      </c>
      <c r="J2948" s="2">
        <v>20</v>
      </c>
      <c r="K2948" s="2">
        <v>200</v>
      </c>
      <c r="L2948" s="2"/>
      <c r="M2948" s="2"/>
    </row>
    <row r="2949" spans="1:13" ht="14.45" x14ac:dyDescent="0.3">
      <c r="A2949">
        <v>17</v>
      </c>
      <c r="C2949" t="str">
        <f t="shared" si="440"/>
        <v>ODS17«</v>
      </c>
      <c r="D2949" s="8" t="s">
        <v>11</v>
      </c>
      <c r="E2949" s="8"/>
      <c r="F2949" s="2">
        <v>6014</v>
      </c>
      <c r="G2949" s="2">
        <v>10289</v>
      </c>
      <c r="H2949" s="2">
        <v>19866</v>
      </c>
      <c r="I2949" s="2">
        <v>4257</v>
      </c>
      <c r="J2949" s="2">
        <v>7720</v>
      </c>
      <c r="K2949" s="2">
        <v>12237</v>
      </c>
      <c r="L2949" s="2"/>
      <c r="M2949" s="2"/>
    </row>
    <row r="2950" spans="1:13" ht="14.45" x14ac:dyDescent="0.3">
      <c r="A2950">
        <v>17</v>
      </c>
      <c r="C2950" t="str">
        <f t="shared" si="440"/>
        <v>ODS17«</v>
      </c>
      <c r="D2950" s="8" t="s">
        <v>12</v>
      </c>
      <c r="E2950" s="8"/>
      <c r="F2950" s="2"/>
      <c r="G2950" s="2"/>
      <c r="H2950" s="2"/>
      <c r="I2950" s="2"/>
      <c r="J2950" s="2"/>
      <c r="K2950" s="2"/>
      <c r="L2950" s="2"/>
      <c r="M2950" s="2"/>
    </row>
    <row r="2951" spans="1:13" ht="14.45" x14ac:dyDescent="0.3">
      <c r="A2951">
        <v>17</v>
      </c>
      <c r="C2951" t="str">
        <f t="shared" si="440"/>
        <v>ODS17«</v>
      </c>
      <c r="D2951" s="8" t="s">
        <v>13</v>
      </c>
      <c r="E2951" s="8"/>
      <c r="F2951" s="2">
        <v>750</v>
      </c>
      <c r="G2951" s="2">
        <v>2278</v>
      </c>
      <c r="H2951" s="2">
        <v>-44</v>
      </c>
      <c r="I2951" s="2">
        <v>1681</v>
      </c>
      <c r="J2951" s="2">
        <v>3279</v>
      </c>
      <c r="K2951" s="2">
        <v>1945</v>
      </c>
      <c r="L2951" s="2"/>
      <c r="M2951" s="2"/>
    </row>
    <row r="2952" spans="1:13" ht="14.45" x14ac:dyDescent="0.3">
      <c r="A2952">
        <v>17</v>
      </c>
      <c r="C2952" t="str">
        <f t="shared" si="440"/>
        <v>ODS17«</v>
      </c>
      <c r="D2952" s="8" t="s">
        <v>14</v>
      </c>
      <c r="E2952" s="8"/>
      <c r="F2952" s="2">
        <v>7923</v>
      </c>
      <c r="G2952" s="2">
        <v>14469</v>
      </c>
      <c r="H2952" s="2">
        <v>1112</v>
      </c>
      <c r="I2952" s="2">
        <v>18786</v>
      </c>
      <c r="J2952" s="2">
        <v>20465</v>
      </c>
      <c r="K2952" s="2">
        <v>10696</v>
      </c>
      <c r="L2952" s="2"/>
      <c r="M2952" s="2"/>
    </row>
    <row r="2953" spans="1:13" ht="14.45" x14ac:dyDescent="0.3">
      <c r="A2953">
        <v>17</v>
      </c>
      <c r="C2953" t="str">
        <f t="shared" si="440"/>
        <v>ODS17«</v>
      </c>
      <c r="D2953" s="8" t="s">
        <v>15</v>
      </c>
      <c r="E2953" s="8"/>
      <c r="F2953" s="2">
        <v>654</v>
      </c>
      <c r="G2953" s="2">
        <v>-329</v>
      </c>
      <c r="H2953" s="2">
        <v>-76</v>
      </c>
      <c r="I2953" s="2">
        <v>-1800</v>
      </c>
      <c r="J2953" s="2">
        <v>322</v>
      </c>
      <c r="K2953" s="2">
        <v>221</v>
      </c>
      <c r="L2953" s="2"/>
      <c r="M2953" s="2"/>
    </row>
    <row r="2954" spans="1:13" ht="14.45" x14ac:dyDescent="0.3">
      <c r="A2954">
        <v>17</v>
      </c>
      <c r="C2954" t="str">
        <f t="shared" si="440"/>
        <v>ODS17«</v>
      </c>
      <c r="D2954" s="8" t="s">
        <v>16</v>
      </c>
      <c r="E2954" s="8"/>
      <c r="F2954" s="2">
        <v>97</v>
      </c>
      <c r="G2954" s="2">
        <v>108</v>
      </c>
      <c r="H2954" s="2">
        <v>140</v>
      </c>
      <c r="I2954" s="2">
        <v>180</v>
      </c>
      <c r="J2954" s="2">
        <v>-163</v>
      </c>
      <c r="K2954" s="2">
        <v>932</v>
      </c>
      <c r="L2954" s="2"/>
      <c r="M2954" s="2"/>
    </row>
    <row r="2955" spans="1:13" ht="14.45" x14ac:dyDescent="0.3">
      <c r="A2955">
        <v>17</v>
      </c>
      <c r="C2955" t="str">
        <f t="shared" si="440"/>
        <v>ODS17«</v>
      </c>
      <c r="D2955" s="8" t="s">
        <v>17</v>
      </c>
      <c r="E2955" s="8"/>
      <c r="F2955" s="2">
        <v>1456</v>
      </c>
      <c r="G2955" s="2">
        <v>906</v>
      </c>
      <c r="H2955" s="2">
        <v>1106</v>
      </c>
      <c r="I2955" s="2">
        <v>1170</v>
      </c>
      <c r="J2955" s="2">
        <v>1064</v>
      </c>
      <c r="K2955" s="2">
        <v>1158</v>
      </c>
      <c r="L2955" s="2"/>
      <c r="M2955" s="2"/>
    </row>
    <row r="2956" spans="1:13" ht="14.45" x14ac:dyDescent="0.3">
      <c r="A2956">
        <v>17</v>
      </c>
      <c r="C2956" t="str">
        <f t="shared" si="440"/>
        <v>ODS17«</v>
      </c>
      <c r="D2956" s="8" t="s">
        <v>18</v>
      </c>
      <c r="E2956" s="8"/>
      <c r="F2956" s="2">
        <v>12577</v>
      </c>
      <c r="G2956" s="2">
        <v>6553</v>
      </c>
      <c r="H2956" s="2">
        <v>14080</v>
      </c>
      <c r="I2956" s="2">
        <v>17445</v>
      </c>
      <c r="J2956" s="2">
        <v>13093</v>
      </c>
      <c r="K2956" s="2">
        <v>6247</v>
      </c>
      <c r="L2956" s="2"/>
      <c r="M2956" s="2"/>
    </row>
    <row r="2957" spans="1:13" ht="14.45" x14ac:dyDescent="0.3">
      <c r="A2957">
        <v>17</v>
      </c>
      <c r="C2957" t="str">
        <f t="shared" si="440"/>
        <v>ODS17«</v>
      </c>
      <c r="D2957" s="8" t="s">
        <v>19</v>
      </c>
      <c r="E2957" s="8"/>
      <c r="F2957" s="2">
        <v>18</v>
      </c>
      <c r="G2957" s="2">
        <v>19</v>
      </c>
      <c r="H2957" s="2"/>
      <c r="I2957" s="2"/>
      <c r="J2957" s="2"/>
      <c r="K2957" s="2"/>
      <c r="L2957" s="2"/>
      <c r="M2957" s="2"/>
    </row>
    <row r="2958" spans="1:13" ht="14.45" x14ac:dyDescent="0.3">
      <c r="A2958">
        <v>17</v>
      </c>
      <c r="C2958" t="str">
        <f t="shared" si="440"/>
        <v>ODS17«</v>
      </c>
      <c r="D2958" s="8" t="s">
        <v>20</v>
      </c>
      <c r="E2958" s="8"/>
      <c r="F2958" s="2">
        <v>38</v>
      </c>
      <c r="G2958" s="2"/>
      <c r="H2958" s="2"/>
      <c r="I2958" s="2"/>
      <c r="J2958" s="2"/>
      <c r="K2958" s="2"/>
      <c r="L2958" s="2"/>
      <c r="M2958" s="2"/>
    </row>
    <row r="2959" spans="1:13" ht="14.45" x14ac:dyDescent="0.3">
      <c r="A2959">
        <v>17</v>
      </c>
      <c r="C2959" t="str">
        <f t="shared" si="440"/>
        <v>ODS17«</v>
      </c>
      <c r="D2959" s="8" t="s">
        <v>21</v>
      </c>
      <c r="E2959" s="8"/>
      <c r="F2959" s="2">
        <v>323</v>
      </c>
      <c r="G2959" s="2">
        <v>319</v>
      </c>
      <c r="H2959" s="2">
        <v>327</v>
      </c>
      <c r="I2959" s="2">
        <v>353</v>
      </c>
      <c r="J2959" s="2">
        <v>375</v>
      </c>
      <c r="K2959" s="2">
        <v>401</v>
      </c>
      <c r="L2959" s="2"/>
      <c r="M2959" s="2"/>
    </row>
    <row r="2960" spans="1:13" ht="14.45" x14ac:dyDescent="0.3">
      <c r="A2960">
        <v>17</v>
      </c>
      <c r="C2960" t="str">
        <f t="shared" si="440"/>
        <v>ODS17«</v>
      </c>
      <c r="D2960" s="8" t="s">
        <v>22</v>
      </c>
      <c r="E2960" s="8"/>
      <c r="F2960" s="2">
        <v>14</v>
      </c>
      <c r="G2960" s="2">
        <v>15</v>
      </c>
      <c r="H2960" s="2"/>
      <c r="I2960" s="2"/>
      <c r="J2960" s="2"/>
      <c r="K2960" s="2"/>
      <c r="L2960" s="2"/>
      <c r="M2960" s="2"/>
    </row>
    <row r="2961" spans="1:13" ht="14.45" x14ac:dyDescent="0.3">
      <c r="A2961">
        <v>17</v>
      </c>
      <c r="C2961" t="str">
        <f t="shared" si="440"/>
        <v>ODS17«</v>
      </c>
      <c r="D2961" s="8" t="s">
        <v>23</v>
      </c>
      <c r="E2961" s="8"/>
      <c r="F2961" s="2">
        <v>14628</v>
      </c>
      <c r="G2961" s="2">
        <v>51843</v>
      </c>
      <c r="H2961" s="2">
        <v>61433</v>
      </c>
      <c r="I2961" s="2">
        <v>35050</v>
      </c>
      <c r="J2961" s="2">
        <v>31602</v>
      </c>
      <c r="K2961" s="2">
        <v>12444</v>
      </c>
      <c r="L2961" s="2"/>
      <c r="M2961" s="2"/>
    </row>
    <row r="2962" spans="1:13" ht="14.45" x14ac:dyDescent="0.3">
      <c r="A2962">
        <v>17</v>
      </c>
      <c r="C2962" t="str">
        <f t="shared" si="440"/>
        <v>ODS17«</v>
      </c>
      <c r="D2962" s="8" t="s">
        <v>24</v>
      </c>
      <c r="E2962" s="8"/>
      <c r="F2962" s="2">
        <v>367</v>
      </c>
      <c r="G2962" s="2">
        <v>340</v>
      </c>
      <c r="H2962" s="2">
        <v>450</v>
      </c>
      <c r="I2962" s="2">
        <v>955</v>
      </c>
      <c r="J2962" s="2">
        <v>986</v>
      </c>
      <c r="K2962" s="2">
        <v>826</v>
      </c>
      <c r="L2962" s="2"/>
      <c r="M2962" s="2"/>
    </row>
    <row r="2963" spans="1:13" ht="14.45" x14ac:dyDescent="0.3">
      <c r="A2963">
        <v>17</v>
      </c>
      <c r="C2963" t="str">
        <f t="shared" si="440"/>
        <v>ODS17«</v>
      </c>
      <c r="D2963" s="8" t="s">
        <v>25</v>
      </c>
      <c r="E2963" s="8"/>
      <c r="F2963" s="2">
        <v>1751</v>
      </c>
      <c r="G2963" s="2">
        <v>1784</v>
      </c>
      <c r="H2963" s="2">
        <v>468</v>
      </c>
      <c r="I2963" s="2">
        <v>762</v>
      </c>
      <c r="J2963" s="2">
        <v>1903</v>
      </c>
      <c r="K2963" s="2">
        <v>780</v>
      </c>
      <c r="L2963" s="2"/>
      <c r="M2963" s="2"/>
    </row>
    <row r="2964" spans="1:13" ht="14.45" x14ac:dyDescent="0.3">
      <c r="A2964">
        <v>17</v>
      </c>
      <c r="C2964" t="str">
        <f t="shared" si="440"/>
        <v>ODS17«</v>
      </c>
      <c r="D2964" s="8" t="s">
        <v>26</v>
      </c>
      <c r="E2964" s="8"/>
      <c r="F2964" s="2">
        <v>159</v>
      </c>
      <c r="G2964" s="2">
        <v>80</v>
      </c>
      <c r="H2964" s="2">
        <v>237</v>
      </c>
      <c r="I2964" s="2">
        <v>202</v>
      </c>
      <c r="J2964" s="2">
        <v>109</v>
      </c>
      <c r="K2964" s="2">
        <v>109</v>
      </c>
      <c r="L2964" s="2"/>
      <c r="M2964" s="2"/>
    </row>
    <row r="2965" spans="1:13" ht="14.45" x14ac:dyDescent="0.3">
      <c r="A2965">
        <v>17</v>
      </c>
      <c r="C2965" t="str">
        <f t="shared" si="440"/>
        <v>ODS17«</v>
      </c>
      <c r="D2965" s="8" t="s">
        <v>27</v>
      </c>
      <c r="E2965" s="8"/>
      <c r="F2965" s="2">
        <v>101</v>
      </c>
      <c r="G2965" s="2"/>
      <c r="H2965" s="2"/>
      <c r="I2965" s="2"/>
      <c r="J2965" s="2"/>
      <c r="K2965" s="2"/>
      <c r="L2965" s="2"/>
      <c r="M2965" s="2"/>
    </row>
    <row r="2966" spans="1:13" ht="14.45" x14ac:dyDescent="0.3">
      <c r="A2966">
        <v>17</v>
      </c>
      <c r="C2966" t="str">
        <f t="shared" ref="C2966:C2996" si="441">IF(B2966="","ODS"&amp;A2966&amp;"«","ODS"&amp;A2966&amp;"«"&amp;" e ODS"&amp;B2966&amp;"«")</f>
        <v>ODS17«</v>
      </c>
      <c r="D2966" s="8" t="s">
        <v>28</v>
      </c>
      <c r="E2966" s="8"/>
      <c r="F2966" s="2">
        <v>7866</v>
      </c>
      <c r="G2966" s="2">
        <v>7019</v>
      </c>
      <c r="H2966" s="2">
        <v>9342</v>
      </c>
      <c r="I2966" s="2">
        <v>7631</v>
      </c>
      <c r="J2966" s="2">
        <v>6233</v>
      </c>
      <c r="K2966" s="2">
        <v>5622</v>
      </c>
      <c r="L2966" s="2"/>
      <c r="M2966" s="2"/>
    </row>
    <row r="2967" spans="1:13" ht="14.45" x14ac:dyDescent="0.3">
      <c r="A2967">
        <v>17</v>
      </c>
      <c r="C2967" t="str">
        <f t="shared" si="441"/>
        <v>ODS17«</v>
      </c>
      <c r="D2967" s="8" t="s">
        <v>29</v>
      </c>
      <c r="E2967" s="8"/>
      <c r="F2967" s="2">
        <v>106666</v>
      </c>
      <c r="G2967" s="2">
        <v>148076</v>
      </c>
      <c r="H2967" s="2">
        <v>161733</v>
      </c>
      <c r="I2967" s="2">
        <v>127033</v>
      </c>
      <c r="J2967" s="2">
        <v>148812</v>
      </c>
      <c r="K2967" s="2">
        <v>104070</v>
      </c>
      <c r="L2967" s="2"/>
      <c r="M2967" s="2"/>
    </row>
    <row r="2968" spans="1:13" ht="14.45" x14ac:dyDescent="0.3">
      <c r="A2968">
        <v>17</v>
      </c>
      <c r="C2968" t="str">
        <f t="shared" si="441"/>
        <v>ODS17«</v>
      </c>
      <c r="D2968" s="7" t="s">
        <v>95</v>
      </c>
      <c r="E2968" s="7"/>
      <c r="F2968" s="2"/>
      <c r="G2968" s="2"/>
      <c r="H2968" s="2"/>
      <c r="I2968" s="2"/>
      <c r="J2968" s="2"/>
      <c r="K2968" s="2"/>
      <c r="L2968" s="2"/>
      <c r="M2968" s="2"/>
    </row>
    <row r="2969" spans="1:13" ht="14.45" x14ac:dyDescent="0.3">
      <c r="A2969">
        <v>17</v>
      </c>
      <c r="C2969" t="str">
        <f t="shared" si="441"/>
        <v>ODS17«</v>
      </c>
      <c r="D2969" s="8" t="s">
        <v>2</v>
      </c>
      <c r="E2969" s="8"/>
      <c r="F2969" s="2">
        <v>144950</v>
      </c>
      <c r="G2969" s="2">
        <v>148350</v>
      </c>
      <c r="H2969" s="2">
        <v>159021</v>
      </c>
      <c r="I2969" s="2">
        <v>159135</v>
      </c>
      <c r="J2969" s="2">
        <v>172080</v>
      </c>
      <c r="K2969" s="2">
        <v>178154</v>
      </c>
      <c r="L2969" s="2">
        <v>180077</v>
      </c>
      <c r="M2969" s="2">
        <v>172390</v>
      </c>
    </row>
    <row r="2970" spans="1:13" ht="14.45" x14ac:dyDescent="0.3">
      <c r="A2970">
        <v>17</v>
      </c>
      <c r="C2970" t="str">
        <f t="shared" si="441"/>
        <v>ODS17«</v>
      </c>
      <c r="D2970" s="8" t="s">
        <v>3</v>
      </c>
      <c r="E2970" s="8"/>
      <c r="F2970" s="2">
        <v>15051</v>
      </c>
      <c r="G2970" s="2">
        <v>15541</v>
      </c>
      <c r="H2970" s="2">
        <v>15435</v>
      </c>
      <c r="I2970" s="2">
        <v>14826</v>
      </c>
      <c r="J2970" s="2">
        <v>17398</v>
      </c>
      <c r="K2970" s="2">
        <v>19102</v>
      </c>
      <c r="L2970" s="2">
        <v>19276</v>
      </c>
      <c r="M2970" s="2">
        <v>16211</v>
      </c>
    </row>
    <row r="2971" spans="1:13" ht="14.45" x14ac:dyDescent="0.3">
      <c r="A2971">
        <v>17</v>
      </c>
      <c r="C2971" t="str">
        <f t="shared" si="441"/>
        <v>ODS17«</v>
      </c>
      <c r="D2971" s="8" t="s">
        <v>4</v>
      </c>
      <c r="E2971" s="8"/>
      <c r="F2971" s="2">
        <v>43420</v>
      </c>
      <c r="G2971" s="2">
        <v>47659</v>
      </c>
      <c r="H2971" s="2">
        <v>50521</v>
      </c>
      <c r="I2971" s="2">
        <v>52131</v>
      </c>
      <c r="J2971" s="2">
        <v>54673</v>
      </c>
      <c r="K2971" s="2">
        <v>55990</v>
      </c>
      <c r="L2971" s="2">
        <v>56090</v>
      </c>
      <c r="M2971" s="2">
        <v>51997</v>
      </c>
    </row>
    <row r="2972" spans="1:13" ht="14.45" x14ac:dyDescent="0.3">
      <c r="A2972">
        <v>17</v>
      </c>
      <c r="C2972" t="str">
        <f t="shared" si="441"/>
        <v>ODS17«</v>
      </c>
      <c r="D2972" s="8" t="s">
        <v>5</v>
      </c>
      <c r="E2972" s="8"/>
      <c r="F2972" s="2">
        <v>4547</v>
      </c>
      <c r="G2972" s="2">
        <v>4928</v>
      </c>
      <c r="H2972" s="2">
        <v>4965</v>
      </c>
      <c r="I2972" s="2">
        <v>5203</v>
      </c>
      <c r="J2972" s="2">
        <v>6365</v>
      </c>
      <c r="K2972" s="2">
        <v>7022</v>
      </c>
      <c r="L2972" s="2">
        <v>7448</v>
      </c>
      <c r="M2972" s="2">
        <v>7705</v>
      </c>
    </row>
    <row r="2973" spans="1:13" ht="14.45" x14ac:dyDescent="0.3">
      <c r="A2973">
        <v>17</v>
      </c>
      <c r="C2973" t="str">
        <f t="shared" si="441"/>
        <v>ODS17«</v>
      </c>
      <c r="D2973" s="8" t="s">
        <v>6</v>
      </c>
      <c r="E2973" s="8"/>
      <c r="F2973" s="2">
        <v>467</v>
      </c>
      <c r="G2973" s="2">
        <v>1117</v>
      </c>
      <c r="H2973" s="2">
        <v>1026</v>
      </c>
      <c r="I2973" s="2">
        <v>1105</v>
      </c>
      <c r="J2973" s="2">
        <v>1300</v>
      </c>
      <c r="K2973" s="2">
        <v>1294</v>
      </c>
      <c r="L2973" s="2">
        <v>1104</v>
      </c>
      <c r="M2973" s="2">
        <v>1022</v>
      </c>
    </row>
    <row r="2974" spans="1:13" ht="14.45" x14ac:dyDescent="0.3">
      <c r="A2974">
        <v>17</v>
      </c>
      <c r="C2974" t="str">
        <f t="shared" si="441"/>
        <v>ODS17«</v>
      </c>
      <c r="D2974" s="8" t="s">
        <v>7</v>
      </c>
      <c r="E2974" s="8"/>
      <c r="F2974" s="2">
        <v>3471</v>
      </c>
      <c r="G2974" s="2">
        <v>2427</v>
      </c>
      <c r="H2974" s="2">
        <v>2805</v>
      </c>
      <c r="I2974" s="2">
        <v>3102</v>
      </c>
      <c r="J2974" s="2">
        <v>3644</v>
      </c>
      <c r="K2974" s="2">
        <v>4016</v>
      </c>
      <c r="L2974" s="2">
        <v>3891</v>
      </c>
      <c r="M2974" s="2">
        <v>4259</v>
      </c>
    </row>
    <row r="2975" spans="1:13" ht="14.45" x14ac:dyDescent="0.3">
      <c r="A2975">
        <v>17</v>
      </c>
      <c r="C2975" t="str">
        <f t="shared" si="441"/>
        <v>ODS17«</v>
      </c>
      <c r="D2975" s="8" t="s">
        <v>8</v>
      </c>
      <c r="E2975" s="8"/>
      <c r="F2975" s="2">
        <v>9946</v>
      </c>
      <c r="G2975" s="2">
        <v>10284</v>
      </c>
      <c r="H2975" s="2">
        <v>10802</v>
      </c>
      <c r="I2975" s="2">
        <v>10617</v>
      </c>
      <c r="J2975" s="2">
        <v>11257</v>
      </c>
      <c r="K2975" s="2">
        <v>11452</v>
      </c>
      <c r="L2975" s="2">
        <v>11983</v>
      </c>
      <c r="M2975" s="2">
        <v>12055</v>
      </c>
    </row>
    <row r="2976" spans="1:13" ht="14.45" x14ac:dyDescent="0.3">
      <c r="A2976">
        <v>17</v>
      </c>
      <c r="C2976" t="str">
        <f t="shared" si="441"/>
        <v>ODS17«</v>
      </c>
      <c r="D2976" s="8" t="s">
        <v>9</v>
      </c>
      <c r="E2976" s="8"/>
      <c r="F2976" s="2">
        <v>4825</v>
      </c>
      <c r="G2976" s="2">
        <v>5085</v>
      </c>
      <c r="H2976" s="2">
        <v>5428</v>
      </c>
      <c r="I2976" s="2">
        <v>5927</v>
      </c>
      <c r="J2976" s="2">
        <v>6591</v>
      </c>
      <c r="K2976" s="2">
        <v>6881</v>
      </c>
      <c r="L2976" s="2">
        <v>7059</v>
      </c>
      <c r="M2976" s="2">
        <v>6675</v>
      </c>
    </row>
    <row r="2977" spans="1:13" ht="14.45" x14ac:dyDescent="0.3">
      <c r="A2977">
        <v>17</v>
      </c>
      <c r="C2977" t="str">
        <f t="shared" si="441"/>
        <v>ODS17«</v>
      </c>
      <c r="D2977" s="8" t="s">
        <v>10</v>
      </c>
      <c r="E2977" s="8"/>
      <c r="F2977" s="2">
        <v>4414</v>
      </c>
      <c r="G2977" s="2">
        <v>4617</v>
      </c>
      <c r="H2977" s="2">
        <v>5471</v>
      </c>
      <c r="I2977" s="2">
        <v>5517</v>
      </c>
      <c r="J2977" s="2">
        <v>6659</v>
      </c>
      <c r="K2977" s="2">
        <v>7823</v>
      </c>
      <c r="L2977" s="2">
        <v>8420</v>
      </c>
      <c r="M2977" s="2">
        <v>8038</v>
      </c>
    </row>
    <row r="2978" spans="1:13" ht="14.45" x14ac:dyDescent="0.3">
      <c r="A2978">
        <v>17</v>
      </c>
      <c r="C2978" t="str">
        <f t="shared" si="441"/>
        <v>ODS17«</v>
      </c>
      <c r="D2978" s="8" t="s">
        <v>11</v>
      </c>
      <c r="E2978" s="8"/>
      <c r="F2978" s="2">
        <v>77060</v>
      </c>
      <c r="G2978" s="2">
        <v>79533</v>
      </c>
      <c r="H2978" s="2">
        <v>77632</v>
      </c>
      <c r="I2978" s="2">
        <v>74812</v>
      </c>
      <c r="J2978" s="2">
        <v>88442</v>
      </c>
      <c r="K2978" s="2">
        <v>96076</v>
      </c>
      <c r="L2978" s="2">
        <v>95012</v>
      </c>
      <c r="M2978" s="2">
        <v>78536</v>
      </c>
    </row>
    <row r="2979" spans="1:13" ht="14.45" x14ac:dyDescent="0.3">
      <c r="A2979">
        <v>17</v>
      </c>
      <c r="C2979" t="str">
        <f t="shared" si="441"/>
        <v>ODS17«</v>
      </c>
      <c r="D2979" s="8" t="s">
        <v>12</v>
      </c>
      <c r="E2979" s="8"/>
      <c r="F2979" s="2">
        <v>983</v>
      </c>
      <c r="G2979" s="2">
        <v>971</v>
      </c>
      <c r="H2979" s="2">
        <v>974</v>
      </c>
      <c r="I2979" s="2">
        <v>1032</v>
      </c>
      <c r="J2979" s="2">
        <v>1155</v>
      </c>
      <c r="K2979" s="2">
        <v>1578</v>
      </c>
      <c r="L2979" s="2">
        <v>1360</v>
      </c>
      <c r="M2979" s="2">
        <v>1364</v>
      </c>
    </row>
    <row r="2980" spans="1:13" ht="14.45" x14ac:dyDescent="0.3">
      <c r="A2980">
        <v>17</v>
      </c>
      <c r="C2980" t="str">
        <f t="shared" si="441"/>
        <v>ODS17«</v>
      </c>
      <c r="D2980" s="8" t="s">
        <v>13</v>
      </c>
      <c r="E2980" s="8"/>
      <c r="F2980" s="2">
        <v>5249</v>
      </c>
      <c r="G2980" s="2">
        <v>5279</v>
      </c>
      <c r="H2980" s="2">
        <v>4651</v>
      </c>
      <c r="I2980" s="2">
        <v>4515</v>
      </c>
      <c r="J2980" s="2">
        <v>4886</v>
      </c>
      <c r="K2980" s="2">
        <v>5116</v>
      </c>
      <c r="L2980" s="2">
        <v>4785</v>
      </c>
      <c r="M2980" s="2">
        <v>5047</v>
      </c>
    </row>
    <row r="2981" spans="1:13" ht="14.45" x14ac:dyDescent="0.3">
      <c r="A2981">
        <v>17</v>
      </c>
      <c r="C2981" t="str">
        <f t="shared" si="441"/>
        <v>ODS17«</v>
      </c>
      <c r="D2981" s="8" t="s">
        <v>14</v>
      </c>
      <c r="E2981" s="8"/>
      <c r="F2981" s="2">
        <v>83746</v>
      </c>
      <c r="G2981" s="2">
        <v>82568</v>
      </c>
      <c r="H2981" s="2">
        <v>83157</v>
      </c>
      <c r="I2981" s="2">
        <v>78095</v>
      </c>
      <c r="J2981" s="2">
        <v>85756</v>
      </c>
      <c r="K2981" s="2">
        <v>91425</v>
      </c>
      <c r="L2981" s="2">
        <v>94165</v>
      </c>
      <c r="M2981" s="2">
        <v>83052</v>
      </c>
    </row>
    <row r="2982" spans="1:13" ht="14.45" x14ac:dyDescent="0.3">
      <c r="A2982">
        <v>17</v>
      </c>
      <c r="C2982" t="str">
        <f t="shared" si="441"/>
        <v>ODS17«</v>
      </c>
      <c r="D2982" s="8" t="s">
        <v>15</v>
      </c>
      <c r="E2982" s="8"/>
      <c r="F2982" s="2">
        <v>13477</v>
      </c>
      <c r="G2982" s="2">
        <v>14604</v>
      </c>
      <c r="H2982" s="2">
        <v>12210</v>
      </c>
      <c r="I2982" s="2">
        <v>12097</v>
      </c>
      <c r="J2982" s="2">
        <v>14132</v>
      </c>
      <c r="K2982" s="2">
        <v>17624</v>
      </c>
      <c r="L2982" s="2">
        <v>17697</v>
      </c>
      <c r="M2982" s="2">
        <v>13806</v>
      </c>
    </row>
    <row r="2983" spans="1:13" ht="14.45" x14ac:dyDescent="0.3">
      <c r="A2983">
        <v>17</v>
      </c>
      <c r="C2983" t="str">
        <f t="shared" si="441"/>
        <v>ODS17«</v>
      </c>
      <c r="D2983" s="8" t="s">
        <v>16</v>
      </c>
      <c r="E2983" s="8"/>
      <c r="F2983" s="2">
        <v>10129</v>
      </c>
      <c r="G2983" s="2">
        <v>9460</v>
      </c>
      <c r="H2983" s="2">
        <v>10406</v>
      </c>
      <c r="I2983" s="2">
        <v>10846</v>
      </c>
      <c r="J2983" s="2">
        <v>13021</v>
      </c>
      <c r="K2983" s="2">
        <v>14617</v>
      </c>
      <c r="L2983" s="2">
        <v>15934</v>
      </c>
      <c r="M2983" s="2">
        <v>17027</v>
      </c>
    </row>
    <row r="2984" spans="1:13" ht="14.45" x14ac:dyDescent="0.3">
      <c r="A2984">
        <v>17</v>
      </c>
      <c r="C2984" t="str">
        <f t="shared" si="441"/>
        <v>ODS17«</v>
      </c>
      <c r="D2984" s="8" t="s">
        <v>17</v>
      </c>
      <c r="E2984" s="8"/>
      <c r="F2984" s="2">
        <v>5253</v>
      </c>
      <c r="G2984" s="2">
        <v>5873</v>
      </c>
      <c r="H2984" s="2">
        <v>6373</v>
      </c>
      <c r="I2984" s="2">
        <v>6123</v>
      </c>
      <c r="J2984" s="2">
        <v>6420</v>
      </c>
      <c r="K2984" s="2">
        <v>7049</v>
      </c>
      <c r="L2984" s="2">
        <v>6832</v>
      </c>
      <c r="M2984" s="2">
        <v>7475</v>
      </c>
    </row>
    <row r="2985" spans="1:13" ht="14.45" x14ac:dyDescent="0.3">
      <c r="A2985">
        <v>17</v>
      </c>
      <c r="C2985" t="str">
        <f t="shared" si="441"/>
        <v>ODS17«</v>
      </c>
      <c r="D2985" s="8" t="s">
        <v>18</v>
      </c>
      <c r="E2985" s="8"/>
      <c r="F2985" s="2">
        <v>96690</v>
      </c>
      <c r="G2985" s="2">
        <v>93075</v>
      </c>
      <c r="H2985" s="2">
        <v>94225</v>
      </c>
      <c r="I2985" s="2">
        <v>89487</v>
      </c>
      <c r="J2985" s="2">
        <v>98941</v>
      </c>
      <c r="K2985" s="2">
        <v>107370</v>
      </c>
      <c r="L2985" s="2">
        <v>106193</v>
      </c>
      <c r="M2985" s="2">
        <v>88509</v>
      </c>
    </row>
    <row r="2986" spans="1:13" ht="14.45" x14ac:dyDescent="0.3">
      <c r="A2986">
        <v>17</v>
      </c>
      <c r="C2986" t="str">
        <f t="shared" si="441"/>
        <v>ODS17«</v>
      </c>
      <c r="D2986" s="8" t="s">
        <v>19</v>
      </c>
      <c r="E2986" s="8"/>
      <c r="F2986" s="2">
        <v>1213</v>
      </c>
      <c r="G2986" s="2">
        <v>1141</v>
      </c>
      <c r="H2986" s="2">
        <v>1153</v>
      </c>
      <c r="I2986" s="2">
        <v>1047</v>
      </c>
      <c r="J2986" s="2">
        <v>1266</v>
      </c>
      <c r="K2986" s="2">
        <v>1468</v>
      </c>
      <c r="L2986" s="2">
        <v>1521</v>
      </c>
      <c r="M2986" s="2">
        <v>1599</v>
      </c>
    </row>
    <row r="2987" spans="1:13" ht="14.45" x14ac:dyDescent="0.3">
      <c r="A2987">
        <v>17</v>
      </c>
      <c r="C2987" t="str">
        <f t="shared" si="441"/>
        <v>ODS17«</v>
      </c>
      <c r="D2987" s="8" t="s">
        <v>20</v>
      </c>
      <c r="E2987" s="8"/>
      <c r="F2987" s="2">
        <v>2326</v>
      </c>
      <c r="G2987" s="2">
        <v>2740</v>
      </c>
      <c r="H2987" s="2">
        <v>2910</v>
      </c>
      <c r="I2987" s="2">
        <v>2448</v>
      </c>
      <c r="J2987" s="2">
        <v>3230</v>
      </c>
      <c r="K2987" s="2">
        <v>3381</v>
      </c>
      <c r="L2987" s="2">
        <v>3488</v>
      </c>
      <c r="M2987" s="2">
        <v>3540</v>
      </c>
    </row>
    <row r="2988" spans="1:13" ht="14.45" x14ac:dyDescent="0.3">
      <c r="A2988">
        <v>17</v>
      </c>
      <c r="C2988" t="str">
        <f t="shared" si="441"/>
        <v>ODS17«</v>
      </c>
      <c r="D2988" s="8" t="s">
        <v>21</v>
      </c>
      <c r="E2988" s="8"/>
      <c r="F2988" s="2">
        <v>2022</v>
      </c>
      <c r="G2988" s="2">
        <v>2069</v>
      </c>
      <c r="H2988" s="2">
        <v>3504</v>
      </c>
      <c r="I2988" s="2">
        <v>2179</v>
      </c>
      <c r="J2988" s="2">
        <v>1303</v>
      </c>
      <c r="K2988" s="2">
        <v>905</v>
      </c>
      <c r="L2988" s="2">
        <v>1688</v>
      </c>
      <c r="M2988" s="2">
        <v>483</v>
      </c>
    </row>
    <row r="2989" spans="1:13" ht="14.45" x14ac:dyDescent="0.3">
      <c r="A2989">
        <v>17</v>
      </c>
      <c r="C2989" t="str">
        <f t="shared" si="441"/>
        <v>ODS17«</v>
      </c>
      <c r="D2989" s="8" t="s">
        <v>22</v>
      </c>
      <c r="E2989" s="8"/>
      <c r="F2989" s="2">
        <v>521</v>
      </c>
      <c r="G2989" s="2">
        <v>618</v>
      </c>
      <c r="H2989" s="2">
        <v>665</v>
      </c>
      <c r="I2989" s="2">
        <v>667</v>
      </c>
      <c r="J2989" s="2">
        <v>727</v>
      </c>
      <c r="K2989" s="2">
        <v>787</v>
      </c>
      <c r="L2989" s="2">
        <v>865</v>
      </c>
      <c r="M2989" s="2">
        <v>848</v>
      </c>
    </row>
    <row r="2990" spans="1:13" ht="14.45" x14ac:dyDescent="0.3">
      <c r="A2990">
        <v>17</v>
      </c>
      <c r="C2990" t="str">
        <f t="shared" si="441"/>
        <v>ODS17«</v>
      </c>
      <c r="D2990" s="8" t="s">
        <v>23</v>
      </c>
      <c r="E2990" s="8"/>
      <c r="F2990" s="2">
        <v>119040</v>
      </c>
      <c r="G2990" s="2">
        <v>121428</v>
      </c>
      <c r="H2990" s="2">
        <v>129927</v>
      </c>
      <c r="I2990" s="2">
        <v>132643</v>
      </c>
      <c r="J2990" s="2">
        <v>153593</v>
      </c>
      <c r="K2990" s="2">
        <v>158063</v>
      </c>
      <c r="L2990" s="2">
        <v>168842</v>
      </c>
      <c r="M2990" s="2">
        <v>160523</v>
      </c>
    </row>
    <row r="2991" spans="1:13" ht="14.45" x14ac:dyDescent="0.3">
      <c r="A2991">
        <v>17</v>
      </c>
      <c r="C2991" t="str">
        <f t="shared" si="441"/>
        <v>ODS17«</v>
      </c>
      <c r="D2991" s="8" t="s">
        <v>24</v>
      </c>
      <c r="E2991" s="8"/>
      <c r="F2991" s="2">
        <v>17664</v>
      </c>
      <c r="G2991" s="2">
        <v>21708</v>
      </c>
      <c r="H2991" s="2">
        <v>26061</v>
      </c>
      <c r="I2991" s="2">
        <v>26566</v>
      </c>
      <c r="J2991" s="2">
        <v>30766</v>
      </c>
      <c r="K2991" s="2">
        <v>35405</v>
      </c>
      <c r="L2991" s="2">
        <v>39081</v>
      </c>
      <c r="M2991" s="2">
        <v>40865</v>
      </c>
    </row>
    <row r="2992" spans="1:13" ht="14.45" x14ac:dyDescent="0.3">
      <c r="A2992">
        <v>17</v>
      </c>
      <c r="C2992" t="str">
        <f t="shared" si="441"/>
        <v>ODS17«</v>
      </c>
      <c r="D2992" s="8" t="s">
        <v>25</v>
      </c>
      <c r="E2992" s="8"/>
      <c r="F2992" s="2">
        <v>11792</v>
      </c>
      <c r="G2992" s="2">
        <v>10638</v>
      </c>
      <c r="H2992" s="2">
        <v>10010</v>
      </c>
      <c r="I2992" s="2">
        <v>9160</v>
      </c>
      <c r="J2992" s="2">
        <v>10423</v>
      </c>
      <c r="K2992" s="2">
        <v>12004</v>
      </c>
      <c r="L2992" s="2">
        <v>12867</v>
      </c>
      <c r="M2992" s="2">
        <v>10881</v>
      </c>
    </row>
    <row r="2993" spans="1:13" ht="14.45" x14ac:dyDescent="0.3">
      <c r="A2993">
        <v>17</v>
      </c>
      <c r="C2993" t="str">
        <f t="shared" si="441"/>
        <v>ODS17«</v>
      </c>
      <c r="D2993" s="8" t="s">
        <v>26</v>
      </c>
      <c r="E2993" s="8"/>
      <c r="F2993" s="2">
        <v>12005</v>
      </c>
      <c r="G2993" s="2">
        <v>13657</v>
      </c>
      <c r="H2993" s="2">
        <v>16674</v>
      </c>
      <c r="I2993" s="2">
        <v>15289</v>
      </c>
      <c r="J2993" s="2">
        <v>17670</v>
      </c>
      <c r="K2993" s="2">
        <v>21365</v>
      </c>
      <c r="L2993" s="2">
        <v>23267</v>
      </c>
      <c r="M2993" s="2">
        <v>24061</v>
      </c>
    </row>
    <row r="2994" spans="1:13" ht="14.45" x14ac:dyDescent="0.3">
      <c r="A2994">
        <v>17</v>
      </c>
      <c r="C2994" t="str">
        <f t="shared" si="441"/>
        <v>ODS17«</v>
      </c>
      <c r="D2994" s="8" t="s">
        <v>27</v>
      </c>
      <c r="E2994" s="8"/>
      <c r="F2994" s="2">
        <v>8671</v>
      </c>
      <c r="G2994" s="2">
        <v>9703</v>
      </c>
      <c r="H2994" s="2">
        <v>9916</v>
      </c>
      <c r="I2994" s="2">
        <v>10928</v>
      </c>
      <c r="J2994" s="2">
        <v>12826</v>
      </c>
      <c r="K2994" s="2">
        <v>15023</v>
      </c>
      <c r="L2994" s="2">
        <v>15885</v>
      </c>
      <c r="M2994" s="2">
        <v>14714</v>
      </c>
    </row>
    <row r="2995" spans="1:13" ht="14.45" x14ac:dyDescent="0.3">
      <c r="A2995">
        <v>17</v>
      </c>
      <c r="C2995" t="str">
        <f t="shared" si="441"/>
        <v>ODS17«</v>
      </c>
      <c r="D2995" s="8" t="s">
        <v>28</v>
      </c>
      <c r="E2995" s="8"/>
      <c r="F2995" s="2">
        <v>13777</v>
      </c>
      <c r="G2995" s="2">
        <v>14305</v>
      </c>
      <c r="H2995" s="2">
        <v>14732</v>
      </c>
      <c r="I2995" s="2">
        <v>14410</v>
      </c>
      <c r="J2995" s="2">
        <v>15830</v>
      </c>
      <c r="K2995" s="2">
        <v>17078</v>
      </c>
      <c r="L2995" s="2">
        <v>16557</v>
      </c>
      <c r="M2995" s="2">
        <v>14912</v>
      </c>
    </row>
    <row r="2996" spans="1:13" ht="14.45" x14ac:dyDescent="0.3">
      <c r="A2996">
        <v>17</v>
      </c>
      <c r="C2996" t="str">
        <f t="shared" si="441"/>
        <v>ODS17«</v>
      </c>
      <c r="D2996" s="8" t="s">
        <v>29</v>
      </c>
      <c r="E2996" s="8"/>
      <c r="F2996" s="2">
        <v>712710</v>
      </c>
      <c r="G2996" s="2">
        <v>729374</v>
      </c>
      <c r="H2996" s="2">
        <v>760654</v>
      </c>
      <c r="I2996" s="2">
        <v>749907</v>
      </c>
      <c r="J2996" s="2">
        <v>840352</v>
      </c>
      <c r="K2996" s="2">
        <v>898066</v>
      </c>
      <c r="L2996" s="2">
        <v>921386</v>
      </c>
      <c r="M2996" s="2">
        <v>847591</v>
      </c>
    </row>
  </sheetData>
  <autoFilter ref="A3:M299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9"/>
  <sheetViews>
    <sheetView workbookViewId="0">
      <selection activeCell="AZ1" sqref="AZ1:BQ1048576"/>
    </sheetView>
  </sheetViews>
  <sheetFormatPr defaultRowHeight="15" x14ac:dyDescent="0.25"/>
  <cols>
    <col min="1" max="1" width="31.42578125" customWidth="1"/>
    <col min="2" max="2" width="10.7109375" customWidth="1"/>
    <col min="3" max="3" width="11.42578125" customWidth="1"/>
    <col min="4" max="5" width="10" hidden="1" customWidth="1"/>
    <col min="6" max="7" width="9.140625" customWidth="1"/>
    <col min="8" max="9" width="9.140625" hidden="1" customWidth="1"/>
    <col min="10" max="11" width="9.140625" customWidth="1"/>
    <col min="12" max="13" width="9.140625" hidden="1" customWidth="1"/>
    <col min="14" max="15" width="9.140625" customWidth="1"/>
    <col min="16" max="17" width="9.140625" hidden="1" customWidth="1"/>
    <col min="18" max="19" width="9.140625" customWidth="1"/>
    <col min="20" max="21" width="9.140625" hidden="1" customWidth="1"/>
    <col min="22" max="23" width="9.140625" customWidth="1"/>
    <col min="24" max="25" width="9.140625" hidden="1" customWidth="1"/>
    <col min="26" max="27" width="9.140625" customWidth="1"/>
    <col min="28" max="29" width="9.140625" hidden="1" customWidth="1"/>
    <col min="30" max="31" width="9.140625" customWidth="1"/>
    <col min="32" max="33" width="9.140625" hidden="1" customWidth="1"/>
    <col min="34" max="35" width="9.140625" customWidth="1"/>
    <col min="36" max="37" width="9.140625" hidden="1" customWidth="1"/>
    <col min="38" max="39" width="9.140625" customWidth="1"/>
    <col min="40" max="41" width="9.140625" hidden="1" customWidth="1"/>
    <col min="42" max="43" width="9.140625" customWidth="1"/>
    <col min="44" max="45" width="9.140625" hidden="1" customWidth="1"/>
    <col min="47" max="47" width="8.7109375" customWidth="1"/>
    <col min="48" max="49" width="0" hidden="1" customWidth="1"/>
    <col min="52" max="69" width="0" hidden="1" customWidth="1"/>
  </cols>
  <sheetData>
    <row r="1" spans="1:67" x14ac:dyDescent="0.25">
      <c r="B1" s="17" t="s">
        <v>164</v>
      </c>
      <c r="C1" s="17"/>
      <c r="D1" s="11"/>
      <c r="E1" s="16"/>
      <c r="F1" s="17" t="s">
        <v>165</v>
      </c>
      <c r="G1" s="17"/>
      <c r="H1" s="13"/>
      <c r="I1" s="15"/>
      <c r="J1" s="17" t="s">
        <v>166</v>
      </c>
      <c r="K1" s="17"/>
      <c r="L1" s="16"/>
      <c r="M1" s="16"/>
      <c r="N1" s="17" t="s">
        <v>167</v>
      </c>
      <c r="O1" s="17"/>
      <c r="P1" s="16"/>
      <c r="Q1" s="16"/>
      <c r="R1" s="17" t="s">
        <v>168</v>
      </c>
      <c r="S1" s="17"/>
      <c r="T1" s="16"/>
      <c r="U1" s="16"/>
      <c r="V1" s="17" t="s">
        <v>169</v>
      </c>
      <c r="W1" s="17"/>
      <c r="X1" s="16"/>
      <c r="Y1" s="16"/>
      <c r="Z1" s="17" t="s">
        <v>170</v>
      </c>
      <c r="AA1" s="17"/>
      <c r="AB1" s="16"/>
      <c r="AC1" s="16"/>
      <c r="AD1" s="17" t="s">
        <v>171</v>
      </c>
      <c r="AE1" s="17"/>
      <c r="AF1" s="16"/>
      <c r="AG1" s="16"/>
      <c r="AH1" s="17" t="s">
        <v>172</v>
      </c>
      <c r="AI1" s="17"/>
      <c r="AJ1" s="16"/>
      <c r="AK1" s="16"/>
      <c r="AL1" s="17" t="s">
        <v>173</v>
      </c>
      <c r="AM1" s="17"/>
      <c r="AN1" s="16"/>
      <c r="AO1" s="16"/>
      <c r="AP1" s="17" t="s">
        <v>174</v>
      </c>
      <c r="AQ1" s="17"/>
      <c r="AR1" s="16"/>
      <c r="AS1" s="16"/>
      <c r="AT1" s="17" t="s">
        <v>175</v>
      </c>
      <c r="AU1" s="17"/>
      <c r="AV1" s="16"/>
      <c r="AW1" s="16"/>
      <c r="AX1" s="17" t="s">
        <v>176</v>
      </c>
      <c r="AY1" s="17"/>
      <c r="AZ1" s="16"/>
      <c r="BA1" s="16"/>
      <c r="BB1" s="17" t="s">
        <v>177</v>
      </c>
      <c r="BC1" s="17"/>
      <c r="BD1" s="16"/>
      <c r="BE1" s="16"/>
      <c r="BF1" s="17" t="s">
        <v>178</v>
      </c>
      <c r="BG1" s="17"/>
      <c r="BH1" s="16"/>
      <c r="BI1" s="16"/>
      <c r="BJ1" s="17" t="s">
        <v>179</v>
      </c>
      <c r="BK1" s="17"/>
      <c r="BL1" s="16"/>
      <c r="BM1" s="16"/>
      <c r="BN1" s="17" t="s">
        <v>180</v>
      </c>
      <c r="BO1" s="17"/>
    </row>
    <row r="2" spans="1:67" s="6" customFormat="1" ht="90" x14ac:dyDescent="0.25">
      <c r="A2" s="6" t="s">
        <v>163</v>
      </c>
      <c r="B2" s="6" t="s">
        <v>181</v>
      </c>
      <c r="C2" s="6" t="s">
        <v>182</v>
      </c>
      <c r="D2" s="6" t="s">
        <v>192</v>
      </c>
      <c r="E2" s="6" t="s">
        <v>193</v>
      </c>
      <c r="F2" s="6" t="s">
        <v>181</v>
      </c>
      <c r="G2" s="6" t="s">
        <v>182</v>
      </c>
      <c r="H2" s="6" t="s">
        <v>192</v>
      </c>
      <c r="I2" s="6" t="s">
        <v>193</v>
      </c>
      <c r="J2" s="6" t="s">
        <v>181</v>
      </c>
      <c r="K2" s="6" t="s">
        <v>182</v>
      </c>
      <c r="L2" s="6" t="s">
        <v>192</v>
      </c>
      <c r="M2" s="6" t="s">
        <v>193</v>
      </c>
      <c r="N2" s="6" t="s">
        <v>181</v>
      </c>
      <c r="O2" s="6" t="s">
        <v>182</v>
      </c>
      <c r="P2" s="6" t="s">
        <v>192</v>
      </c>
      <c r="Q2" s="6" t="s">
        <v>193</v>
      </c>
      <c r="R2" s="6" t="s">
        <v>181</v>
      </c>
      <c r="S2" s="6" t="s">
        <v>182</v>
      </c>
      <c r="T2" s="6" t="s">
        <v>192</v>
      </c>
      <c r="U2" s="6" t="s">
        <v>193</v>
      </c>
      <c r="V2" s="6" t="s">
        <v>181</v>
      </c>
      <c r="W2" s="6" t="s">
        <v>182</v>
      </c>
      <c r="X2" s="6" t="s">
        <v>192</v>
      </c>
      <c r="Y2" s="6" t="s">
        <v>193</v>
      </c>
      <c r="Z2" s="6" t="s">
        <v>181</v>
      </c>
      <c r="AA2" s="6" t="s">
        <v>182</v>
      </c>
      <c r="AB2" s="6" t="s">
        <v>192</v>
      </c>
      <c r="AC2" s="6" t="s">
        <v>193</v>
      </c>
      <c r="AD2" s="6" t="s">
        <v>181</v>
      </c>
      <c r="AE2" s="6" t="s">
        <v>182</v>
      </c>
      <c r="AF2" s="6" t="s">
        <v>192</v>
      </c>
      <c r="AG2" s="6" t="s">
        <v>193</v>
      </c>
      <c r="AH2" s="6" t="s">
        <v>181</v>
      </c>
      <c r="AI2" s="6" t="s">
        <v>182</v>
      </c>
      <c r="AJ2" s="6" t="s">
        <v>192</v>
      </c>
      <c r="AK2" s="6" t="s">
        <v>193</v>
      </c>
      <c r="AL2" s="6" t="s">
        <v>181</v>
      </c>
      <c r="AM2" s="6" t="s">
        <v>182</v>
      </c>
      <c r="AN2" s="6" t="s">
        <v>192</v>
      </c>
      <c r="AO2" s="6" t="s">
        <v>193</v>
      </c>
      <c r="AP2" s="6" t="s">
        <v>181</v>
      </c>
      <c r="AQ2" s="6" t="s">
        <v>182</v>
      </c>
      <c r="AR2" s="6" t="s">
        <v>192</v>
      </c>
      <c r="AS2" s="6" t="s">
        <v>193</v>
      </c>
      <c r="AT2" s="6" t="s">
        <v>181</v>
      </c>
      <c r="AU2" s="6" t="s">
        <v>182</v>
      </c>
      <c r="AV2" s="6" t="s">
        <v>192</v>
      </c>
      <c r="AW2" s="6" t="s">
        <v>193</v>
      </c>
      <c r="AX2" s="6" t="s">
        <v>181</v>
      </c>
      <c r="AY2" s="6" t="s">
        <v>182</v>
      </c>
      <c r="AZ2" s="6" t="s">
        <v>192</v>
      </c>
      <c r="BA2" s="6" t="s">
        <v>193</v>
      </c>
      <c r="BB2" s="6" t="s">
        <v>181</v>
      </c>
      <c r="BC2" s="6" t="s">
        <v>182</v>
      </c>
      <c r="BF2" s="6" t="s">
        <v>181</v>
      </c>
      <c r="BG2" s="6" t="s">
        <v>182</v>
      </c>
      <c r="BJ2" s="6" t="s">
        <v>181</v>
      </c>
      <c r="BK2" s="6" t="s">
        <v>182</v>
      </c>
      <c r="BN2" s="6" t="s">
        <v>181</v>
      </c>
      <c r="BO2" s="6" t="s">
        <v>182</v>
      </c>
    </row>
    <row r="3" spans="1:67" x14ac:dyDescent="0.25">
      <c r="A3" s="8" t="s">
        <v>2</v>
      </c>
      <c r="B3">
        <f>(ODS_Todos_2014_a_2020!S6+ODS_Todos_2014_a_2020!S64+ODS_Todos_2014_a_2020!S93+ODS_Todos_2014_a_2020!S122+ODS_Todos_2014_a_2020!S151+ODS_Todos_2014_a_2020!S180+ODS_Todos_2014_a_2020!S472+ODS_Todos_2014_a_2020!S1171+ODS_Todos_2014_a_2020!S1346+ODS_Todos_2014_a_2020!S2046)/D3</f>
        <v>72.617458635275042</v>
      </c>
      <c r="C3" s="21">
        <f>(ODS_Todos_2014_a_2020!P6+ODS_Todos_2014_a_2020!P64+ODS_Todos_2014_a_2020!P93+ODS_Todos_2014_a_2020!P122+ODS_Todos_2014_a_2020!P151+ODS_Todos_2014_a_2020!P180+ODS_Todos_2014_a_2020!P472+ODS_Todos_2014_a_2020!P1171+ODS_Todos_2014_a_2020!P1346+ODS_Todos_2014_a_2020!P2046)/9</f>
        <v>3.470176335146069</v>
      </c>
      <c r="D3" s="18">
        <v>9</v>
      </c>
      <c r="E3" s="18">
        <v>9</v>
      </c>
      <c r="F3">
        <f>(ODS_Todos_2014_a_2020!S239+ODS_Todos_2014_a_2020!S268+ODS_Todos_2014_a_2020!S297+ODS_Todos_2014_a_2020!S326+ODS_Todos_2014_a_2020!S355+ODS_Todos_2014_a_2020!S384+ODS_Todos_2014_a_2020!S1142)/I3</f>
        <v>48.043740503359096</v>
      </c>
      <c r="G3">
        <f>(ODS_Todos_2014_a_2020!P239+ODS_Todos_2014_a_2020!P268+ODS_Todos_2014_a_2020!P297+ODS_Todos_2014_a_2020!P326+ODS_Todos_2014_a_2020!P355+ODS_Todos_2014_a_2020!P384+ODS_Todos_2014_a_2020!P1142)/IndicadoresGlobais!I3</f>
        <v>2.9666271984416586</v>
      </c>
      <c r="H3">
        <v>7</v>
      </c>
      <c r="I3">
        <f>H3-1</f>
        <v>6</v>
      </c>
      <c r="J3">
        <f>(ODS_Todos_2014_a_2020!S414+ODS_Todos_2014_a_2020!S443+ODS_Todos_2014_a_2020!S472+ODS_Todos_2014_a_2020!S501+ODS_Todos_2014_a_2020!S530+ODS_Todos_2014_a_2020!S559+ODS_Todos_2014_a_2020!S1434+ODS_Todos_2014_a_2020!S1959+ODS_Todos_2014_a_2020!S1988+ODS_Todos_2014_a_2020!S2104)/L3</f>
        <v>70.10963889267795</v>
      </c>
      <c r="K3">
        <f>(ODS_Todos_2014_a_2020!P414+ODS_Todos_2014_a_2020!P443+ODS_Todos_2014_a_2020!P472+ODS_Todos_2014_a_2020!P501+ODS_Todos_2014_a_2020!P530+ODS_Todos_2014_a_2020!P559+ODS_Todos_2014_a_2020!P1434+ODS_Todos_2014_a_2020!P1959+ODS_Todos_2014_a_2020!P1988+ODS_Todos_2014_a_2020!P2104)/M3</f>
        <v>2.2678733740217014</v>
      </c>
      <c r="L3">
        <v>10</v>
      </c>
      <c r="M3">
        <v>10</v>
      </c>
      <c r="N3">
        <f>(ODS_Todos_2014_a_2020!S589+ODS_Todos_2014_a_2020!S676+ODS_Todos_2014_a_2020!S705+ODS_Todos_2014_a_2020!S763)/IndicadoresGlobais!P3</f>
        <v>53.146849883677241</v>
      </c>
      <c r="O3">
        <f>(ODS_Todos_2014_a_2020!P589+ODS_Todos_2014_a_2020!P676+ODS_Todos_2014_a_2020!P705+ODS_Todos_2014_a_2020!P763)/IndicadoresGlobais!Q3</f>
        <v>-2.6879483156082355</v>
      </c>
      <c r="P3">
        <v>4</v>
      </c>
      <c r="Q3">
        <v>4</v>
      </c>
      <c r="R3">
        <f>(ODS_Todos_2014_a_2020!S822+ODS_Todos_2014_a_2020!S851+ODS_Todos_2014_a_2020!S938+ODS_Todos_2014_a_2020!S967+ODS_Todos_2014_a_2020!S996+ODS_Todos_2014_a_2020!S1025)/T3</f>
        <v>51.384430502077549</v>
      </c>
      <c r="S3">
        <f>(ODS_Todos_2014_a_2020!P822+ODS_Todos_2014_a_2020!P851+ODS_Todos_2014_a_2020!P938+ODS_Todos_2014_a_2020!P967+ODS_Todos_2014_a_2020!P996+ODS_Todos_2014_a_2020!P1025)/U3</f>
        <v>2.5813808286179349</v>
      </c>
      <c r="T3">
        <v>6</v>
      </c>
      <c r="U3">
        <v>6</v>
      </c>
      <c r="V3">
        <f>(ODS_Todos_2014_a_2020!S1142+ODS_Todos_2014_a_2020!S2494)/X3</f>
        <v>78.087691041992329</v>
      </c>
      <c r="W3">
        <f>(ODS_Todos_2014_a_2020!P1142+ODS_Todos_2014_a_2020!P2494)/Y3</f>
        <v>-1.1690755196125924</v>
      </c>
      <c r="X3">
        <v>2</v>
      </c>
      <c r="Y3">
        <v>2</v>
      </c>
      <c r="Z3">
        <f>(ODS_Todos_2014_a_2020!S1230+ODS_Todos_2014_a_2020!S1259+ODS_Todos_2014_a_2020!S1288+ODS_Todos_2014_a_2020!S1317+ODS_Todos_2014_a_2020!S1346+ODS_Todos_2014_a_2020!S1404+ODS_Todos_2014_a_2020!S2400)/AB3</f>
        <v>36.142139613331587</v>
      </c>
      <c r="AA3">
        <f>(ODS_Todos_2014_a_2020!P1230+ODS_Todos_2014_a_2020!P1259+ODS_Todos_2014_a_2020!P1288+ODS_Todos_2014_a_2020!P1317+ODS_Todos_2014_a_2020!P1346+ODS_Todos_2014_a_2020!P1404+ODS_Todos_2014_a_2020!P2400)/AC3</f>
        <v>1.6471190200543633</v>
      </c>
      <c r="AB3">
        <v>7</v>
      </c>
      <c r="AC3">
        <v>7</v>
      </c>
      <c r="AD3">
        <f>(ODS_Todos_2014_a_2020!S181+ODS_Todos_2014_a_2020!S1434+ODS_Todos_2014_a_2020!S1463+ODS_Todos_2014_a_2020!S1492+ODS_Todos_2014_a_2020!S1521+ODS_Todos_2014_a_2020!S1550+ODS_Todos_2014_a_2020!S1579+ODS_Todos_2014_a_2020!S2223)/AF3</f>
        <v>63.162493255849085</v>
      </c>
      <c r="AE3">
        <f>(ODS_Todos_2014_a_2020!P181+ODS_Todos_2014_a_2020!P1434+ODS_Todos_2014_a_2020!P1463+ODS_Todos_2014_a_2020!P1492+ODS_Todos_2014_a_2020!P1521+ODS_Todos_2014_a_2020!P1550+ODS_Todos_2014_a_2020!P1579+ODS_Todos_2014_a_2020!P2223)/AG3</f>
        <v>2.1873427537250754</v>
      </c>
      <c r="AF3">
        <v>8</v>
      </c>
      <c r="AG3">
        <v>8</v>
      </c>
      <c r="AH3">
        <f>(ODS_Todos_2014_a_2020!S1609+ODS_Todos_2014_a_2020!S1638+ODS_Todos_2014_a_2020!S1667+ODS_Todos_2014_a_2020!S1696+ODS_Todos_2014_a_2020!S1725+ODS_Todos_2014_a_2020!S1754+ODS_Todos_2014_a_2020!S2136)/AJ3</f>
        <v>53.584651475129469</v>
      </c>
      <c r="AI3">
        <f>(ODS_Todos_2014_a_2020!P1609+ODS_Todos_2014_a_2020!P1638+ODS_Todos_2014_a_2020!P1667+ODS_Todos_2014_a_2020!P1696+ODS_Todos_2014_a_2020!P1725+ODS_Todos_2014_a_2020!P1754+ODS_Todos_2014_a_2020!P2136)/AK3</f>
        <v>2.1925153278474601</v>
      </c>
      <c r="AJ3">
        <v>7</v>
      </c>
      <c r="AK3">
        <v>7</v>
      </c>
      <c r="AL3">
        <f>(ODS_Todos_2014_a_2020!S1784+ODS_Todos_2014_a_2020!S1813+ODS_Todos_2014_a_2020!S1842+ODS_Todos_2014_a_2020!S1871+ODS_Todos_2014_a_2020!S1900+ODS_Todos_2014_a_2020!S1929)/AN3</f>
        <v>51.137001630071062</v>
      </c>
      <c r="AM3">
        <f>(ODS_Todos_2014_a_2020!P1784+ODS_Todos_2014_a_2020!P1813+ODS_Todos_2014_a_2020!P1842+ODS_Todos_2014_a_2020!P1871+ODS_Todos_2014_a_2020!P1900+ODS_Todos_2014_a_2020!P1929)/AO3</f>
        <v>1.5275579435127238</v>
      </c>
      <c r="AN3">
        <v>6</v>
      </c>
      <c r="AO3">
        <v>6</v>
      </c>
      <c r="AP3">
        <f>(ODS_Todos_2014_a_2020!S93+ODS_Todos_2014_a_2020!S1725+ODS_Todos_2014_a_2020!S1959+ODS_Todos_2014_a_2020!S1988+ODS_Todos_2014_a_2020!S2017+ODS_Todos_2014_a_2020!S2046+ODS_Todos_2014_a_2020!S2104+ODS_Todos_2014_a_2020!S2794)/AR3</f>
        <v>60.274154186681052</v>
      </c>
      <c r="AQ3">
        <f>(ODS_Todos_2014_a_2020!P93+ODS_Todos_2014_a_2020!P1725+ODS_Todos_2014_a_2020!P1959+ODS_Todos_2014_a_2020!P1988+ODS_Todos_2014_a_2020!P2017+ODS_Todos_2014_a_2020!P2046+ODS_Todos_2014_a_2020!P2104+ODS_Todos_2014_a_2020!P2794)/AS3</f>
        <v>1.1371372153218362</v>
      </c>
      <c r="AR3">
        <v>8</v>
      </c>
      <c r="AS3">
        <v>8</v>
      </c>
      <c r="AT3">
        <f>(ODS_Todos_2014_a_2020!S1404+ODS_Todos_2014_a_2020!S2136+ODS_Todos_2014_a_2020!S2165+ODS_Todos_2014_a_2020!S2223+ODS_Todos_2014_a_2020!S2252+ODS_Todos_2014_a_2020!S2310)/AV3</f>
        <v>33.787739723546139</v>
      </c>
      <c r="AU3">
        <f>(ODS_Todos_2014_a_2020!P1404+ODS_Todos_2014_a_2020!P2136+ODS_Todos_2014_a_2020!P2165+ODS_Todos_2014_a_2020!P2223+ODS_Todos_2014_a_2020!P2252+ODS_Todos_2014_a_2020!P2310)/AW3</f>
        <v>3.5591842301386492</v>
      </c>
      <c r="AV3">
        <v>6</v>
      </c>
      <c r="AW3">
        <v>6</v>
      </c>
      <c r="AX3">
        <f>(ODS_Todos_2014_a_2020!S1230+ODS_Todos_2014_a_2020!S2371+ODS_Todos_2014_a_2020!S2400+ODS_Todos_2014_a_2020!S2462)/AZ3</f>
        <v>38.639184488399643</v>
      </c>
      <c r="AY3">
        <f>(ODS_Todos_2014_a_2020!P1230+ODS_Todos_2014_a_2020!P2371+ODS_Todos_2014_a_2020!P2400+ODS_Todos_2014_a_2020!P2462)/BA3</f>
        <v>2.1821440707502071</v>
      </c>
      <c r="AZ3">
        <v>4</v>
      </c>
      <c r="BA3">
        <v>4</v>
      </c>
    </row>
    <row r="4" spans="1:67" x14ac:dyDescent="0.25">
      <c r="A4" s="8" t="s">
        <v>3</v>
      </c>
      <c r="B4">
        <f>(ODS_Todos_2014_a_2020!S7+ODS_Todos_2014_a_2020!S65+ODS_Todos_2014_a_2020!S94+ODS_Todos_2014_a_2020!S123+ODS_Todos_2014_a_2020!S152+ODS_Todos_2014_a_2020!S181+ODS_Todos_2014_a_2020!S473+ODS_Todos_2014_a_2020!S1172+ODS_Todos_2014_a_2020!S1347+ODS_Todos_2014_a_2020!S2047)/D4</f>
        <v>82.311752951899251</v>
      </c>
      <c r="C4" s="21">
        <f>(ODS_Todos_2014_a_2020!P7+ODS_Todos_2014_a_2020!P65+ODS_Todos_2014_a_2020!P94+ODS_Todos_2014_a_2020!P123+ODS_Todos_2014_a_2020!P152+ODS_Todos_2014_a_2020!P181+ODS_Todos_2014_a_2020!P473+ODS_Todos_2014_a_2020!P1172+ODS_Todos_2014_a_2020!P1347+ODS_Todos_2014_a_2020!P2047)/10</f>
        <v>2.3917260435711638</v>
      </c>
      <c r="D4" s="18">
        <v>10</v>
      </c>
      <c r="E4" s="18">
        <v>10</v>
      </c>
      <c r="F4">
        <f>(ODS_Todos_2014_a_2020!S240+ODS_Todos_2014_a_2020!S269+ODS_Todos_2014_a_2020!S298+ODS_Todos_2014_a_2020!S327+ODS_Todos_2014_a_2020!S356+ODS_Todos_2014_a_2020!S385+ODS_Todos_2014_a_2020!S1143)/I4</f>
        <v>53.995323409324293</v>
      </c>
      <c r="G4">
        <f>(ODS_Todos_2014_a_2020!P240+ODS_Todos_2014_a_2020!P269+ODS_Todos_2014_a_2020!P298+ODS_Todos_2014_a_2020!P327+ODS_Todos_2014_a_2020!P356+ODS_Todos_2014_a_2020!P385+ODS_Todos_2014_a_2020!P1143)/IndicadoresGlobais!I4</f>
        <v>1.3803953469662591</v>
      </c>
      <c r="H4">
        <v>8</v>
      </c>
      <c r="I4">
        <f t="shared" ref="I4:I29" si="0">H4-1</f>
        <v>7</v>
      </c>
      <c r="J4">
        <f>(ODS_Todos_2014_a_2020!S385+ODS_Todos_2014_a_2020!S415+ODS_Todos_2014_a_2020!S444+ODS_Todos_2014_a_2020!S473+ODS_Todos_2014_a_2020!S502+ODS_Todos_2014_a_2020!S531+ODS_Todos_2014_a_2020!S560+ODS_Todos_2014_a_2020!S1435+ODS_Todos_2014_a_2020!S1960+ODS_Todos_2014_a_2020!S1989+ODS_Todos_2014_a_2020!S2105)/L4</f>
        <v>67.992798707864367</v>
      </c>
      <c r="K4">
        <f>(ODS_Todos_2014_a_2020!P385+ODS_Todos_2014_a_2020!P415+ODS_Todos_2014_a_2020!P444+ODS_Todos_2014_a_2020!P473+ODS_Todos_2014_a_2020!P502+ODS_Todos_2014_a_2020!P531+ODS_Todos_2014_a_2020!P560+ODS_Todos_2014_a_2020!P1435+ODS_Todos_2014_a_2020!P1960+ODS_Todos_2014_a_2020!P1989+ODS_Todos_2014_a_2020!P2105)/M4</f>
        <v>1.253072618249738</v>
      </c>
      <c r="L4">
        <v>11</v>
      </c>
      <c r="M4">
        <v>11</v>
      </c>
      <c r="N4">
        <f>(ODS_Todos_2014_a_2020!S590+ODS_Todos_2014_a_2020!S677+ODS_Todos_2014_a_2020!S706+ODS_Todos_2014_a_2020!S735+ODS_Todos_2014_a_2020!S764+ODS_Todos_2014_a_2020!S793)/IndicadoresGlobais!P4</f>
        <v>79.864433723611043</v>
      </c>
      <c r="O4">
        <f>(ODS_Todos_2014_a_2020!P590+ODS_Todos_2014_a_2020!P677+ODS_Todos_2014_a_2020!P706+ODS_Todos_2014_a_2020!P735+ODS_Todos_2014_a_2020!P764+ODS_Todos_2014_a_2020!P793)/IndicadoresGlobais!Q4</f>
        <v>-1.0590410020832037</v>
      </c>
      <c r="P4">
        <v>6</v>
      </c>
      <c r="Q4">
        <v>6</v>
      </c>
      <c r="R4">
        <f>(ODS_Todos_2014_a_2020!S823+ODS_Todos_2014_a_2020!S852+ODS_Todos_2014_a_2020!S910+ODS_Todos_2014_a_2020!S939+ODS_Todos_2014_a_2020!S968+ODS_Todos_2014_a_2020!S997+ODS_Todos_2014_a_2020!S1026)/T4</f>
        <v>53.723843389554965</v>
      </c>
      <c r="S4">
        <f>(ODS_Todos_2014_a_2020!P823+ODS_Todos_2014_a_2020!P852+ODS_Todos_2014_a_2020!P910+ODS_Todos_2014_a_2020!P939+ODS_Todos_2014_a_2020!P968+ODS_Todos_2014_a_2020!P997+ODS_Todos_2014_a_2020!P1026)/U4</f>
        <v>4.4616552880449465</v>
      </c>
      <c r="T4">
        <v>7</v>
      </c>
      <c r="U4">
        <v>7</v>
      </c>
      <c r="V4">
        <f>(ODS_Todos_2014_a_2020!S1143+ODS_Todos_2014_a_2020!S1172+ODS_Todos_2014_a_2020!S1201+ODS_Todos_2014_a_2020!S2495)/X4</f>
        <v>76.519593125842832</v>
      </c>
      <c r="W4">
        <f>(ODS_Todos_2014_a_2020!P1143+ODS_Todos_2014_a_2020!P1172+ODS_Todos_2014_a_2020!P1201+ODS_Todos_2014_a_2020!P2495)/Y4</f>
        <v>4.521771033809376</v>
      </c>
      <c r="X4">
        <v>4</v>
      </c>
      <c r="Y4">
        <v>4</v>
      </c>
      <c r="Z4">
        <f>(ODS_Todos_2014_a_2020!S1231+ODS_Todos_2014_a_2020!S1260+ODS_Todos_2014_a_2020!S1289+ODS_Todos_2014_a_2020!S1318+ODS_Todos_2014_a_2020!S1347+ODS_Todos_2014_a_2020!S1405+ODS_Todos_2014_a_2020!S2401)/AB4</f>
        <v>53.641442301976966</v>
      </c>
      <c r="AA4">
        <f>(ODS_Todos_2014_a_2020!P1231+ODS_Todos_2014_a_2020!P1260+ODS_Todos_2014_a_2020!P1289+ODS_Todos_2014_a_2020!P1318+ODS_Todos_2014_a_2020!P1347+ODS_Todos_2014_a_2020!P1405+ODS_Todos_2014_a_2020!P2401)/AC4</f>
        <v>0.26026127839526159</v>
      </c>
      <c r="AB4">
        <v>7</v>
      </c>
      <c r="AC4">
        <v>7</v>
      </c>
      <c r="AD4">
        <f>(ODS_Todos_2014_a_2020!S182+ODS_Todos_2014_a_2020!S910+ODS_Todos_2014_a_2020!S1435+ODS_Todos_2014_a_2020!S1464+ODS_Todos_2014_a_2020!S1493+ODS_Todos_2014_a_2020!S1522+ODS_Todos_2014_a_2020!S1551+ODS_Todos_2014_a_2020!S1580+ODS_Todos_2014_a_2020!S2224)/AF4</f>
        <v>58.904285360546865</v>
      </c>
      <c r="AE4">
        <f>(ODS_Todos_2014_a_2020!P182+ODS_Todos_2014_a_2020!P910+ODS_Todos_2014_a_2020!P1435+ODS_Todos_2014_a_2020!P1464+ODS_Todos_2014_a_2020!P1493+ODS_Todos_2014_a_2020!P1522+ODS_Todos_2014_a_2020!P1551+ODS_Todos_2014_a_2020!P1580+ODS_Todos_2014_a_2020!P2224)/AG4</f>
        <v>2.1961616212139998</v>
      </c>
      <c r="AF4">
        <v>9</v>
      </c>
      <c r="AG4">
        <v>9</v>
      </c>
      <c r="AH4">
        <f>(ODS_Todos_2014_a_2020!S1610+ODS_Todos_2014_a_2020!S1639+ODS_Todos_2014_a_2020!S1668+ODS_Todos_2014_a_2020!S1697+ODS_Todos_2014_a_2020!S1726+ODS_Todos_2014_a_2020!S1755+ODS_Todos_2014_a_2020!S2137)/AJ4</f>
        <v>61.490198609012126</v>
      </c>
      <c r="AI4">
        <f>(ODS_Todos_2014_a_2020!P1610+ODS_Todos_2014_a_2020!P1639+ODS_Todos_2014_a_2020!P1668+ODS_Todos_2014_a_2020!P1697+ODS_Todos_2014_a_2020!P1726+ODS_Todos_2014_a_2020!P1755+ODS_Todos_2014_a_2020!P2137)/AK4</f>
        <v>2.1138366211872786</v>
      </c>
      <c r="AJ4">
        <v>7</v>
      </c>
      <c r="AK4">
        <v>7</v>
      </c>
      <c r="AL4">
        <f>(ODS_Todos_2014_a_2020!S1785+ODS_Todos_2014_a_2020!S1814+ODS_Todos_2014_a_2020!S1843+ODS_Todos_2014_a_2020!S1872+ODS_Todos_2014_a_2020!S1901+ODS_Todos_2014_a_2020!S1930)/AN4</f>
        <v>48.38106456391256</v>
      </c>
      <c r="AM4">
        <f>(ODS_Todos_2014_a_2020!P1785+ODS_Todos_2014_a_2020!P1814+ODS_Todos_2014_a_2020!P1843+ODS_Todos_2014_a_2020!P1872+ODS_Todos_2014_a_2020!P1901+ODS_Todos_2014_a_2020!P1930)/AO4</f>
        <v>-0.25741887065702712</v>
      </c>
      <c r="AN4">
        <v>6</v>
      </c>
      <c r="AO4">
        <v>6</v>
      </c>
      <c r="AP4">
        <f>(ODS_Todos_2014_a_2020!S94+ODS_Todos_2014_a_2020!S1201+ODS_Todos_2014_a_2020!S1726+ODS_Todos_2014_a_2020!S1960+ODS_Todos_2014_a_2020!S1989+ODS_Todos_2014_a_2020!S2018+ODS_Todos_2014_a_2020!S2047+ODS_Todos_2014_a_2020!S2105+ODS_Todos_2014_a_2020!S2795)/AR4</f>
        <v>71.11565840381175</v>
      </c>
      <c r="AQ4">
        <f>(ODS_Todos_2014_a_2020!P94+ODS_Todos_2014_a_2020!P1201+ODS_Todos_2014_a_2020!P1726+ODS_Todos_2014_a_2020!P1960+ODS_Todos_2014_a_2020!P1989+ODS_Todos_2014_a_2020!P2018+ODS_Todos_2014_a_2020!P2047+ODS_Todos_2014_a_2020!P2105+ODS_Todos_2014_a_2020!P2795)/AS4</f>
        <v>2.166435749363059</v>
      </c>
      <c r="AR4">
        <v>9</v>
      </c>
      <c r="AS4">
        <v>9</v>
      </c>
      <c r="AT4">
        <f>(ODS_Todos_2014_a_2020!S1405+ODS_Todos_2014_a_2020!S2137+ODS_Todos_2014_a_2020!S2166+ODS_Todos_2014_a_2020!S2224+ODS_Todos_2014_a_2020!S2253+ODS_Todos_2014_a_2020!S2311)/AV4</f>
        <v>45.648873801156753</v>
      </c>
      <c r="AU4">
        <f>(ODS_Todos_2014_a_2020!P1405+ODS_Todos_2014_a_2020!P2137+ODS_Todos_2014_a_2020!P2166+ODS_Todos_2014_a_2020!P2224+ODS_Todos_2014_a_2020!P2253+ODS_Todos_2014_a_2020!P2311)/AW4</f>
        <v>3.274222059845989</v>
      </c>
      <c r="AV4">
        <v>6</v>
      </c>
      <c r="AW4">
        <v>6</v>
      </c>
      <c r="AX4">
        <f>(ODS_Todos_2014_a_2020!S1231+ODS_Todos_2014_a_2020!S2372+ODS_Todos_2014_a_2020!S2401+ODS_Todos_2014_a_2020!S2463)/AZ4</f>
        <v>42.138950576168895</v>
      </c>
      <c r="AY4">
        <f>(ODS_Todos_2014_a_2020!P1231+ODS_Todos_2014_a_2020!P2372+ODS_Todos_2014_a_2020!P2401+ODS_Todos_2014_a_2020!P2463)/BA4</f>
        <v>0.75451035354637264</v>
      </c>
      <c r="AZ4">
        <v>4</v>
      </c>
      <c r="BA4">
        <v>4</v>
      </c>
    </row>
    <row r="5" spans="1:67" x14ac:dyDescent="0.25">
      <c r="A5" s="8" t="s">
        <v>4</v>
      </c>
      <c r="B5">
        <f>(ODS_Todos_2014_a_2020!S8+ODS_Todos_2014_a_2020!S66+ODS_Todos_2014_a_2020!S95+ODS_Todos_2014_a_2020!S124+ODS_Todos_2014_a_2020!S153+ODS_Todos_2014_a_2020!S182+ODS_Todos_2014_a_2020!S474+ODS_Todos_2014_a_2020!S1173+ODS_Todos_2014_a_2020!S1348+ODS_Todos_2014_a_2020!S2048)/D5</f>
        <v>73.524313095424674</v>
      </c>
      <c r="C5" s="21">
        <f>(ODS_Todos_2014_a_2020!P8+ODS_Todos_2014_a_2020!P66+ODS_Todos_2014_a_2020!P95+ODS_Todos_2014_a_2020!P124+ODS_Todos_2014_a_2020!P153+ODS_Todos_2014_a_2020!P182+ODS_Todos_2014_a_2020!P474+ODS_Todos_2014_a_2020!P1173+ODS_Todos_2014_a_2020!P1348+ODS_Todos_2014_a_2020!P2048)/10</f>
        <v>2.8773287424785137</v>
      </c>
      <c r="D5" s="18">
        <v>10</v>
      </c>
      <c r="E5" s="18">
        <v>10</v>
      </c>
      <c r="F5">
        <f>(ODS_Todos_2014_a_2020!S241+ODS_Todos_2014_a_2020!S270+ODS_Todos_2014_a_2020!S299+ODS_Todos_2014_a_2020!S328+ODS_Todos_2014_a_2020!S357+ODS_Todos_2014_a_2020!S386+ODS_Todos_2014_a_2020!S1144)/I5</f>
        <v>46.479851592498242</v>
      </c>
      <c r="G5">
        <f>(ODS_Todos_2014_a_2020!P241+ODS_Todos_2014_a_2020!P270+ODS_Todos_2014_a_2020!P299+ODS_Todos_2014_a_2020!P328+ODS_Todos_2014_a_2020!P357+ODS_Todos_2014_a_2020!P386+ODS_Todos_2014_a_2020!P1144)/IndicadoresGlobais!I5</f>
        <v>1.4628692919367445</v>
      </c>
      <c r="H5">
        <v>8</v>
      </c>
      <c r="I5">
        <f t="shared" si="0"/>
        <v>7</v>
      </c>
      <c r="J5">
        <f>(ODS_Todos_2014_a_2020!S386+ODS_Todos_2014_a_2020!S416+ODS_Todos_2014_a_2020!S445+ODS_Todos_2014_a_2020!S474+ODS_Todos_2014_a_2020!S503+ODS_Todos_2014_a_2020!S532+ODS_Todos_2014_a_2020!S561+ODS_Todos_2014_a_2020!S1436+ODS_Todos_2014_a_2020!S1961+ODS_Todos_2014_a_2020!S1990+ODS_Todos_2014_a_2020!S2106)/L5</f>
        <v>71.541318417200912</v>
      </c>
      <c r="K5">
        <f>(ODS_Todos_2014_a_2020!P386+ODS_Todos_2014_a_2020!P416+ODS_Todos_2014_a_2020!P445+ODS_Todos_2014_a_2020!P474+ODS_Todos_2014_a_2020!P503+ODS_Todos_2014_a_2020!P532+ODS_Todos_2014_a_2020!P561+ODS_Todos_2014_a_2020!P1436+ODS_Todos_2014_a_2020!P1961+ODS_Todos_2014_a_2020!P1990+ODS_Todos_2014_a_2020!P2106)/M5</f>
        <v>2.5565042426911901</v>
      </c>
      <c r="L5">
        <v>11</v>
      </c>
      <c r="M5">
        <v>11</v>
      </c>
      <c r="N5">
        <f>(ODS_Todos_2014_a_2020!S591+ODS_Todos_2014_a_2020!S678+ODS_Todos_2014_a_2020!S707+ODS_Todos_2014_a_2020!S736+ODS_Todos_2014_a_2020!S765+ODS_Todos_2014_a_2020!S794)/IndicadoresGlobais!P5</f>
        <v>81.70860107835199</v>
      </c>
      <c r="O5">
        <f>(ODS_Todos_2014_a_2020!P591+ODS_Todos_2014_a_2020!P678+ODS_Todos_2014_a_2020!P707+ODS_Todos_2014_a_2020!P736+ODS_Todos_2014_a_2020!P765+ODS_Todos_2014_a_2020!P794)/IndicadoresGlobais!Q5</f>
        <v>2.2418652854848937</v>
      </c>
      <c r="P5">
        <v>6</v>
      </c>
      <c r="Q5">
        <v>6</v>
      </c>
      <c r="R5">
        <f>(ODS_Todos_2014_a_2020!S824+ODS_Todos_2014_a_2020!S853+ODS_Todos_2014_a_2020!S911+ODS_Todos_2014_a_2020!S940+ODS_Todos_2014_a_2020!S969+ODS_Todos_2014_a_2020!S998+ODS_Todos_2014_a_2020!S1027)/T5</f>
        <v>72.115858816434795</v>
      </c>
      <c r="S5">
        <f>(ODS_Todos_2014_a_2020!P824+ODS_Todos_2014_a_2020!P853+ODS_Todos_2014_a_2020!P911+ODS_Todos_2014_a_2020!P940+ODS_Todos_2014_a_2020!P969+ODS_Todos_2014_a_2020!P998+ODS_Todos_2014_a_2020!P1027)/U5</f>
        <v>2.3411899323983367</v>
      </c>
      <c r="T5">
        <v>7</v>
      </c>
      <c r="U5">
        <v>7</v>
      </c>
      <c r="V5">
        <f>(ODS_Todos_2014_a_2020!S1144+ODS_Todos_2014_a_2020!S1173+ODS_Todos_2014_a_2020!S2496)/X5</f>
        <v>82.296403230549714</v>
      </c>
      <c r="W5">
        <f>(ODS_Todos_2014_a_2020!P1144+ODS_Todos_2014_a_2020!P1173+ODS_Todos_2014_a_2020!P2496)/Y5</f>
        <v>2.6581876100213053</v>
      </c>
      <c r="X5">
        <v>3</v>
      </c>
      <c r="Y5">
        <v>3</v>
      </c>
      <c r="Z5">
        <f>(ODS_Todos_2014_a_2020!S1232+ODS_Todos_2014_a_2020!S1261+ODS_Todos_2014_a_2020!S1290+ODS_Todos_2014_a_2020!S1319+ODS_Todos_2014_a_2020!S1348+ODS_Todos_2014_a_2020!S1406+ODS_Todos_2014_a_2020!S2402)/AB5</f>
        <v>41.362486431229286</v>
      </c>
      <c r="AA5">
        <f>(ODS_Todos_2014_a_2020!P1232+ODS_Todos_2014_a_2020!P1261+ODS_Todos_2014_a_2020!P1290+ODS_Todos_2014_a_2020!P1319+ODS_Todos_2014_a_2020!P1348+ODS_Todos_2014_a_2020!P1406+ODS_Todos_2014_a_2020!P2402)/AC5</f>
        <v>1.5250458201555956</v>
      </c>
      <c r="AB5">
        <v>7</v>
      </c>
      <c r="AC5">
        <v>7</v>
      </c>
      <c r="AD5">
        <f>(ODS_Todos_2014_a_2020!S183+ODS_Todos_2014_a_2020!S911+ODS_Todos_2014_a_2020!S1436+ODS_Todos_2014_a_2020!S1465+ODS_Todos_2014_a_2020!S1494+ODS_Todos_2014_a_2020!S1523+ODS_Todos_2014_a_2020!S1552+ODS_Todos_2014_a_2020!S1581+ODS_Todos_2014_a_2020!S2225)/AF5</f>
        <v>50.506460428431311</v>
      </c>
      <c r="AE5">
        <f>(ODS_Todos_2014_a_2020!P183+ODS_Todos_2014_a_2020!P911+ODS_Todos_2014_a_2020!P1436+ODS_Todos_2014_a_2020!P1465+ODS_Todos_2014_a_2020!P1494+ODS_Todos_2014_a_2020!P1523+ODS_Todos_2014_a_2020!P1552+ODS_Todos_2014_a_2020!P1581+ODS_Todos_2014_a_2020!P2225)/AG5</f>
        <v>2.6509197212341431</v>
      </c>
      <c r="AF5">
        <v>9</v>
      </c>
      <c r="AG5">
        <v>9</v>
      </c>
      <c r="AH5">
        <f>(ODS_Todos_2014_a_2020!S1611+ODS_Todos_2014_a_2020!S1640+ODS_Todos_2014_a_2020!S1669+ODS_Todos_2014_a_2020!S1698+ODS_Todos_2014_a_2020!S1727+ODS_Todos_2014_a_2020!S1756+ODS_Todos_2014_a_2020!S2138)/AJ5</f>
        <v>57.123383368033799</v>
      </c>
      <c r="AI5">
        <f>(ODS_Todos_2014_a_2020!P1611+ODS_Todos_2014_a_2020!P1640+ODS_Todos_2014_a_2020!P1669+ODS_Todos_2014_a_2020!P1698+ODS_Todos_2014_a_2020!P1727+ODS_Todos_2014_a_2020!P1756+ODS_Todos_2014_a_2020!P2138)/AK5</f>
        <v>1.4706145159465265</v>
      </c>
      <c r="AJ5">
        <v>7</v>
      </c>
      <c r="AK5">
        <v>7</v>
      </c>
      <c r="AL5">
        <f>(ODS_Todos_2014_a_2020!S1786+ODS_Todos_2014_a_2020!S1815+ODS_Todos_2014_a_2020!S1844+ODS_Todos_2014_a_2020!S1873+ODS_Todos_2014_a_2020!S1902+ODS_Todos_2014_a_2020!S1931)/AN5</f>
        <v>53.77343675428785</v>
      </c>
      <c r="AM5">
        <f>(ODS_Todos_2014_a_2020!P1786+ODS_Todos_2014_a_2020!P1815+ODS_Todos_2014_a_2020!P1844+ODS_Todos_2014_a_2020!P1873+ODS_Todos_2014_a_2020!P1902+ODS_Todos_2014_a_2020!P1931)/AO5</f>
        <v>3.5169237688711683</v>
      </c>
      <c r="AN5">
        <v>6</v>
      </c>
      <c r="AO5">
        <v>6</v>
      </c>
      <c r="AP5">
        <f>(ODS_Todos_2014_a_2020!S95+ODS_Todos_2014_a_2020!S1202+ODS_Todos_2014_a_2020!S1727+ODS_Todos_2014_a_2020!S1961+ODS_Todos_2014_a_2020!S1990+ODS_Todos_2014_a_2020!S2019+ODS_Todos_2014_a_2020!S2048+ODS_Todos_2014_a_2020!S2106+ODS_Todos_2014_a_2020!S2796)/AR5</f>
        <v>52.866440550303906</v>
      </c>
      <c r="AQ5">
        <f>(ODS_Todos_2014_a_2020!P95+ODS_Todos_2014_a_2020!P1202+ODS_Todos_2014_a_2020!P1727+ODS_Todos_2014_a_2020!P1961+ODS_Todos_2014_a_2020!P1990+ODS_Todos_2014_a_2020!P2019+ODS_Todos_2014_a_2020!P2048+ODS_Todos_2014_a_2020!P2106+ODS_Todos_2014_a_2020!P2796)/AS5</f>
        <v>0.94847466181874551</v>
      </c>
      <c r="AR5">
        <v>9</v>
      </c>
      <c r="AS5">
        <v>9</v>
      </c>
      <c r="AT5">
        <f>(ODS_Todos_2014_a_2020!S1406+ODS_Todos_2014_a_2020!S2138+ODS_Todos_2014_a_2020!S2167+ODS_Todos_2014_a_2020!S2225+ODS_Todos_2014_a_2020!S2254+ODS_Todos_2014_a_2020!S2312)/AV5</f>
        <v>34.183190306811824</v>
      </c>
      <c r="AU5">
        <f>(ODS_Todos_2014_a_2020!P1406+ODS_Todos_2014_a_2020!P2138+ODS_Todos_2014_a_2020!P2167+ODS_Todos_2014_a_2020!P2225+ODS_Todos_2014_a_2020!P2254+ODS_Todos_2014_a_2020!P2312)/AW5</f>
        <v>1.5054454275227791</v>
      </c>
      <c r="AV5">
        <v>6</v>
      </c>
      <c r="AW5">
        <v>6</v>
      </c>
      <c r="AX5">
        <f>(ODS_Todos_2014_a_2020!S1232+ODS_Todos_2014_a_2020!S2373+ODS_Todos_2014_a_2020!S2402+ODS_Todos_2014_a_2020!S2464)/AZ5</f>
        <v>59.734722012565392</v>
      </c>
      <c r="AY5">
        <f>(ODS_Todos_2014_a_2020!P1232+ODS_Todos_2014_a_2020!P2373+ODS_Todos_2014_a_2020!P2402+ODS_Todos_2014_a_2020!P2464)/BA5</f>
        <v>1.3657757162678839</v>
      </c>
      <c r="AZ5">
        <v>4</v>
      </c>
      <c r="BA5">
        <v>4</v>
      </c>
    </row>
    <row r="6" spans="1:67" x14ac:dyDescent="0.25">
      <c r="A6" s="8" t="s">
        <v>5</v>
      </c>
      <c r="B6">
        <f>(ODS_Todos_2014_a_2020!S9+ODS_Todos_2014_a_2020!S67+ODS_Todos_2014_a_2020!S96+ODS_Todos_2014_a_2020!S125+ODS_Todos_2014_a_2020!S154+ODS_Todos_2014_a_2020!S183+ODS_Todos_2014_a_2020!S475+ODS_Todos_2014_a_2020!S1174+ODS_Todos_2014_a_2020!S1349+ODS_Todos_2014_a_2020!S2049)/D6</f>
        <v>35.043588271153013</v>
      </c>
      <c r="C6" s="21">
        <f>(ODS_Todos_2014_a_2020!P9+ODS_Todos_2014_a_2020!P67+ODS_Todos_2014_a_2020!P96+ODS_Todos_2014_a_2020!P125+ODS_Todos_2014_a_2020!P154+ODS_Todos_2014_a_2020!P183+ODS_Todos_2014_a_2020!P475+ODS_Todos_2014_a_2020!P1174+ODS_Todos_2014_a_2020!P1349+ODS_Todos_2014_a_2020!P2049)/10</f>
        <v>3.7437297867856123</v>
      </c>
      <c r="D6" s="18">
        <v>10</v>
      </c>
      <c r="E6" s="18">
        <v>10</v>
      </c>
      <c r="F6">
        <f>(ODS_Todos_2014_a_2020!S242+ODS_Todos_2014_a_2020!S271+ODS_Todos_2014_a_2020!S300+ODS_Todos_2014_a_2020!S329+ODS_Todos_2014_a_2020!S358+ODS_Todos_2014_a_2020!S387+ODS_Todos_2014_a_2020!S1145)/I6</f>
        <v>51.532428429189451</v>
      </c>
      <c r="G6">
        <f>(ODS_Todos_2014_a_2020!P242+ODS_Todos_2014_a_2020!P271+ODS_Todos_2014_a_2020!P300+ODS_Todos_2014_a_2020!P329+ODS_Todos_2014_a_2020!P358+ODS_Todos_2014_a_2020!P387+ODS_Todos_2014_a_2020!P1145)/IndicadoresGlobais!I6</f>
        <v>1.6771476662576246</v>
      </c>
      <c r="H6">
        <v>8</v>
      </c>
      <c r="I6">
        <f t="shared" si="0"/>
        <v>7</v>
      </c>
      <c r="J6">
        <f>(ODS_Todos_2014_a_2020!S387+ODS_Todos_2014_a_2020!S417+ODS_Todos_2014_a_2020!S446+ODS_Todos_2014_a_2020!S475+ODS_Todos_2014_a_2020!S504+ODS_Todos_2014_a_2020!S533+ODS_Todos_2014_a_2020!S562+ODS_Todos_2014_a_2020!S1437+ODS_Todos_2014_a_2020!S1962+ODS_Todos_2014_a_2020!S1991+ODS_Todos_2014_a_2020!S2107)/L6</f>
        <v>46.096131228212407</v>
      </c>
      <c r="K6">
        <f>(ODS_Todos_2014_a_2020!P387+ODS_Todos_2014_a_2020!P417+ODS_Todos_2014_a_2020!P446+ODS_Todos_2014_a_2020!P475+ODS_Todos_2014_a_2020!P504+ODS_Todos_2014_a_2020!P533+ODS_Todos_2014_a_2020!P562+ODS_Todos_2014_a_2020!P1437+ODS_Todos_2014_a_2020!P1962+ODS_Todos_2014_a_2020!P1991+ODS_Todos_2014_a_2020!P2107)/M6</f>
        <v>3.1766931621169618</v>
      </c>
      <c r="L6">
        <v>11</v>
      </c>
      <c r="M6">
        <v>11</v>
      </c>
      <c r="N6">
        <f>(ODS_Todos_2014_a_2020!S592+ODS_Todos_2014_a_2020!S679+ODS_Todos_2014_a_2020!S708+ODS_Todos_2014_a_2020!S737+ODS_Todos_2014_a_2020!S766+ODS_Todos_2014_a_2020!S795)/IndicadoresGlobais!P6</f>
        <v>35.808579288216826</v>
      </c>
      <c r="O6">
        <f>(ODS_Todos_2014_a_2020!P592+ODS_Todos_2014_a_2020!P679+ODS_Todos_2014_a_2020!P708+ODS_Todos_2014_a_2020!P737+ODS_Todos_2014_a_2020!P766+ODS_Todos_2014_a_2020!P795)/IndicadoresGlobais!Q6</f>
        <v>-1.1664058400522856</v>
      </c>
      <c r="P6">
        <v>6</v>
      </c>
      <c r="Q6">
        <v>6</v>
      </c>
      <c r="R6">
        <f>(ODS_Todos_2014_a_2020!S825+ODS_Todos_2014_a_2020!S854+ODS_Todos_2014_a_2020!S912+ODS_Todos_2014_a_2020!S941+ODS_Todos_2014_a_2020!S970+ODS_Todos_2014_a_2020!S999+ODS_Todos_2014_a_2020!S1028)/T6</f>
        <v>49.447666915081541</v>
      </c>
      <c r="S6">
        <f>(ODS_Todos_2014_a_2020!P825+ODS_Todos_2014_a_2020!P854+ODS_Todos_2014_a_2020!P912+ODS_Todos_2014_a_2020!P941+ODS_Todos_2014_a_2020!P970+ODS_Todos_2014_a_2020!P999+ODS_Todos_2014_a_2020!P1028)/U6</f>
        <v>5.0444107786639387E-2</v>
      </c>
      <c r="T6">
        <v>7</v>
      </c>
      <c r="U6">
        <v>7</v>
      </c>
      <c r="V6">
        <f>(ODS_Todos_2014_a_2020!S1145+ODS_Todos_2014_a_2020!S1174+ODS_Todos_2014_a_2020!S1203+ODS_Todos_2014_a_2020!S2497)/X6</f>
        <v>54.519214027045301</v>
      </c>
      <c r="W6">
        <f>(ODS_Todos_2014_a_2020!P1145+ODS_Todos_2014_a_2020!P1174+ODS_Todos_2014_a_2020!P1203+ODS_Todos_2014_a_2020!P2497)/Y6</f>
        <v>0.60531066888355634</v>
      </c>
      <c r="X6">
        <v>4</v>
      </c>
      <c r="Y6">
        <v>4</v>
      </c>
      <c r="Z6">
        <f>(ODS_Todos_2014_a_2020!S1233+ODS_Todos_2014_a_2020!S1262+ODS_Todos_2014_a_2020!S1291+ODS_Todos_2014_a_2020!S1320+ODS_Todos_2014_a_2020!S1349+ODS_Todos_2014_a_2020!S1407+ODS_Todos_2014_a_2020!S2403)/AB6</f>
        <v>41.37813246592416</v>
      </c>
      <c r="AA6">
        <f>(ODS_Todos_2014_a_2020!P1233+ODS_Todos_2014_a_2020!P1262+ODS_Todos_2014_a_2020!P1291+ODS_Todos_2014_a_2020!P1320+ODS_Todos_2014_a_2020!P1349+ODS_Todos_2014_a_2020!P1407+ODS_Todos_2014_a_2020!P2403)/AC6</f>
        <v>1.5552160516244431</v>
      </c>
      <c r="AB6">
        <v>7</v>
      </c>
      <c r="AC6">
        <v>7</v>
      </c>
      <c r="AD6">
        <f>(ODS_Todos_2014_a_2020!S184+ODS_Todos_2014_a_2020!S912+ODS_Todos_2014_a_2020!S1437+ODS_Todos_2014_a_2020!S1495+ODS_Todos_2014_a_2020!S1524+ODS_Todos_2014_a_2020!S1553+ODS_Todos_2014_a_2020!S1582+ODS_Todos_2014_a_2020!S2226)/AF6</f>
        <v>42.555509108197761</v>
      </c>
      <c r="AE6">
        <f>(ODS_Todos_2014_a_2020!P184+ODS_Todos_2014_a_2020!P912+ODS_Todos_2014_a_2020!P1437+ODS_Todos_2014_a_2020!P1495+ODS_Todos_2014_a_2020!P1524+ODS_Todos_2014_a_2020!P1553+ODS_Todos_2014_a_2020!P1582+ODS_Todos_2014_a_2020!P2226)/AG6</f>
        <v>3.4679394373485231</v>
      </c>
      <c r="AF6">
        <v>8</v>
      </c>
      <c r="AG6">
        <v>8</v>
      </c>
      <c r="AH6">
        <f>(ODS_Todos_2014_a_2020!S1612+ODS_Todos_2014_a_2020!S1641+ODS_Todos_2014_a_2020!S1670+ODS_Todos_2014_a_2020!S1699+ODS_Todos_2014_a_2020!S1728+ODS_Todos_2014_a_2020!S1757+ODS_Todos_2014_a_2020!S2139)/AJ6</f>
        <v>22.891586485230182</v>
      </c>
      <c r="AI6">
        <f>(ODS_Todos_2014_a_2020!P1612+ODS_Todos_2014_a_2020!P1641+ODS_Todos_2014_a_2020!P1670+ODS_Todos_2014_a_2020!P1699+ODS_Todos_2014_a_2020!P1728+ODS_Todos_2014_a_2020!P1757+ODS_Todos_2014_a_2020!P2139)/AK6</f>
        <v>2.1091326353996265</v>
      </c>
      <c r="AJ6">
        <v>7</v>
      </c>
      <c r="AK6">
        <v>7</v>
      </c>
      <c r="AL6">
        <f>(ODS_Todos_2014_a_2020!S1787+ODS_Todos_2014_a_2020!S1816+ODS_Todos_2014_a_2020!S1845+ODS_Todos_2014_a_2020!S1874+ODS_Todos_2014_a_2020!S1932)/AN6</f>
        <v>26.210676508344459</v>
      </c>
      <c r="AM6">
        <f>(ODS_Todos_2014_a_2020!P1787+ODS_Todos_2014_a_2020!P1816+ODS_Todos_2014_a_2020!P1845+ODS_Todos_2014_a_2020!P1874+ODS_Todos_2014_a_2020!P1932)/AO6</f>
        <v>1</v>
      </c>
      <c r="AN6">
        <v>5</v>
      </c>
      <c r="AO6">
        <v>5</v>
      </c>
      <c r="AP6">
        <f>(ODS_Todos_2014_a_2020!S96+ODS_Todos_2014_a_2020!S1203+ODS_Todos_2014_a_2020!S1728+ODS_Todos_2014_a_2020!S1962+ODS_Todos_2014_a_2020!S1991+ODS_Todos_2014_a_2020!S2049+ODS_Todos_2014_a_2020!S2107+ODS_Todos_2014_a_2020!S2797)/AR6</f>
        <v>34.340047012065618</v>
      </c>
      <c r="AQ6">
        <f>(ODS_Todos_2014_a_2020!P96+ODS_Todos_2014_a_2020!P1203+ODS_Todos_2014_a_2020!P1728+ODS_Todos_2014_a_2020!P1962+ODS_Todos_2014_a_2020!P1991+ODS_Todos_2014_a_2020!P2049+ODS_Todos_2014_a_2020!P2107+ODS_Todos_2014_a_2020!P2797)/AS6</f>
        <v>2.961276383946704</v>
      </c>
      <c r="AR6">
        <v>8</v>
      </c>
      <c r="AS6">
        <v>8</v>
      </c>
      <c r="AT6">
        <f>(ODS_Todos_2014_a_2020!S1407+ODS_Todos_2014_a_2020!S2139+ODS_Todos_2014_a_2020!S2168+ODS_Todos_2014_a_2020!S2226+ODS_Todos_2014_a_2020!S2255+ODS_Todos_2014_a_2020!S2313)/AV6</f>
        <v>22.421408125430872</v>
      </c>
      <c r="AU6">
        <f>(ODS_Todos_2014_a_2020!P1407+ODS_Todos_2014_a_2020!P2139+ODS_Todos_2014_a_2020!P2168+ODS_Todos_2014_a_2020!P2226+ODS_Todos_2014_a_2020!P2255+ODS_Todos_2014_a_2020!P2313)/AW6</f>
        <v>0.72960773635811516</v>
      </c>
      <c r="AV6">
        <v>6</v>
      </c>
      <c r="AW6">
        <v>6</v>
      </c>
      <c r="AX6">
        <f>(ODS_Todos_2014_a_2020!S1233+ODS_Todos_2014_a_2020!S2374+ODS_Todos_2014_a_2020!S2403+ODS_Todos_2014_a_2020!S2465)/AZ6</f>
        <v>52.906397604913778</v>
      </c>
      <c r="AY6">
        <f>(ODS_Todos_2014_a_2020!P1233+ODS_Todos_2014_a_2020!P2374+ODS_Todos_2014_a_2020!P2403+ODS_Todos_2014_a_2020!P2465)/BA6</f>
        <v>0.17388191752169835</v>
      </c>
      <c r="AZ6">
        <v>4</v>
      </c>
      <c r="BA6">
        <v>4</v>
      </c>
    </row>
    <row r="7" spans="1:67" x14ac:dyDescent="0.25">
      <c r="A7" s="8" t="s">
        <v>6</v>
      </c>
      <c r="B7">
        <f>(ODS_Todos_2014_a_2020!S10+ODS_Todos_2014_a_2020!S68+ODS_Todos_2014_a_2020!S97+ODS_Todos_2014_a_2020!S126+ODS_Todos_2014_a_2020!S155+ODS_Todos_2014_a_2020!S184+ODS_Todos_2014_a_2020!S476+ODS_Todos_2014_a_2020!S1175+ODS_Todos_2014_a_2020!S1350+ODS_Todos_2014_a_2020!S2050)/D7</f>
        <v>64.341161646465707</v>
      </c>
      <c r="C7" s="21">
        <f>(ODS_Todos_2014_a_2020!P10+ODS_Todos_2014_a_2020!P68+ODS_Todos_2014_a_2020!P97+ODS_Todos_2014_a_2020!P126+ODS_Todos_2014_a_2020!P155+ODS_Todos_2014_a_2020!P184+ODS_Todos_2014_a_2020!P476+ODS_Todos_2014_a_2020!P1175+ODS_Todos_2014_a_2020!P1350+ODS_Todos_2014_a_2020!P2050)/10</f>
        <v>2.8966906939693309</v>
      </c>
      <c r="D7" s="18">
        <v>10</v>
      </c>
      <c r="E7" s="18">
        <v>10</v>
      </c>
      <c r="F7">
        <f>(ODS_Todos_2014_a_2020!S243+ODS_Todos_2014_a_2020!S272+ODS_Todos_2014_a_2020!S301+ODS_Todos_2014_a_2020!S330+ODS_Todos_2014_a_2020!S359+ODS_Todos_2014_a_2020!S388+ODS_Todos_2014_a_2020!S1146)/I7</f>
        <v>33.949081829421992</v>
      </c>
      <c r="G7">
        <f>(ODS_Todos_2014_a_2020!P243+ODS_Todos_2014_a_2020!P272+ODS_Todos_2014_a_2020!P301+ODS_Todos_2014_a_2020!P330+ODS_Todos_2014_a_2020!P359+ODS_Todos_2014_a_2020!P388+ODS_Todos_2014_a_2020!P1146)/IndicadoresGlobais!I7</f>
        <v>1.1521105747689748</v>
      </c>
      <c r="H7">
        <v>7</v>
      </c>
      <c r="I7">
        <f t="shared" si="0"/>
        <v>6</v>
      </c>
      <c r="J7">
        <f>(ODS_Todos_2014_a_2020!S388+ODS_Todos_2014_a_2020!S418+ODS_Todos_2014_a_2020!S447+ODS_Todos_2014_a_2020!S476+ODS_Todos_2014_a_2020!S505+ODS_Todos_2014_a_2020!S534+ODS_Todos_2014_a_2020!S563+ODS_Todos_2014_a_2020!S1438+ODS_Todos_2014_a_2020!S1963+ODS_Todos_2014_a_2020!S1992+ODS_Todos_2014_a_2020!S2108)/L7</f>
        <v>71.792325597156321</v>
      </c>
      <c r="K7">
        <f>(ODS_Todos_2014_a_2020!P388+ODS_Todos_2014_a_2020!P418+ODS_Todos_2014_a_2020!P447+ODS_Todos_2014_a_2020!P476+ODS_Todos_2014_a_2020!P505+ODS_Todos_2014_a_2020!P534+ODS_Todos_2014_a_2020!P563+ODS_Todos_2014_a_2020!P1438+ODS_Todos_2014_a_2020!P1963+ODS_Todos_2014_a_2020!P1992+ODS_Todos_2014_a_2020!P2108)/M7</f>
        <v>1.7998438272121435</v>
      </c>
      <c r="L7">
        <v>11</v>
      </c>
      <c r="M7">
        <v>11</v>
      </c>
      <c r="N7">
        <f>(ODS_Todos_2014_a_2020!S593+ODS_Todos_2014_a_2020!S680+ODS_Todos_2014_a_2020!S709+ODS_Todos_2014_a_2020!S738+ODS_Todos_2014_a_2020!S767+ODS_Todos_2014_a_2020!S796)/IndicadoresGlobais!P7</f>
        <v>71.069921421723095</v>
      </c>
      <c r="O7">
        <f>(ODS_Todos_2014_a_2020!P593+ODS_Todos_2014_a_2020!P680+ODS_Todos_2014_a_2020!P709+ODS_Todos_2014_a_2020!P738+ODS_Todos_2014_a_2020!P767+ODS_Todos_2014_a_2020!P796)/IndicadoresGlobais!Q7</f>
        <v>0.86157031117330141</v>
      </c>
      <c r="P7">
        <v>6</v>
      </c>
      <c r="Q7">
        <v>6</v>
      </c>
      <c r="R7">
        <f>(ODS_Todos_2014_a_2020!S826+ODS_Todos_2014_a_2020!S855+ODS_Todos_2014_a_2020!S913+ODS_Todos_2014_a_2020!S942+ODS_Todos_2014_a_2020!S971+ODS_Todos_2014_a_2020!S1000+ODS_Todos_2014_a_2020!S1029)/T7</f>
        <v>34.128690175290636</v>
      </c>
      <c r="S7">
        <f>(ODS_Todos_2014_a_2020!P826+ODS_Todos_2014_a_2020!P855+ODS_Todos_2014_a_2020!P913+ODS_Todos_2014_a_2020!P942+ODS_Todos_2014_a_2020!P971+ODS_Todos_2014_a_2020!P1000+ODS_Todos_2014_a_2020!P1029)/U7</f>
        <v>2.1428571428571428</v>
      </c>
      <c r="T7">
        <v>7</v>
      </c>
      <c r="U7">
        <v>7</v>
      </c>
      <c r="V7">
        <f>(ODS_Todos_2014_a_2020!S1146+ODS_Todos_2014_a_2020!S1175+ODS_Todos_2014_a_2020!S2498)/X7</f>
        <v>44.984632287494435</v>
      </c>
      <c r="W7">
        <f>(ODS_Todos_2014_a_2020!P1146+ODS_Todos_2014_a_2020!P1175+ODS_Todos_2014_a_2020!P2498)/Y7</f>
        <v>-0.14718567612589939</v>
      </c>
      <c r="X7">
        <v>3</v>
      </c>
      <c r="Y7">
        <v>3</v>
      </c>
      <c r="Z7">
        <f>(ODS_Todos_2014_a_2020!S1234+ODS_Todos_2014_a_2020!S1263+ODS_Todos_2014_a_2020!S1292+ODS_Todos_2014_a_2020!S1321+ODS_Todos_2014_a_2020!S1350+ODS_Todos_2014_a_2020!S1408+ODS_Todos_2014_a_2020!S2404)/AB7</f>
        <v>38.267640916358914</v>
      </c>
      <c r="AA7">
        <f>(ODS_Todos_2014_a_2020!P1234+ODS_Todos_2014_a_2020!P1263+ODS_Todos_2014_a_2020!P1292+ODS_Todos_2014_a_2020!P1321+ODS_Todos_2014_a_2020!P1350+ODS_Todos_2014_a_2020!P1408+ODS_Todos_2014_a_2020!P2404)/AC7</f>
        <v>1.2127245052897562</v>
      </c>
      <c r="AB7">
        <v>7</v>
      </c>
      <c r="AC7">
        <v>7</v>
      </c>
      <c r="AD7">
        <f>(ODS_Todos_2014_a_2020!S185+ODS_Todos_2014_a_2020!S913+ODS_Todos_2014_a_2020!S1438+ODS_Todos_2014_a_2020!S1467+ODS_Todos_2014_a_2020!S1496+ODS_Todos_2014_a_2020!S1525+ODS_Todos_2014_a_2020!S1554+ODS_Todos_2014_a_2020!S1583+ODS_Todos_2014_a_2020!S2227)/AF7</f>
        <v>45.484931289084436</v>
      </c>
      <c r="AE7">
        <f>(ODS_Todos_2014_a_2020!P185+ODS_Todos_2014_a_2020!P913+ODS_Todos_2014_a_2020!P1438+ODS_Todos_2014_a_2020!P1467+ODS_Todos_2014_a_2020!P1496+ODS_Todos_2014_a_2020!P1525+ODS_Todos_2014_a_2020!P1554+ODS_Todos_2014_a_2020!P1583+ODS_Todos_2014_a_2020!P2227)/AG7</f>
        <v>3.6979170809739617</v>
      </c>
      <c r="AF7">
        <v>9</v>
      </c>
      <c r="AG7">
        <v>9</v>
      </c>
      <c r="AH7">
        <f>(ODS_Todos_2014_a_2020!S1613+ODS_Todos_2014_a_2020!S1642+ODS_Todos_2014_a_2020!S1671+ODS_Todos_2014_a_2020!S1729+ODS_Todos_2014_a_2020!S1758+ODS_Todos_2014_a_2020!S2140)/AJ7</f>
        <v>26.992829512119481</v>
      </c>
      <c r="AI7">
        <f>(ODS_Todos_2014_a_2020!P1613+ODS_Todos_2014_a_2020!P1642+ODS_Todos_2014_a_2020!P1671+ODS_Todos_2014_a_2020!P1729+ODS_Todos_2014_a_2020!P1758+ODS_Todos_2014_a_2020!P2140)/AK7</f>
        <v>3.4805021635398887</v>
      </c>
      <c r="AJ7">
        <v>6</v>
      </c>
      <c r="AK7">
        <v>6</v>
      </c>
      <c r="AL7">
        <f>(ODS_Todos_2014_a_2020!S1788+ODS_Todos_2014_a_2020!S1817+ODS_Todos_2014_a_2020!S1846+ODS_Todos_2014_a_2020!S1875+ODS_Todos_2014_a_2020!S1904+ODS_Todos_2014_a_2020!S1933)/AN7</f>
        <v>60.112491604450838</v>
      </c>
      <c r="AM7">
        <f>(ODS_Todos_2014_a_2020!P1788+ODS_Todos_2014_a_2020!P1817+ODS_Todos_2014_a_2020!P1846+ODS_Todos_2014_a_2020!P1875+ODS_Todos_2014_a_2020!P1904+ODS_Todos_2014_a_2020!P1933)/AO7</f>
        <v>3.5172138247279494</v>
      </c>
      <c r="AN7">
        <v>6</v>
      </c>
      <c r="AO7">
        <v>6</v>
      </c>
      <c r="AP7">
        <f>(ODS_Todos_2014_a_2020!S97+ODS_Todos_2014_a_2020!S1729+ODS_Todos_2014_a_2020!S1963+ODS_Todos_2014_a_2020!S1992+ODS_Todos_2014_a_2020!S2050+ODS_Todos_2014_a_2020!S2108+ODS_Todos_2014_a_2020!S2798)/AR7</f>
        <v>47.7933563909612</v>
      </c>
      <c r="AQ7">
        <f>(ODS_Todos_2014_a_2020!P97+ODS_Todos_2014_a_2020!P1729+ODS_Todos_2014_a_2020!P1963+ODS_Todos_2014_a_2020!P1992+ODS_Todos_2014_a_2020!P2050+ODS_Todos_2014_a_2020!P2108+ODS_Todos_2014_a_2020!P2798)/AS7</f>
        <v>-0.31465535042359188</v>
      </c>
      <c r="AR7">
        <v>7</v>
      </c>
      <c r="AS7">
        <v>7</v>
      </c>
      <c r="AT7">
        <f>(ODS_Todos_2014_a_2020!S1408+ODS_Todos_2014_a_2020!S2140+ODS_Todos_2014_a_2020!S2169+ODS_Todos_2014_a_2020!S2227+ODS_Todos_2014_a_2020!S2256)/AV7</f>
        <v>35.371203802459739</v>
      </c>
      <c r="AU7">
        <f>(ODS_Todos_2014_a_2020!P1408+ODS_Todos_2014_a_2020!P2140+ODS_Todos_2014_a_2020!P2169+ODS_Todos_2014_a_2020!P2227+ODS_Todos_2014_a_2020!P2256)/AW7</f>
        <v>2.2172409803731798</v>
      </c>
      <c r="AV7">
        <v>5</v>
      </c>
      <c r="AW7">
        <v>5</v>
      </c>
      <c r="AX7">
        <f>(ODS_Todos_2014_a_2020!S1234+ODS_Todos_2014_a_2020!S2375+ODS_Todos_2014_a_2020!S2404+ODS_Todos_2014_a_2020!S2466)/AZ7</f>
        <v>53.727806692433049</v>
      </c>
      <c r="AY7">
        <f>(ODS_Todos_2014_a_2020!P1234+ODS_Todos_2014_a_2020!P2375+ODS_Todos_2014_a_2020!P2404+ODS_Todos_2014_a_2020!P2466)/BA7</f>
        <v>-2.0775878760631077</v>
      </c>
      <c r="AZ7">
        <v>4</v>
      </c>
      <c r="BA7">
        <v>4</v>
      </c>
    </row>
    <row r="8" spans="1:67" x14ac:dyDescent="0.25">
      <c r="A8" s="8" t="s">
        <v>7</v>
      </c>
      <c r="B8">
        <f>(ODS_Todos_2014_a_2020!S11+ODS_Todos_2014_a_2020!S69+ODS_Todos_2014_a_2020!S98+ODS_Todos_2014_a_2020!S127+ODS_Todos_2014_a_2020!S156+ODS_Todos_2014_a_2020!S185+ODS_Todos_2014_a_2020!S477+ODS_Todos_2014_a_2020!S1176+ODS_Todos_2014_a_2020!S1351+ODS_Todos_2014_a_2020!S2051)/D8</f>
        <v>65.092955206568206</v>
      </c>
      <c r="C8" s="21">
        <f>(ODS_Todos_2014_a_2020!P11+ODS_Todos_2014_a_2020!P69+ODS_Todos_2014_a_2020!P98+ODS_Todos_2014_a_2020!P127+ODS_Todos_2014_a_2020!P156+ODS_Todos_2014_a_2020!P185+ODS_Todos_2014_a_2020!P477+ODS_Todos_2014_a_2020!P1176+ODS_Todos_2014_a_2020!P1351+ODS_Todos_2014_a_2020!P2051)/10</f>
        <v>4.7331389544102871</v>
      </c>
      <c r="D8" s="18">
        <v>10</v>
      </c>
      <c r="E8" s="18">
        <v>10</v>
      </c>
      <c r="F8">
        <f>(ODS_Todos_2014_a_2020!S244+ODS_Todos_2014_a_2020!S273+ODS_Todos_2014_a_2020!S302+ODS_Todos_2014_a_2020!S331+ODS_Todos_2014_a_2020!S360+ODS_Todos_2014_a_2020!S389+ODS_Todos_2014_a_2020!S1147)/I8</f>
        <v>37.597740844189431</v>
      </c>
      <c r="G8">
        <f>(ODS_Todos_2014_a_2020!P244+ODS_Todos_2014_a_2020!P273+ODS_Todos_2014_a_2020!P302+ODS_Todos_2014_a_2020!P331+ODS_Todos_2014_a_2020!P360+ODS_Todos_2014_a_2020!P389+ODS_Todos_2014_a_2020!P1147)/IndicadoresGlobais!I8</f>
        <v>3.7491536617164853</v>
      </c>
      <c r="H8">
        <v>8</v>
      </c>
      <c r="I8">
        <f t="shared" si="0"/>
        <v>7</v>
      </c>
      <c r="J8">
        <f>(ODS_Todos_2014_a_2020!S419+ODS_Todos_2014_a_2020!S448+ODS_Todos_2014_a_2020!S477+ODS_Todos_2014_a_2020!S506+ODS_Todos_2014_a_2020!S535+ODS_Todos_2014_a_2020!S564+ODS_Todos_2014_a_2020!S1439+ODS_Todos_2014_a_2020!S1964+ODS_Todos_2014_a_2020!S1993+ODS_Todos_2014_a_2020!S2109)/L8</f>
        <v>55.656524359817674</v>
      </c>
      <c r="K8">
        <f>(ODS_Todos_2014_a_2020!P419+ODS_Todos_2014_a_2020!P448+ODS_Todos_2014_a_2020!P477+ODS_Todos_2014_a_2020!P506+ODS_Todos_2014_a_2020!P535+ODS_Todos_2014_a_2020!P564+ODS_Todos_2014_a_2020!P1439+ODS_Todos_2014_a_2020!P1964+ODS_Todos_2014_a_2020!P1993+ODS_Todos_2014_a_2020!P2109)/M8</f>
        <v>1.6637303748535726</v>
      </c>
      <c r="L8">
        <v>10</v>
      </c>
      <c r="M8">
        <v>10</v>
      </c>
      <c r="N8">
        <f>(ODS_Todos_2014_a_2020!S594+ODS_Todos_2014_a_2020!S681+ODS_Todos_2014_a_2020!S710+ODS_Todos_2014_a_2020!S739+ODS_Todos_2014_a_2020!S768+ODS_Todos_2014_a_2020!S797)/IndicadoresGlobais!P8</f>
        <v>56.652957168066912</v>
      </c>
      <c r="O8">
        <f>(ODS_Todos_2014_a_2020!P594+ODS_Todos_2014_a_2020!P681+ODS_Todos_2014_a_2020!P710+ODS_Todos_2014_a_2020!P739+ODS_Todos_2014_a_2020!P768+ODS_Todos_2014_a_2020!P797)/IndicadoresGlobais!Q8</f>
        <v>3.2923640310603468</v>
      </c>
      <c r="P8">
        <v>6</v>
      </c>
      <c r="Q8">
        <v>6</v>
      </c>
      <c r="R8">
        <f>(ODS_Todos_2014_a_2020!S827+ODS_Todos_2014_a_2020!S856+ODS_Todos_2014_a_2020!S914+ODS_Todos_2014_a_2020!S943+ODS_Todos_2014_a_2020!S972+ODS_Todos_2014_a_2020!S1001+ODS_Todos_2014_a_2020!S1030)/T8</f>
        <v>46.624248174176394</v>
      </c>
      <c r="S8">
        <f>(ODS_Todos_2014_a_2020!P827+ODS_Todos_2014_a_2020!P856+ODS_Todos_2014_a_2020!P914+ODS_Todos_2014_a_2020!P943+ODS_Todos_2014_a_2020!P972+ODS_Todos_2014_a_2020!P1001+ODS_Todos_2014_a_2020!P1030)/U8</f>
        <v>-0.7142857142857143</v>
      </c>
      <c r="T8">
        <v>7</v>
      </c>
      <c r="U8">
        <v>7</v>
      </c>
      <c r="V8">
        <f>(+ODS_Todos_2014_a_2020!S1176+ODS_Todos_2014_a_2020!S1205+ODS_Todos_2014_a_2020!S2499)/X8</f>
        <v>61.564992382440302</v>
      </c>
      <c r="W8">
        <f>(+ODS_Todos_2014_a_2020!P1176+ODS_Todos_2014_a_2020!P1205+ODS_Todos_2014_a_2020!P2499)/Y8</f>
        <v>3.2930878071231908</v>
      </c>
      <c r="X8">
        <v>3</v>
      </c>
      <c r="Y8">
        <v>3</v>
      </c>
      <c r="Z8">
        <f>(ODS_Todos_2014_a_2020!S1235+ODS_Todos_2014_a_2020!S1264+ODS_Todos_2014_a_2020!S1293+ODS_Todos_2014_a_2020!S1322+ODS_Todos_2014_a_2020!S1351+ODS_Todos_2014_a_2020!S1409+ODS_Todos_2014_a_2020!S2405)/AB8</f>
        <v>55.344545571261662</v>
      </c>
      <c r="AA8">
        <f>(ODS_Todos_2014_a_2020!P1235+ODS_Todos_2014_a_2020!P1264+ODS_Todos_2014_a_2020!P1293+ODS_Todos_2014_a_2020!P1322+ODS_Todos_2014_a_2020!P1351+ODS_Todos_2014_a_2020!P1409+ODS_Todos_2014_a_2020!P2405)/AC8</f>
        <v>0.37844938303094278</v>
      </c>
      <c r="AB8">
        <v>7</v>
      </c>
      <c r="AC8">
        <v>7</v>
      </c>
      <c r="AD8">
        <f>(ODS_Todos_2014_a_2020!S186+ODS_Todos_2014_a_2020!S914+ODS_Todos_2014_a_2020!S1439+ODS_Todos_2014_a_2020!S1468+ODS_Todos_2014_a_2020!S1497+ODS_Todos_2014_a_2020!S1526+ODS_Todos_2014_a_2020!S1555+ODS_Todos_2014_a_2020!S1584+ODS_Todos_2014_a_2020!S2228)/AF8</f>
        <v>49.386781428350517</v>
      </c>
      <c r="AE8">
        <f>(ODS_Todos_2014_a_2020!P186+ODS_Todos_2014_a_2020!P914+ODS_Todos_2014_a_2020!P1439+ODS_Todos_2014_a_2020!P1468+ODS_Todos_2014_a_2020!P1497+ODS_Todos_2014_a_2020!P1526+ODS_Todos_2014_a_2020!P1555+ODS_Todos_2014_a_2020!P1584+ODS_Todos_2014_a_2020!P2228)/AG8</f>
        <v>1.4658469008936057</v>
      </c>
      <c r="AF8">
        <v>9</v>
      </c>
      <c r="AG8">
        <v>9</v>
      </c>
      <c r="AH8">
        <f>(ODS_Todos_2014_a_2020!S1614+ODS_Todos_2014_a_2020!S1643+ODS_Todos_2014_a_2020!S1672+ODS_Todos_2014_a_2020!S1701+ODS_Todos_2014_a_2020!S1730+ODS_Todos_2014_a_2020!S1759+ODS_Todos_2014_a_2020!S2141)/AJ8</f>
        <v>27.802736012338261</v>
      </c>
      <c r="AI8">
        <f>(ODS_Todos_2014_a_2020!P1614+ODS_Todos_2014_a_2020!P1643+ODS_Todos_2014_a_2020!P1672+ODS_Todos_2014_a_2020!P1701+ODS_Todos_2014_a_2020!P1730+ODS_Todos_2014_a_2020!P1759+ODS_Todos_2014_a_2020!P2141)/AK8</f>
        <v>3.4847446166924638</v>
      </c>
      <c r="AJ8">
        <v>7</v>
      </c>
      <c r="AK8">
        <v>7</v>
      </c>
      <c r="AL8">
        <f>(ODS_Todos_2014_a_2020!S1789+ODS_Todos_2014_a_2020!S1818+ODS_Todos_2014_a_2020!S1847+ODS_Todos_2014_a_2020!S1876+ODS_Todos_2014_a_2020!S1905+ODS_Todos_2014_a_2020!S1934)/AN8</f>
        <v>26.24768548787522</v>
      </c>
      <c r="AM8">
        <f>(ODS_Todos_2014_a_2020!P1789+ODS_Todos_2014_a_2020!P1818+ODS_Todos_2014_a_2020!P1847+ODS_Todos_2014_a_2020!P1876+ODS_Todos_2014_a_2020!P1905+ODS_Todos_2014_a_2020!P1934)/AO8</f>
        <v>3.344363300913693</v>
      </c>
      <c r="AN8">
        <v>6</v>
      </c>
      <c r="AO8">
        <v>6</v>
      </c>
      <c r="AP8">
        <f>(ODS_Todos_2014_a_2020!S98+ODS_Todos_2014_a_2020!S1205+ODS_Todos_2014_a_2020!S1730+ODS_Todos_2014_a_2020!S1964+ODS_Todos_2014_a_2020!S1993+ODS_Todos_2014_a_2020!S2022+ODS_Todos_2014_a_2020!S2051+ODS_Todos_2014_a_2020!S2109+ODS_Todos_2014_a_2020!S2799)/AR8</f>
        <v>48.475635964340491</v>
      </c>
      <c r="AQ8">
        <f>(ODS_Todos_2014_a_2020!P98+ODS_Todos_2014_a_2020!P1205+ODS_Todos_2014_a_2020!P1730+ODS_Todos_2014_a_2020!P1964+ODS_Todos_2014_a_2020!P1993+ODS_Todos_2014_a_2020!P2022+ODS_Todos_2014_a_2020!P2051+ODS_Todos_2014_a_2020!P2109+ODS_Todos_2014_a_2020!P2799)/AS8</f>
        <v>2.2072810697401564</v>
      </c>
      <c r="AR8">
        <v>9</v>
      </c>
      <c r="AS8">
        <v>9</v>
      </c>
      <c r="AT8">
        <f>(ODS_Todos_2014_a_2020!S1409+ODS_Todos_2014_a_2020!S2141+ODS_Todos_2014_a_2020!S2170+ODS_Todos_2014_a_2020!S2228+ODS_Todos_2014_a_2020!S2257+ODS_Todos_2014_a_2020!S2315)/AV8</f>
        <v>46.969323775537099</v>
      </c>
      <c r="AU8">
        <f>(ODS_Todos_2014_a_2020!P1409+ODS_Todos_2014_a_2020!P2141+ODS_Todos_2014_a_2020!P2170+ODS_Todos_2014_a_2020!P2228+ODS_Todos_2014_a_2020!P2257+ODS_Todos_2014_a_2020!P2315)/AW8</f>
        <v>0.27392660442814493</v>
      </c>
      <c r="AV8">
        <v>6</v>
      </c>
      <c r="AW8">
        <v>6</v>
      </c>
      <c r="AX8">
        <f>(ODS_Todos_2014_a_2020!S1235+ODS_Todos_2014_a_2020!S2376+ODS_Todos_2014_a_2020!S2405+ODS_Todos_2014_a_2020!S2467)/AZ8</f>
        <v>59.518934141266939</v>
      </c>
      <c r="AY8">
        <f>(ODS_Todos_2014_a_2020!P1235+ODS_Todos_2014_a_2020!P2376+ODS_Todos_2014_a_2020!P2405+ODS_Todos_2014_a_2020!P2467)/BA8</f>
        <v>1.0836419818261989</v>
      </c>
      <c r="AZ8">
        <v>4</v>
      </c>
      <c r="BA8">
        <v>4</v>
      </c>
    </row>
    <row r="9" spans="1:67" x14ac:dyDescent="0.25">
      <c r="A9" s="8" t="s">
        <v>8</v>
      </c>
      <c r="B9">
        <f>(ODS_Todos_2014_a_2020!S12+ODS_Todos_2014_a_2020!S70+ODS_Todos_2014_a_2020!S99+ODS_Todos_2014_a_2020!S128+ODS_Todos_2014_a_2020!S157+ODS_Todos_2014_a_2020!S186+ODS_Todos_2014_a_2020!S478+ODS_Todos_2014_a_2020!S1177+ODS_Todos_2014_a_2020!S1352+ODS_Todos_2014_a_2020!S2052)/D9</f>
        <v>80.358472529736019</v>
      </c>
      <c r="C9" s="21">
        <f>(ODS_Todos_2014_a_2020!P12+ODS_Todos_2014_a_2020!P70+ODS_Todos_2014_a_2020!P99+ODS_Todos_2014_a_2020!P128+ODS_Todos_2014_a_2020!P157+ODS_Todos_2014_a_2020!P186+ODS_Todos_2014_a_2020!P478+ODS_Todos_2014_a_2020!P1177+ODS_Todos_2014_a_2020!P1352+ODS_Todos_2014_a_2020!P2052)/10</f>
        <v>0.5089403795460884</v>
      </c>
      <c r="D9" s="18">
        <v>10</v>
      </c>
      <c r="E9" s="18">
        <v>10</v>
      </c>
      <c r="F9">
        <f>(ODS_Todos_2014_a_2020!S245+ODS_Todos_2014_a_2020!S274+ODS_Todos_2014_a_2020!S303+ODS_Todos_2014_a_2020!S332+ODS_Todos_2014_a_2020!S361+ODS_Todos_2014_a_2020!S390+ODS_Todos_2014_a_2020!S1148)/I9</f>
        <v>63.959794609987547</v>
      </c>
      <c r="G9">
        <f>(ODS_Todos_2014_a_2020!P245+ODS_Todos_2014_a_2020!P274+ODS_Todos_2014_a_2020!P303+ODS_Todos_2014_a_2020!P332+ODS_Todos_2014_a_2020!P361+ODS_Todos_2014_a_2020!P390+ODS_Todos_2014_a_2020!P1148)/IndicadoresGlobais!I9</f>
        <v>3.0656966076734338</v>
      </c>
      <c r="H9">
        <v>7</v>
      </c>
      <c r="I9">
        <f t="shared" si="0"/>
        <v>6</v>
      </c>
      <c r="J9">
        <f>(ODS_Todos_2014_a_2020!S390+ODS_Todos_2014_a_2020!S420+ODS_Todos_2014_a_2020!S449+ODS_Todos_2014_a_2020!S478+ODS_Todos_2014_a_2020!S507+ODS_Todos_2014_a_2020!S536+ODS_Todos_2014_a_2020!S565+ODS_Todos_2014_a_2020!S1440+ODS_Todos_2014_a_2020!S1965+ODS_Todos_2014_a_2020!S1994+ODS_Todos_2014_a_2020!S2110)/L9</f>
        <v>65.684821799820142</v>
      </c>
      <c r="K9">
        <f>(ODS_Todos_2014_a_2020!P390+ODS_Todos_2014_a_2020!P420+ODS_Todos_2014_a_2020!P449+ODS_Todos_2014_a_2020!P478+ODS_Todos_2014_a_2020!P507+ODS_Todos_2014_a_2020!P536+ODS_Todos_2014_a_2020!P565+ODS_Todos_2014_a_2020!P1440+ODS_Todos_2014_a_2020!P1965+ODS_Todos_2014_a_2020!P1994+ODS_Todos_2014_a_2020!P2110)/M9</f>
        <v>5.0029372243712095E-2</v>
      </c>
      <c r="L9">
        <v>11</v>
      </c>
      <c r="M9">
        <v>11</v>
      </c>
      <c r="N9">
        <f>(ODS_Todos_2014_a_2020!S595+ODS_Todos_2014_a_2020!S682+ODS_Todos_2014_a_2020!S711+ODS_Todos_2014_a_2020!S740+ODS_Todos_2014_a_2020!S769+ODS_Todos_2014_a_2020!S798)/IndicadoresGlobais!P9</f>
        <v>91.082573854012665</v>
      </c>
      <c r="O9">
        <f>(ODS_Todos_2014_a_2020!P595+ODS_Todos_2014_a_2020!P682+ODS_Todos_2014_a_2020!P711+ODS_Todos_2014_a_2020!P740+ODS_Todos_2014_a_2020!P769+ODS_Todos_2014_a_2020!P798)/IndicadoresGlobais!Q9</f>
        <v>-1.4760079404543893</v>
      </c>
      <c r="P9">
        <v>6</v>
      </c>
      <c r="Q9">
        <v>6</v>
      </c>
      <c r="R9">
        <f>(ODS_Todos_2014_a_2020!S828+ODS_Todos_2014_a_2020!S857+ODS_Todos_2014_a_2020!S915+ODS_Todos_2014_a_2020!S944+ODS_Todos_2014_a_2020!S973+ODS_Todos_2014_a_2020!S1002+ODS_Todos_2014_a_2020!S1031)/T9</f>
        <v>66.195072795531161</v>
      </c>
      <c r="S9">
        <f>(ODS_Todos_2014_a_2020!P828+ODS_Todos_2014_a_2020!P857+ODS_Todos_2014_a_2020!P915+ODS_Todos_2014_a_2020!P944+ODS_Todos_2014_a_2020!P973+ODS_Todos_2014_a_2020!P1002+ODS_Todos_2014_a_2020!P1031)/U9</f>
        <v>3.8526872816486035</v>
      </c>
      <c r="T9">
        <v>7</v>
      </c>
      <c r="U9">
        <v>7</v>
      </c>
      <c r="V9">
        <f>(ODS_Todos_2014_a_2020!S1148+ODS_Todos_2014_a_2020!S1177+ODS_Todos_2014_a_2020!S1206+ODS_Todos_2014_a_2020!S2500)/X9</f>
        <v>89.695698982381273</v>
      </c>
      <c r="W9">
        <f>(ODS_Todos_2014_a_2020!P1148+ODS_Todos_2014_a_2020!P1177+ODS_Todos_2014_a_2020!P1206+ODS_Todos_2014_a_2020!P2500)/Y9</f>
        <v>2.0697037716192042</v>
      </c>
      <c r="X9">
        <v>4</v>
      </c>
      <c r="Y9">
        <v>4</v>
      </c>
      <c r="Z9">
        <f>(ODS_Todos_2014_a_2020!S1236+ODS_Todos_2014_a_2020!S1265+ODS_Todos_2014_a_2020!S1294+ODS_Todos_2014_a_2020!S1323+ODS_Todos_2014_a_2020!S1352+ODS_Todos_2014_a_2020!S1410+ODS_Todos_2014_a_2020!S2406)/AB9</f>
        <v>68.23101060120915</v>
      </c>
      <c r="AA9">
        <f>(ODS_Todos_2014_a_2020!P1236+ODS_Todos_2014_a_2020!P1265+ODS_Todos_2014_a_2020!P1294+ODS_Todos_2014_a_2020!P1323+ODS_Todos_2014_a_2020!P1352+ODS_Todos_2014_a_2020!P1410+ODS_Todos_2014_a_2020!P2406)/AC9</f>
        <v>1.3986869302890572</v>
      </c>
      <c r="AB9">
        <v>7</v>
      </c>
      <c r="AC9">
        <v>7</v>
      </c>
      <c r="AD9">
        <f>(ODS_Todos_2014_a_2020!S187+ODS_Todos_2014_a_2020!S915+ODS_Todos_2014_a_2020!S1440+ODS_Todos_2014_a_2020!S1469+ODS_Todos_2014_a_2020!S1498+ODS_Todos_2014_a_2020!S1527+ODS_Todos_2014_a_2020!S1556+ODS_Todos_2014_a_2020!S1585+ODS_Todos_2014_a_2020!S2229)/AF9</f>
        <v>74.026723457563918</v>
      </c>
      <c r="AE9">
        <f>(ODS_Todos_2014_a_2020!P187+ODS_Todos_2014_a_2020!P915+ODS_Todos_2014_a_2020!P1440+ODS_Todos_2014_a_2020!P1469+ODS_Todos_2014_a_2020!P1498+ODS_Todos_2014_a_2020!P1527+ODS_Todos_2014_a_2020!P1556+ODS_Todos_2014_a_2020!P1585+ODS_Todos_2014_a_2020!P2229)/AG9</f>
        <v>2.5624588091929663</v>
      </c>
      <c r="AF9">
        <v>9</v>
      </c>
      <c r="AG9">
        <v>9</v>
      </c>
      <c r="AH9">
        <f>(ODS_Todos_2014_a_2020!S1615+ODS_Todos_2014_a_2020!S1644+ODS_Todos_2014_a_2020!S1673+ODS_Todos_2014_a_2020!S1702+ODS_Todos_2014_a_2020!S1731+ODS_Todos_2014_a_2020!S1760+ODS_Todos_2014_a_2020!S2142)/AJ9</f>
        <v>65.431675125691072</v>
      </c>
      <c r="AI9">
        <f>(ODS_Todos_2014_a_2020!P1615+ODS_Todos_2014_a_2020!P1644+ODS_Todos_2014_a_2020!P1673+ODS_Todos_2014_a_2020!P1702+ODS_Todos_2014_a_2020!P1731+ODS_Todos_2014_a_2020!P1760+ODS_Todos_2014_a_2020!P2142)/AK9</f>
        <v>0.68698064851426188</v>
      </c>
      <c r="AJ9">
        <v>7</v>
      </c>
      <c r="AK9">
        <v>7</v>
      </c>
      <c r="AL9">
        <f>(ODS_Todos_2014_a_2020!S1790+ODS_Todos_2014_a_2020!S1819+ODS_Todos_2014_a_2020!S1848+ODS_Todos_2014_a_2020!S1877+ODS_Todos_2014_a_2020!S1906+ODS_Todos_2014_a_2020!S1935)/AN9</f>
        <v>48.569346413519789</v>
      </c>
      <c r="AM9">
        <f>(ODS_Todos_2014_a_2020!P1790+ODS_Todos_2014_a_2020!P1819+ODS_Todos_2014_a_2020!P1848+ODS_Todos_2014_a_2020!P1877+ODS_Todos_2014_a_2020!P1906+ODS_Todos_2014_a_2020!P1935)/AO9</f>
        <v>0.75992344193514094</v>
      </c>
      <c r="AN9">
        <v>6</v>
      </c>
      <c r="AO9">
        <v>6</v>
      </c>
      <c r="AP9">
        <f>(ODS_Todos_2014_a_2020!S99+ODS_Todos_2014_a_2020!S1206+ODS_Todos_2014_a_2020!S1731+ODS_Todos_2014_a_2020!S1965+ODS_Todos_2014_a_2020!S1994+ODS_Todos_2014_a_2020!S2023+ODS_Todos_2014_a_2020!S2052+ODS_Todos_2014_a_2020!S2110+ODS_Todos_2014_a_2020!S2800)/AR9</f>
        <v>68.468462459473528</v>
      </c>
      <c r="AQ9">
        <f>(ODS_Todos_2014_a_2020!P99+ODS_Todos_2014_a_2020!P1206+ODS_Todos_2014_a_2020!P1731+ODS_Todos_2014_a_2020!P1965+ODS_Todos_2014_a_2020!P1994+ODS_Todos_2014_a_2020!P2023+ODS_Todos_2014_a_2020!P2052+ODS_Todos_2014_a_2020!P2110+ODS_Todos_2014_a_2020!P2800)/AS9</f>
        <v>-0.15592615997916029</v>
      </c>
      <c r="AR9">
        <v>9</v>
      </c>
      <c r="AS9">
        <v>9</v>
      </c>
      <c r="AT9">
        <f>(ODS_Todos_2014_a_2020!S1410+ODS_Todos_2014_a_2020!S2142+ODS_Todos_2014_a_2020!S2171+ODS_Todos_2014_a_2020!S2229+ODS_Todos_2014_a_2020!S2258+ODS_Todos_2014_a_2020!S2316)/AV9</f>
        <v>55.22975969365487</v>
      </c>
      <c r="AU9">
        <f>(ODS_Todos_2014_a_2020!P1410+ODS_Todos_2014_a_2020!P2142+ODS_Todos_2014_a_2020!P2171+ODS_Todos_2014_a_2020!P2229+ODS_Todos_2014_a_2020!P2258+ODS_Todos_2014_a_2020!P2316)/AW9</f>
        <v>1.718963599593863</v>
      </c>
      <c r="AV9">
        <v>6</v>
      </c>
      <c r="AW9">
        <v>6</v>
      </c>
      <c r="AX9">
        <f>(ODS_Todos_2014_a_2020!S1236+ODS_Todos_2014_a_2020!S2377+ODS_Todos_2014_a_2020!S2406+ODS_Todos_2014_a_2020!S2468)/AZ9</f>
        <v>60.867382924945488</v>
      </c>
      <c r="AY9">
        <f>(ODS_Todos_2014_a_2020!P1236+ODS_Todos_2014_a_2020!P2377+ODS_Todos_2014_a_2020!P2406+ODS_Todos_2014_a_2020!P2468)/BA9</f>
        <v>2.1685747289532906</v>
      </c>
      <c r="AZ9">
        <v>4</v>
      </c>
      <c r="BA9">
        <v>4</v>
      </c>
    </row>
    <row r="10" spans="1:67" x14ac:dyDescent="0.25">
      <c r="A10" s="8" t="s">
        <v>9</v>
      </c>
      <c r="B10">
        <f>(ODS_Todos_2014_a_2020!S13+ODS_Todos_2014_a_2020!S71+ODS_Todos_2014_a_2020!S100+ODS_Todos_2014_a_2020!S129+ODS_Todos_2014_a_2020!S158+ODS_Todos_2014_a_2020!S187+ODS_Todos_2014_a_2020!S479+ODS_Todos_2014_a_2020!S1178+ODS_Todos_2014_a_2020!S1353+ODS_Todos_2014_a_2020!S2053)/D10</f>
        <v>77.688944188975398</v>
      </c>
      <c r="C10" s="21">
        <f>(ODS_Todos_2014_a_2020!P13+ODS_Todos_2014_a_2020!P71+ODS_Todos_2014_a_2020!P100+ODS_Todos_2014_a_2020!P129+ODS_Todos_2014_a_2020!P158+ODS_Todos_2014_a_2020!P187+ODS_Todos_2014_a_2020!P479+ODS_Todos_2014_a_2020!P1178+ODS_Todos_2014_a_2020!P1353+ODS_Todos_2014_a_2020!P2053)/10</f>
        <v>1.7841647340260878</v>
      </c>
      <c r="D10" s="18">
        <v>10</v>
      </c>
      <c r="E10" s="18">
        <v>10</v>
      </c>
      <c r="F10">
        <f>(ODS_Todos_2014_a_2020!S246+ODS_Todos_2014_a_2020!S275+ODS_Todos_2014_a_2020!S304+ODS_Todos_2014_a_2020!S333+ODS_Todos_2014_a_2020!S362+ODS_Todos_2014_a_2020!S391+ODS_Todos_2014_a_2020!S1149)/I10</f>
        <v>58.150241957831255</v>
      </c>
      <c r="G10">
        <f>(ODS_Todos_2014_a_2020!P246+ODS_Todos_2014_a_2020!P275+ODS_Todos_2014_a_2020!P304+ODS_Todos_2014_a_2020!P333+ODS_Todos_2014_a_2020!P362+ODS_Todos_2014_a_2020!P391+ODS_Todos_2014_a_2020!P1149)/IndicadoresGlobais!I10</f>
        <v>3.3176738835561363</v>
      </c>
      <c r="H10">
        <v>8</v>
      </c>
      <c r="I10">
        <f t="shared" si="0"/>
        <v>7</v>
      </c>
      <c r="J10">
        <f>(ODS_Todos_2014_a_2020!S391+ODS_Todos_2014_a_2020!S421+ODS_Todos_2014_a_2020!S450+ODS_Todos_2014_a_2020!S479+ODS_Todos_2014_a_2020!S508+ODS_Todos_2014_a_2020!S537+ODS_Todos_2014_a_2020!S566+ODS_Todos_2014_a_2020!S1441+ODS_Todos_2014_a_2020!S1966+ODS_Todos_2014_a_2020!S1995+ODS_Todos_2014_a_2020!S2111)/L10</f>
        <v>60.153213154732363</v>
      </c>
      <c r="K10">
        <f>(ODS_Todos_2014_a_2020!P391+ODS_Todos_2014_a_2020!P421+ODS_Todos_2014_a_2020!P450+ODS_Todos_2014_a_2020!P479+ODS_Todos_2014_a_2020!P508+ODS_Todos_2014_a_2020!P537+ODS_Todos_2014_a_2020!P566+ODS_Todos_2014_a_2020!P1441+ODS_Todos_2014_a_2020!P1966+ODS_Todos_2014_a_2020!P1995+ODS_Todos_2014_a_2020!P2111)/M10</f>
        <v>2.0946612525788506</v>
      </c>
      <c r="L10">
        <v>11</v>
      </c>
      <c r="M10">
        <v>11</v>
      </c>
      <c r="N10">
        <f>(ODS_Todos_2014_a_2020!S596+ODS_Todos_2014_a_2020!S683+ODS_Todos_2014_a_2020!S712+ODS_Todos_2014_a_2020!S741+ODS_Todos_2014_a_2020!S770+ODS_Todos_2014_a_2020!S799)/IndicadoresGlobais!P10</f>
        <v>56.178401838363889</v>
      </c>
      <c r="O10">
        <f>(ODS_Todos_2014_a_2020!P596+ODS_Todos_2014_a_2020!P683+ODS_Todos_2014_a_2020!P712+ODS_Todos_2014_a_2020!P741+ODS_Todos_2014_a_2020!P770+ODS_Todos_2014_a_2020!P799)/IndicadoresGlobais!Q10</f>
        <v>1.2765838781000902</v>
      </c>
      <c r="P10">
        <v>6</v>
      </c>
      <c r="Q10">
        <v>6</v>
      </c>
      <c r="R10">
        <f>(ODS_Todos_2014_a_2020!S829+ODS_Todos_2014_a_2020!S858+ODS_Todos_2014_a_2020!S916+ODS_Todos_2014_a_2020!S945+ODS_Todos_2014_a_2020!S974+ODS_Todos_2014_a_2020!S1003+ODS_Todos_2014_a_2020!S1032)/T10</f>
        <v>38.844686617295075</v>
      </c>
      <c r="S10">
        <f>(ODS_Todos_2014_a_2020!P829+ODS_Todos_2014_a_2020!P858+ODS_Todos_2014_a_2020!P916+ODS_Todos_2014_a_2020!P945+ODS_Todos_2014_a_2020!P974+ODS_Todos_2014_a_2020!P1003+ODS_Todos_2014_a_2020!P1032)/U10</f>
        <v>3.3414573815248372</v>
      </c>
      <c r="T10">
        <v>7</v>
      </c>
      <c r="U10">
        <v>7</v>
      </c>
      <c r="V10">
        <f>(ODS_Todos_2014_a_2020!S1149+ODS_Todos_2014_a_2020!S1178+ODS_Todos_2014_a_2020!S2501)/X10</f>
        <v>46.997508141089291</v>
      </c>
      <c r="W10">
        <f>(ODS_Todos_2014_a_2020!P1149+ODS_Todos_2014_a_2020!P1178+ODS_Todos_2014_a_2020!P2501)/Y10</f>
        <v>0.19242911358238146</v>
      </c>
      <c r="X10">
        <v>4</v>
      </c>
      <c r="Y10">
        <v>4</v>
      </c>
      <c r="Z10">
        <f>(ODS_Todos_2014_a_2020!S1237+ODS_Todos_2014_a_2020!S1266+ODS_Todos_2014_a_2020!S1295+ODS_Todos_2014_a_2020!S1324+ODS_Todos_2014_a_2020!S1353+ODS_Todos_2014_a_2020!S1411+ODS_Todos_2014_a_2020!S2407)/AB10</f>
        <v>49.172711164536857</v>
      </c>
      <c r="AA10">
        <f>(ODS_Todos_2014_a_2020!P1237+ODS_Todos_2014_a_2020!P1266+ODS_Todos_2014_a_2020!P1295+ODS_Todos_2014_a_2020!P1324+ODS_Todos_2014_a_2020!P1353+ODS_Todos_2014_a_2020!P1411+ODS_Todos_2014_a_2020!P2407)/AC10</f>
        <v>-1.9847361453477712</v>
      </c>
      <c r="AB10">
        <v>7</v>
      </c>
      <c r="AC10">
        <v>7</v>
      </c>
      <c r="AD10">
        <f>(ODS_Todos_2014_a_2020!S188+ODS_Todos_2014_a_2020!S916+ODS_Todos_2014_a_2020!S1441+ODS_Todos_2014_a_2020!S1470+ODS_Todos_2014_a_2020!S1499+ODS_Todos_2014_a_2020!S1528+ODS_Todos_2014_a_2020!S1557+ODS_Todos_2014_a_2020!S1586+ODS_Todos_2014_a_2020!S2230)/AF10</f>
        <v>47.582180909255278</v>
      </c>
      <c r="AE10">
        <f>(ODS_Todos_2014_a_2020!P188+ODS_Todos_2014_a_2020!P916+ODS_Todos_2014_a_2020!P1441+ODS_Todos_2014_a_2020!P1470+ODS_Todos_2014_a_2020!P1499+ODS_Todos_2014_a_2020!P1528+ODS_Todos_2014_a_2020!P1557+ODS_Todos_2014_a_2020!P1586+ODS_Todos_2014_a_2020!P2230)/AG10</f>
        <v>3.1325569353477878</v>
      </c>
      <c r="AF10">
        <v>9</v>
      </c>
      <c r="AG10">
        <v>9</v>
      </c>
      <c r="AH10">
        <f>(ODS_Todos_2014_a_2020!S1616+ODS_Todos_2014_a_2020!S1645+ODS_Todos_2014_a_2020!S1674+ODS_Todos_2014_a_2020!S1703+ODS_Todos_2014_a_2020!S1732+ODS_Todos_2014_a_2020!S1761+ODS_Todos_2014_a_2020!S2143)/AJ10</f>
        <v>29.904554306789475</v>
      </c>
      <c r="AI10">
        <f>(ODS_Todos_2014_a_2020!P1616+ODS_Todos_2014_a_2020!P1645+ODS_Todos_2014_a_2020!P1674+ODS_Todos_2014_a_2020!P1703+ODS_Todos_2014_a_2020!P1732+ODS_Todos_2014_a_2020!P1761+ODS_Todos_2014_a_2020!P2143)/AK10</f>
        <v>1.6357332514237772</v>
      </c>
      <c r="AJ10">
        <v>7</v>
      </c>
      <c r="AK10">
        <v>7</v>
      </c>
      <c r="AL10">
        <f>(ODS_Todos_2014_a_2020!S1791+ODS_Todos_2014_a_2020!S1820+ODS_Todos_2014_a_2020!S1849+ODS_Todos_2014_a_2020!S1878+ODS_Todos_2014_a_2020!S1907+ODS_Todos_2014_a_2020!S1936)/AN10</f>
        <v>26.99816322224186</v>
      </c>
      <c r="AM10">
        <f>(ODS_Todos_2014_a_2020!P1791+ODS_Todos_2014_a_2020!P1820+ODS_Todos_2014_a_2020!P1849+ODS_Todos_2014_a_2020!P1878+ODS_Todos_2014_a_2020!P1907+ODS_Todos_2014_a_2020!P1936)/AO10</f>
        <v>1.6527835859636839</v>
      </c>
      <c r="AN10">
        <v>6</v>
      </c>
      <c r="AO10">
        <v>6</v>
      </c>
      <c r="AP10">
        <f>(ODS_Todos_2014_a_2020!S100+ODS_Todos_2014_a_2020!S1732+ODS_Todos_2014_a_2020!S1966+ODS_Todos_2014_a_2020!S1995+ODS_Todos_2014_a_2020!S2024+ODS_Todos_2014_a_2020!S2053+ODS_Todos_2014_a_2020!S2111+ODS_Todos_2014_a_2020!S2801)/AR10</f>
        <v>66.67566557003785</v>
      </c>
      <c r="AQ10">
        <f>(ODS_Todos_2014_a_2020!P100+ODS_Todos_2014_a_2020!P1732+ODS_Todos_2014_a_2020!P1966+ODS_Todos_2014_a_2020!P1995+ODS_Todos_2014_a_2020!P2024+ODS_Todos_2014_a_2020!P2053+ODS_Todos_2014_a_2020!P2111+ODS_Todos_2014_a_2020!P2801)/AS10</f>
        <v>4.8523235514294036</v>
      </c>
      <c r="AR10">
        <v>8</v>
      </c>
      <c r="AS10">
        <v>8</v>
      </c>
      <c r="AT10">
        <f>(ODS_Todos_2014_a_2020!S1411+ODS_Todos_2014_a_2020!S2143+ODS_Todos_2014_a_2020!S2172+ODS_Todos_2014_a_2020!S2230+ODS_Todos_2014_a_2020!S2259)/AV10</f>
        <v>27.961640065424007</v>
      </c>
      <c r="AU10">
        <f>(ODS_Todos_2014_a_2020!P1411+ODS_Todos_2014_a_2020!P2143+ODS_Todos_2014_a_2020!P2172+ODS_Todos_2014_a_2020!P2230+ODS_Todos_2014_a_2020!P2259)/AW10</f>
        <v>0.638783435281287</v>
      </c>
      <c r="AV10">
        <v>5</v>
      </c>
      <c r="AW10">
        <v>5</v>
      </c>
      <c r="AX10">
        <f>(ODS_Todos_2014_a_2020!S1237+ODS_Todos_2014_a_2020!S2378+ODS_Todos_2014_a_2020!S2407+ODS_Todos_2014_a_2020!S2469)/AZ10</f>
        <v>50.820868922043751</v>
      </c>
      <c r="AY10">
        <f>(ODS_Todos_2014_a_2020!P1237+ODS_Todos_2014_a_2020!P2378+ODS_Todos_2014_a_2020!P2407+ODS_Todos_2014_a_2020!P2469)/BA10</f>
        <v>0.2817208553131183</v>
      </c>
      <c r="AZ10">
        <v>4</v>
      </c>
      <c r="BA10">
        <v>4</v>
      </c>
    </row>
    <row r="11" spans="1:67" x14ac:dyDescent="0.25">
      <c r="A11" s="8" t="s">
        <v>10</v>
      </c>
      <c r="B11">
        <f>(ODS_Todos_2014_a_2020!S14+ODS_Todos_2014_a_2020!S72+ODS_Todos_2014_a_2020!S101+ODS_Todos_2014_a_2020!S130+ODS_Todos_2014_a_2020!S159+ODS_Todos_2014_a_2020!S188+ODS_Todos_2014_a_2020!S480+ODS_Todos_2014_a_2020!S1179+ODS_Todos_2014_a_2020!S1354+ODS_Todos_2014_a_2020!S2054)/D11</f>
        <v>84.419445689693035</v>
      </c>
      <c r="C11" s="21">
        <f>(ODS_Todos_2014_a_2020!P14+ODS_Todos_2014_a_2020!P72+ODS_Todos_2014_a_2020!P101+ODS_Todos_2014_a_2020!P130+ODS_Todos_2014_a_2020!P159+ODS_Todos_2014_a_2020!P188+ODS_Todos_2014_a_2020!P480+ODS_Todos_2014_a_2020!P1179+ODS_Todos_2014_a_2020!P1354+ODS_Todos_2014_a_2020!P2054)/10</f>
        <v>4</v>
      </c>
      <c r="D11" s="18">
        <v>10</v>
      </c>
      <c r="E11" s="18">
        <v>10</v>
      </c>
      <c r="F11">
        <f>(ODS_Todos_2014_a_2020!S247+ODS_Todos_2014_a_2020!S276+ODS_Todos_2014_a_2020!S305+ODS_Todos_2014_a_2020!S334+ODS_Todos_2014_a_2020!S363+ODS_Todos_2014_a_2020!S392+ODS_Todos_2014_a_2020!S1150)/I11</f>
        <v>47.951643776630931</v>
      </c>
      <c r="G11">
        <f>(ODS_Todos_2014_a_2020!P247+ODS_Todos_2014_a_2020!P276+ODS_Todos_2014_a_2020!P305+ODS_Todos_2014_a_2020!P334+ODS_Todos_2014_a_2020!P363+ODS_Todos_2014_a_2020!P392+ODS_Todos_2014_a_2020!P1150)/IndicadoresGlobais!I11</f>
        <v>1.0994327580546139</v>
      </c>
      <c r="H11">
        <v>8</v>
      </c>
      <c r="I11">
        <f t="shared" si="0"/>
        <v>7</v>
      </c>
      <c r="J11">
        <f>(ODS_Todos_2014_a_2020!S392+ODS_Todos_2014_a_2020!S422+ODS_Todos_2014_a_2020!S451+ODS_Todos_2014_a_2020!S480+ODS_Todos_2014_a_2020!S509+ODS_Todos_2014_a_2020!S538+ODS_Todos_2014_a_2020!S567+ODS_Todos_2014_a_2020!S1442+ODS_Todos_2014_a_2020!S1967+ODS_Todos_2014_a_2020!S1996+ODS_Todos_2014_a_2020!S2112)/L11</f>
        <v>68.486342220464209</v>
      </c>
      <c r="K11">
        <f>(ODS_Todos_2014_a_2020!P392+ODS_Todos_2014_a_2020!P422+ODS_Todos_2014_a_2020!P451+ODS_Todos_2014_a_2020!P480+ODS_Todos_2014_a_2020!P509+ODS_Todos_2014_a_2020!P538+ODS_Todos_2014_a_2020!P567+ODS_Todos_2014_a_2020!P1442+ODS_Todos_2014_a_2020!P1967+ODS_Todos_2014_a_2020!P1996+ODS_Todos_2014_a_2020!P2112)/M11</f>
        <v>0.40691474760803886</v>
      </c>
      <c r="L11">
        <v>11</v>
      </c>
      <c r="M11">
        <v>11</v>
      </c>
      <c r="N11">
        <f>(ODS_Todos_2014_a_2020!S597+ODS_Todos_2014_a_2020!S684+ODS_Todos_2014_a_2020!S713+ODS_Todos_2014_a_2020!S742+ODS_Todos_2014_a_2020!S771+ODS_Todos_2014_a_2020!S800)/IndicadoresGlobais!P11</f>
        <v>83.703840981187099</v>
      </c>
      <c r="O11">
        <f>(ODS_Todos_2014_a_2020!P597+ODS_Todos_2014_a_2020!P684+ODS_Todos_2014_a_2020!P713+ODS_Todos_2014_a_2020!P742+ODS_Todos_2014_a_2020!P771+ODS_Todos_2014_a_2020!P800)/IndicadoresGlobais!Q11</f>
        <v>1.0726629548439088</v>
      </c>
      <c r="P11">
        <v>6</v>
      </c>
      <c r="Q11">
        <v>6</v>
      </c>
      <c r="R11">
        <f>(ODS_Todos_2014_a_2020!S830+ODS_Todos_2014_a_2020!S859+ODS_Todos_2014_a_2020!S917+ODS_Todos_2014_a_2020!S946+ODS_Todos_2014_a_2020!S975+ODS_Todos_2014_a_2020!S1004+ODS_Todos_2014_a_2020!S1033)/T11</f>
        <v>56.239561635485849</v>
      </c>
      <c r="S11">
        <f>(ODS_Todos_2014_a_2020!P830+ODS_Todos_2014_a_2020!P859+ODS_Todos_2014_a_2020!P917+ODS_Todos_2014_a_2020!P946+ODS_Todos_2014_a_2020!P975+ODS_Todos_2014_a_2020!P1004+ODS_Todos_2014_a_2020!P1033)/U11</f>
        <v>-1.174225750670759</v>
      </c>
      <c r="T11">
        <v>7</v>
      </c>
      <c r="U11">
        <v>7</v>
      </c>
      <c r="V11">
        <f>(ODS_Todos_2014_a_2020!S1150+ODS_Todos_2014_a_2020!S1179+ODS_Todos_2014_a_2020!S1208+ODS_Todos_2014_a_2020!S2502)/X11</f>
        <v>82.476510749849425</v>
      </c>
      <c r="W11">
        <f>(ODS_Todos_2014_a_2020!P1150+ODS_Todos_2014_a_2020!P1179+ODS_Todos_2014_a_2020!P1208+ODS_Todos_2014_a_2020!P2502)/Y11</f>
        <v>4.8164468475343467</v>
      </c>
      <c r="X11">
        <v>4</v>
      </c>
      <c r="Y11">
        <v>4</v>
      </c>
      <c r="Z11">
        <f>(ODS_Todos_2014_a_2020!S1238+ODS_Todos_2014_a_2020!S1267+ODS_Todos_2014_a_2020!S1296+ODS_Todos_2014_a_2020!S1325+ODS_Todos_2014_a_2020!S1354+ODS_Todos_2014_a_2020!S1412+ODS_Todos_2014_a_2020!S2408)/AB11</f>
        <v>55.90420926603317</v>
      </c>
      <c r="AA11">
        <f>(ODS_Todos_2014_a_2020!P1238+ODS_Todos_2014_a_2020!P1267+ODS_Todos_2014_a_2020!P1296+ODS_Todos_2014_a_2020!P1325+ODS_Todos_2014_a_2020!P1354+ODS_Todos_2014_a_2020!P1412+ODS_Todos_2014_a_2020!P2408)/AC11</f>
        <v>0.90012963648162825</v>
      </c>
      <c r="AB11">
        <v>7</v>
      </c>
      <c r="AC11">
        <v>7</v>
      </c>
      <c r="AD11">
        <f>(ODS_Todos_2014_a_2020!S189+ODS_Todos_2014_a_2020!S917+ODS_Todos_2014_a_2020!S1442+ODS_Todos_2014_a_2020!S1471+ODS_Todos_2014_a_2020!S1500+ODS_Todos_2014_a_2020!S1529+ODS_Todos_2014_a_2020!S1558+ODS_Todos_2014_a_2020!S1587+ODS_Todos_2014_a_2020!S2231)/AF11</f>
        <v>54.423893987903014</v>
      </c>
      <c r="AE11">
        <f>(ODS_Todos_2014_a_2020!P189+ODS_Todos_2014_a_2020!P917+ODS_Todos_2014_a_2020!P1442+ODS_Todos_2014_a_2020!P1471+ODS_Todos_2014_a_2020!P1500+ODS_Todos_2014_a_2020!P1529+ODS_Todos_2014_a_2020!P1558+ODS_Todos_2014_a_2020!P1587+ODS_Todos_2014_a_2020!P2231)/AG11</f>
        <v>2.4388953663334529</v>
      </c>
      <c r="AF11">
        <v>9</v>
      </c>
      <c r="AG11">
        <v>9</v>
      </c>
      <c r="AH11">
        <f>(ODS_Todos_2014_a_2020!S1617+ODS_Todos_2014_a_2020!S1646+ODS_Todos_2014_a_2020!S1675+ODS_Todos_2014_a_2020!S1704+ODS_Todos_2014_a_2020!S1733+ODS_Todos_2014_a_2020!S1762+ODS_Todos_2014_a_2020!S2144)/AJ11</f>
        <v>43.807864431195149</v>
      </c>
      <c r="AI11">
        <f>(ODS_Todos_2014_a_2020!P1617+ODS_Todos_2014_a_2020!P1646+ODS_Todos_2014_a_2020!P1675+ODS_Todos_2014_a_2020!P1704+ODS_Todos_2014_a_2020!P1733+ODS_Todos_2014_a_2020!P1762+ODS_Todos_2014_a_2020!P2144)/AK11</f>
        <v>1.1362980397851856</v>
      </c>
      <c r="AJ11">
        <v>7</v>
      </c>
      <c r="AK11">
        <v>7</v>
      </c>
      <c r="AL11">
        <f>(ODS_Todos_2014_a_2020!S1792+ODS_Todos_2014_a_2020!S1821+ODS_Todos_2014_a_2020!S1850+ODS_Todos_2014_a_2020!S1879+ODS_Todos_2014_a_2020!S1908+ODS_Todos_2014_a_2020!S1937)/AN11</f>
        <v>39.606262994460103</v>
      </c>
      <c r="AM11">
        <f>(ODS_Todos_2014_a_2020!P1792+ODS_Todos_2014_a_2020!P1821+ODS_Todos_2014_a_2020!P1850+ODS_Todos_2014_a_2020!P1879+ODS_Todos_2014_a_2020!P1908+ODS_Todos_2014_a_2020!P1937)/AO11</f>
        <v>3.7831569411934356</v>
      </c>
      <c r="AN11">
        <v>6</v>
      </c>
      <c r="AO11">
        <v>6</v>
      </c>
      <c r="AP11">
        <f>(ODS_Todos_2014_a_2020!S101+ODS_Todos_2014_a_2020!S1208+ODS_Todos_2014_a_2020!S1733+ODS_Todos_2014_a_2020!S1967+ODS_Todos_2014_a_2020!S1996+ODS_Todos_2014_a_2020!S2025+ODS_Todos_2014_a_2020!S2054+ODS_Todos_2014_a_2020!S2112+ODS_Todos_2014_a_2020!S2802)/AR11</f>
        <v>59.633589112601918</v>
      </c>
      <c r="AQ11">
        <f>(ODS_Todos_2014_a_2020!P101+ODS_Todos_2014_a_2020!P1208+ODS_Todos_2014_a_2020!P1733+ODS_Todos_2014_a_2020!P1967+ODS_Todos_2014_a_2020!P1996+ODS_Todos_2014_a_2020!P2025+ODS_Todos_2014_a_2020!P2054+ODS_Todos_2014_a_2020!P2112+ODS_Todos_2014_a_2020!P2802)/AS11</f>
        <v>3.0940629752570015</v>
      </c>
      <c r="AR11">
        <v>9</v>
      </c>
      <c r="AS11">
        <v>9</v>
      </c>
      <c r="AT11">
        <f>(ODS_Todos_2014_a_2020!S1412+ODS_Todos_2014_a_2020!S2144+ODS_Todos_2014_a_2020!S2173+ODS_Todos_2014_a_2020!S2231+ODS_Todos_2014_a_2020!S2260+ODS_Todos_2014_a_2020!S2318)/AV11</f>
        <v>37.708158139822061</v>
      </c>
      <c r="AU11">
        <f>(ODS_Todos_2014_a_2020!P1412+ODS_Todos_2014_a_2020!P2144+ODS_Todos_2014_a_2020!P2173+ODS_Todos_2014_a_2020!P2231+ODS_Todos_2014_a_2020!P2260+ODS_Todos_2014_a_2020!P2318)/AW11</f>
        <v>2.0003935780971225</v>
      </c>
      <c r="AV11">
        <v>6</v>
      </c>
      <c r="AW11">
        <v>6</v>
      </c>
      <c r="AX11">
        <f>(ODS_Todos_2014_a_2020!S1238+ODS_Todos_2014_a_2020!S2379+ODS_Todos_2014_a_2020!S2408+ODS_Todos_2014_a_2020!S2470)/AZ11</f>
        <v>52.380227194178033</v>
      </c>
      <c r="AY11">
        <f>(ODS_Todos_2014_a_2020!P1238+ODS_Todos_2014_a_2020!P2379+ODS_Todos_2014_a_2020!P2408+ODS_Todos_2014_a_2020!P2470)/BA11</f>
        <v>2.0751398990131245</v>
      </c>
      <c r="AZ11">
        <v>4</v>
      </c>
      <c r="BA11">
        <v>4</v>
      </c>
    </row>
    <row r="12" spans="1:67" x14ac:dyDescent="0.25">
      <c r="A12" s="8" t="s">
        <v>11</v>
      </c>
      <c r="B12">
        <f>(ODS_Todos_2014_a_2020!S15+ODS_Todos_2014_a_2020!S73+ODS_Todos_2014_a_2020!S102+ODS_Todos_2014_a_2020!S131+ODS_Todos_2014_a_2020!S160+ODS_Todos_2014_a_2020!S189+ODS_Todos_2014_a_2020!S481+ODS_Todos_2014_a_2020!S1180+ODS_Todos_2014_a_2020!S1355+ODS_Todos_2014_a_2020!S2055)/D12</f>
        <v>62.580954107196547</v>
      </c>
      <c r="C12" s="21">
        <f>(ODS_Todos_2014_a_2020!P15+ODS_Todos_2014_a_2020!P73+ODS_Todos_2014_a_2020!P102+ODS_Todos_2014_a_2020!P131+ODS_Todos_2014_a_2020!P160+ODS_Todos_2014_a_2020!P189+ODS_Todos_2014_a_2020!P481+ODS_Todos_2014_a_2020!P1180+ODS_Todos_2014_a_2020!P1355+ODS_Todos_2014_a_2020!P2055)/10</f>
        <v>2.2678643534070515</v>
      </c>
      <c r="D12" s="18">
        <v>10</v>
      </c>
      <c r="E12" s="18">
        <v>10</v>
      </c>
      <c r="F12">
        <f>(ODS_Todos_2014_a_2020!S248+ODS_Todos_2014_a_2020!S277+ODS_Todos_2014_a_2020!S306+ODS_Todos_2014_a_2020!S335+ODS_Todos_2014_a_2020!S364+ODS_Todos_2014_a_2020!S393+ODS_Todos_2014_a_2020!S1151)/I12</f>
        <v>57.065030319452525</v>
      </c>
      <c r="G12">
        <f>(ODS_Todos_2014_a_2020!P248+ODS_Todos_2014_a_2020!P277+ODS_Todos_2014_a_2020!P306+ODS_Todos_2014_a_2020!P335+ODS_Todos_2014_a_2020!P364+ODS_Todos_2014_a_2020!P393+ODS_Todos_2014_a_2020!P1151)/IndicadoresGlobais!I12</f>
        <v>2.4363254411035333</v>
      </c>
      <c r="H12">
        <v>7</v>
      </c>
      <c r="I12">
        <f t="shared" si="0"/>
        <v>6</v>
      </c>
      <c r="J12">
        <f>(ODS_Todos_2014_a_2020!S393+ODS_Todos_2014_a_2020!S423+ODS_Todos_2014_a_2020!S452+ODS_Todos_2014_a_2020!S481+ODS_Todos_2014_a_2020!S510+ODS_Todos_2014_a_2020!S539+ODS_Todos_2014_a_2020!S568+ODS_Todos_2014_a_2020!S1443+ODS_Todos_2014_a_2020!S1968+ODS_Todos_2014_a_2020!S1997+ODS_Todos_2014_a_2020!S2113)/L12</f>
        <v>75.80039816274143</v>
      </c>
      <c r="K12">
        <f>(ODS_Todos_2014_a_2020!P393+ODS_Todos_2014_a_2020!P423+ODS_Todos_2014_a_2020!P452+ODS_Todos_2014_a_2020!P481+ODS_Todos_2014_a_2020!P510+ODS_Todos_2014_a_2020!P539+ODS_Todos_2014_a_2020!P568+ODS_Todos_2014_a_2020!P1443+ODS_Todos_2014_a_2020!P1968+ODS_Todos_2014_a_2020!P1997+ODS_Todos_2014_a_2020!P2113)/M12</f>
        <v>1.1495782286879916</v>
      </c>
      <c r="L12">
        <v>11</v>
      </c>
      <c r="M12">
        <v>11</v>
      </c>
      <c r="N12">
        <f>(ODS_Todos_2014_a_2020!S598+ODS_Todos_2014_a_2020!S685+ODS_Todos_2014_a_2020!S714+ODS_Todos_2014_a_2020!S743+ODS_Todos_2014_a_2020!S772+ODS_Todos_2014_a_2020!S801)/IndicadoresGlobais!P12</f>
        <v>68.723588579222223</v>
      </c>
      <c r="O12">
        <f>(ODS_Todos_2014_a_2020!P598+ODS_Todos_2014_a_2020!P685+ODS_Todos_2014_a_2020!P714+ODS_Todos_2014_a_2020!P743+ODS_Todos_2014_a_2020!P772+ODS_Todos_2014_a_2020!P801)/IndicadoresGlobais!Q12</f>
        <v>3.8736204883730561</v>
      </c>
      <c r="P12">
        <v>6</v>
      </c>
      <c r="Q12">
        <v>6</v>
      </c>
      <c r="R12">
        <f>(ODS_Todos_2014_a_2020!S831+ODS_Todos_2014_a_2020!S860+ODS_Todos_2014_a_2020!S918+ODS_Todos_2014_a_2020!S947+ODS_Todos_2014_a_2020!S976+ODS_Todos_2014_a_2020!S1005+ODS_Todos_2014_a_2020!S1034)/T12</f>
        <v>58.025407909952513</v>
      </c>
      <c r="S12">
        <f>(ODS_Todos_2014_a_2020!P831+ODS_Todos_2014_a_2020!P860+ODS_Todos_2014_a_2020!P918+ODS_Todos_2014_a_2020!P947+ODS_Todos_2014_a_2020!P976+ODS_Todos_2014_a_2020!P1005+ODS_Todos_2014_a_2020!P1034)/U12</f>
        <v>3.8473444586484717</v>
      </c>
      <c r="T12">
        <v>7</v>
      </c>
      <c r="U12">
        <v>7</v>
      </c>
      <c r="V12">
        <f>(ODS_Todos_2014_a_2020!S1180+ODS_Todos_2014_a_2020!S2503)/X12</f>
        <v>84.855327937249655</v>
      </c>
      <c r="W12">
        <f>(ODS_Todos_2014_a_2020!P1180+ODS_Todos_2014_a_2020!P2503)/Y12</f>
        <v>-0.65281052023135944</v>
      </c>
      <c r="X12">
        <v>2</v>
      </c>
      <c r="Y12">
        <v>2</v>
      </c>
      <c r="Z12">
        <f>(ODS_Todos_2014_a_2020!S1239+ODS_Todos_2014_a_2020!S1268+ODS_Todos_2014_a_2020!S1297+ODS_Todos_2014_a_2020!S1326+ODS_Todos_2014_a_2020!S1355+ODS_Todos_2014_a_2020!S1413+ODS_Todos_2014_a_2020!S2409)/AB12</f>
        <v>49.820228107825315</v>
      </c>
      <c r="AA12">
        <f>(ODS_Todos_2014_a_2020!P1239+ODS_Todos_2014_a_2020!P1268+ODS_Todos_2014_a_2020!P1297+ODS_Todos_2014_a_2020!P1326+ODS_Todos_2014_a_2020!P1355+ODS_Todos_2014_a_2020!P1413+ODS_Todos_2014_a_2020!P2409)/AC12</f>
        <v>1.7011062073252263</v>
      </c>
      <c r="AB12">
        <v>7</v>
      </c>
      <c r="AC12">
        <v>7</v>
      </c>
      <c r="AD12">
        <f>(ODS_Todos_2014_a_2020!S190+ODS_Todos_2014_a_2020!S918+ODS_Todos_2014_a_2020!S1443+ODS_Todos_2014_a_2020!S1472+ODS_Todos_2014_a_2020!S1501+ODS_Todos_2014_a_2020!S1530+ODS_Todos_2014_a_2020!S1559+ODS_Todos_2014_a_2020!S1588+ODS_Todos_2014_a_2020!S2232)/AF12</f>
        <v>42.371555876820658</v>
      </c>
      <c r="AE12">
        <f>(ODS_Todos_2014_a_2020!P190+ODS_Todos_2014_a_2020!P918+ODS_Todos_2014_a_2020!P1443+ODS_Todos_2014_a_2020!P1472+ODS_Todos_2014_a_2020!P1501+ODS_Todos_2014_a_2020!P1530+ODS_Todos_2014_a_2020!P1559+ODS_Todos_2014_a_2020!P1588+ODS_Todos_2014_a_2020!P2232)/AG12</f>
        <v>3.2344064074417882</v>
      </c>
      <c r="AF12">
        <v>9</v>
      </c>
      <c r="AG12">
        <v>9</v>
      </c>
      <c r="AH12">
        <f>(ODS_Todos_2014_a_2020!S1618+ODS_Todos_2014_a_2020!S1647+ODS_Todos_2014_a_2020!S1676+ODS_Todos_2014_a_2020!S1705+ODS_Todos_2014_a_2020!S1734+ODS_Todos_2014_a_2020!S1763+ODS_Todos_2014_a_2020!S2145)/AJ12</f>
        <v>28.346319042786558</v>
      </c>
      <c r="AI12">
        <f>(ODS_Todos_2014_a_2020!P1618+ODS_Todos_2014_a_2020!P1647+ODS_Todos_2014_a_2020!P1676+ODS_Todos_2014_a_2020!P1705+ODS_Todos_2014_a_2020!P1734+ODS_Todos_2014_a_2020!P1763+ODS_Todos_2014_a_2020!P2145)/AK12</f>
        <v>0.6105539266033071</v>
      </c>
      <c r="AJ12">
        <v>7</v>
      </c>
      <c r="AK12">
        <v>7</v>
      </c>
      <c r="AL12">
        <f>(ODS_Todos_2014_a_2020!S1793+ODS_Todos_2014_a_2020!S1822+ODS_Todos_2014_a_2020!S1851+ODS_Todos_2014_a_2020!S1880+ODS_Todos_2014_a_2020!S1909+ODS_Todos_2014_a_2020!S1938)/AN12</f>
        <v>34.40649187175773</v>
      </c>
      <c r="AM12">
        <f>(ODS_Todos_2014_a_2020!P1793+ODS_Todos_2014_a_2020!P1822+ODS_Todos_2014_a_2020!P1851+ODS_Todos_2014_a_2020!P1880+ODS_Todos_2014_a_2020!P1909+ODS_Todos_2014_a_2020!P1938)/AO12</f>
        <v>3.5226178901755141</v>
      </c>
      <c r="AN12">
        <v>6</v>
      </c>
      <c r="AO12">
        <v>6</v>
      </c>
      <c r="AP12">
        <f>(ODS_Todos_2014_a_2020!S102+ODS_Todos_2014_a_2020!S1734+ODS_Todos_2014_a_2020!S1968+ODS_Todos_2014_a_2020!S1997+ODS_Todos_2014_a_2020!S2026+ODS_Todos_2014_a_2020!S2055+ODS_Todos_2014_a_2020!S2113+ODS_Todos_2014_a_2020!S2803)/AR12</f>
        <v>59.795873197553334</v>
      </c>
      <c r="AQ12">
        <f>(ODS_Todos_2014_a_2020!P102+ODS_Todos_2014_a_2020!P1734+ODS_Todos_2014_a_2020!P1968+ODS_Todos_2014_a_2020!P1997+ODS_Todos_2014_a_2020!P2026+ODS_Todos_2014_a_2020!P2055+ODS_Todos_2014_a_2020!P2113+ODS_Todos_2014_a_2020!P2803)/AS12</f>
        <v>0.82827120005215349</v>
      </c>
      <c r="AR12">
        <v>8</v>
      </c>
      <c r="AS12">
        <v>8</v>
      </c>
      <c r="AT12">
        <f>(ODS_Todos_2014_a_2020!S1413+ODS_Todos_2014_a_2020!S2145+ODS_Todos_2014_a_2020!S2174+ODS_Todos_2014_a_2020!S2232+ODS_Todos_2014_a_2020!S2261+ODS_Todos_2014_a_2020!S2319)/AV12</f>
        <v>47.94307091742931</v>
      </c>
      <c r="AU12">
        <f>(ODS_Todos_2014_a_2020!P1413+ODS_Todos_2014_a_2020!P2145+ODS_Todos_2014_a_2020!P2174+ODS_Todos_2014_a_2020!P2232+ODS_Todos_2014_a_2020!P2261+ODS_Todos_2014_a_2020!P2319)/AW12</f>
        <v>1.5179834008130477</v>
      </c>
      <c r="AV12">
        <v>6</v>
      </c>
      <c r="AW12">
        <v>6</v>
      </c>
      <c r="AX12">
        <f>(ODS_Todos_2014_a_2020!S1239+ODS_Todos_2014_a_2020!S2380+ODS_Todos_2014_a_2020!S2409+ODS_Todos_2014_a_2020!S2471)/AZ12</f>
        <v>72.41046047434611</v>
      </c>
      <c r="AY12">
        <f>(ODS_Todos_2014_a_2020!P1239+ODS_Todos_2014_a_2020!P2380+ODS_Todos_2014_a_2020!P2409+ODS_Todos_2014_a_2020!P2471)/BA12</f>
        <v>1.2421472577631143</v>
      </c>
      <c r="AZ12">
        <v>4</v>
      </c>
      <c r="BA12">
        <v>4</v>
      </c>
    </row>
    <row r="13" spans="1:67" x14ac:dyDescent="0.25">
      <c r="A13" s="8" t="s">
        <v>12</v>
      </c>
      <c r="B13">
        <f>(ODS_Todos_2014_a_2020!S16+ODS_Todos_2014_a_2020!S74+ODS_Todos_2014_a_2020!S103+ODS_Todos_2014_a_2020!S132+ODS_Todos_2014_a_2020!S161+ODS_Todos_2014_a_2020!S190+ODS_Todos_2014_a_2020!S482+ODS_Todos_2014_a_2020!S1181+ODS_Todos_2014_a_2020!S1356+ODS_Todos_2014_a_2020!S2056)/D13</f>
        <v>59.674774243677902</v>
      </c>
      <c r="C13" s="21">
        <f>(ODS_Todos_2014_a_2020!P16+ODS_Todos_2014_a_2020!P74+ODS_Todos_2014_a_2020!P103+ODS_Todos_2014_a_2020!P132+ODS_Todos_2014_a_2020!P161+ODS_Todos_2014_a_2020!P190+ODS_Todos_2014_a_2020!P482+ODS_Todos_2014_a_2020!P1181+ODS_Todos_2014_a_2020!P1356+ODS_Todos_2014_a_2020!P2056)/10</f>
        <v>1.9653409137501676</v>
      </c>
      <c r="D13" s="18">
        <v>10</v>
      </c>
      <c r="E13" s="18">
        <v>10</v>
      </c>
      <c r="F13">
        <f>(ODS_Todos_2014_a_2020!S249+ODS_Todos_2014_a_2020!S278+ODS_Todos_2014_a_2020!S307+ODS_Todos_2014_a_2020!S336+ODS_Todos_2014_a_2020!S365+ODS_Todos_2014_a_2020!S394+ODS_Todos_2014_a_2020!S1152)/I13</f>
        <v>55.131480449533392</v>
      </c>
      <c r="G13">
        <f>(ODS_Todos_2014_a_2020!P249+ODS_Todos_2014_a_2020!P278+ODS_Todos_2014_a_2020!P307+ODS_Todos_2014_a_2020!P336+ODS_Todos_2014_a_2020!P365+ODS_Todos_2014_a_2020!P394+ODS_Todos_2014_a_2020!P1152)/IndicadoresGlobais!I13</f>
        <v>0.84568675757532807</v>
      </c>
      <c r="H13">
        <v>8</v>
      </c>
      <c r="I13">
        <f t="shared" si="0"/>
        <v>7</v>
      </c>
      <c r="J13">
        <f>(ODS_Todos_2014_a_2020!S394+ODS_Todos_2014_a_2020!S424+ODS_Todos_2014_a_2020!S453+ODS_Todos_2014_a_2020!S482+ODS_Todos_2014_a_2020!S511+ODS_Todos_2014_a_2020!S540+ODS_Todos_2014_a_2020!S569+ODS_Todos_2014_a_2020!S1444+ODS_Todos_2014_a_2020!S1969+ODS_Todos_2014_a_2020!S1998+ODS_Todos_2014_a_2020!S2114)/L13</f>
        <v>52.900451280205999</v>
      </c>
      <c r="K13">
        <f>(ODS_Todos_2014_a_2020!P394+ODS_Todos_2014_a_2020!P424+ODS_Todos_2014_a_2020!P453+ODS_Todos_2014_a_2020!P482+ODS_Todos_2014_a_2020!P511+ODS_Todos_2014_a_2020!P540+ODS_Todos_2014_a_2020!P569+ODS_Todos_2014_a_2020!P1444+ODS_Todos_2014_a_2020!P1969+ODS_Todos_2014_a_2020!P1998+ODS_Todos_2014_a_2020!P2114)/M13</f>
        <v>2.5556223968662604</v>
      </c>
      <c r="L13">
        <v>11</v>
      </c>
      <c r="M13">
        <v>11</v>
      </c>
      <c r="N13">
        <f>(ODS_Todos_2014_a_2020!S599+ODS_Todos_2014_a_2020!S686+ODS_Todos_2014_a_2020!S744+ODS_Todos_2014_a_2020!S773+ODS_Todos_2014_a_2020!S802)/IndicadoresGlobais!P13</f>
        <v>89.084339867599709</v>
      </c>
      <c r="O13">
        <f>(ODS_Todos_2014_a_2020!P599+ODS_Todos_2014_a_2020!P686+ODS_Todos_2014_a_2020!P744+ODS_Todos_2014_a_2020!P773+ODS_Todos_2014_a_2020!P802)/IndicadoresGlobais!Q13</f>
        <v>1.9762514104532485</v>
      </c>
      <c r="P13">
        <v>5</v>
      </c>
      <c r="Q13">
        <v>5</v>
      </c>
      <c r="R13">
        <f>(ODS_Todos_2014_a_2020!S832+ODS_Todos_2014_a_2020!S861+ODS_Todos_2014_a_2020!S919+ODS_Todos_2014_a_2020!S948+ODS_Todos_2014_a_2020!S977+ODS_Todos_2014_a_2020!S1006+ODS_Todos_2014_a_2020!S1035)/T13</f>
        <v>36.686153278147408</v>
      </c>
      <c r="S13">
        <f>(ODS_Todos_2014_a_2020!P832+ODS_Todos_2014_a_2020!P861+ODS_Todos_2014_a_2020!P919+ODS_Todos_2014_a_2020!P948+ODS_Todos_2014_a_2020!P977+ODS_Todos_2014_a_2020!P1006+ODS_Todos_2014_a_2020!P1035)/U13</f>
        <v>2.7398464890206853</v>
      </c>
      <c r="T13">
        <v>7</v>
      </c>
      <c r="U13">
        <v>7</v>
      </c>
      <c r="V13">
        <f>(ODS_Todos_2014_a_2020!S1152+ODS_Todos_2014_a_2020!S1181+ODS_Todos_2014_a_2020!S2504)/X13</f>
        <v>80.376265576323988</v>
      </c>
      <c r="W13">
        <f>(ODS_Todos_2014_a_2020!P1152+ODS_Todos_2014_a_2020!P1181+ODS_Todos_2014_a_2020!P2504)/Y13</f>
        <v>1.76605785502574</v>
      </c>
      <c r="X13">
        <v>3</v>
      </c>
      <c r="Y13">
        <v>3</v>
      </c>
      <c r="Z13">
        <f>(ODS_Todos_2014_a_2020!S1240+ODS_Todos_2014_a_2020!S1269+ODS_Todos_2014_a_2020!S1298+ODS_Todos_2014_a_2020!S1327+ODS_Todos_2014_a_2020!S1356+ODS_Todos_2014_a_2020!S1414+ODS_Todos_2014_a_2020!S2410)/AB13</f>
        <v>60.374382273116382</v>
      </c>
      <c r="AA13">
        <f>(ODS_Todos_2014_a_2020!P1240+ODS_Todos_2014_a_2020!P1269+ODS_Todos_2014_a_2020!P1298+ODS_Todos_2014_a_2020!P1327+ODS_Todos_2014_a_2020!P1356+ODS_Todos_2014_a_2020!P1414+ODS_Todos_2014_a_2020!P2410)/AC13</f>
        <v>2.3178463229050066</v>
      </c>
      <c r="AB13">
        <v>7</v>
      </c>
      <c r="AC13">
        <v>7</v>
      </c>
      <c r="AD13">
        <f>(ODS_Todos_2014_a_2020!S191+ODS_Todos_2014_a_2020!S919+ODS_Todos_2014_a_2020!S1444+ODS_Todos_2014_a_2020!S1473+ODS_Todos_2014_a_2020!S1502+ODS_Todos_2014_a_2020!S1531+ODS_Todos_2014_a_2020!S1560+ODS_Todos_2014_a_2020!S1589+ODS_Todos_2014_a_2020!S2233)/AF13</f>
        <v>62.572726758064277</v>
      </c>
      <c r="AE13">
        <f>(ODS_Todos_2014_a_2020!P191+ODS_Todos_2014_a_2020!P919+ODS_Todos_2014_a_2020!P1444+ODS_Todos_2014_a_2020!P1473+ODS_Todos_2014_a_2020!P1502+ODS_Todos_2014_a_2020!P1531+ODS_Todos_2014_a_2020!P1560+ODS_Todos_2014_a_2020!P1589+ODS_Todos_2014_a_2020!P2233)/AG13</f>
        <v>3.0783316147997972</v>
      </c>
      <c r="AF13">
        <v>9</v>
      </c>
      <c r="AG13">
        <v>9</v>
      </c>
      <c r="AH13">
        <f>(ODS_Todos_2014_a_2020!S1619+ODS_Todos_2014_a_2020!S1648+ODS_Todos_2014_a_2020!S1677+ODS_Todos_2014_a_2020!S1706+ODS_Todos_2014_a_2020!S1735+ODS_Todos_2014_a_2020!S1764+ODS_Todos_2014_a_2020!S2146)/AJ13</f>
        <v>39.719277242920839</v>
      </c>
      <c r="AI13">
        <f>(ODS_Todos_2014_a_2020!P1619+ODS_Todos_2014_a_2020!P1648+ODS_Todos_2014_a_2020!P1677+ODS_Todos_2014_a_2020!P1706+ODS_Todos_2014_a_2020!P1735+ODS_Todos_2014_a_2020!P1764+ODS_Todos_2014_a_2020!P2146)/AK13</f>
        <v>2.7314359268547941</v>
      </c>
      <c r="AJ13">
        <v>7</v>
      </c>
      <c r="AK13">
        <v>7</v>
      </c>
      <c r="AL13">
        <f>(ODS_Todos_2014_a_2020!S1794+ODS_Todos_2014_a_2020!S1823+ODS_Todos_2014_a_2020!S1852+ODS_Todos_2014_a_2020!S1881+ODS_Todos_2014_a_2020!S1910+ODS_Todos_2014_a_2020!S1939)/AN13</f>
        <v>35.265256642434622</v>
      </c>
      <c r="AM13">
        <f>(ODS_Todos_2014_a_2020!P1794+ODS_Todos_2014_a_2020!P1823+ODS_Todos_2014_a_2020!P1852+ODS_Todos_2014_a_2020!P1881+ODS_Todos_2014_a_2020!P1910+ODS_Todos_2014_a_2020!P1939)/AO13</f>
        <v>0.83333333333333337</v>
      </c>
      <c r="AN13">
        <v>6</v>
      </c>
      <c r="AO13">
        <v>6</v>
      </c>
      <c r="AP13">
        <f>(ODS_Todos_2014_a_2020!S103+ODS_Todos_2014_a_2020!S1735+ODS_Todos_2014_a_2020!S1969+ODS_Todos_2014_a_2020!S1998+ODS_Todos_2014_a_2020!S2027+ODS_Todos_2014_a_2020!S2056+ODS_Todos_2014_a_2020!S2114+ODS_Todos_2014_a_2020!S2804)/AR13</f>
        <v>71.330196020504133</v>
      </c>
      <c r="AQ13">
        <f>(ODS_Todos_2014_a_2020!P103+ODS_Todos_2014_a_2020!P1735+ODS_Todos_2014_a_2020!P1969+ODS_Todos_2014_a_2020!P1998+ODS_Todos_2014_a_2020!P2027+ODS_Todos_2014_a_2020!P2056+ODS_Todos_2014_a_2020!P2114+ODS_Todos_2014_a_2020!P2804)/AS13</f>
        <v>2.8940106384177802</v>
      </c>
      <c r="AR13">
        <v>8</v>
      </c>
      <c r="AS13">
        <v>8</v>
      </c>
      <c r="AT13">
        <f>(ODS_Todos_2014_a_2020!S1414+ODS_Todos_2014_a_2020!S2146+ODS_Todos_2014_a_2020!S2175+ODS_Todos_2014_a_2020!S2233+ODS_Todos_2014_a_2020!S2262+ODS_Todos_2014_a_2020!S2320)/AV13</f>
        <v>34.244106246177331</v>
      </c>
      <c r="AU13">
        <f>(ODS_Todos_2014_a_2020!P1414+ODS_Todos_2014_a_2020!P2146+ODS_Todos_2014_a_2020!P2175+ODS_Todos_2014_a_2020!P2233+ODS_Todos_2014_a_2020!P2262+ODS_Todos_2014_a_2020!P2320)/AW13</f>
        <v>3.7785731423550857</v>
      </c>
      <c r="AV13">
        <v>6</v>
      </c>
      <c r="AW13">
        <v>6</v>
      </c>
      <c r="AX13">
        <f>(ODS_Todos_2014_a_2020!S1240+ODS_Todos_2014_a_2020!S2381+ODS_Todos_2014_a_2020!S2410+ODS_Todos_2014_a_2020!S2472)/AZ13</f>
        <v>35.136647520378311</v>
      </c>
      <c r="AY13">
        <f>(ODS_Todos_2014_a_2020!P1240+ODS_Todos_2014_a_2020!P2381+ODS_Todos_2014_a_2020!P2410+ODS_Todos_2014_a_2020!P2472)/BA13</f>
        <v>1.9047550298232769</v>
      </c>
      <c r="AZ13">
        <v>4</v>
      </c>
      <c r="BA13">
        <v>4</v>
      </c>
    </row>
    <row r="14" spans="1:67" x14ac:dyDescent="0.25">
      <c r="A14" s="8" t="s">
        <v>13</v>
      </c>
      <c r="B14">
        <f>(ODS_Todos_2014_a_2020!S17+ODS_Todos_2014_a_2020!S75+ODS_Todos_2014_a_2020!S104+ODS_Todos_2014_a_2020!S133+ODS_Todos_2014_a_2020!S162+ODS_Todos_2014_a_2020!S191+ODS_Todos_2014_a_2020!S483+ODS_Todos_2014_a_2020!S1182+ODS_Todos_2014_a_2020!S1357+ODS_Todos_2014_a_2020!S2057)/D14</f>
        <v>86.742614898139863</v>
      </c>
      <c r="C14" s="21">
        <f>(ODS_Todos_2014_a_2020!P17+ODS_Todos_2014_a_2020!P75+ODS_Todos_2014_a_2020!P104+ODS_Todos_2014_a_2020!P133+ODS_Todos_2014_a_2020!P162+ODS_Todos_2014_a_2020!P191+ODS_Todos_2014_a_2020!P483+ODS_Todos_2014_a_2020!P1182+ODS_Todos_2014_a_2020!P1357+ODS_Todos_2014_a_2020!P2057)/10</f>
        <v>1.658097965826667</v>
      </c>
      <c r="D14" s="18">
        <v>10</v>
      </c>
      <c r="E14" s="18">
        <v>10</v>
      </c>
      <c r="F14">
        <f>(ODS_Todos_2014_a_2020!S250+ODS_Todos_2014_a_2020!S279+ODS_Todos_2014_a_2020!S308+ODS_Todos_2014_a_2020!S337+ODS_Todos_2014_a_2020!S366+ODS_Todos_2014_a_2020!S395+ODS_Todos_2014_a_2020!S1153)/I14</f>
        <v>35.321146788552419</v>
      </c>
      <c r="G14">
        <f>(ODS_Todos_2014_a_2020!P250+ODS_Todos_2014_a_2020!P279+ODS_Todos_2014_a_2020!P308+ODS_Todos_2014_a_2020!P337+ODS_Todos_2014_a_2020!P366+ODS_Todos_2014_a_2020!P395+ODS_Todos_2014_a_2020!P1153)/IndicadoresGlobais!I14</f>
        <v>1.5250196586132951</v>
      </c>
      <c r="H14">
        <v>7</v>
      </c>
      <c r="I14">
        <f t="shared" si="0"/>
        <v>6</v>
      </c>
      <c r="J14">
        <f>(ODS_Todos_2014_a_2020!S395+ODS_Todos_2014_a_2020!S425+ODS_Todos_2014_a_2020!S454+ODS_Todos_2014_a_2020!S483+ODS_Todos_2014_a_2020!S512+ODS_Todos_2014_a_2020!S541+ODS_Todos_2014_a_2020!S570+ODS_Todos_2014_a_2020!S1445+ODS_Todos_2014_a_2020!S1970+ODS_Todos_2014_a_2020!S1999+ODS_Todos_2014_a_2020!S2115)/L14</f>
        <v>71.167241954851448</v>
      </c>
      <c r="K14">
        <f>(ODS_Todos_2014_a_2020!P395+ODS_Todos_2014_a_2020!P425+ODS_Todos_2014_a_2020!P454+ODS_Todos_2014_a_2020!P483+ODS_Todos_2014_a_2020!P512+ODS_Todos_2014_a_2020!P541+ODS_Todos_2014_a_2020!P570+ODS_Todos_2014_a_2020!P1445+ODS_Todos_2014_a_2020!P1970+ODS_Todos_2014_a_2020!P1999+ODS_Todos_2014_a_2020!P2115)/M14</f>
        <v>0.569102335024816</v>
      </c>
      <c r="L14">
        <v>11</v>
      </c>
      <c r="M14">
        <v>11</v>
      </c>
      <c r="N14">
        <f>(ODS_Todos_2014_a_2020!S600+ODS_Todos_2014_a_2020!S687+ODS_Todos_2014_a_2020!S716+ODS_Todos_2014_a_2020!S745+ODS_Todos_2014_a_2020!S774+ODS_Todos_2014_a_2020!S803)/IndicadoresGlobais!P14</f>
        <v>90.597627841438296</v>
      </c>
      <c r="O14">
        <f>(ODS_Todos_2014_a_2020!P600+ODS_Todos_2014_a_2020!P687+ODS_Todos_2014_a_2020!P716+ODS_Todos_2014_a_2020!P745+ODS_Todos_2014_a_2020!P774+ODS_Todos_2014_a_2020!P803)/IndicadoresGlobais!Q14</f>
        <v>2.7229013902928259</v>
      </c>
      <c r="P14">
        <v>6</v>
      </c>
      <c r="Q14">
        <v>6</v>
      </c>
      <c r="R14">
        <f>(ODS_Todos_2014_a_2020!S833+ODS_Todos_2014_a_2020!S862+ODS_Todos_2014_a_2020!S920+ODS_Todos_2014_a_2020!S949+ODS_Todos_2014_a_2020!S978+ODS_Todos_2014_a_2020!S1007+ODS_Todos_2014_a_2020!S1036)/T14</f>
        <v>76.81873967872032</v>
      </c>
      <c r="S14">
        <f>(ODS_Todos_2014_a_2020!P833+ODS_Todos_2014_a_2020!P862+ODS_Todos_2014_a_2020!P920+ODS_Todos_2014_a_2020!P949+ODS_Todos_2014_a_2020!P978+ODS_Todos_2014_a_2020!P1007+ODS_Todos_2014_a_2020!P1036)/U14</f>
        <v>3.5714285714285716</v>
      </c>
      <c r="T14">
        <v>7</v>
      </c>
      <c r="U14">
        <v>7</v>
      </c>
      <c r="V14">
        <f>(ODS_Todos_2014_a_2020!S1182+ODS_Todos_2014_a_2020!S1211+ODS_Todos_2014_a_2020!S2505)/X14</f>
        <v>88.118142219848508</v>
      </c>
      <c r="W14">
        <f>(ODS_Todos_2014_a_2020!P1182+ODS_Todos_2014_a_2020!P1211+ODS_Todos_2014_a_2020!P2505)/Y14</f>
        <v>3.3823498036322217</v>
      </c>
      <c r="X14">
        <v>3</v>
      </c>
      <c r="Y14">
        <v>3</v>
      </c>
      <c r="Z14">
        <f>(ODS_Todos_2014_a_2020!S1241+ODS_Todos_2014_a_2020!S1270+ODS_Todos_2014_a_2020!S1299+ODS_Todos_2014_a_2020!S1328+ODS_Todos_2014_a_2020!S1357+ODS_Todos_2014_a_2020!S1415+ODS_Todos_2014_a_2020!S2411)/AB14</f>
        <v>55.62214868056639</v>
      </c>
      <c r="AA14">
        <f>(ODS_Todos_2014_a_2020!P1241+ODS_Todos_2014_a_2020!P1270+ODS_Todos_2014_a_2020!P1299+ODS_Todos_2014_a_2020!P1328+ODS_Todos_2014_a_2020!P1357+ODS_Todos_2014_a_2020!P1415+ODS_Todos_2014_a_2020!P2411)/AC14</f>
        <v>1.5219823305674456</v>
      </c>
      <c r="AB14">
        <v>7</v>
      </c>
      <c r="AC14">
        <v>7</v>
      </c>
      <c r="AD14">
        <f>(ODS_Todos_2014_a_2020!S192+ODS_Todos_2014_a_2020!S920+ODS_Todos_2014_a_2020!S1445+ODS_Todos_2014_a_2020!S1474+ODS_Todos_2014_a_2020!S1503+ODS_Todos_2014_a_2020!S1532+ODS_Todos_2014_a_2020!S1561+ODS_Todos_2014_a_2020!S1590+ODS_Todos_2014_a_2020!S2234)/AF14</f>
        <v>64.75882643575828</v>
      </c>
      <c r="AE14">
        <f>(ODS_Todos_2014_a_2020!P192+ODS_Todos_2014_a_2020!P920+ODS_Todos_2014_a_2020!P1445+ODS_Todos_2014_a_2020!P1474+ODS_Todos_2014_a_2020!P1503+ODS_Todos_2014_a_2020!P1532+ODS_Todos_2014_a_2020!P1561+ODS_Todos_2014_a_2020!P1590+ODS_Todos_2014_a_2020!P2234)/AG14</f>
        <v>2.972917340403769</v>
      </c>
      <c r="AF14">
        <v>9</v>
      </c>
      <c r="AG14">
        <v>9</v>
      </c>
      <c r="AH14">
        <f>(ODS_Todos_2014_a_2020!S1620+ODS_Todos_2014_a_2020!S1649+ODS_Todos_2014_a_2020!S1678+ODS_Todos_2014_a_2020!S1707+ODS_Todos_2014_a_2020!S1736+ODS_Todos_2014_a_2020!S1765+ODS_Todos_2014_a_2020!S2147)/AJ14</f>
        <v>62.973870682029428</v>
      </c>
      <c r="AI14">
        <f>(ODS_Todos_2014_a_2020!P1620+ODS_Todos_2014_a_2020!P1649+ODS_Todos_2014_a_2020!P1678+ODS_Todos_2014_a_2020!P1707+ODS_Todos_2014_a_2020!P1736+ODS_Todos_2014_a_2020!P1765+ODS_Todos_2014_a_2020!P2147)/AK14</f>
        <v>-0.41984931251835506</v>
      </c>
      <c r="AJ14">
        <v>7</v>
      </c>
      <c r="AK14">
        <v>7</v>
      </c>
      <c r="AL14">
        <f>(ODS_Todos_2014_a_2020!S1795+ODS_Todos_2014_a_2020!S1824+ODS_Todos_2014_a_2020!S1853+ODS_Todos_2014_a_2020!S1882+ODS_Todos_2014_a_2020!S1911+ODS_Todos_2014_a_2020!S1940)/AN14</f>
        <v>51.134360109645741</v>
      </c>
      <c r="AM14">
        <f>(ODS_Todos_2014_a_2020!P1795+ODS_Todos_2014_a_2020!P1824+ODS_Todos_2014_a_2020!P1853+ODS_Todos_2014_a_2020!P1882+ODS_Todos_2014_a_2020!P1911+ODS_Todos_2014_a_2020!P1940)/AO14</f>
        <v>0.1601236095507638</v>
      </c>
      <c r="AN14">
        <v>6</v>
      </c>
      <c r="AO14">
        <v>6</v>
      </c>
      <c r="AP14">
        <f>(ODS_Todos_2014_a_2020!S104+ODS_Todos_2014_a_2020!S1211+ODS_Todos_2014_a_2020!S1736+ODS_Todos_2014_a_2020!S1970+ODS_Todos_2014_a_2020!S1999+ODS_Todos_2014_a_2020!S2028+ODS_Todos_2014_a_2020!S2057+ODS_Todos_2014_a_2020!S2115+ODS_Todos_2014_a_2020!S2805)/AR14</f>
        <v>77.566378390315961</v>
      </c>
      <c r="AQ14">
        <f>(ODS_Todos_2014_a_2020!P104+ODS_Todos_2014_a_2020!P1211+ODS_Todos_2014_a_2020!P1736+ODS_Todos_2014_a_2020!P1970+ODS_Todos_2014_a_2020!P1999+ODS_Todos_2014_a_2020!P2028+ODS_Todos_2014_a_2020!P2057+ODS_Todos_2014_a_2020!P2115+ODS_Todos_2014_a_2020!P2805)/AS14</f>
        <v>2.6474818258903334</v>
      </c>
      <c r="AR14">
        <v>9</v>
      </c>
      <c r="AS14">
        <v>9</v>
      </c>
      <c r="AT14">
        <f>(ODS_Todos_2014_a_2020!S1415+ODS_Todos_2014_a_2020!S2147+ODS_Todos_2014_a_2020!S2176+ODS_Todos_2014_a_2020!S2234+ODS_Todos_2014_a_2020!S2263)/AV14</f>
        <v>35.763683185854028</v>
      </c>
      <c r="AU14">
        <f>(ODS_Todos_2014_a_2020!P1415+ODS_Todos_2014_a_2020!P2147+ODS_Todos_2014_a_2020!P2176+ODS_Todos_2014_a_2020!P2234+ODS_Todos_2014_a_2020!P2263)/AW14</f>
        <v>1.2752268405528064</v>
      </c>
      <c r="AV14">
        <v>5</v>
      </c>
      <c r="AW14">
        <v>5</v>
      </c>
      <c r="AX14">
        <f>(ODS_Todos_2014_a_2020!S1241+ODS_Todos_2014_a_2020!S2382+ODS_Todos_2014_a_2020!S2411+ODS_Todos_2014_a_2020!S2473)/AZ14</f>
        <v>43.096512318832339</v>
      </c>
      <c r="AY14">
        <f>(ODS_Todos_2014_a_2020!P1241+ODS_Todos_2014_a_2020!P2382+ODS_Todos_2014_a_2020!P2411+ODS_Todos_2014_a_2020!P2473)/BA14</f>
        <v>2.7071143724426672</v>
      </c>
      <c r="AZ14">
        <v>4</v>
      </c>
      <c r="BA14">
        <v>4</v>
      </c>
    </row>
    <row r="15" spans="1:67" x14ac:dyDescent="0.25">
      <c r="A15" s="8" t="s">
        <v>14</v>
      </c>
      <c r="B15">
        <f>(ODS_Todos_2014_a_2020!S18+ODS_Todos_2014_a_2020!S76+ODS_Todos_2014_a_2020!S105+ODS_Todos_2014_a_2020!S134+ODS_Todos_2014_a_2020!S163+ODS_Todos_2014_a_2020!S192+ODS_Todos_2014_a_2020!S484+ODS_Todos_2014_a_2020!S1183+ODS_Todos_2014_a_2020!S1358+ODS_Todos_2014_a_2020!S2058)/D15</f>
        <v>79.247647384340823</v>
      </c>
      <c r="C15" s="21">
        <f>(ODS_Todos_2014_a_2020!P18+ODS_Todos_2014_a_2020!P76+ODS_Todos_2014_a_2020!P105+ODS_Todos_2014_a_2020!P134+ODS_Todos_2014_a_2020!P163+ODS_Todos_2014_a_2020!P192+ODS_Todos_2014_a_2020!P484+ODS_Todos_2014_a_2020!P1183+ODS_Todos_2014_a_2020!P1358+ODS_Todos_2014_a_2020!P2058)/10</f>
        <v>1.8862050386613496</v>
      </c>
      <c r="D15" s="18">
        <v>10</v>
      </c>
      <c r="E15" s="18">
        <v>10</v>
      </c>
      <c r="F15">
        <f>(ODS_Todos_2014_a_2020!S251+ODS_Todos_2014_a_2020!S280+ODS_Todos_2014_a_2020!S309+ODS_Todos_2014_a_2020!S338+ODS_Todos_2014_a_2020!S367+ODS_Todos_2014_a_2020!S396+ODS_Todos_2014_a_2020!S1154)/I15</f>
        <v>53.428325072527365</v>
      </c>
      <c r="G15">
        <f>(ODS_Todos_2014_a_2020!P251+ODS_Todos_2014_a_2020!P280+ODS_Todos_2014_a_2020!P309+ODS_Todos_2014_a_2020!P338+ODS_Todos_2014_a_2020!P367+ODS_Todos_2014_a_2020!P396+ODS_Todos_2014_a_2020!P1154)/IndicadoresGlobais!I15</f>
        <v>-0.72550860474944279</v>
      </c>
      <c r="H15">
        <v>8</v>
      </c>
      <c r="I15">
        <f t="shared" si="0"/>
        <v>7</v>
      </c>
      <c r="J15">
        <f>(ODS_Todos_2014_a_2020!S396+ODS_Todos_2014_a_2020!S426+ODS_Todos_2014_a_2020!S455+ODS_Todos_2014_a_2020!S484+ODS_Todos_2014_a_2020!S513+ODS_Todos_2014_a_2020!S1446+ODS_Todos_2014_a_2020!S1971+ODS_Todos_2014_a_2020!S2000+ODS_Todos_2014_a_2020!S2116)/L15</f>
        <v>70.06211636673136</v>
      </c>
      <c r="K15">
        <f>(ODS_Todos_2014_a_2020!P396+ODS_Todos_2014_a_2020!P426+ODS_Todos_2014_a_2020!P455+ODS_Todos_2014_a_2020!P484+ODS_Todos_2014_a_2020!P513+ODS_Todos_2014_a_2020!P1446+ODS_Todos_2014_a_2020!P1971+ODS_Todos_2014_a_2020!P2000+ODS_Todos_2014_a_2020!P2116)/M15</f>
        <v>-0.15110847371362862</v>
      </c>
      <c r="L15">
        <v>9</v>
      </c>
      <c r="M15">
        <v>9</v>
      </c>
      <c r="N15">
        <f>(ODS_Todos_2014_a_2020!S601+ODS_Todos_2014_a_2020!S688+ODS_Todos_2014_a_2020!S717+ODS_Todos_2014_a_2020!S746+ODS_Todos_2014_a_2020!S775+ODS_Todos_2014_a_2020!S804)/IndicadoresGlobais!P15</f>
        <v>83.345468213681002</v>
      </c>
      <c r="O15">
        <f>(ODS_Todos_2014_a_2020!P601+ODS_Todos_2014_a_2020!P688+ODS_Todos_2014_a_2020!P717+ODS_Todos_2014_a_2020!P746+ODS_Todos_2014_a_2020!P775+ODS_Todos_2014_a_2020!P804)/IndicadoresGlobais!Q15</f>
        <v>1.8827605553480928</v>
      </c>
      <c r="P15">
        <v>6</v>
      </c>
      <c r="Q15">
        <v>6</v>
      </c>
      <c r="R15">
        <f>(ODS_Todos_2014_a_2020!S834+ODS_Todos_2014_a_2020!S863+ODS_Todos_2014_a_2020!S921+ODS_Todos_2014_a_2020!S950+ODS_Todos_2014_a_2020!S979+ODS_Todos_2014_a_2020!S1008+ODS_Todos_2014_a_2020!S1037)/T15</f>
        <v>71.660190916093796</v>
      </c>
      <c r="S15">
        <f>(ODS_Todos_2014_a_2020!P834+ODS_Todos_2014_a_2020!P863+ODS_Todos_2014_a_2020!P921+ODS_Todos_2014_a_2020!P950+ODS_Todos_2014_a_2020!P979+ODS_Todos_2014_a_2020!P1008+ODS_Todos_2014_a_2020!P1037)/U15</f>
        <v>2.7945356334621487</v>
      </c>
      <c r="T15">
        <v>7</v>
      </c>
      <c r="U15">
        <v>7</v>
      </c>
      <c r="V15">
        <f>(ODS_Todos_2014_a_2020!S1154+ODS_Todos_2014_a_2020!S1183+ODS_Todos_2014_a_2020!S1212+ODS_Todos_2014_a_2020!S2506)/X15</f>
        <v>83.041940514331571</v>
      </c>
      <c r="W15">
        <f>(ODS_Todos_2014_a_2020!P1154+ODS_Todos_2014_a_2020!P1183+ODS_Todos_2014_a_2020!P1212+ODS_Todos_2014_a_2020!P2506)/Y15</f>
        <v>1.3998407631920218</v>
      </c>
      <c r="X15">
        <v>4</v>
      </c>
      <c r="Y15">
        <v>4</v>
      </c>
      <c r="Z15">
        <f>(ODS_Todos_2014_a_2020!S1242+ODS_Todos_2014_a_2020!S1271+ODS_Todos_2014_a_2020!S1300+ODS_Todos_2014_a_2020!S1329+ODS_Todos_2014_a_2020!S1358+ODS_Todos_2014_a_2020!S1416+ODS_Todos_2014_a_2020!S2412)/AB15</f>
        <v>44.443244244948758</v>
      </c>
      <c r="AA15">
        <f>(ODS_Todos_2014_a_2020!P1242+ODS_Todos_2014_a_2020!P1271+ODS_Todos_2014_a_2020!P1300+ODS_Todos_2014_a_2020!P1329+ODS_Todos_2014_a_2020!P1358+ODS_Todos_2014_a_2020!P1416+ODS_Todos_2014_a_2020!P2412)/AC15</f>
        <v>1.1171593512009108</v>
      </c>
      <c r="AB15">
        <v>7</v>
      </c>
      <c r="AC15">
        <v>7</v>
      </c>
      <c r="AD15">
        <f>(ODS_Todos_2014_a_2020!S193+ODS_Todos_2014_a_2020!S921+ODS_Todos_2014_a_2020!S1446+ODS_Todos_2014_a_2020!S1475+ODS_Todos_2014_a_2020!S1504+ODS_Todos_2014_a_2020!S1533+ODS_Todos_2014_a_2020!S1562+ODS_Todos_2014_a_2020!S1591+ODS_Todos_2014_a_2020!S2235)/AF15</f>
        <v>50.26816482109183</v>
      </c>
      <c r="AE15">
        <f>(ODS_Todos_2014_a_2020!P193+ODS_Todos_2014_a_2020!P921+ODS_Todos_2014_a_2020!P1446+ODS_Todos_2014_a_2020!P1475+ODS_Todos_2014_a_2020!P1504+ODS_Todos_2014_a_2020!P1533+ODS_Todos_2014_a_2020!P1562+ODS_Todos_2014_a_2020!P1591+ODS_Todos_2014_a_2020!P2235)/AG15</f>
        <v>1.8160761527092615</v>
      </c>
      <c r="AF15">
        <v>9</v>
      </c>
      <c r="AG15">
        <v>9</v>
      </c>
      <c r="AH15">
        <f>(ODS_Todos_2014_a_2020!S1621+ODS_Todos_2014_a_2020!S1650+ODS_Todos_2014_a_2020!S1679+ODS_Todos_2014_a_2020!S1708+ODS_Todos_2014_a_2020!S1737+ODS_Todos_2014_a_2020!S1766+ODS_Todos_2014_a_2020!S2148)/AJ15</f>
        <v>48.687516485439929</v>
      </c>
      <c r="AI15">
        <f>(ODS_Todos_2014_a_2020!P1621+ODS_Todos_2014_a_2020!P1650+ODS_Todos_2014_a_2020!P1679+ODS_Todos_2014_a_2020!P1708+ODS_Todos_2014_a_2020!P1737+ODS_Todos_2014_a_2020!P1766+ODS_Todos_2014_a_2020!P2148)/AK15</f>
        <v>-0.31829905068683706</v>
      </c>
      <c r="AJ15">
        <v>7</v>
      </c>
      <c r="AK15">
        <v>7</v>
      </c>
      <c r="AL15">
        <f>(ODS_Todos_2014_a_2020!S1796+ODS_Todos_2014_a_2020!S1825+ODS_Todos_2014_a_2020!S1854+ODS_Todos_2014_a_2020!S1883+ODS_Todos_2014_a_2020!S1912+ODS_Todos_2014_a_2020!S1941)/AN15</f>
        <v>51.552355112493693</v>
      </c>
      <c r="AM15">
        <f>(ODS_Todos_2014_a_2020!P1796+ODS_Todos_2014_a_2020!P1825+ODS_Todos_2014_a_2020!P1854+ODS_Todos_2014_a_2020!P1883+ODS_Todos_2014_a_2020!P1912+ODS_Todos_2014_a_2020!P1941)/AO15</f>
        <v>2.3444557513855866</v>
      </c>
      <c r="AN15">
        <v>6</v>
      </c>
      <c r="AO15">
        <v>6</v>
      </c>
      <c r="AP15">
        <f>(ODS_Todos_2014_a_2020!S105+ODS_Todos_2014_a_2020!S1212+ODS_Todos_2014_a_2020!S1737+ODS_Todos_2014_a_2020!S1971+ODS_Todos_2014_a_2020!S2000+ODS_Todos_2014_a_2020!S2029+ODS_Todos_2014_a_2020!S2058+ODS_Todos_2014_a_2020!S2116+ODS_Todos_2014_a_2020!S2806)/AR15</f>
        <v>61.66821958454247</v>
      </c>
      <c r="AQ15">
        <f>(ODS_Todos_2014_a_2020!P105+ODS_Todos_2014_a_2020!P1212+ODS_Todos_2014_a_2020!P1737+ODS_Todos_2014_a_2020!P1971+ODS_Todos_2014_a_2020!P2000+ODS_Todos_2014_a_2020!P2029+ODS_Todos_2014_a_2020!P2058+ODS_Todos_2014_a_2020!P2116+ODS_Todos_2014_a_2020!P2806)/AS15</f>
        <v>0.99929346235296967</v>
      </c>
      <c r="AR15">
        <v>9</v>
      </c>
      <c r="AS15">
        <v>9</v>
      </c>
      <c r="AT15">
        <f>(ODS_Todos_2014_a_2020!S1416+ODS_Todos_2014_a_2020!S2148+ODS_Todos_2014_a_2020!S2177+ODS_Todos_2014_a_2020!S2235+ODS_Todos_2014_a_2020!S2264+ODS_Todos_2014_a_2020!S2322)/AV15</f>
        <v>48.595829070120537</v>
      </c>
      <c r="AU15">
        <f>(ODS_Todos_2014_a_2020!P1416+ODS_Todos_2014_a_2020!P2148+ODS_Todos_2014_a_2020!P2177+ODS_Todos_2014_a_2020!P2235+ODS_Todos_2014_a_2020!P2264+ODS_Todos_2014_a_2020!P2322)/AW15</f>
        <v>1.868098492374541</v>
      </c>
      <c r="AV15">
        <v>6</v>
      </c>
      <c r="AW15">
        <v>6</v>
      </c>
      <c r="AX15">
        <f>(ODS_Todos_2014_a_2020!S1242+ODS_Todos_2014_a_2020!S2383+ODS_Todos_2014_a_2020!S2412+ODS_Todos_2014_a_2020!S2474)/AZ15</f>
        <v>54.576770771830375</v>
      </c>
      <c r="AY15">
        <f>(ODS_Todos_2014_a_2020!P1242+ODS_Todos_2014_a_2020!P2383+ODS_Todos_2014_a_2020!P2412+ODS_Todos_2014_a_2020!P2474)/BA15</f>
        <v>2.7369710122332109</v>
      </c>
      <c r="AZ15">
        <v>4</v>
      </c>
      <c r="BA15">
        <v>4</v>
      </c>
    </row>
    <row r="16" spans="1:67" x14ac:dyDescent="0.25">
      <c r="A16" s="8" t="s">
        <v>15</v>
      </c>
      <c r="B16">
        <f>(ODS_Todos_2014_a_2020!S19+ODS_Todos_2014_a_2020!S77+ODS_Todos_2014_a_2020!S106+ODS_Todos_2014_a_2020!S135+ODS_Todos_2014_a_2020!S164+ODS_Todos_2014_a_2020!S193+ODS_Todos_2014_a_2020!S485+ODS_Todos_2014_a_2020!S1184+ODS_Todos_2014_a_2020!S1359+ODS_Todos_2014_a_2020!S2059)/D16</f>
        <v>41.711868548914467</v>
      </c>
      <c r="C16" s="21">
        <f>(ODS_Todos_2014_a_2020!P19+ODS_Todos_2014_a_2020!P77+ODS_Todos_2014_a_2020!P106+ODS_Todos_2014_a_2020!P135+ODS_Todos_2014_a_2020!P164+ODS_Todos_2014_a_2020!P193+ODS_Todos_2014_a_2020!P485+ODS_Todos_2014_a_2020!P1184+ODS_Todos_2014_a_2020!P1359+ODS_Todos_2014_a_2020!P2059)/10</f>
        <v>4.2213118379096439</v>
      </c>
      <c r="D16" s="18">
        <v>10</v>
      </c>
      <c r="E16" s="18">
        <v>10</v>
      </c>
      <c r="F16">
        <f>(ODS_Todos_2014_a_2020!S252+ODS_Todos_2014_a_2020!S281+ODS_Todos_2014_a_2020!S310+ODS_Todos_2014_a_2020!S339+ODS_Todos_2014_a_2020!S368+ODS_Todos_2014_a_2020!S397+ODS_Todos_2014_a_2020!S1155)/I16</f>
        <v>53.710957768935089</v>
      </c>
      <c r="G16">
        <f>(ODS_Todos_2014_a_2020!P252+ODS_Todos_2014_a_2020!P281+ODS_Todos_2014_a_2020!P310+ODS_Todos_2014_a_2020!P339+ODS_Todos_2014_a_2020!P368+ODS_Todos_2014_a_2020!P397+ODS_Todos_2014_a_2020!P1155)/IndicadoresGlobais!I16</f>
        <v>5</v>
      </c>
      <c r="H16">
        <v>6</v>
      </c>
      <c r="I16">
        <f t="shared" si="0"/>
        <v>5</v>
      </c>
      <c r="J16">
        <f>(ODS_Todos_2014_a_2020!S427+ODS_Todos_2014_a_2020!S456+ODS_Todos_2014_a_2020!S485+ODS_Todos_2014_a_2020!S514+ODS_Todos_2014_a_2020!S543+ODS_Todos_2014_a_2020!S572+ODS_Todos_2014_a_2020!S1447+ODS_Todos_2014_a_2020!S1972+ODS_Todos_2014_a_2020!S2001+ODS_Todos_2014_a_2020!S2117)/L16</f>
        <v>69.292603413803533</v>
      </c>
      <c r="K16">
        <f>(ODS_Todos_2014_a_2020!P427+ODS_Todos_2014_a_2020!P456+ODS_Todos_2014_a_2020!P485+ODS_Todos_2014_a_2020!P514+ODS_Todos_2014_a_2020!P543+ODS_Todos_2014_a_2020!P572+ODS_Todos_2014_a_2020!P1447+ODS_Todos_2014_a_2020!P1972+ODS_Todos_2014_a_2020!P2001+ODS_Todos_2014_a_2020!P2117)/M16</f>
        <v>1.5637460574150268</v>
      </c>
      <c r="L16">
        <v>10</v>
      </c>
      <c r="M16">
        <v>10</v>
      </c>
      <c r="N16">
        <f>(ODS_Todos_2014_a_2020!S602+ODS_Todos_2014_a_2020!S689+ODS_Todos_2014_a_2020!S718+ODS_Todos_2014_a_2020!S747+ODS_Todos_2014_a_2020!S776+ODS_Todos_2014_a_2020!S805)/IndicadoresGlobais!P16</f>
        <v>52.263777859955667</v>
      </c>
      <c r="O16">
        <f>(ODS_Todos_2014_a_2020!P602+ODS_Todos_2014_a_2020!P689+ODS_Todos_2014_a_2020!P718+ODS_Todos_2014_a_2020!P747+ODS_Todos_2014_a_2020!P776+ODS_Todos_2014_a_2020!P805)/IndicadoresGlobais!Q16</f>
        <v>3.0391494032718769</v>
      </c>
      <c r="P16">
        <v>6</v>
      </c>
      <c r="Q16">
        <v>6</v>
      </c>
      <c r="R16">
        <f>(ODS_Todos_2014_a_2020!S835+ODS_Todos_2014_a_2020!S922+ODS_Todos_2014_a_2020!S951+ODS_Todos_2014_a_2020!S980+ODS_Todos_2014_a_2020!S1009+ODS_Todos_2014_a_2020!S1038)/T16</f>
        <v>25.283817239881742</v>
      </c>
      <c r="S16">
        <f>(ODS_Todos_2014_a_2020!P835+ODS_Todos_2014_a_2020!P922+ODS_Todos_2014_a_2020!P951+ODS_Todos_2014_a_2020!P980+ODS_Todos_2014_a_2020!P1009+ODS_Todos_2014_a_2020!P1038)/U16</f>
        <v>0.86836309048024451</v>
      </c>
      <c r="T16">
        <v>6</v>
      </c>
      <c r="U16">
        <v>6</v>
      </c>
      <c r="V16">
        <f>(ODS_Todos_2014_a_2020!S1184+ODS_Todos_2014_a_2020!S2507)/X16</f>
        <v>91.262829606141523</v>
      </c>
      <c r="W16">
        <f>(ODS_Todos_2014_a_2020!P1184+ODS_Todos_2014_a_2020!P2507)/Y16</f>
        <v>5</v>
      </c>
      <c r="X16">
        <v>2</v>
      </c>
      <c r="Y16">
        <v>2</v>
      </c>
      <c r="Z16">
        <f>(ODS_Todos_2014_a_2020!S1243+ODS_Todos_2014_a_2020!S1272+ODS_Todos_2014_a_2020!S1301+ODS_Todos_2014_a_2020!S1330+ODS_Todos_2014_a_2020!S1359+ODS_Todos_2014_a_2020!S1417+ODS_Todos_2014_a_2020!S2413)/AB16</f>
        <v>48.002882487189822</v>
      </c>
      <c r="AA16">
        <f>(ODS_Todos_2014_a_2020!P1243+ODS_Todos_2014_a_2020!P1272+ODS_Todos_2014_a_2020!P1301+ODS_Todos_2014_a_2020!P1330+ODS_Todos_2014_a_2020!P1359+ODS_Todos_2014_a_2020!P1417+ODS_Todos_2014_a_2020!P2413)/AC16</f>
        <v>0.78510453742202635</v>
      </c>
      <c r="AB16">
        <v>7</v>
      </c>
      <c r="AC16">
        <v>7</v>
      </c>
      <c r="AD16">
        <f>(ODS_Todos_2014_a_2020!S194+ODS_Todos_2014_a_2020!S922+ODS_Todos_2014_a_2020!S1447+ODS_Todos_2014_a_2020!S1476+ODS_Todos_2014_a_2020!S1505+ODS_Todos_2014_a_2020!S1534+ODS_Todos_2014_a_2020!S1563+ODS_Todos_2014_a_2020!S1592+ODS_Todos_2014_a_2020!S2236)/AF16</f>
        <v>35.80272744571991</v>
      </c>
      <c r="AE16">
        <f>(ODS_Todos_2014_a_2020!P194+ODS_Todos_2014_a_2020!P922+ODS_Todos_2014_a_2020!P1447+ODS_Todos_2014_a_2020!P1476+ODS_Todos_2014_a_2020!P1505+ODS_Todos_2014_a_2020!P1534+ODS_Todos_2014_a_2020!P1563+ODS_Todos_2014_a_2020!P1592+ODS_Todos_2014_a_2020!P2236)/AG16</f>
        <v>0.31079679352722978</v>
      </c>
      <c r="AF16">
        <v>9</v>
      </c>
      <c r="AG16">
        <v>9</v>
      </c>
      <c r="AH16">
        <f>(ODS_Todos_2014_a_2020!S1622+ODS_Todos_2014_a_2020!S1651+ODS_Todos_2014_a_2020!S1680+ODS_Todos_2014_a_2020!S1709+ODS_Todos_2014_a_2020!S1738+ODS_Todos_2014_a_2020!S1767+ODS_Todos_2014_a_2020!S2149)/AJ16</f>
        <v>29.723372692438311</v>
      </c>
      <c r="AI16">
        <f>(ODS_Todos_2014_a_2020!P1622+ODS_Todos_2014_a_2020!P1651+ODS_Todos_2014_a_2020!P1680+ODS_Todos_2014_a_2020!P1709+ODS_Todos_2014_a_2020!P1738+ODS_Todos_2014_a_2020!P1767+ODS_Todos_2014_a_2020!P2149)/AK16</f>
        <v>2.5442230565389967</v>
      </c>
      <c r="AJ16">
        <v>7</v>
      </c>
      <c r="AK16">
        <v>7</v>
      </c>
      <c r="AL16">
        <f>(ODS_Todos_2014_a_2020!S1797+ODS_Todos_2014_a_2020!S1826+ODS_Todos_2014_a_2020!S1855+ODS_Todos_2014_a_2020!S1884+ODS_Todos_2014_a_2020!S1913+ODS_Todos_2014_a_2020!S1942)/AN16</f>
        <v>35.309482840265211</v>
      </c>
      <c r="AM16">
        <f>(ODS_Todos_2014_a_2020!P1797+ODS_Todos_2014_a_2020!P1826+ODS_Todos_2014_a_2020!P1855+ODS_Todos_2014_a_2020!P1884+ODS_Todos_2014_a_2020!P1913+ODS_Todos_2014_a_2020!P1942)/AO16</f>
        <v>3.0054124683063406</v>
      </c>
      <c r="AN16">
        <v>6</v>
      </c>
      <c r="AO16">
        <v>6</v>
      </c>
      <c r="AP16">
        <f>(ODS_Todos_2014_a_2020!S106+ODS_Todos_2014_a_2020!S1738+ODS_Todos_2014_a_2020!S1972+ODS_Todos_2014_a_2020!S2001+ODS_Todos_2014_a_2020!S2059+ODS_Todos_2014_a_2020!S2117+ODS_Todos_2014_a_2020!S2807)/AR16</f>
        <v>39.441701401647542</v>
      </c>
      <c r="AQ16">
        <f>(ODS_Todos_2014_a_2020!P106+ODS_Todos_2014_a_2020!P1738+ODS_Todos_2014_a_2020!P1972+ODS_Todos_2014_a_2020!P2001+ODS_Todos_2014_a_2020!P2059+ODS_Todos_2014_a_2020!P2117+ODS_Todos_2014_a_2020!P2807)/AS16</f>
        <v>-0.58344655313437499</v>
      </c>
      <c r="AR16">
        <v>7</v>
      </c>
      <c r="AS16">
        <v>7</v>
      </c>
      <c r="AT16">
        <f>(ODS_Todos_2014_a_2020!S1417+ODS_Todos_2014_a_2020!S2149+ODS_Todos_2014_a_2020!S2178+ODS_Todos_2014_a_2020!S2236+ODS_Todos_2014_a_2020!S2265)/AV16</f>
        <v>49.749775508585934</v>
      </c>
      <c r="AU16">
        <f>(ODS_Todos_2014_a_2020!P1417+ODS_Todos_2014_a_2020!P2149+ODS_Todos_2014_a_2020!P2178+ODS_Todos_2014_a_2020!P2236+ODS_Todos_2014_a_2020!P2265)/AW16</f>
        <v>2.1964874364492042</v>
      </c>
      <c r="AV16">
        <v>5</v>
      </c>
      <c r="AW16">
        <v>5</v>
      </c>
      <c r="AX16">
        <f>(ODS_Todos_2014_a_2020!S1243+ODS_Todos_2014_a_2020!S2384+ODS_Todos_2014_a_2020!S2413+ODS_Todos_2014_a_2020!S2475)/AZ16</f>
        <v>68.359245857525181</v>
      </c>
      <c r="AY16">
        <f>(ODS_Todos_2014_a_2020!P1243+ODS_Todos_2014_a_2020!P2384+ODS_Todos_2014_a_2020!P2413+ODS_Todos_2014_a_2020!P2475)/BA16</f>
        <v>2.2404595295011767</v>
      </c>
      <c r="AZ16">
        <v>4</v>
      </c>
      <c r="BA16">
        <v>4</v>
      </c>
    </row>
    <row r="17" spans="1:53" x14ac:dyDescent="0.25">
      <c r="A17" s="8" t="s">
        <v>16</v>
      </c>
      <c r="B17">
        <f>(ODS_Todos_2014_a_2020!S20+ODS_Todos_2014_a_2020!S78+ODS_Todos_2014_a_2020!S107+ODS_Todos_2014_a_2020!S136+ODS_Todos_2014_a_2020!S165+ODS_Todos_2014_a_2020!S194+ODS_Todos_2014_a_2020!S486+ODS_Todos_2014_a_2020!S1185+ODS_Todos_2014_a_2020!S1360+ODS_Todos_2014_a_2020!S2060)/D17</f>
        <v>72.193022973918303</v>
      </c>
      <c r="C17" s="21">
        <f>(ODS_Todos_2014_a_2020!P20+ODS_Todos_2014_a_2020!P78+ODS_Todos_2014_a_2020!P107+ODS_Todos_2014_a_2020!P136+ODS_Todos_2014_a_2020!P165+ODS_Todos_2014_a_2020!P194+ODS_Todos_2014_a_2020!P486+ODS_Todos_2014_a_2020!P1185+ODS_Todos_2014_a_2020!P1360+ODS_Todos_2014_a_2020!P2060)/10</f>
        <v>4</v>
      </c>
      <c r="D17" s="18">
        <v>10</v>
      </c>
      <c r="E17" s="18">
        <v>10</v>
      </c>
      <c r="F17">
        <f>(ODS_Todos_2014_a_2020!S253+ODS_Todos_2014_a_2020!S282+ODS_Todos_2014_a_2020!S311+ODS_Todos_2014_a_2020!S340+ODS_Todos_2014_a_2020!S369+ODS_Todos_2014_a_2020!S398+ODS_Todos_2014_a_2020!S1156)/I17</f>
        <v>51.137942196612094</v>
      </c>
      <c r="G17">
        <f>(ODS_Todos_2014_a_2020!P253+ODS_Todos_2014_a_2020!P282+ODS_Todos_2014_a_2020!P311+ODS_Todos_2014_a_2020!P340+ODS_Todos_2014_a_2020!P369+ODS_Todos_2014_a_2020!P398+ODS_Todos_2014_a_2020!P1156)/IndicadoresGlobais!I17</f>
        <v>1.9416196330595625</v>
      </c>
      <c r="H17">
        <v>7</v>
      </c>
      <c r="I17">
        <f t="shared" si="0"/>
        <v>6</v>
      </c>
      <c r="J17">
        <f>(ODS_Todos_2014_a_2020!S398+ODS_Todos_2014_a_2020!S428+ODS_Todos_2014_a_2020!S457+ODS_Todos_2014_a_2020!S486+ODS_Todos_2014_a_2020!S515+ODS_Todos_2014_a_2020!S544+ODS_Todos_2014_a_2020!S573+ODS_Todos_2014_a_2020!S1448+ODS_Todos_2014_a_2020!S1973+ODS_Todos_2014_a_2020!S2002+ODS_Todos_2014_a_2020!S2118)/L17</f>
        <v>51.878707318350287</v>
      </c>
      <c r="K17">
        <f>(ODS_Todos_2014_a_2020!P398+ODS_Todos_2014_a_2020!P428+ODS_Todos_2014_a_2020!P457+ODS_Todos_2014_a_2020!P486+ODS_Todos_2014_a_2020!P515+ODS_Todos_2014_a_2020!P544+ODS_Todos_2014_a_2020!P573+ODS_Todos_2014_a_2020!P1448+ODS_Todos_2014_a_2020!P1973+ODS_Todos_2014_a_2020!P2002+ODS_Todos_2014_a_2020!P2118)/M17</f>
        <v>1.5637312819376183</v>
      </c>
      <c r="L17">
        <v>11</v>
      </c>
      <c r="M17">
        <v>11</v>
      </c>
      <c r="N17">
        <f>(ODS_Todos_2014_a_2020!S603+ODS_Todos_2014_a_2020!S690+ODS_Todos_2014_a_2020!S719+ODS_Todos_2014_a_2020!S748+ODS_Todos_2014_a_2020!S777+ODS_Todos_2014_a_2020!S806)/IndicadoresGlobais!P17</f>
        <v>61.957783041134782</v>
      </c>
      <c r="O17">
        <f>(ODS_Todos_2014_a_2020!P603+ODS_Todos_2014_a_2020!P690+ODS_Todos_2014_a_2020!P719+ODS_Todos_2014_a_2020!P748+ODS_Todos_2014_a_2020!P777+ODS_Todos_2014_a_2020!P806)/IndicadoresGlobais!Q17</f>
        <v>-0.34263460215295155</v>
      </c>
      <c r="P17">
        <v>6</v>
      </c>
      <c r="Q17">
        <v>6</v>
      </c>
      <c r="R17">
        <f>(ODS_Todos_2014_a_2020!S836+ODS_Todos_2014_a_2020!S865+ODS_Todos_2014_a_2020!S923+ODS_Todos_2014_a_2020!S952+ODS_Todos_2014_a_2020!S981+ODS_Todos_2014_a_2020!S1010+ODS_Todos_2014_a_2020!S1039)/T17</f>
        <v>23.622063562872793</v>
      </c>
      <c r="S17">
        <f>(ODS_Todos_2014_a_2020!P836+ODS_Todos_2014_a_2020!P865+ODS_Todos_2014_a_2020!P923+ODS_Todos_2014_a_2020!P952+ODS_Todos_2014_a_2020!P981+ODS_Todos_2014_a_2020!P1010+ODS_Todos_2014_a_2020!P1039)/U17</f>
        <v>-0.7142857142857143</v>
      </c>
      <c r="T17">
        <v>7</v>
      </c>
      <c r="U17">
        <v>7</v>
      </c>
      <c r="V17">
        <f>(ODS_Todos_2014_a_2020!S1185+ODS_Todos_2014_a_2020!S1214+ODS_Todos_2014_a_2020!S2508)/X17</f>
        <v>61.668894267098331</v>
      </c>
      <c r="W17">
        <f>(ODS_Todos_2014_a_2020!P1185+ODS_Todos_2014_a_2020!P1214+ODS_Todos_2014_a_2020!P2508)/Y17</f>
        <v>5</v>
      </c>
      <c r="X17">
        <v>3</v>
      </c>
      <c r="Y17">
        <v>3</v>
      </c>
      <c r="Z17">
        <f>(ODS_Todos_2014_a_2020!S1244+ODS_Todos_2014_a_2020!S1273+ODS_Todos_2014_a_2020!S1302+ODS_Todos_2014_a_2020!S1331+ODS_Todos_2014_a_2020!S1360+ODS_Todos_2014_a_2020!S1418+ODS_Todos_2014_a_2020!S2414)/AB17</f>
        <v>49.881391227136717</v>
      </c>
      <c r="AA17">
        <f>(ODS_Todos_2014_a_2020!P1244+ODS_Todos_2014_a_2020!P1273+ODS_Todos_2014_a_2020!P1302+ODS_Todos_2014_a_2020!P1331+ODS_Todos_2014_a_2020!P1360+ODS_Todos_2014_a_2020!P1418+ODS_Todos_2014_a_2020!P2414)/AC17</f>
        <v>-1.0116327425514755</v>
      </c>
      <c r="AB17">
        <v>7</v>
      </c>
      <c r="AC17">
        <v>7</v>
      </c>
      <c r="AD17">
        <f>(ODS_Todos_2014_a_2020!S195+ODS_Todos_2014_a_2020!S923+ODS_Todos_2014_a_2020!S1448+ODS_Todos_2014_a_2020!S1477+ODS_Todos_2014_a_2020!S1506+ODS_Todos_2014_a_2020!S1535+ODS_Todos_2014_a_2020!S1564+ODS_Todos_2014_a_2020!S1593+ODS_Todos_2014_a_2020!S2237)/AF17</f>
        <v>57.379532327500634</v>
      </c>
      <c r="AE17">
        <f>(ODS_Todos_2014_a_2020!P195+ODS_Todos_2014_a_2020!P923+ODS_Todos_2014_a_2020!P1448+ODS_Todos_2014_a_2020!P1477+ODS_Todos_2014_a_2020!P1506+ODS_Todos_2014_a_2020!P1535+ODS_Todos_2014_a_2020!P1564+ODS_Todos_2014_a_2020!P1593+ODS_Todos_2014_a_2020!P2237)/AG17</f>
        <v>2.2907276104519947</v>
      </c>
      <c r="AF17">
        <v>9</v>
      </c>
      <c r="AG17">
        <v>9</v>
      </c>
      <c r="AH17">
        <f>(ODS_Todos_2014_a_2020!S1623+ODS_Todos_2014_a_2020!S1652+ODS_Todos_2014_a_2020!S1681+ODS_Todos_2014_a_2020!S1710+ODS_Todos_2014_a_2020!S1739+ODS_Todos_2014_a_2020!S1768+ODS_Todos_2014_a_2020!S2150)/AJ17</f>
        <v>39.371375985520295</v>
      </c>
      <c r="AI17">
        <f>(ODS_Todos_2014_a_2020!P1623+ODS_Todos_2014_a_2020!P1652+ODS_Todos_2014_a_2020!P1681+ODS_Todos_2014_a_2020!P1710+ODS_Todos_2014_a_2020!P1739+ODS_Todos_2014_a_2020!P1768+ODS_Todos_2014_a_2020!P2150)/AK17</f>
        <v>1.3349888048877763</v>
      </c>
      <c r="AJ17">
        <v>7</v>
      </c>
      <c r="AK17">
        <v>7</v>
      </c>
      <c r="AL17">
        <f>(ODS_Todos_2014_a_2020!S1798+ODS_Todos_2014_a_2020!S1827+ODS_Todos_2014_a_2020!S1856+ODS_Todos_2014_a_2020!S1885+ODS_Todos_2014_a_2020!S1914+ODS_Todos_2014_a_2020!S1943)/AN17</f>
        <v>24.626837698560493</v>
      </c>
      <c r="AM17">
        <f>(ODS_Todos_2014_a_2020!P1798+ODS_Todos_2014_a_2020!P1827+ODS_Todos_2014_a_2020!P1856+ODS_Todos_2014_a_2020!P1885+ODS_Todos_2014_a_2020!P1914+ODS_Todos_2014_a_2020!P1943)/AO17</f>
        <v>0.12044656286062949</v>
      </c>
      <c r="AN17">
        <v>6</v>
      </c>
      <c r="AO17">
        <v>6</v>
      </c>
      <c r="AP17">
        <f>(ODS_Todos_2014_a_2020!S107+ODS_Todos_2014_a_2020!S1214+ODS_Todos_2014_a_2020!S1739+ODS_Todos_2014_a_2020!S1973+ODS_Todos_2014_a_2020!S2002+ODS_Todos_2014_a_2020!S2031+ODS_Todos_2014_a_2020!S2060+ODS_Todos_2014_a_2020!S2118+ODS_Todos_2014_a_2020!S2808)/AR17</f>
        <v>63.803509919442916</v>
      </c>
      <c r="AQ17">
        <f>(ODS_Todos_2014_a_2020!P107+ODS_Todos_2014_a_2020!P1214+ODS_Todos_2014_a_2020!P1739+ODS_Todos_2014_a_2020!P1973+ODS_Todos_2014_a_2020!P2002+ODS_Todos_2014_a_2020!P2031+ODS_Todos_2014_a_2020!P2060+ODS_Todos_2014_a_2020!P2118+ODS_Todos_2014_a_2020!P2808)/AS17</f>
        <v>3.4262643584962813</v>
      </c>
      <c r="AR17">
        <v>9</v>
      </c>
      <c r="AS17">
        <v>9</v>
      </c>
      <c r="AT17">
        <f>(ODS_Todos_2014_a_2020!S1418+ODS_Todos_2014_a_2020!S2150+ODS_Todos_2014_a_2020!S2179+ODS_Todos_2014_a_2020!S2237+ODS_Todos_2014_a_2020!S2266)/AV17</f>
        <v>40.116615672134699</v>
      </c>
      <c r="AU17">
        <f>(ODS_Todos_2014_a_2020!P1418+ODS_Todos_2014_a_2020!P2150+ODS_Todos_2014_a_2020!P2179+ODS_Todos_2014_a_2020!P2237+ODS_Todos_2014_a_2020!P2266)/AW17</f>
        <v>4.0149954510880637</v>
      </c>
      <c r="AV17">
        <v>5</v>
      </c>
      <c r="AW17">
        <v>5</v>
      </c>
      <c r="AX17">
        <f>(ODS_Todos_2014_a_2020!S1244+ODS_Todos_2014_a_2020!S2385+ODS_Todos_2014_a_2020!S2414+ODS_Todos_2014_a_2020!S2476)/AZ17</f>
        <v>61.396643440751234</v>
      </c>
      <c r="AY17">
        <f>(ODS_Todos_2014_a_2020!P1244+ODS_Todos_2014_a_2020!P2385+ODS_Todos_2014_a_2020!P2414+ODS_Todos_2014_a_2020!P2476)/BA17</f>
        <v>-0.42591040832108007</v>
      </c>
      <c r="AZ17">
        <v>4</v>
      </c>
      <c r="BA17">
        <v>4</v>
      </c>
    </row>
    <row r="18" spans="1:53" x14ac:dyDescent="0.25">
      <c r="A18" s="8" t="s">
        <v>17</v>
      </c>
      <c r="B18">
        <f>(ODS_Todos_2014_a_2020!S21+ODS_Todos_2014_a_2020!S79+ODS_Todos_2014_a_2020!S108+ODS_Todos_2014_a_2020!S137+ODS_Todos_2014_a_2020!S166+ODS_Todos_2014_a_2020!S195+ODS_Todos_2014_a_2020!S487+ODS_Todos_2014_a_2020!S1186+ODS_Todos_2014_a_2020!S1361+ODS_Todos_2014_a_2020!S2061)/D18</f>
        <v>75.013512521088273</v>
      </c>
      <c r="C18" s="21">
        <f>(ODS_Todos_2014_a_2020!P21+ODS_Todos_2014_a_2020!P79+ODS_Todos_2014_a_2020!P108+ODS_Todos_2014_a_2020!P137+ODS_Todos_2014_a_2020!P166+ODS_Todos_2014_a_2020!P195+ODS_Todos_2014_a_2020!P487+ODS_Todos_2014_a_2020!P1186+ODS_Todos_2014_a_2020!P1361+ODS_Todos_2014_a_2020!P2061)/10</f>
        <v>4</v>
      </c>
      <c r="D18" s="18">
        <v>10</v>
      </c>
      <c r="E18" s="18">
        <v>10</v>
      </c>
      <c r="F18">
        <f>(ODS_Todos_2014_a_2020!S254+ODS_Todos_2014_a_2020!S283+ODS_Todos_2014_a_2020!S312+ODS_Todos_2014_a_2020!S341+ODS_Todos_2014_a_2020!S370+ODS_Todos_2014_a_2020!S399+ODS_Todos_2014_a_2020!S1157)/I18</f>
        <v>59.304885761158729</v>
      </c>
      <c r="G18">
        <f>(ODS_Todos_2014_a_2020!P254+ODS_Todos_2014_a_2020!P283+ODS_Todos_2014_a_2020!P312+ODS_Todos_2014_a_2020!P341+ODS_Todos_2014_a_2020!P370+ODS_Todos_2014_a_2020!P399+ODS_Todos_2014_a_2020!P1157)/IndicadoresGlobais!I18</f>
        <v>1.2864242780262511</v>
      </c>
      <c r="H18">
        <v>8</v>
      </c>
      <c r="I18">
        <f t="shared" si="0"/>
        <v>7</v>
      </c>
      <c r="J18">
        <f>(ODS_Todos_2014_a_2020!S399+ODS_Todos_2014_a_2020!S458+ODS_Todos_2014_a_2020!S487+ODS_Todos_2014_a_2020!S516+ODS_Todos_2014_a_2020!S545+ODS_Todos_2014_a_2020!S574+ODS_Todos_2014_a_2020!S1449+ODS_Todos_2014_a_2020!S1974+ODS_Todos_2014_a_2020!S2003+ODS_Todos_2014_a_2020!S2119)/L18</f>
        <v>73.401344071846069</v>
      </c>
      <c r="K18">
        <f>(ODS_Todos_2014_a_2020!P399+ODS_Todos_2014_a_2020!P458+ODS_Todos_2014_a_2020!P487+ODS_Todos_2014_a_2020!P516+ODS_Todos_2014_a_2020!P545+ODS_Todos_2014_a_2020!P574+ODS_Todos_2014_a_2020!P1449+ODS_Todos_2014_a_2020!P1974+ODS_Todos_2014_a_2020!P2003+ODS_Todos_2014_a_2020!P2119)/M18</f>
        <v>3.2979797102140189</v>
      </c>
      <c r="L18">
        <v>10</v>
      </c>
      <c r="M18">
        <v>10</v>
      </c>
      <c r="N18">
        <f>(ODS_Todos_2014_a_2020!S604+ODS_Todos_2014_a_2020!S691+ODS_Todos_2014_a_2020!S720+ODS_Todos_2014_a_2020!S749+ODS_Todos_2014_a_2020!S778+ODS_Todos_2014_a_2020!S807)/IndicadoresGlobais!P18</f>
        <v>97.523552115515955</v>
      </c>
      <c r="O18">
        <f>(ODS_Todos_2014_a_2020!P604+ODS_Todos_2014_a_2020!P691+ODS_Todos_2014_a_2020!P720+ODS_Todos_2014_a_2020!P749+ODS_Todos_2014_a_2020!P778+ODS_Todos_2014_a_2020!P807)/IndicadoresGlobais!Q18</f>
        <v>1.8047441069232899</v>
      </c>
      <c r="P18">
        <v>6</v>
      </c>
      <c r="Q18">
        <v>6</v>
      </c>
      <c r="R18">
        <f>(ODS_Todos_2014_a_2020!S837++ODS_Todos_2014_a_2020!S924+ODS_Todos_2014_a_2020!S953+ODS_Todos_2014_a_2020!S982+ODS_Todos_2014_a_2020!S1011+ODS_Todos_2014_a_2020!S1040)/T18</f>
        <v>46.220257516121031</v>
      </c>
      <c r="S18">
        <f>(ODS_Todos_2014_a_2020!P837++ODS_Todos_2014_a_2020!P924+ODS_Todos_2014_a_2020!P953+ODS_Todos_2014_a_2020!P982+ODS_Todos_2014_a_2020!P1011+ODS_Todos_2014_a_2020!P1040)/U18</f>
        <v>4.3030580285393922</v>
      </c>
      <c r="T18">
        <v>6</v>
      </c>
      <c r="U18">
        <v>6</v>
      </c>
      <c r="V18">
        <f>(ODS_Todos_2014_a_2020!S1157+ODS_Todos_2014_a_2020!S1186+ODS_Todos_2014_a_2020!S2509)/X18</f>
        <v>89.354915990723541</v>
      </c>
      <c r="W18">
        <f>(ODS_Todos_2014_a_2020!P1157+ODS_Todos_2014_a_2020!P1186+ODS_Todos_2014_a_2020!P2509)/Y18</f>
        <v>-3.3042197169557497</v>
      </c>
      <c r="X18">
        <v>3</v>
      </c>
      <c r="Y18">
        <v>3</v>
      </c>
      <c r="Z18">
        <f>(ODS_Todos_2014_a_2020!S1245+ODS_Todos_2014_a_2020!S1274+ODS_Todos_2014_a_2020!S1303+ODS_Todos_2014_a_2020!S1332+ODS_Todos_2014_a_2020!S1361+ODS_Todos_2014_a_2020!S1419+ODS_Todos_2014_a_2020!S2415)/AB18</f>
        <v>60.247942897403178</v>
      </c>
      <c r="AA18">
        <f>(ODS_Todos_2014_a_2020!P1245+ODS_Todos_2014_a_2020!P1274+ODS_Todos_2014_a_2020!P1303+ODS_Todos_2014_a_2020!P1332+ODS_Todos_2014_a_2020!P1361+ODS_Todos_2014_a_2020!P1419+ODS_Todos_2014_a_2020!P2415)/AC18</f>
        <v>2.5452339437932916</v>
      </c>
      <c r="AB18">
        <v>7</v>
      </c>
      <c r="AC18">
        <v>7</v>
      </c>
      <c r="AD18">
        <f>(ODS_Todos_2014_a_2020!S196+ODS_Todos_2014_a_2020!S924+ODS_Todos_2014_a_2020!S1449+ODS_Todos_2014_a_2020!S1478+ODS_Todos_2014_a_2020!S1507+ODS_Todos_2014_a_2020!S1536+ODS_Todos_2014_a_2020!S1565+ODS_Todos_2014_a_2020!S1594+ODS_Todos_2014_a_2020!S2238)/AF18</f>
        <v>61.770509138221058</v>
      </c>
      <c r="AE18">
        <f>(ODS_Todos_2014_a_2020!P196+ODS_Todos_2014_a_2020!P924+ODS_Todos_2014_a_2020!P1449+ODS_Todos_2014_a_2020!P1478+ODS_Todos_2014_a_2020!P1507+ODS_Todos_2014_a_2020!P1536+ODS_Todos_2014_a_2020!P1565+ODS_Todos_2014_a_2020!P1594+ODS_Todos_2014_a_2020!P2238)/AG18</f>
        <v>3.7688796761703904</v>
      </c>
      <c r="AF18">
        <v>9</v>
      </c>
      <c r="AG18">
        <v>9</v>
      </c>
      <c r="AH18">
        <f>(ODS_Todos_2014_a_2020!S1624+ODS_Todos_2014_a_2020!S1653+ODS_Todos_2014_a_2020!S1682+ODS_Todos_2014_a_2020!S1711+ODS_Todos_2014_a_2020!S1740+ODS_Todos_2014_a_2020!S1769+ODS_Todos_2014_a_2020!S2151)/AJ18</f>
        <v>43.598992701833026</v>
      </c>
      <c r="AI18">
        <f>(ODS_Todos_2014_a_2020!P1624+ODS_Todos_2014_a_2020!P1653+ODS_Todos_2014_a_2020!P1682+ODS_Todos_2014_a_2020!P1711+ODS_Todos_2014_a_2020!P1740+ODS_Todos_2014_a_2020!P1769+ODS_Todos_2014_a_2020!P2151)/AK18</f>
        <v>1.0806661356189367</v>
      </c>
      <c r="AJ18">
        <v>7</v>
      </c>
      <c r="AK18">
        <v>7</v>
      </c>
      <c r="AL18">
        <f>(ODS_Todos_2014_a_2020!S1799+ODS_Todos_2014_a_2020!S1828+ODS_Todos_2014_a_2020!S1857+ODS_Todos_2014_a_2020!S1886+ODS_Todos_2014_a_2020!S1915+ODS_Todos_2014_a_2020!S1944)/AN18</f>
        <v>55.385607072642948</v>
      </c>
      <c r="AM18">
        <f>(ODS_Todos_2014_a_2020!P1799+ODS_Todos_2014_a_2020!P1828+ODS_Todos_2014_a_2020!P1857+ODS_Todos_2014_a_2020!P1886+ODS_Todos_2014_a_2020!P1915+ODS_Todos_2014_a_2020!P1944)/AO18</f>
        <v>3.4352259510171828</v>
      </c>
      <c r="AN18">
        <v>6</v>
      </c>
      <c r="AO18">
        <v>6</v>
      </c>
      <c r="AP18">
        <f>(ODS_Todos_2014_a_2020!S108+ODS_Todos_2014_a_2020!S1740+ODS_Todos_2014_a_2020!S1974+ODS_Todos_2014_a_2020!S2003+ODS_Todos_2014_a_2020!S2061+ODS_Todos_2014_a_2020!S2119+ODS_Todos_2014_a_2020!S2809)/AR18</f>
        <v>78.528859817554149</v>
      </c>
      <c r="AQ18">
        <f>(ODS_Todos_2014_a_2020!P108+ODS_Todos_2014_a_2020!P1740+ODS_Todos_2014_a_2020!P1974+ODS_Todos_2014_a_2020!P2003+ODS_Todos_2014_a_2020!P2061+ODS_Todos_2014_a_2020!P2119+ODS_Todos_2014_a_2020!P2809)/AS18</f>
        <v>4.901841183080295</v>
      </c>
      <c r="AR18">
        <v>7</v>
      </c>
      <c r="AS18">
        <v>7</v>
      </c>
      <c r="AT18">
        <f>(ODS_Todos_2014_a_2020!S1419+ODS_Todos_2014_a_2020!S2151+ODS_Todos_2014_a_2020!S2180+ODS_Todos_2014_a_2020!S2238+ODS_Todos_2014_a_2020!S2267+ODS_Todos_2014_a_2020!S2325)/AV18</f>
        <v>48.393108231946862</v>
      </c>
      <c r="AU18">
        <f>(ODS_Todos_2014_a_2020!P1419+ODS_Todos_2014_a_2020!P2151+ODS_Todos_2014_a_2020!P2180+ODS_Todos_2014_a_2020!P2238+ODS_Todos_2014_a_2020!P2267+ODS_Todos_2014_a_2020!P2325)/AW18</f>
        <v>1.8919574569454707</v>
      </c>
      <c r="AV18">
        <v>6</v>
      </c>
      <c r="AW18">
        <v>6</v>
      </c>
      <c r="AX18">
        <f>(ODS_Todos_2014_a_2020!S1245+ODS_Todos_2014_a_2020!S2386+ODS_Todos_2014_a_2020!S2415+ODS_Todos_2014_a_2020!S2477)/AZ18</f>
        <v>48.86582325897097</v>
      </c>
      <c r="AY18">
        <f>(ODS_Todos_2014_a_2020!P1245+ODS_Todos_2014_a_2020!P2386+ODS_Todos_2014_a_2020!P2415+ODS_Todos_2014_a_2020!P2477)/BA18</f>
        <v>1.6661287626982397</v>
      </c>
      <c r="AZ18">
        <v>4</v>
      </c>
      <c r="BA18">
        <v>4</v>
      </c>
    </row>
    <row r="19" spans="1:53" x14ac:dyDescent="0.25">
      <c r="A19" s="8" t="s">
        <v>18</v>
      </c>
      <c r="B19">
        <f>(ODS_Todos_2014_a_2020!S22+ODS_Todos_2014_a_2020!S80+ODS_Todos_2014_a_2020!S109+ODS_Todos_2014_a_2020!S138+ODS_Todos_2014_a_2020!S167+ODS_Todos_2014_a_2020!S196+ODS_Todos_2014_a_2020!S488+ODS_Todos_2014_a_2020!S1187+ODS_Todos_2014_a_2020!S1362+ODS_Todos_2014_a_2020!S2062)/D19</f>
        <v>55.668278168117453</v>
      </c>
      <c r="C19" s="21">
        <f>(ODS_Todos_2014_a_2020!P22+ODS_Todos_2014_a_2020!P80+ODS_Todos_2014_a_2020!P109+ODS_Todos_2014_a_2020!P138+ODS_Todos_2014_a_2020!P167+ODS_Todos_2014_a_2020!P196+ODS_Todos_2014_a_2020!P488+ODS_Todos_2014_a_2020!P1187+ODS_Todos_2014_a_2020!P1362+ODS_Todos_2014_a_2020!P2062)/10</f>
        <v>1.7659809708581371</v>
      </c>
      <c r="D19" s="18">
        <v>10</v>
      </c>
      <c r="E19" s="18">
        <v>10</v>
      </c>
      <c r="F19">
        <f>(ODS_Todos_2014_a_2020!S255+ODS_Todos_2014_a_2020!S284+ODS_Todos_2014_a_2020!S313+ODS_Todos_2014_a_2020!S342+ODS_Todos_2014_a_2020!S371+ODS_Todos_2014_a_2020!S400+ODS_Todos_2014_a_2020!S1158)/I19</f>
        <v>50.171783236797708</v>
      </c>
      <c r="G19">
        <f>(ODS_Todos_2014_a_2020!P255+ODS_Todos_2014_a_2020!P284+ODS_Todos_2014_a_2020!P313+ODS_Todos_2014_a_2020!P342+ODS_Todos_2014_a_2020!P371+ODS_Todos_2014_a_2020!P400+ODS_Todos_2014_a_2020!P1158)/IndicadoresGlobais!I19</f>
        <v>2.5543804041205136</v>
      </c>
      <c r="H19">
        <v>6</v>
      </c>
      <c r="I19">
        <f t="shared" si="0"/>
        <v>5</v>
      </c>
      <c r="J19">
        <f>(ODS_Todos_2014_a_2020!S400+ODS_Todos_2014_a_2020!S430+ODS_Todos_2014_a_2020!S459+ODS_Todos_2014_a_2020!S488+ODS_Todos_2014_a_2020!S517+ODS_Todos_2014_a_2020!S546+ODS_Todos_2014_a_2020!S575+ODS_Todos_2014_a_2020!S1450+ODS_Todos_2014_a_2020!S1975+ODS_Todos_2014_a_2020!S2004+ODS_Todos_2014_a_2020!S2120)/L19</f>
        <v>69.037397133526127</v>
      </c>
      <c r="K19">
        <f>(ODS_Todos_2014_a_2020!P400+ODS_Todos_2014_a_2020!P430+ODS_Todos_2014_a_2020!P459+ODS_Todos_2014_a_2020!P488+ODS_Todos_2014_a_2020!P517+ODS_Todos_2014_a_2020!P546+ODS_Todos_2014_a_2020!P575+ODS_Todos_2014_a_2020!P1450+ODS_Todos_2014_a_2020!P1975+ODS_Todos_2014_a_2020!P2004+ODS_Todos_2014_a_2020!P2120)/M19</f>
        <v>3.5735640123577199</v>
      </c>
      <c r="L19">
        <v>10</v>
      </c>
      <c r="M19">
        <v>10</v>
      </c>
      <c r="N19">
        <f>(ODS_Todos_2014_a_2020!S605+ODS_Todos_2014_a_2020!S692+ODS_Todos_2014_a_2020!S721+ODS_Todos_2014_a_2020!S750+ODS_Todos_2014_a_2020!S779+ODS_Todos_2014_a_2020!S808)/IndicadoresGlobais!P19</f>
        <v>46.859362110392482</v>
      </c>
      <c r="O19">
        <f>(ODS_Todos_2014_a_2020!P605+ODS_Todos_2014_a_2020!P692+ODS_Todos_2014_a_2020!P721+ODS_Todos_2014_a_2020!P750+ODS_Todos_2014_a_2020!P779+ODS_Todos_2014_a_2020!P808)/IndicadoresGlobais!Q19</f>
        <v>1.3634069089853791</v>
      </c>
      <c r="P19">
        <v>6</v>
      </c>
      <c r="Q19">
        <v>6</v>
      </c>
      <c r="R19">
        <f>(ODS_Todos_2014_a_2020!S838+ODS_Todos_2014_a_2020!S867+ODS_Todos_2014_a_2020!S925+ODS_Todos_2014_a_2020!S954+ODS_Todos_2014_a_2020!S983+ODS_Todos_2014_a_2020!S1012+ODS_Todos_2014_a_2020!S1041)/T19</f>
        <v>51.619001930323002</v>
      </c>
      <c r="S19">
        <f>(ODS_Todos_2014_a_2020!P838+ODS_Todos_2014_a_2020!P867+ODS_Todos_2014_a_2020!P925+ODS_Todos_2014_a_2020!P954+ODS_Todos_2014_a_2020!P983+ODS_Todos_2014_a_2020!P1012+ODS_Todos_2014_a_2020!P1041)/U19</f>
        <v>2.8929287864671478</v>
      </c>
      <c r="T19">
        <v>7</v>
      </c>
      <c r="U19">
        <v>7</v>
      </c>
      <c r="V19">
        <f>(ODS_Todos_2014_a_2020!S1187+ODS_Todos_2014_a_2020!S2510)/X19</f>
        <v>96.35034212283044</v>
      </c>
      <c r="W19">
        <f>(ODS_Todos_2014_a_2020!P1187+ODS_Todos_2014_a_2020!P2510)/Y19</f>
        <v>-2.2303209911314328</v>
      </c>
      <c r="X19">
        <v>2</v>
      </c>
      <c r="Y19">
        <v>2</v>
      </c>
      <c r="Z19">
        <f>(ODS_Todos_2014_a_2020!S1246+ODS_Todos_2014_a_2020!S1275+ODS_Todos_2014_a_2020!S1304+ODS_Todos_2014_a_2020!S1333+ODS_Todos_2014_a_2020!S1362+ODS_Todos_2014_a_2020!S1420+ODS_Todos_2014_a_2020!S2416)/AB19</f>
        <v>43.46874781441943</v>
      </c>
      <c r="AA19">
        <f>(ODS_Todos_2014_a_2020!P1246+ODS_Todos_2014_a_2020!P1275+ODS_Todos_2014_a_2020!P1304+ODS_Todos_2014_a_2020!P1333+ODS_Todos_2014_a_2020!P1362+ODS_Todos_2014_a_2020!P1420+ODS_Todos_2014_a_2020!P2416)/AC19</f>
        <v>1.2974738744159093</v>
      </c>
      <c r="AB19">
        <v>7</v>
      </c>
      <c r="AC19">
        <v>7</v>
      </c>
      <c r="AD19">
        <f>(ODS_Todos_2014_a_2020!S197+ODS_Todos_2014_a_2020!S925+ODS_Todos_2014_a_2020!S1450+ODS_Todos_2014_a_2020!S1479+ODS_Todos_2014_a_2020!S1508+ODS_Todos_2014_a_2020!S1537+ODS_Todos_2014_a_2020!S1566+ODS_Todos_2014_a_2020!S1595+ODS_Todos_2014_a_2020!S2239)/AF19</f>
        <v>32.39316694387098</v>
      </c>
      <c r="AE19">
        <f>(ODS_Todos_2014_a_2020!P197+ODS_Todos_2014_a_2020!P925+ODS_Todos_2014_a_2020!P1450+ODS_Todos_2014_a_2020!P1479+ODS_Todos_2014_a_2020!P1508+ODS_Todos_2014_a_2020!P1537+ODS_Todos_2014_a_2020!P1566+ODS_Todos_2014_a_2020!P1595+ODS_Todos_2014_a_2020!P2239)/AG19</f>
        <v>0.52158769876283095</v>
      </c>
      <c r="AF19">
        <v>9</v>
      </c>
      <c r="AG19">
        <v>9</v>
      </c>
      <c r="AH19">
        <f>(ODS_Todos_2014_a_2020!S1625+ODS_Todos_2014_a_2020!S1654+ODS_Todos_2014_a_2020!S1683+ODS_Todos_2014_a_2020!S1712+ODS_Todos_2014_a_2020!S1741+ODS_Todos_2014_a_2020!S1770+ODS_Todos_2014_a_2020!S2152)/AJ19</f>
        <v>33.854793990444996</v>
      </c>
      <c r="AI19">
        <f>(ODS_Todos_2014_a_2020!P1625+ODS_Todos_2014_a_2020!P1654+ODS_Todos_2014_a_2020!P1683+ODS_Todos_2014_a_2020!P1712+ODS_Todos_2014_a_2020!P1741+ODS_Todos_2014_a_2020!P1770+ODS_Todos_2014_a_2020!P2152)/AK19</f>
        <v>0.97913487338784655</v>
      </c>
      <c r="AJ19">
        <v>7</v>
      </c>
      <c r="AK19">
        <v>7</v>
      </c>
      <c r="AL19">
        <f>(ODS_Todos_2014_a_2020!S1800+ODS_Todos_2014_a_2020!S1829+ODS_Todos_2014_a_2020!S1858+ODS_Todos_2014_a_2020!S1887+ODS_Todos_2014_a_2020!S1916+ODS_Todos_2014_a_2020!S1945)/AN19</f>
        <v>33.592459608867394</v>
      </c>
      <c r="AM19">
        <f>(ODS_Todos_2014_a_2020!P1800+ODS_Todos_2014_a_2020!P1829+ODS_Todos_2014_a_2020!P1858+ODS_Todos_2014_a_2020!P1887+ODS_Todos_2014_a_2020!P1916+ODS_Todos_2014_a_2020!P1945)/AO19</f>
        <v>0.11508845585778522</v>
      </c>
      <c r="AN19">
        <v>6</v>
      </c>
      <c r="AO19">
        <v>6</v>
      </c>
      <c r="AP19">
        <f>(ODS_Todos_2014_a_2020!S109+ODS_Todos_2014_a_2020!S1741+ODS_Todos_2014_a_2020!S1975+ODS_Todos_2014_a_2020!S2004+ODS_Todos_2014_a_2020!S2062+ODS_Todos_2014_a_2020!S2120+ODS_Todos_2014_a_2020!S2810)/AR19</f>
        <v>53.485565890808026</v>
      </c>
      <c r="AQ19">
        <f>(ODS_Todos_2014_a_2020!P109+ODS_Todos_2014_a_2020!P1741+ODS_Todos_2014_a_2020!P1975+ODS_Todos_2014_a_2020!P2004+ODS_Todos_2014_a_2020!P2062+ODS_Todos_2014_a_2020!P2120+ODS_Todos_2014_a_2020!P2810)/AS19</f>
        <v>2.1845734070189997</v>
      </c>
      <c r="AR19">
        <v>7</v>
      </c>
      <c r="AS19">
        <v>7</v>
      </c>
      <c r="AT19">
        <f>(ODS_Todos_2014_a_2020!S1420+ODS_Todos_2014_a_2020!S2152+ODS_Todos_2014_a_2020!S2181+ODS_Todos_2014_a_2020!S2239+ODS_Todos_2014_a_2020!S2268+ODS_Todos_2014_a_2020!S2326)/AV19</f>
        <v>47.230979321399481</v>
      </c>
      <c r="AU19">
        <f>(ODS_Todos_2014_a_2020!P1420+ODS_Todos_2014_a_2020!P2152+ODS_Todos_2014_a_2020!P2181+ODS_Todos_2014_a_2020!P2239+ODS_Todos_2014_a_2020!P2268+ODS_Todos_2014_a_2020!P2326)/AW19</f>
        <v>0.31332731182566848</v>
      </c>
      <c r="AV19">
        <v>6</v>
      </c>
      <c r="AW19">
        <v>6</v>
      </c>
      <c r="AX19">
        <f>(ODS_Todos_2014_a_2020!S1246+ODS_Todos_2014_a_2020!S2387+ODS_Todos_2014_a_2020!S2416+ODS_Todos_2014_a_2020!S2478)/AZ19</f>
        <v>66.66090733626416</v>
      </c>
      <c r="AY19">
        <f>(ODS_Todos_2014_a_2020!P1246+ODS_Todos_2014_a_2020!P2387+ODS_Todos_2014_a_2020!P2416+ODS_Todos_2014_a_2020!P2478)/BA19</f>
        <v>1.3981752085159411</v>
      </c>
      <c r="AZ19">
        <v>4</v>
      </c>
      <c r="BA19">
        <v>4</v>
      </c>
    </row>
    <row r="20" spans="1:53" x14ac:dyDescent="0.25">
      <c r="A20" s="8" t="s">
        <v>19</v>
      </c>
      <c r="B20">
        <f>(ODS_Todos_2014_a_2020!S23+ODS_Todos_2014_a_2020!S81+ODS_Todos_2014_a_2020!S110+ODS_Todos_2014_a_2020!S139+ODS_Todos_2014_a_2020!S168+ODS_Todos_2014_a_2020!S197+ODS_Todos_2014_a_2020!S489+ODS_Todos_2014_a_2020!S1188+ODS_Todos_2014_a_2020!S1363+ODS_Todos_2014_a_2020!S2063)/D20</f>
        <v>48.733651144814004</v>
      </c>
      <c r="C20" s="21">
        <f>(ODS_Todos_2014_a_2020!P23+ODS_Todos_2014_a_2020!P81+ODS_Todos_2014_a_2020!P110+ODS_Todos_2014_a_2020!P139+ODS_Todos_2014_a_2020!P168+ODS_Todos_2014_a_2020!P197+ODS_Todos_2014_a_2020!P489+ODS_Todos_2014_a_2020!P1188+ODS_Todos_2014_a_2020!P1363+ODS_Todos_2014_a_2020!P2063)/10</f>
        <v>2.57466756508656</v>
      </c>
      <c r="D20" s="18">
        <v>10</v>
      </c>
      <c r="E20" s="18">
        <v>10</v>
      </c>
      <c r="F20">
        <f>(ODS_Todos_2014_a_2020!S256+ODS_Todos_2014_a_2020!S285+ODS_Todos_2014_a_2020!S314+ODS_Todos_2014_a_2020!S343+ODS_Todos_2014_a_2020!S372+ODS_Todos_2014_a_2020!S401+ODS_Todos_2014_a_2020!S1159)/I20</f>
        <v>47.407500781227064</v>
      </c>
      <c r="G20">
        <f>(ODS_Todos_2014_a_2020!P256+ODS_Todos_2014_a_2020!P285+ODS_Todos_2014_a_2020!P314+ODS_Todos_2014_a_2020!P343+ODS_Todos_2014_a_2020!P372+ODS_Todos_2014_a_2020!P401+ODS_Todos_2014_a_2020!P1159)/IndicadoresGlobais!I20</f>
        <v>2.0409971698704754</v>
      </c>
      <c r="H20">
        <v>7</v>
      </c>
      <c r="I20">
        <f t="shared" si="0"/>
        <v>6</v>
      </c>
      <c r="J20">
        <f>(ODS_Todos_2014_a_2020!S401+ODS_Todos_2014_a_2020!S431+ODS_Todos_2014_a_2020!S460+ODS_Todos_2014_a_2020!S489+ODS_Todos_2014_a_2020!S518+ODS_Todos_2014_a_2020!S547+ODS_Todos_2014_a_2020!S576+ODS_Todos_2014_a_2020!S1451+ODS_Todos_2014_a_2020!S1976+ODS_Todos_2014_a_2020!S2005+ODS_Todos_2014_a_2020!S2121)/L20</f>
        <v>36.090888388262165</v>
      </c>
      <c r="K20">
        <f>(ODS_Todos_2014_a_2020!P401+ODS_Todos_2014_a_2020!P431+ODS_Todos_2014_a_2020!P460+ODS_Todos_2014_a_2020!P489+ODS_Todos_2014_a_2020!P518+ODS_Todos_2014_a_2020!P547+ODS_Todos_2014_a_2020!P576+ODS_Todos_2014_a_2020!P1451+ODS_Todos_2014_a_2020!P1976+ODS_Todos_2014_a_2020!P2005+ODS_Todos_2014_a_2020!P2121)/M20</f>
        <v>3.6423468748998533</v>
      </c>
      <c r="L20">
        <v>11</v>
      </c>
      <c r="M20">
        <v>11</v>
      </c>
      <c r="N20">
        <f>(ODS_Todos_2014_a_2020!S606+ODS_Todos_2014_a_2020!S693+ODS_Todos_2014_a_2020!S722+ODS_Todos_2014_a_2020!S751+ODS_Todos_2014_a_2020!S780+ODS_Todos_2014_a_2020!S809)/IndicadoresGlobais!P20</f>
        <v>79.459004930893016</v>
      </c>
      <c r="O20">
        <f>(ODS_Todos_2014_a_2020!P606+ODS_Todos_2014_a_2020!P693+ODS_Todos_2014_a_2020!P722+ODS_Todos_2014_a_2020!P751+ODS_Todos_2014_a_2020!P780+ODS_Todos_2014_a_2020!P809)/IndicadoresGlobais!Q20</f>
        <v>2.1997161460228765</v>
      </c>
      <c r="P20">
        <v>6</v>
      </c>
      <c r="Q20">
        <v>6</v>
      </c>
      <c r="R20">
        <f>(ODS_Todos_2014_a_2020!S839+ODS_Todos_2014_a_2020!S868+ODS_Todos_2014_a_2020!S926+ODS_Todos_2014_a_2020!S955+ODS_Todos_2014_a_2020!S984+ODS_Todos_2014_a_2020!S1013+ODS_Todos_2014_a_2020!S1042)/T20</f>
        <v>51.830213038782937</v>
      </c>
      <c r="S20">
        <f>(ODS_Todos_2014_a_2020!P839+ODS_Todos_2014_a_2020!P868+ODS_Todos_2014_a_2020!P926+ODS_Todos_2014_a_2020!P955+ODS_Todos_2014_a_2020!P984+ODS_Todos_2014_a_2020!P1013+ODS_Todos_2014_a_2020!P1042)/U20</f>
        <v>1.0366080608558863</v>
      </c>
      <c r="T20">
        <v>7</v>
      </c>
      <c r="U20">
        <v>7</v>
      </c>
      <c r="V20">
        <f>(ODS_Todos_2014_a_2020!S1188+ODS_Todos_2014_a_2020!S1217+ODS_Todos_2014_a_2020!S2511)/X20</f>
        <v>83.034911521078456</v>
      </c>
      <c r="W20">
        <f>(ODS_Todos_2014_a_2020!P1188+ODS_Todos_2014_a_2020!P1217+ODS_Todos_2014_a_2020!P2511)/Y20</f>
        <v>5</v>
      </c>
      <c r="X20">
        <v>3</v>
      </c>
      <c r="Y20">
        <v>3</v>
      </c>
      <c r="Z20">
        <f>(ODS_Todos_2014_a_2020!S1247+ODS_Todos_2014_a_2020!S1276+ODS_Todos_2014_a_2020!S1305+ODS_Todos_2014_a_2020!S1334+ODS_Todos_2014_a_2020!S1363+ODS_Todos_2014_a_2020!S1421+ODS_Todos_2014_a_2020!S2417)/AB20</f>
        <v>59.34077149237762</v>
      </c>
      <c r="AA20">
        <f>(ODS_Todos_2014_a_2020!P1247+ODS_Todos_2014_a_2020!P1276+ODS_Todos_2014_a_2020!P1305+ODS_Todos_2014_a_2020!P1334+ODS_Todos_2014_a_2020!P1363+ODS_Todos_2014_a_2020!P1421+ODS_Todos_2014_a_2020!P2417)/AC20</f>
        <v>1.02433839097465</v>
      </c>
      <c r="AB20">
        <v>7</v>
      </c>
      <c r="AC20">
        <v>7</v>
      </c>
      <c r="AD20">
        <f>(ODS_Todos_2014_a_2020!S198+ODS_Todos_2014_a_2020!S926+ODS_Todos_2014_a_2020!S1451+ODS_Todos_2014_a_2020!S1480+ODS_Todos_2014_a_2020!S1509+ODS_Todos_2014_a_2020!S1538+ODS_Todos_2014_a_2020!S1567+ODS_Todos_2014_a_2020!S1596+ODS_Todos_2014_a_2020!S2240)/AF20</f>
        <v>48.14479811933186</v>
      </c>
      <c r="AE20">
        <f>(ODS_Todos_2014_a_2020!P198+ODS_Todos_2014_a_2020!P926+ODS_Todos_2014_a_2020!P1451+ODS_Todos_2014_a_2020!P1480+ODS_Todos_2014_a_2020!P1509+ODS_Todos_2014_a_2020!P1538+ODS_Todos_2014_a_2020!P1567+ODS_Todos_2014_a_2020!P1596+ODS_Todos_2014_a_2020!P2240)/AG20</f>
        <v>3.0227386164861572</v>
      </c>
      <c r="AF20">
        <v>9</v>
      </c>
      <c r="AG20">
        <v>9</v>
      </c>
      <c r="AH20">
        <f>(ODS_Todos_2014_a_2020!S1626+ODS_Todos_2014_a_2020!S1655+ODS_Todos_2014_a_2020!S1684+ODS_Todos_2014_a_2020!S1713+ODS_Todos_2014_a_2020!S1742+ODS_Todos_2014_a_2020!S1771+ODS_Todos_2014_a_2020!S2153)/AJ20</f>
        <v>34.17994927888531</v>
      </c>
      <c r="AI20">
        <f>(ODS_Todos_2014_a_2020!P1626+ODS_Todos_2014_a_2020!P1655+ODS_Todos_2014_a_2020!P1684+ODS_Todos_2014_a_2020!P1713+ODS_Todos_2014_a_2020!P1742+ODS_Todos_2014_a_2020!P1771+ODS_Todos_2014_a_2020!P2153)/AK20</f>
        <v>-0.56982313899075643</v>
      </c>
      <c r="AJ20">
        <v>7</v>
      </c>
      <c r="AK20">
        <v>7</v>
      </c>
      <c r="AL20">
        <f>(ODS_Todos_2014_a_2020!S1801+ODS_Todos_2014_a_2020!S1830+ODS_Todos_2014_a_2020!S1859+ODS_Todos_2014_a_2020!S1888+ODS_Todos_2014_a_2020!S1917+ODS_Todos_2014_a_2020!S1946)/AN20</f>
        <v>24.681003889071093</v>
      </c>
      <c r="AM20">
        <f>(ODS_Todos_2014_a_2020!P1801+ODS_Todos_2014_a_2020!P1830+ODS_Todos_2014_a_2020!P1859+ODS_Todos_2014_a_2020!P1888+ODS_Todos_2014_a_2020!P1917+ODS_Todos_2014_a_2020!P1946)/AO20</f>
        <v>-7.687629166634273E-2</v>
      </c>
      <c r="AN20">
        <v>6</v>
      </c>
      <c r="AO20">
        <v>6</v>
      </c>
      <c r="AP20">
        <f>(ODS_Todos_2014_a_2020!S110+ODS_Todos_2014_a_2020!S1217+ODS_Todos_2014_a_2020!S1742+ODS_Todos_2014_a_2020!S1976+ODS_Todos_2014_a_2020!S2005+ODS_Todos_2014_a_2020!S2034+ODS_Todos_2014_a_2020!S2063+ODS_Todos_2014_a_2020!S2121+ODS_Todos_2014_a_2020!S2811)/AR20</f>
        <v>54.275200316945096</v>
      </c>
      <c r="AQ20">
        <f>(ODS_Todos_2014_a_2020!P110+ODS_Todos_2014_a_2020!P1217+ODS_Todos_2014_a_2020!P1742+ODS_Todos_2014_a_2020!P1976+ODS_Todos_2014_a_2020!P2005+ODS_Todos_2014_a_2020!P2034+ODS_Todos_2014_a_2020!P2063+ODS_Todos_2014_a_2020!P2121+ODS_Todos_2014_a_2020!P2811)/AS20</f>
        <v>3.0061249999718358</v>
      </c>
      <c r="AR20">
        <v>9</v>
      </c>
      <c r="AS20">
        <v>9</v>
      </c>
      <c r="AT20">
        <f>(ODS_Todos_2014_a_2020!S1421+ODS_Todos_2014_a_2020!S2153+ODS_Todos_2014_a_2020!S2182+ODS_Todos_2014_a_2020!S2240+ODS_Todos_2014_a_2020!S2269+ODS_Todos_2014_a_2020!S2327)/AV20</f>
        <v>35.093992369781496</v>
      </c>
      <c r="AU20">
        <f>(ODS_Todos_2014_a_2020!P1421+ODS_Todos_2014_a_2020!P2153+ODS_Todos_2014_a_2020!P2182+ODS_Todos_2014_a_2020!P2240+ODS_Todos_2014_a_2020!P2269+ODS_Todos_2014_a_2020!P2327)/AW20</f>
        <v>1.0044493555094587</v>
      </c>
      <c r="AV20">
        <v>6</v>
      </c>
      <c r="AW20">
        <v>6</v>
      </c>
      <c r="AX20">
        <f>(ODS_Todos_2014_a_2020!S1247+ODS_Todos_2014_a_2020!S2388+ODS_Todos_2014_a_2020!S2417+ODS_Todos_2014_a_2020!S2479)/AZ20</f>
        <v>61.686077877861294</v>
      </c>
      <c r="AY20">
        <f>(ODS_Todos_2014_a_2020!P1247+ODS_Todos_2014_a_2020!P2388+ODS_Todos_2014_a_2020!P2417+ODS_Todos_2014_a_2020!P2479)/BA20</f>
        <v>0.35534017739747337</v>
      </c>
      <c r="AZ20">
        <v>4</v>
      </c>
      <c r="BA20">
        <v>4</v>
      </c>
    </row>
    <row r="21" spans="1:53" x14ac:dyDescent="0.25">
      <c r="A21" s="8" t="s">
        <v>20</v>
      </c>
      <c r="B21">
        <f>(ODS_Todos_2014_a_2020!S24+ODS_Todos_2014_a_2020!S82+ODS_Todos_2014_a_2020!S111+ODS_Todos_2014_a_2020!S140+ODS_Todos_2014_a_2020!S169+ODS_Todos_2014_a_2020!S198+ODS_Todos_2014_a_2020!S490+ODS_Todos_2014_a_2020!S1189+ODS_Todos_2014_a_2020!S1364+ODS_Todos_2014_a_2020!S2064)/D21</f>
        <v>51.855975755638291</v>
      </c>
      <c r="C21" s="21">
        <f>(ODS_Todos_2014_a_2020!P24+ODS_Todos_2014_a_2020!P82+ODS_Todos_2014_a_2020!P111+ODS_Todos_2014_a_2020!P140+ODS_Todos_2014_a_2020!P169+ODS_Todos_2014_a_2020!P198+ODS_Todos_2014_a_2020!P490+ODS_Todos_2014_a_2020!P1189+ODS_Todos_2014_a_2020!P1364+ODS_Todos_2014_a_2020!P2064)/10</f>
        <v>3.0131337052280691</v>
      </c>
      <c r="D21" s="18">
        <v>10</v>
      </c>
      <c r="E21" s="18">
        <v>10</v>
      </c>
      <c r="F21">
        <f>(ODS_Todos_2014_a_2020!S257+ODS_Todos_2014_a_2020!S286+ODS_Todos_2014_a_2020!S315+ODS_Todos_2014_a_2020!S344+ODS_Todos_2014_a_2020!S373+ODS_Todos_2014_a_2020!S402+ODS_Todos_2014_a_2020!S1160)/I21</f>
        <v>48.429407344951983</v>
      </c>
      <c r="G21">
        <f>(ODS_Todos_2014_a_2020!P257+ODS_Todos_2014_a_2020!P286+ODS_Todos_2014_a_2020!P315+ODS_Todos_2014_a_2020!P344+ODS_Todos_2014_a_2020!P373+ODS_Todos_2014_a_2020!P402+ODS_Todos_2014_a_2020!P1160)/IndicadoresGlobais!I21</f>
        <v>2.6877662808381264</v>
      </c>
      <c r="H21">
        <v>7</v>
      </c>
      <c r="I21">
        <f t="shared" si="0"/>
        <v>6</v>
      </c>
      <c r="J21">
        <f>(ODS_Todos_2014_a_2020!S402+ODS_Todos_2014_a_2020!S432+ODS_Todos_2014_a_2020!S461+ODS_Todos_2014_a_2020!S490+ODS_Todos_2014_a_2020!S519+ODS_Todos_2014_a_2020!S548+ODS_Todos_2014_a_2020!S577+ODS_Todos_2014_a_2020!S1452+ODS_Todos_2014_a_2020!S1977+ODS_Todos_2014_a_2020!S2006+ODS_Todos_2014_a_2020!S2122)/L21</f>
        <v>41.823852872892878</v>
      </c>
      <c r="K21">
        <f>(ODS_Todos_2014_a_2020!P402+ODS_Todos_2014_a_2020!P432+ODS_Todos_2014_a_2020!P461+ODS_Todos_2014_a_2020!P490+ODS_Todos_2014_a_2020!P519+ODS_Todos_2014_a_2020!P548+ODS_Todos_2014_a_2020!P577+ODS_Todos_2014_a_2020!P1452+ODS_Todos_2014_a_2020!P1977+ODS_Todos_2014_a_2020!P2006+ODS_Todos_2014_a_2020!P2122)/M21</f>
        <v>3.4495075041050289</v>
      </c>
      <c r="L21">
        <v>11</v>
      </c>
      <c r="M21">
        <v>11</v>
      </c>
      <c r="N21">
        <f>(ODS_Todos_2014_a_2020!S607+ODS_Todos_2014_a_2020!S694+ODS_Todos_2014_a_2020!S723+ODS_Todos_2014_a_2020!S752+ODS_Todos_2014_a_2020!S781+ODS_Todos_2014_a_2020!S810)/IndicadoresGlobais!P21</f>
        <v>79.510240504056483</v>
      </c>
      <c r="O21">
        <f>(ODS_Todos_2014_a_2020!P607+ODS_Todos_2014_a_2020!P694+ODS_Todos_2014_a_2020!P723+ODS_Todos_2014_a_2020!P752+ODS_Todos_2014_a_2020!P781+ODS_Todos_2014_a_2020!P810)/IndicadoresGlobais!Q21</f>
        <v>0.96027014973153568</v>
      </c>
      <c r="P21">
        <v>6</v>
      </c>
      <c r="Q21">
        <v>6</v>
      </c>
      <c r="R21">
        <f>(ODS_Todos_2014_a_2020!S840+ODS_Todos_2014_a_2020!S869+ODS_Todos_2014_a_2020!S927+ODS_Todos_2014_a_2020!S956+ODS_Todos_2014_a_2020!S985+ODS_Todos_2014_a_2020!S1014+ODS_Todos_2014_a_2020!S1043)/T21</f>
        <v>56.617633525887818</v>
      </c>
      <c r="S21">
        <f>(ODS_Todos_2014_a_2020!P840+ODS_Todos_2014_a_2020!P869+ODS_Todos_2014_a_2020!P927+ODS_Todos_2014_a_2020!P956+ODS_Todos_2014_a_2020!P985+ODS_Todos_2014_a_2020!P1014+ODS_Todos_2014_a_2020!P1043)/U21</f>
        <v>2.0303535290864962</v>
      </c>
      <c r="T21">
        <v>7</v>
      </c>
      <c r="U21">
        <v>7</v>
      </c>
      <c r="V21">
        <f>(ODS_Todos_2014_a_2020!S1189+ODS_Todos_2014_a_2020!S1218+ODS_Todos_2014_a_2020!S2512)/X21</f>
        <v>79.042613988870755</v>
      </c>
      <c r="W21">
        <f>(ODS_Todos_2014_a_2020!P1189+ODS_Todos_2014_a_2020!P1218+ODS_Todos_2014_a_2020!P2512)/Y21</f>
        <v>4.480106339116845</v>
      </c>
      <c r="X21">
        <v>3</v>
      </c>
      <c r="Y21">
        <v>3</v>
      </c>
      <c r="Z21">
        <f>(ODS_Todos_2014_a_2020!S1248+ODS_Todos_2014_a_2020!S1277+ODS_Todos_2014_a_2020!S1306+ODS_Todos_2014_a_2020!S1335+ODS_Todos_2014_a_2020!S1364+ODS_Todos_2014_a_2020!S1422+ODS_Todos_2014_a_2020!S2418)/AB21</f>
        <v>37.227675720175156</v>
      </c>
      <c r="AA21">
        <f>(ODS_Todos_2014_a_2020!P1248+ODS_Todos_2014_a_2020!P1277+ODS_Todos_2014_a_2020!P1306+ODS_Todos_2014_a_2020!P1335+ODS_Todos_2014_a_2020!P1364+ODS_Todos_2014_a_2020!P1422+ODS_Todos_2014_a_2020!P2418)/AC21</f>
        <v>0.43689895921102778</v>
      </c>
      <c r="AB21">
        <v>7</v>
      </c>
      <c r="AC21">
        <v>7</v>
      </c>
      <c r="AD21">
        <f>(ODS_Todos_2014_a_2020!S199+ODS_Todos_2014_a_2020!S927+ODS_Todos_2014_a_2020!S1452+ODS_Todos_2014_a_2020!S1481+ODS_Todos_2014_a_2020!S1510+ODS_Todos_2014_a_2020!S1539+ODS_Todos_2014_a_2020!S1568+ODS_Todos_2014_a_2020!S1597+ODS_Todos_2014_a_2020!S2241)/AF21</f>
        <v>52.331371838170575</v>
      </c>
      <c r="AE21">
        <f>(ODS_Todos_2014_a_2020!P199+ODS_Todos_2014_a_2020!P927+ODS_Todos_2014_a_2020!P1452+ODS_Todos_2014_a_2020!P1481+ODS_Todos_2014_a_2020!P1510+ODS_Todos_2014_a_2020!P1539+ODS_Todos_2014_a_2020!P1568+ODS_Todos_2014_a_2020!P1597+ODS_Todos_2014_a_2020!P2241)/AG21</f>
        <v>1.4485815375379119</v>
      </c>
      <c r="AF21">
        <v>9</v>
      </c>
      <c r="AG21">
        <v>9</v>
      </c>
      <c r="AH21">
        <f>(ODS_Todos_2014_a_2020!S1627+ODS_Todos_2014_a_2020!S1656+ODS_Todos_2014_a_2020!S1685+ODS_Todos_2014_a_2020!S1714+ODS_Todos_2014_a_2020!S1743+ODS_Todos_2014_a_2020!S1772+ODS_Todos_2014_a_2020!S2154)/AJ21</f>
        <v>31.949478438067786</v>
      </c>
      <c r="AI21">
        <f>(ODS_Todos_2014_a_2020!P1627+ODS_Todos_2014_a_2020!P1656+ODS_Todos_2014_a_2020!P1685+ODS_Todos_2014_a_2020!P1714+ODS_Todos_2014_a_2020!P1743+ODS_Todos_2014_a_2020!P1772+ODS_Todos_2014_a_2020!P2154)/AK21</f>
        <v>2.5912585620653497</v>
      </c>
      <c r="AJ21">
        <v>7</v>
      </c>
      <c r="AK21">
        <v>7</v>
      </c>
      <c r="AL21">
        <f>(ODS_Todos_2014_a_2020!S1802+ODS_Todos_2014_a_2020!S1831+ODS_Todos_2014_a_2020!S1860+ODS_Todos_2014_a_2020!S1889+ODS_Todos_2014_a_2020!S1918+ODS_Todos_2014_a_2020!S1947)/AN21</f>
        <v>33.11902208436473</v>
      </c>
      <c r="AM21">
        <f>(ODS_Todos_2014_a_2020!P1802+ODS_Todos_2014_a_2020!P1831+ODS_Todos_2014_a_2020!P1860+ODS_Todos_2014_a_2020!P1889+ODS_Todos_2014_a_2020!P1918+ODS_Todos_2014_a_2020!P1947)/AO21</f>
        <v>1.5255268462491796</v>
      </c>
      <c r="AN21">
        <v>6</v>
      </c>
      <c r="AO21">
        <v>6</v>
      </c>
      <c r="AP21">
        <f>(ODS_Todos_2014_a_2020!S111+ODS_Todos_2014_a_2020!S1218+ODS_Todos_2014_a_2020!S1743+ODS_Todos_2014_a_2020!S1977+ODS_Todos_2014_a_2020!S2006+ODS_Todos_2014_a_2020!S2035+ODS_Todos_2014_a_2020!S2064+ODS_Todos_2014_a_2020!S2122+ODS_Todos_2014_a_2020!S2812)/AR21</f>
        <v>57.982540824093768</v>
      </c>
      <c r="AQ21">
        <f>(ODS_Todos_2014_a_2020!P111+ODS_Todos_2014_a_2020!P1218+ODS_Todos_2014_a_2020!P1743+ODS_Todos_2014_a_2020!P1977+ODS_Todos_2014_a_2020!P2006+ODS_Todos_2014_a_2020!P2035+ODS_Todos_2014_a_2020!P2064+ODS_Todos_2014_a_2020!P2122+ODS_Todos_2014_a_2020!P2812)/AS21</f>
        <v>4.6986640998552662</v>
      </c>
      <c r="AR21">
        <v>9</v>
      </c>
      <c r="AS21">
        <v>9</v>
      </c>
      <c r="AT21">
        <f>(ODS_Todos_2014_a_2020!S1422+ODS_Todos_2014_a_2020!S2154+ODS_Todos_2014_a_2020!S2183+ODS_Todos_2014_a_2020!S2241+ODS_Todos_2014_a_2020!S2270+ODS_Todos_2014_a_2020!S2328)/AV21</f>
        <v>43.064591851182485</v>
      </c>
      <c r="AU21">
        <f>(ODS_Todos_2014_a_2020!P1422+ODS_Todos_2014_a_2020!P2154+ODS_Todos_2014_a_2020!P2183+ODS_Todos_2014_a_2020!P2241+ODS_Todos_2014_a_2020!P2270+ODS_Todos_2014_a_2020!P2328)/AW21</f>
        <v>2.2015156187859026</v>
      </c>
      <c r="AV21">
        <v>6</v>
      </c>
      <c r="AW21">
        <v>6</v>
      </c>
      <c r="AX21">
        <f>(ODS_Todos_2014_a_2020!S1248+ODS_Todos_2014_a_2020!S2389+ODS_Todos_2014_a_2020!S2418+ODS_Todos_2014_a_2020!S2480)/AZ21</f>
        <v>50.06992484576223</v>
      </c>
      <c r="AY21">
        <f>(ODS_Todos_2014_a_2020!P1248+ODS_Todos_2014_a_2020!P2389+ODS_Todos_2014_a_2020!P2418+ODS_Todos_2014_a_2020!P2480)/BA21</f>
        <v>-1.062156356561067</v>
      </c>
      <c r="AZ21">
        <v>4</v>
      </c>
      <c r="BA21">
        <v>4</v>
      </c>
    </row>
    <row r="22" spans="1:53" x14ac:dyDescent="0.25">
      <c r="A22" s="8" t="s">
        <v>21</v>
      </c>
      <c r="B22">
        <f>(ODS_Todos_2014_a_2020!S25+ODS_Todos_2014_a_2020!S83+ODS_Todos_2014_a_2020!S112+ODS_Todos_2014_a_2020!S141+ODS_Todos_2014_a_2020!S170+ODS_Todos_2014_a_2020!S199+ODS_Todos_2014_a_2020!S491+ODS_Todos_2014_a_2020!S1190+ODS_Todos_2014_a_2020!S1365+ODS_Todos_2014_a_2020!S2065)/D22</f>
        <v>74.357844758372565</v>
      </c>
      <c r="C22" s="21">
        <f>(ODS_Todos_2014_a_2020!P25+ODS_Todos_2014_a_2020!P83+ODS_Todos_2014_a_2020!P112+ODS_Todos_2014_a_2020!P141+ODS_Todos_2014_a_2020!P170+ODS_Todos_2014_a_2020!P199+ODS_Todos_2014_a_2020!P491+ODS_Todos_2014_a_2020!P1190+ODS_Todos_2014_a_2020!P1365+ODS_Todos_2014_a_2020!P2065)/10</f>
        <v>-2.2250546262256359</v>
      </c>
      <c r="D22" s="18">
        <v>10</v>
      </c>
      <c r="E22" s="18">
        <v>10</v>
      </c>
      <c r="F22">
        <f>(ODS_Todos_2014_a_2020!S258+ODS_Todos_2014_a_2020!S287+ODS_Todos_2014_a_2020!S316+ODS_Todos_2014_a_2020!S345+ODS_Todos_2014_a_2020!S374+ODS_Todos_2014_a_2020!S403+ODS_Todos_2014_a_2020!S1161)/I22</f>
        <v>45.167512066280487</v>
      </c>
      <c r="G22">
        <f>(ODS_Todos_2014_a_2020!P258+ODS_Todos_2014_a_2020!P287+ODS_Todos_2014_a_2020!P316+ODS_Todos_2014_a_2020!P345+ODS_Todos_2014_a_2020!P374+ODS_Todos_2014_a_2020!P403+ODS_Todos_2014_a_2020!P1161)/IndicadoresGlobais!I22</f>
        <v>1.7153427446191143</v>
      </c>
      <c r="H22">
        <v>7</v>
      </c>
      <c r="I22">
        <f t="shared" si="0"/>
        <v>6</v>
      </c>
      <c r="J22">
        <f>(ODS_Todos_2014_a_2020!S403+ODS_Todos_2014_a_2020!S433+ODS_Todos_2014_a_2020!S462+ODS_Todos_2014_a_2020!S491+ODS_Todos_2014_a_2020!S520+ODS_Todos_2014_a_2020!S549+ODS_Todos_2014_a_2020!S578+ODS_Todos_2014_a_2020!S1453+ODS_Todos_2014_a_2020!S1978+ODS_Todos_2014_a_2020!S2007+ODS_Todos_2014_a_2020!S2123)/L22</f>
        <v>68.683760220327628</v>
      </c>
      <c r="K22">
        <f>(ODS_Todos_2014_a_2020!P403+ODS_Todos_2014_a_2020!P433+ODS_Todos_2014_a_2020!P462+ODS_Todos_2014_a_2020!P491+ODS_Todos_2014_a_2020!P520+ODS_Todos_2014_a_2020!P549+ODS_Todos_2014_a_2020!P578+ODS_Todos_2014_a_2020!P1453+ODS_Todos_2014_a_2020!P1978+ODS_Todos_2014_a_2020!P2007+ODS_Todos_2014_a_2020!P2123)/M22</f>
        <v>1.3530288119970733</v>
      </c>
      <c r="L22">
        <v>11</v>
      </c>
      <c r="M22">
        <v>11</v>
      </c>
      <c r="N22">
        <f>(ODS_Todos_2014_a_2020!S608+ODS_Todos_2014_a_2020!S695+ODS_Todos_2014_a_2020!S724+ODS_Todos_2014_a_2020!S753+ODS_Todos_2014_a_2020!S782+ODS_Todos_2014_a_2020!S811)/IndicadoresGlobais!P22</f>
        <v>89.040546273135718</v>
      </c>
      <c r="O22">
        <f>(ODS_Todos_2014_a_2020!P608+ODS_Todos_2014_a_2020!P695+ODS_Todos_2014_a_2020!P724+ODS_Todos_2014_a_2020!P753+ODS_Todos_2014_a_2020!P782+ODS_Todos_2014_a_2020!P811)/IndicadoresGlobais!Q22</f>
        <v>-0.59491634163525409</v>
      </c>
      <c r="P22">
        <v>6</v>
      </c>
      <c r="Q22">
        <v>6</v>
      </c>
      <c r="R22">
        <f>(ODS_Todos_2014_a_2020!S841+ODS_Todos_2014_a_2020!S870+ODS_Todos_2014_a_2020!S928+ODS_Todos_2014_a_2020!S957+ODS_Todos_2014_a_2020!S986+ODS_Todos_2014_a_2020!S1015+ODS_Todos_2014_a_2020!S1044)/T22</f>
        <v>52.212475704446447</v>
      </c>
      <c r="S22">
        <f>(ODS_Todos_2014_a_2020!P841+ODS_Todos_2014_a_2020!P870+ODS_Todos_2014_a_2020!P928+ODS_Todos_2014_a_2020!P957+ODS_Todos_2014_a_2020!P986+ODS_Todos_2014_a_2020!P1015+ODS_Todos_2014_a_2020!P1044)/U22</f>
        <v>3.2590925871263083</v>
      </c>
      <c r="T22">
        <v>7</v>
      </c>
      <c r="U22">
        <v>7</v>
      </c>
      <c r="V22">
        <f>(ODS_Todos_2014_a_2020!S1190+ODS_Todos_2014_a_2020!S2513)/X22</f>
        <v>57.954355807743653</v>
      </c>
      <c r="W22">
        <f>(ODS_Todos_2014_a_2020!P1190+ODS_Todos_2014_a_2020!P2513)/Y22</f>
        <v>-5</v>
      </c>
      <c r="X22">
        <v>2</v>
      </c>
      <c r="Y22">
        <v>2</v>
      </c>
      <c r="Z22">
        <f>(ODS_Todos_2014_a_2020!S1249+ODS_Todos_2014_a_2020!S1278+ODS_Todos_2014_a_2020!S1307+ODS_Todos_2014_a_2020!S1336+ODS_Todos_2014_a_2020!S1365+ODS_Todos_2014_a_2020!S1423+ODS_Todos_2014_a_2020!S2419)/AB22</f>
        <v>42.641272594183427</v>
      </c>
      <c r="AA22">
        <f>(ODS_Todos_2014_a_2020!P1249+ODS_Todos_2014_a_2020!P1278+ODS_Todos_2014_a_2020!P1307+ODS_Todos_2014_a_2020!P1336+ODS_Todos_2014_a_2020!P1365+ODS_Todos_2014_a_2020!P1423+ODS_Todos_2014_a_2020!P2419)/AC22</f>
        <v>1.6557892850711977</v>
      </c>
      <c r="AB22">
        <v>7</v>
      </c>
      <c r="AC22">
        <v>7</v>
      </c>
      <c r="AD22">
        <f>(ODS_Todos_2014_a_2020!S200+ODS_Todos_2014_a_2020!S928+ODS_Todos_2014_a_2020!S1453+ODS_Todos_2014_a_2020!S1511+ODS_Todos_2014_a_2020!S1540+ODS_Todos_2014_a_2020!S1569+ODS_Todos_2014_a_2020!S1598+ODS_Todos_2014_a_2020!S2242)/AF22</f>
        <v>63.18661933555606</v>
      </c>
      <c r="AE22">
        <f>(ODS_Todos_2014_a_2020!P200+ODS_Todos_2014_a_2020!P928+ODS_Todos_2014_a_2020!P1453+ODS_Todos_2014_a_2020!P1511+ODS_Todos_2014_a_2020!P1540+ODS_Todos_2014_a_2020!P1569+ODS_Todos_2014_a_2020!P1598+ODS_Todos_2014_a_2020!P2242)/AG22</f>
        <v>-0.5914753395419442</v>
      </c>
      <c r="AF22">
        <v>8</v>
      </c>
      <c r="AG22">
        <v>8</v>
      </c>
      <c r="AH22">
        <f>(ODS_Todos_2014_a_2020!S1628+ODS_Todos_2014_a_2020!S1657+ODS_Todos_2014_a_2020!S1686+ODS_Todos_2014_a_2020!S1715+ODS_Todos_2014_a_2020!S1744+ODS_Todos_2014_a_2020!S1773+ODS_Todos_2014_a_2020!S2155)/AJ22</f>
        <v>55.148567539343091</v>
      </c>
      <c r="AI22">
        <f>(ODS_Todos_2014_a_2020!P1628+ODS_Todos_2014_a_2020!P1657+ODS_Todos_2014_a_2020!P1686+ODS_Todos_2014_a_2020!P1715+ODS_Todos_2014_a_2020!P1744+ODS_Todos_2014_a_2020!P1773+ODS_Todos_2014_a_2020!P2155)/AK22</f>
        <v>-0.69693960444136949</v>
      </c>
      <c r="AJ22">
        <v>7</v>
      </c>
      <c r="AK22">
        <v>7</v>
      </c>
      <c r="AL22">
        <f>(ODS_Todos_2014_a_2020!S1803+ODS_Todos_2014_a_2020!S1832+ODS_Todos_2014_a_2020!S1861+ODS_Todos_2014_a_2020!S1890+ODS_Todos_2014_a_2020!S1948)/AN22</f>
        <v>57.084222445778586</v>
      </c>
      <c r="AM22">
        <f>(ODS_Todos_2014_a_2020!P1803+ODS_Todos_2014_a_2020!P1832+ODS_Todos_2014_a_2020!P1861+ODS_Todos_2014_a_2020!P1890+ODS_Todos_2014_a_2020!P1948)/AO22</f>
        <v>0.79405429332378719</v>
      </c>
      <c r="AN22">
        <v>5</v>
      </c>
      <c r="AO22">
        <v>5</v>
      </c>
      <c r="AP22">
        <f>(ODS_Todos_2014_a_2020!S112+ODS_Todos_2014_a_2020!S1744+ODS_Todos_2014_a_2020!S1978+ODS_Todos_2014_a_2020!S2007+ODS_Todos_2014_a_2020!S2036+ODS_Todos_2014_a_2020!S2065+ODS_Todos_2014_a_2020!S2123+ODS_Todos_2014_a_2020!S2813)/AR22</f>
        <v>60.543504113442147</v>
      </c>
      <c r="AQ22">
        <f>(ODS_Todos_2014_a_2020!P112+ODS_Todos_2014_a_2020!P1744+ODS_Todos_2014_a_2020!P1978+ODS_Todos_2014_a_2020!P2007+ODS_Todos_2014_a_2020!P2036+ODS_Todos_2014_a_2020!P2065+ODS_Todos_2014_a_2020!P2123+ODS_Todos_2014_a_2020!P2813)/AS22</f>
        <v>0.82504039883019953</v>
      </c>
      <c r="AR22">
        <v>8</v>
      </c>
      <c r="AS22">
        <v>8</v>
      </c>
      <c r="AT22">
        <f>(ODS_Todos_2014_a_2020!S1423+ODS_Todos_2014_a_2020!S2155+ODS_Todos_2014_a_2020!S2184+ODS_Todos_2014_a_2020!S2242+ODS_Todos_2014_a_2020!S2271+ODS_Todos_2014_a_2020!S2329)/AV22</f>
        <v>36.913349722078088</v>
      </c>
      <c r="AU22">
        <f>(ODS_Todos_2014_a_2020!P1423+ODS_Todos_2014_a_2020!P2155+ODS_Todos_2014_a_2020!P2184+ODS_Todos_2014_a_2020!P2242+ODS_Todos_2014_a_2020!P2271+ODS_Todos_2014_a_2020!P2329)/AW22</f>
        <v>0.32598382314564539</v>
      </c>
      <c r="AV22">
        <v>6</v>
      </c>
      <c r="AW22">
        <v>6</v>
      </c>
      <c r="AX22">
        <f>(ODS_Todos_2014_a_2020!S1249+ODS_Todos_2014_a_2020!S2390+ODS_Todos_2014_a_2020!S2419+ODS_Todos_2014_a_2020!S2481)/AZ22</f>
        <v>14.493950741166772</v>
      </c>
      <c r="AY22">
        <f>(ODS_Todos_2014_a_2020!P1249+ODS_Todos_2014_a_2020!P2390+ODS_Todos_2014_a_2020!P2419+ODS_Todos_2014_a_2020!P2481)/BA22</f>
        <v>5</v>
      </c>
      <c r="AZ22">
        <v>4</v>
      </c>
      <c r="BA22">
        <v>4</v>
      </c>
    </row>
    <row r="23" spans="1:53" x14ac:dyDescent="0.25">
      <c r="A23" s="8" t="s">
        <v>22</v>
      </c>
      <c r="B23">
        <f>(ODS_Todos_2014_a_2020!S26+ODS_Todos_2014_a_2020!S84+ODS_Todos_2014_a_2020!S113+ODS_Todos_2014_a_2020!S142+ODS_Todos_2014_a_2020!S171+ODS_Todos_2014_a_2020!S200+ODS_Todos_2014_a_2020!S492+ODS_Todos_2014_a_2020!S1191+ODS_Todos_2014_a_2020!S1366+ODS_Todos_2014_a_2020!S2066)/D23</f>
        <v>72.682529760401678</v>
      </c>
      <c r="C23" s="21">
        <f>(ODS_Todos_2014_a_2020!P26+ODS_Todos_2014_a_2020!P84+ODS_Todos_2014_a_2020!P113+ODS_Todos_2014_a_2020!P142+ODS_Todos_2014_a_2020!P171+ODS_Todos_2014_a_2020!P200+ODS_Todos_2014_a_2020!P492+ODS_Todos_2014_a_2020!P1191+ODS_Todos_2014_a_2020!P1366+ODS_Todos_2014_a_2020!P2066)/10</f>
        <v>2.9882993641434652</v>
      </c>
      <c r="D23" s="18">
        <v>10</v>
      </c>
      <c r="E23" s="18">
        <v>10</v>
      </c>
      <c r="F23">
        <f>(ODS_Todos_2014_a_2020!S259+ODS_Todos_2014_a_2020!S288+ODS_Todos_2014_a_2020!S317+ODS_Todos_2014_a_2020!S346+ODS_Todos_2014_a_2020!S375+ODS_Todos_2014_a_2020!S404+ODS_Todos_2014_a_2020!S1162)/I23</f>
        <v>14.172400931586404</v>
      </c>
      <c r="G23">
        <f>(ODS_Todos_2014_a_2020!P259+ODS_Todos_2014_a_2020!P288+ODS_Todos_2014_a_2020!P317+ODS_Todos_2014_a_2020!P346+ODS_Todos_2014_a_2020!P375+ODS_Todos_2014_a_2020!P404+ODS_Todos_2014_a_2020!P1162)/IndicadoresGlobais!I23</f>
        <v>3.0898157755867226</v>
      </c>
      <c r="H23">
        <v>8</v>
      </c>
      <c r="I23">
        <f t="shared" si="0"/>
        <v>7</v>
      </c>
      <c r="J23">
        <f>(ODS_Todos_2014_a_2020!S404+ODS_Todos_2014_a_2020!S434+ODS_Todos_2014_a_2020!S463+ODS_Todos_2014_a_2020!S521+ODS_Todos_2014_a_2020!S550+ODS_Todos_2014_a_2020!S579+ODS_Todos_2014_a_2020!S1454+ODS_Todos_2014_a_2020!S2008+ODS_Todos_2014_a_2020!S2124)/L23</f>
        <v>62.601313474640882</v>
      </c>
      <c r="K23">
        <f>(ODS_Todos_2014_a_2020!P404+ODS_Todos_2014_a_2020!P434+ODS_Todos_2014_a_2020!P463+ODS_Todos_2014_a_2020!P521+ODS_Todos_2014_a_2020!P550+ODS_Todos_2014_a_2020!P579+ODS_Todos_2014_a_2020!P1454+ODS_Todos_2014_a_2020!P2008+ODS_Todos_2014_a_2020!P2124)/M23</f>
        <v>1.3424718554959323</v>
      </c>
      <c r="L23">
        <v>9</v>
      </c>
      <c r="M23">
        <v>9</v>
      </c>
      <c r="N23">
        <f>(ODS_Todos_2014_a_2020!S609+ODS_Todos_2014_a_2020!S696+ODS_Todos_2014_a_2020!S725+ODS_Todos_2014_a_2020!S754+ODS_Todos_2014_a_2020!S783+ODS_Todos_2014_a_2020!S812)/IndicadoresGlobais!P23</f>
        <v>64.002634203000881</v>
      </c>
      <c r="O23">
        <f>(ODS_Todos_2014_a_2020!P609+ODS_Todos_2014_a_2020!P696+ODS_Todos_2014_a_2020!P725+ODS_Todos_2014_a_2020!P754+ODS_Todos_2014_a_2020!P783+ODS_Todos_2014_a_2020!P812)/IndicadoresGlobais!Q23</f>
        <v>1.7721920751444078</v>
      </c>
      <c r="P23">
        <v>6</v>
      </c>
      <c r="Q23">
        <v>6</v>
      </c>
      <c r="R23">
        <f>(ODS_Todos_2014_a_2020!S842+ODS_Todos_2014_a_2020!S871+ODS_Todos_2014_a_2020!S929+ODS_Todos_2014_a_2020!S958+ODS_Todos_2014_a_2020!S987+ODS_Todos_2014_a_2020!S1016+ODS_Todos_2014_a_2020!S1045)/T23</f>
        <v>16.612330698330137</v>
      </c>
      <c r="S23">
        <f>(ODS_Todos_2014_a_2020!P842+ODS_Todos_2014_a_2020!P871+ODS_Todos_2014_a_2020!P929+ODS_Todos_2014_a_2020!P958+ODS_Todos_2014_a_2020!P987+ODS_Todos_2014_a_2020!P1016+ODS_Todos_2014_a_2020!P1045)/U23</f>
        <v>0.28163322222237014</v>
      </c>
      <c r="T23">
        <v>7</v>
      </c>
      <c r="U23">
        <v>7</v>
      </c>
      <c r="V23">
        <f>(ODS_Todos_2014_a_2020!S1162+ODS_Todos_2014_a_2020!S1220+ODS_Todos_2014_a_2020!S2514)/X23</f>
        <v>16.500572441088398</v>
      </c>
      <c r="W23">
        <f>(ODS_Todos_2014_a_2020!P1162+ODS_Todos_2014_a_2020!P1220+ODS_Todos_2014_a_2020!P2514)/Y23</f>
        <v>-0.38690946550825239</v>
      </c>
      <c r="X23">
        <v>3</v>
      </c>
      <c r="Y23">
        <v>3</v>
      </c>
      <c r="Z23">
        <f>(ODS_Todos_2014_a_2020!S1250+ODS_Todos_2014_a_2020!S1279+ODS_Todos_2014_a_2020!S1308+ODS_Todos_2014_a_2020!S1337+ODS_Todos_2014_a_2020!S1366+ODS_Todos_2014_a_2020!S1424+ODS_Todos_2014_a_2020!S2420)/AB23</f>
        <v>54.531271585575283</v>
      </c>
      <c r="AA23">
        <f>(ODS_Todos_2014_a_2020!P1250+ODS_Todos_2014_a_2020!P1279+ODS_Todos_2014_a_2020!P1308+ODS_Todos_2014_a_2020!P1337+ODS_Todos_2014_a_2020!P1366+ODS_Todos_2014_a_2020!P1424+ODS_Todos_2014_a_2020!P2420)/AC23</f>
        <v>0.85756213438001605</v>
      </c>
      <c r="AB23">
        <v>7</v>
      </c>
      <c r="AC23">
        <v>7</v>
      </c>
      <c r="AD23">
        <f>(ODS_Todos_2014_a_2020!S201+ODS_Todos_2014_a_2020!S929+ODS_Todos_2014_a_2020!S1454+ODS_Todos_2014_a_2020!S1512+ODS_Todos_2014_a_2020!S1541+ODS_Todos_2014_a_2020!S1570+ODS_Todos_2014_a_2020!S1599+ODS_Todos_2014_a_2020!S2243)/AF23</f>
        <v>67.425784802167499</v>
      </c>
      <c r="AE23">
        <f>(ODS_Todos_2014_a_2020!P201+ODS_Todos_2014_a_2020!P929+ODS_Todos_2014_a_2020!P1454+ODS_Todos_2014_a_2020!P1512+ODS_Todos_2014_a_2020!P1541+ODS_Todos_2014_a_2020!P1570+ODS_Todos_2014_a_2020!P1599+ODS_Todos_2014_a_2020!P2243)/AG23</f>
        <v>2.2895644404365956</v>
      </c>
      <c r="AF23">
        <v>8</v>
      </c>
      <c r="AG23">
        <v>8</v>
      </c>
      <c r="AH23">
        <f>(ODS_Todos_2014_a_2020!S1629+ODS_Todos_2014_a_2020!S1658+ODS_Todos_2014_a_2020!S1687+ODS_Todos_2014_a_2020!S1745+ODS_Todos_2014_a_2020!S1774+ODS_Todos_2014_a_2020!S2156)/AJ23</f>
        <v>35.612317571535108</v>
      </c>
      <c r="AI23">
        <f>(ODS_Todos_2014_a_2020!P1629+ODS_Todos_2014_a_2020!P1658+ODS_Todos_2014_a_2020!P1687+ODS_Todos_2014_a_2020!P1745+ODS_Todos_2014_a_2020!P1774+ODS_Todos_2014_a_2020!P2156)/AK23</f>
        <v>-0.67518661227698573</v>
      </c>
      <c r="AJ23">
        <v>6</v>
      </c>
      <c r="AK23">
        <v>6</v>
      </c>
      <c r="AL23">
        <f>(ODS_Todos_2014_a_2020!S1804+ODS_Todos_2014_a_2020!S1833+ODS_Todos_2014_a_2020!S1862+ODS_Todos_2014_a_2020!S1891+ODS_Todos_2014_a_2020!S1949)/AN23</f>
        <v>55.285620503012204</v>
      </c>
      <c r="AM23">
        <f>(ODS_Todos_2014_a_2020!P1804+ODS_Todos_2014_a_2020!P1833+ODS_Todos_2014_a_2020!P1862+ODS_Todos_2014_a_2020!P1891+ODS_Todos_2014_a_2020!P1949)/AO23</f>
        <v>2.2274009974722104</v>
      </c>
      <c r="AN23">
        <v>5</v>
      </c>
      <c r="AO23">
        <v>5</v>
      </c>
      <c r="AP23">
        <f>(ODS_Todos_2014_a_2020!S113+ODS_Todos_2014_a_2020!S1220+ODS_Todos_2014_a_2020!S1745+ODS_Todos_2014_a_2020!S2008+ODS_Todos_2014_a_2020!S2037+ODS_Todos_2014_a_2020!S2066+ODS_Todos_2014_a_2020!S2124+ODS_Todos_2014_a_2020!S2814)/AR23</f>
        <v>43.462054020540258</v>
      </c>
      <c r="AQ23">
        <f>(ODS_Todos_2014_a_2020!P113+ODS_Todos_2014_a_2020!P1220+ODS_Todos_2014_a_2020!P1745+ODS_Todos_2014_a_2020!P2008+ODS_Todos_2014_a_2020!P2037+ODS_Todos_2014_a_2020!P2066+ODS_Todos_2014_a_2020!P2124+ODS_Todos_2014_a_2020!P2814)/AS23</f>
        <v>0.52474643609366467</v>
      </c>
      <c r="AR23">
        <v>8</v>
      </c>
      <c r="AS23">
        <v>8</v>
      </c>
      <c r="AT23">
        <f>(ODS_Todos_2014_a_2020!S1424+ODS_Todos_2014_a_2020!S2156+ODS_Todos_2014_a_2020!S2185+ODS_Todos_2014_a_2020!S2243+ODS_Todos_2014_a_2020!S2272+ODS_Todos_2014_a_2020!S2330)/AV23</f>
        <v>50.184656254006995</v>
      </c>
      <c r="AU23">
        <f>(ODS_Todos_2014_a_2020!P1424+ODS_Todos_2014_a_2020!P2156+ODS_Todos_2014_a_2020!P2185+ODS_Todos_2014_a_2020!P2243+ODS_Todos_2014_a_2020!P2272+ODS_Todos_2014_a_2020!P2330)/AW23</f>
        <v>0.58287634982935133</v>
      </c>
      <c r="AV23">
        <v>6</v>
      </c>
      <c r="AW23">
        <v>6</v>
      </c>
      <c r="AX23">
        <f>(ODS_Todos_2014_a_2020!S1250+ODS_Todos_2014_a_2020!S2391+ODS_Todos_2014_a_2020!S2420+ODS_Todos_2014_a_2020!S2482)/AZ23</f>
        <v>81.454921187119027</v>
      </c>
      <c r="AY23">
        <f>(ODS_Todos_2014_a_2020!P1250+ODS_Todos_2014_a_2020!P2391+ODS_Todos_2014_a_2020!P2420+ODS_Todos_2014_a_2020!P2482)/BA23</f>
        <v>0.88340578815633453</v>
      </c>
      <c r="AZ23">
        <v>4</v>
      </c>
      <c r="BA23">
        <v>4</v>
      </c>
    </row>
    <row r="24" spans="1:53" x14ac:dyDescent="0.25">
      <c r="A24" s="8" t="s">
        <v>23</v>
      </c>
      <c r="B24">
        <f>(ODS_Todos_2014_a_2020!S27+ODS_Todos_2014_a_2020!S85+ODS_Todos_2014_a_2020!S114+ODS_Todos_2014_a_2020!S143+ODS_Todos_2014_a_2020!S172+ODS_Todos_2014_a_2020!S201+ODS_Todos_2014_a_2020!S493+ODS_Todos_2014_a_2020!S1192+ODS_Todos_2014_a_2020!S1367+ODS_Todos_2014_a_2020!S2067)/D24</f>
        <v>72.906197184009827</v>
      </c>
      <c r="C24" s="21">
        <f>(ODS_Todos_2014_a_2020!P27+ODS_Todos_2014_a_2020!P85+ODS_Todos_2014_a_2020!P114+ODS_Todos_2014_a_2020!P143+ODS_Todos_2014_a_2020!P172+ODS_Todos_2014_a_2020!P201+ODS_Todos_2014_a_2020!P493+ODS_Todos_2014_a_2020!P1192+ODS_Todos_2014_a_2020!P1367+ODS_Todos_2014_a_2020!P2067)/10</f>
        <v>0.67232691931642063</v>
      </c>
      <c r="D24" s="18">
        <v>10</v>
      </c>
      <c r="E24" s="18">
        <v>10</v>
      </c>
      <c r="F24">
        <f>(ODS_Todos_2014_a_2020!S260+ODS_Todos_2014_a_2020!S289+ODS_Todos_2014_a_2020!S318+ODS_Todos_2014_a_2020!S347+ODS_Todos_2014_a_2020!S376+ODS_Todos_2014_a_2020!S405+ODS_Todos_2014_a_2020!S1163)/I24</f>
        <v>44.747156031550787</v>
      </c>
      <c r="G24">
        <f>(ODS_Todos_2014_a_2020!P260+ODS_Todos_2014_a_2020!P289+ODS_Todos_2014_a_2020!P318+ODS_Todos_2014_a_2020!P347+ODS_Todos_2014_a_2020!P376+ODS_Todos_2014_a_2020!P405+ODS_Todos_2014_a_2020!P1163)/IndicadoresGlobais!I24</f>
        <v>-1.2814755281492645</v>
      </c>
      <c r="H24">
        <v>7</v>
      </c>
      <c r="I24">
        <f t="shared" si="0"/>
        <v>6</v>
      </c>
      <c r="J24">
        <f>(ODS_Todos_2014_a_2020!S405+ODS_Todos_2014_a_2020!S435+ODS_Todos_2014_a_2020!S464+ODS_Todos_2014_a_2020!S493+ODS_Todos_2014_a_2020!S522+ODS_Todos_2014_a_2020!S551+ODS_Todos_2014_a_2020!S580+ODS_Todos_2014_a_2020!S1455+ODS_Todos_2014_a_2020!S1980+ODS_Todos_2014_a_2020!S2009+ODS_Todos_2014_a_2020!S2125)/L24</f>
        <v>74.229042072291634</v>
      </c>
      <c r="K24">
        <f>(ODS_Todos_2014_a_2020!P405+ODS_Todos_2014_a_2020!P435+ODS_Todos_2014_a_2020!P464+ODS_Todos_2014_a_2020!P493+ODS_Todos_2014_a_2020!P522+ODS_Todos_2014_a_2020!P551+ODS_Todos_2014_a_2020!P580+ODS_Todos_2014_a_2020!P1455+ODS_Todos_2014_a_2020!P1980+ODS_Todos_2014_a_2020!P2009+ODS_Todos_2014_a_2020!P2125)/M24</f>
        <v>2.7963152445068265E-2</v>
      </c>
      <c r="L24">
        <v>11</v>
      </c>
      <c r="M24">
        <v>11</v>
      </c>
      <c r="N24">
        <f>(ODS_Todos_2014_a_2020!S610+ODS_Todos_2014_a_2020!S697+ODS_Todos_2014_a_2020!S726+ODS_Todos_2014_a_2020!S755+ODS_Todos_2014_a_2020!S784+ODS_Todos_2014_a_2020!S813)/IndicadoresGlobais!P24</f>
        <v>95.440118595796818</v>
      </c>
      <c r="O24">
        <f>(ODS_Todos_2014_a_2020!P610+ODS_Todos_2014_a_2020!P697+ODS_Todos_2014_a_2020!P726+ODS_Todos_2014_a_2020!P755+ODS_Todos_2014_a_2020!P784+ODS_Todos_2014_a_2020!P813)/IndicadoresGlobais!Q24</f>
        <v>0.85835471067389513</v>
      </c>
      <c r="P24">
        <v>6</v>
      </c>
      <c r="Q24">
        <v>6</v>
      </c>
      <c r="R24">
        <f>(ODS_Todos_2014_a_2020!S843+ODS_Todos_2014_a_2020!S872+ODS_Todos_2014_a_2020!S930+ODS_Todos_2014_a_2020!S959+ODS_Todos_2014_a_2020!S988+ODS_Todos_2014_a_2020!S1017+ODS_Todos_2014_a_2020!S1046)/T24</f>
        <v>64.993007096675385</v>
      </c>
      <c r="S24">
        <f>(ODS_Todos_2014_a_2020!P843+ODS_Todos_2014_a_2020!P872+ODS_Todos_2014_a_2020!P930+ODS_Todos_2014_a_2020!P959+ODS_Todos_2014_a_2020!P988+ODS_Todos_2014_a_2020!P1017+ODS_Todos_2014_a_2020!P1046)/U24</f>
        <v>3.2518727939187584</v>
      </c>
      <c r="T24">
        <v>7</v>
      </c>
      <c r="U24">
        <v>7</v>
      </c>
      <c r="V24">
        <f>(ODS_Todos_2014_a_2020!S1221+ODS_Todos_2014_a_2020!S2515)/X24</f>
        <v>87.206361881653649</v>
      </c>
      <c r="W24">
        <f>(ODS_Todos_2014_a_2020!P1221+ODS_Todos_2014_a_2020!P2515)/Y24</f>
        <v>2.0631408851724267</v>
      </c>
      <c r="X24">
        <v>2</v>
      </c>
      <c r="Y24">
        <v>2</v>
      </c>
      <c r="Z24">
        <f>(ODS_Todos_2014_a_2020!S1251+ODS_Todos_2014_a_2020!S1280+ODS_Todos_2014_a_2020!S1309+ODS_Todos_2014_a_2020!S1338+ODS_Todos_2014_a_2020!S1367+ODS_Todos_2014_a_2020!S1425+ODS_Todos_2014_a_2020!S2421)/AB24</f>
        <v>44.178548460675763</v>
      </c>
      <c r="AA24">
        <f>(ODS_Todos_2014_a_2020!P1251+ODS_Todos_2014_a_2020!P1280+ODS_Todos_2014_a_2020!P1309+ODS_Todos_2014_a_2020!P1338+ODS_Todos_2014_a_2020!P1367+ODS_Todos_2014_a_2020!P1425+ODS_Todos_2014_a_2020!P2421)/AC24</f>
        <v>-2.1601391391072422E-2</v>
      </c>
      <c r="AB24">
        <v>7</v>
      </c>
      <c r="AC24">
        <v>7</v>
      </c>
      <c r="AD24">
        <f>(ODS_Todos_2014_a_2020!S202+ODS_Todos_2014_a_2020!S930+ODS_Todos_2014_a_2020!S1455+ODS_Todos_2014_a_2020!S1484+ODS_Todos_2014_a_2020!S1513+ODS_Todos_2014_a_2020!S1542+ODS_Todos_2014_a_2020!S1571+ODS_Todos_2014_a_2020!S1600+ODS_Todos_2014_a_2020!S2244)/AF24</f>
        <v>70.825570923175846</v>
      </c>
      <c r="AE24">
        <f>(ODS_Todos_2014_a_2020!P202+ODS_Todos_2014_a_2020!P930+ODS_Todos_2014_a_2020!P1455+ODS_Todos_2014_a_2020!P1484+ODS_Todos_2014_a_2020!P1513+ODS_Todos_2014_a_2020!P1542+ODS_Todos_2014_a_2020!P1571+ODS_Todos_2014_a_2020!P1600+ODS_Todos_2014_a_2020!P2244)/AG24</f>
        <v>3.354745351853953</v>
      </c>
      <c r="AF24">
        <v>9</v>
      </c>
      <c r="AG24">
        <v>9</v>
      </c>
      <c r="AH24">
        <f>(ODS_Todos_2014_a_2020!S1630+ODS_Todos_2014_a_2020!S1659+ODS_Todos_2014_a_2020!S1688+ODS_Todos_2014_a_2020!S1717+ODS_Todos_2014_a_2020!S1746+ODS_Todos_2014_a_2020!S1775+ODS_Todos_2014_a_2020!S2157)/AJ24</f>
        <v>68.227805363444986</v>
      </c>
      <c r="AI24">
        <f>(ODS_Todos_2014_a_2020!P1630+ODS_Todos_2014_a_2020!P1659+ODS_Todos_2014_a_2020!P1688+ODS_Todos_2014_a_2020!P1717+ODS_Todos_2014_a_2020!P1746+ODS_Todos_2014_a_2020!P1775+ODS_Todos_2014_a_2020!P2157)/AK24</f>
        <v>1.0659088895578079</v>
      </c>
      <c r="AJ24">
        <v>7</v>
      </c>
      <c r="AK24">
        <v>7</v>
      </c>
      <c r="AL24">
        <f>(ODS_Todos_2014_a_2020!S1805+ODS_Todos_2014_a_2020!S1834+ODS_Todos_2014_a_2020!S1863+ODS_Todos_2014_a_2020!S1892+ODS_Todos_2014_a_2020!S1921+ODS_Todos_2014_a_2020!S1950)/AN24</f>
        <v>52.006124190775573</v>
      </c>
      <c r="AM24">
        <f>(ODS_Todos_2014_a_2020!P1805+ODS_Todos_2014_a_2020!P1834+ODS_Todos_2014_a_2020!P1863+ODS_Todos_2014_a_2020!P1892+ODS_Todos_2014_a_2020!P1921+ODS_Todos_2014_a_2020!P1950)/AO24</f>
        <v>0.56283872121891398</v>
      </c>
      <c r="AN24">
        <v>6</v>
      </c>
      <c r="AO24">
        <v>6</v>
      </c>
      <c r="AP24">
        <f>(ODS_Todos_2014_a_2020!S114+ODS_Todos_2014_a_2020!S1221+ODS_Todos_2014_a_2020!S1746+ODS_Todos_2014_a_2020!S1980+ODS_Todos_2014_a_2020!S2009+ODS_Todos_2014_a_2020!S2038+ODS_Todos_2014_a_2020!S2067+ODS_Todos_2014_a_2020!S2125+ODS_Todos_2014_a_2020!S2815)/AR24</f>
        <v>59.431577375238881</v>
      </c>
      <c r="AQ24">
        <f>(ODS_Todos_2014_a_2020!P114+ODS_Todos_2014_a_2020!P1221+ODS_Todos_2014_a_2020!P1746+ODS_Todos_2014_a_2020!P1980+ODS_Todos_2014_a_2020!P2009+ODS_Todos_2014_a_2020!P2038+ODS_Todos_2014_a_2020!P2067+ODS_Todos_2014_a_2020!P2125+ODS_Todos_2014_a_2020!P2815)/AS24</f>
        <v>0.7304179466198425</v>
      </c>
      <c r="AR24">
        <v>9</v>
      </c>
      <c r="AS24">
        <v>9</v>
      </c>
      <c r="AT24">
        <f>(ODS_Todos_2014_a_2020!S1425+ODS_Todos_2014_a_2020!S2157+ODS_Todos_2014_a_2020!S2186+ODS_Todos_2014_a_2020!S2244+ODS_Todos_2014_a_2020!S2273+ODS_Todos_2014_a_2020!S2331)/AV24</f>
        <v>60.623296204617567</v>
      </c>
      <c r="AU24">
        <f>(ODS_Todos_2014_a_2020!P1425+ODS_Todos_2014_a_2020!P2157+ODS_Todos_2014_a_2020!P2186+ODS_Todos_2014_a_2020!P2244+ODS_Todos_2014_a_2020!P2273+ODS_Todos_2014_a_2020!P2331)/AW24</f>
        <v>3.1262236874692682</v>
      </c>
      <c r="AV24">
        <v>6</v>
      </c>
      <c r="AW24">
        <v>6</v>
      </c>
      <c r="AX24">
        <f>(ODS_Todos_2014_a_2020!S1251+ODS_Todos_2014_a_2020!S2392+ODS_Todos_2014_a_2020!S2421+ODS_Todos_2014_a_2020!S2483)/AZ24</f>
        <v>40.900359420651931</v>
      </c>
      <c r="AY24">
        <f>(ODS_Todos_2014_a_2020!P1251+ODS_Todos_2014_a_2020!P2392+ODS_Todos_2014_a_2020!P2421+ODS_Todos_2014_a_2020!P2483)/BA24</f>
        <v>2.2325275730254783</v>
      </c>
      <c r="AZ24">
        <v>4</v>
      </c>
      <c r="BA24">
        <v>4</v>
      </c>
    </row>
    <row r="25" spans="1:53" x14ac:dyDescent="0.25">
      <c r="A25" s="8" t="s">
        <v>24</v>
      </c>
      <c r="B25">
        <f>(ODS_Todos_2014_a_2020!S28+ODS_Todos_2014_a_2020!S86+ODS_Todos_2014_a_2020!S115+ODS_Todos_2014_a_2020!S144+ODS_Todos_2014_a_2020!S173+ODS_Todos_2014_a_2020!S202+ODS_Todos_2014_a_2020!S494+ODS_Todos_2014_a_2020!S1193+ODS_Todos_2014_a_2020!S1368+ODS_Todos_2014_a_2020!S2068)/D25</f>
        <v>71.43402551531274</v>
      </c>
      <c r="C25" s="21">
        <f>(ODS_Todos_2014_a_2020!P28+ODS_Todos_2014_a_2020!P86+ODS_Todos_2014_a_2020!P115+ODS_Todos_2014_a_2020!P144+ODS_Todos_2014_a_2020!P173+ODS_Todos_2014_a_2020!P202+ODS_Todos_2014_a_2020!P494+ODS_Todos_2014_a_2020!P1193+ODS_Todos_2014_a_2020!P1368+ODS_Todos_2014_a_2020!P2068)/10</f>
        <v>3.9291033777559909</v>
      </c>
      <c r="D25" s="18">
        <v>10</v>
      </c>
      <c r="E25" s="18">
        <v>10</v>
      </c>
      <c r="F25">
        <f>(ODS_Todos_2014_a_2020!S261+ODS_Todos_2014_a_2020!S290+ODS_Todos_2014_a_2020!S319+ODS_Todos_2014_a_2020!S348+ODS_Todos_2014_a_2020!S377+ODS_Todos_2014_a_2020!S406+ODS_Todos_2014_a_2020!S1164)/I25</f>
        <v>41.460609371140634</v>
      </c>
      <c r="G25">
        <f>(ODS_Todos_2014_a_2020!P261+ODS_Todos_2014_a_2020!P290+ODS_Todos_2014_a_2020!P319+ODS_Todos_2014_a_2020!P348+ODS_Todos_2014_a_2020!P377+ODS_Todos_2014_a_2020!P406+ODS_Todos_2014_a_2020!P1164)/IndicadoresGlobais!I25</f>
        <v>1.3974707762585492</v>
      </c>
      <c r="H25">
        <v>7</v>
      </c>
      <c r="I25">
        <f t="shared" si="0"/>
        <v>6</v>
      </c>
      <c r="J25">
        <f>(ODS_Todos_2014_a_2020!S406+ODS_Todos_2014_a_2020!S436+ODS_Todos_2014_a_2020!S465+ODS_Todos_2014_a_2020!S494+ODS_Todos_2014_a_2020!S523+ODS_Todos_2014_a_2020!S552+ODS_Todos_2014_a_2020!S581+ODS_Todos_2014_a_2020!S1456+ODS_Todos_2014_a_2020!S1981+ODS_Todos_2014_a_2020!S2010+ODS_Todos_2014_a_2020!S2126)/L25</f>
        <v>50.560135327194004</v>
      </c>
      <c r="K25">
        <f>(ODS_Todos_2014_a_2020!P406+ODS_Todos_2014_a_2020!P436+ODS_Todos_2014_a_2020!P465+ODS_Todos_2014_a_2020!P494+ODS_Todos_2014_a_2020!P523+ODS_Todos_2014_a_2020!P552+ODS_Todos_2014_a_2020!P581+ODS_Todos_2014_a_2020!P1456+ODS_Todos_2014_a_2020!P1981+ODS_Todos_2014_a_2020!P2010+ODS_Todos_2014_a_2020!P2126)/M25</f>
        <v>2.7370039633287586</v>
      </c>
      <c r="L25">
        <v>11</v>
      </c>
      <c r="M25">
        <v>11</v>
      </c>
      <c r="N25">
        <f>(ODS_Todos_2014_a_2020!S611+ODS_Todos_2014_a_2020!S698+ODS_Todos_2014_a_2020!S727+ODS_Todos_2014_a_2020!S756+ODS_Todos_2014_a_2020!S785+ODS_Todos_2014_a_2020!S814)/IndicadoresGlobais!P25</f>
        <v>81.091748257912869</v>
      </c>
      <c r="O25">
        <f>(ODS_Todos_2014_a_2020!P611+ODS_Todos_2014_a_2020!P698+ODS_Todos_2014_a_2020!P727+ODS_Todos_2014_a_2020!P756+ODS_Todos_2014_a_2020!P785+ODS_Todos_2014_a_2020!P814)/IndicadoresGlobais!Q25</f>
        <v>3.0530349987705012</v>
      </c>
      <c r="P25">
        <v>6</v>
      </c>
      <c r="Q25">
        <v>6</v>
      </c>
      <c r="R25">
        <f>(ODS_Todos_2014_a_2020!S844+ODS_Todos_2014_a_2020!S873+ODS_Todos_2014_a_2020!S931+ODS_Todos_2014_a_2020!S960+ODS_Todos_2014_a_2020!S989+ODS_Todos_2014_a_2020!S1018+ODS_Todos_2014_a_2020!S1047)/T25</f>
        <v>38.324143718153152</v>
      </c>
      <c r="S25">
        <f>(ODS_Todos_2014_a_2020!P844+ODS_Todos_2014_a_2020!P873+ODS_Todos_2014_a_2020!P931+ODS_Todos_2014_a_2020!P960+ODS_Todos_2014_a_2020!P989+ODS_Todos_2014_a_2020!P1018+ODS_Todos_2014_a_2020!P1047)/U25</f>
        <v>-0.71306682124133702</v>
      </c>
      <c r="T25">
        <v>7</v>
      </c>
      <c r="U25">
        <v>7</v>
      </c>
      <c r="V25">
        <f>(ODS_Todos_2014_a_2020!S1193+ODS_Todos_2014_a_2020!S1222+ODS_Todos_2014_a_2020!S2516)/X25</f>
        <v>55.673433935610717</v>
      </c>
      <c r="W25">
        <f>(ODS_Todos_2014_a_2020!P1193+ODS_Todos_2014_a_2020!P1222+ODS_Todos_2014_a_2020!P2516)/Y25</f>
        <v>0.88326112252538425</v>
      </c>
      <c r="X25">
        <v>3</v>
      </c>
      <c r="Y25">
        <v>3</v>
      </c>
      <c r="Z25">
        <f>(ODS_Todos_2014_a_2020!S1252+ODS_Todos_2014_a_2020!S1281+ODS_Todos_2014_a_2020!S1310+ODS_Todos_2014_a_2020!S1339+ODS_Todos_2014_a_2020!S1368+ODS_Todos_2014_a_2020!S1426+ODS_Todos_2014_a_2020!S2422)/AB25</f>
        <v>48.90747595867736</v>
      </c>
      <c r="AA25">
        <f>(ODS_Todos_2014_a_2020!P1252+ODS_Todos_2014_a_2020!P1281+ODS_Todos_2014_a_2020!P1310+ODS_Todos_2014_a_2020!P1339+ODS_Todos_2014_a_2020!P1368+ODS_Todos_2014_a_2020!P1426+ODS_Todos_2014_a_2020!P2422)/AC25</f>
        <v>0.95771760525780103</v>
      </c>
      <c r="AB25">
        <v>7</v>
      </c>
      <c r="AC25">
        <v>7</v>
      </c>
      <c r="AD25">
        <f>(ODS_Todos_2014_a_2020!S203+ODS_Todos_2014_a_2020!S931+ODS_Todos_2014_a_2020!S1456+ODS_Todos_2014_a_2020!S1485+ODS_Todos_2014_a_2020!S1514+ODS_Todos_2014_a_2020!S1543+ODS_Todos_2014_a_2020!S1572+ODS_Todos_2014_a_2020!S1601+ODS_Todos_2014_a_2020!S2245)/AF25</f>
        <v>46.440545561345438</v>
      </c>
      <c r="AE25">
        <f>(ODS_Todos_2014_a_2020!P203+ODS_Todos_2014_a_2020!P931+ODS_Todos_2014_a_2020!P1456+ODS_Todos_2014_a_2020!P1485+ODS_Todos_2014_a_2020!P1514+ODS_Todos_2014_a_2020!P1543+ODS_Todos_2014_a_2020!P1572+ODS_Todos_2014_a_2020!P1601+ODS_Todos_2014_a_2020!P2245)/AG25</f>
        <v>1.7752456212792171</v>
      </c>
      <c r="AF25">
        <v>9</v>
      </c>
      <c r="AG25">
        <v>9</v>
      </c>
      <c r="AH25">
        <f>(ODS_Todos_2014_a_2020!S1631+ODS_Todos_2014_a_2020!S1660+ODS_Todos_2014_a_2020!S1689+ODS_Todos_2014_a_2020!S1718+ODS_Todos_2014_a_2020!S1747+ODS_Todos_2014_a_2020!S1776+ODS_Todos_2014_a_2020!S2158)/AJ25</f>
        <v>31.297879345331257</v>
      </c>
      <c r="AI25">
        <f>(ODS_Todos_2014_a_2020!P1631+ODS_Todos_2014_a_2020!P1660+ODS_Todos_2014_a_2020!P1689+ODS_Todos_2014_a_2020!P1718+ODS_Todos_2014_a_2020!P1747+ODS_Todos_2014_a_2020!P1776+ODS_Todos_2014_a_2020!P2158)/AK25</f>
        <v>0.33036543318750022</v>
      </c>
      <c r="AJ25">
        <v>7</v>
      </c>
      <c r="AK25">
        <v>7</v>
      </c>
      <c r="AL25">
        <f>(ODS_Todos_2014_a_2020!S1806+ODS_Todos_2014_a_2020!S1835+ODS_Todos_2014_a_2020!S1864+ODS_Todos_2014_a_2020!S1893+ODS_Todos_2014_a_2020!S1922+ODS_Todos_2014_a_2020!S1951)/AN25</f>
        <v>32.298465576667873</v>
      </c>
      <c r="AM25">
        <f>(ODS_Todos_2014_a_2020!P1806+ODS_Todos_2014_a_2020!P1835+ODS_Todos_2014_a_2020!P1864+ODS_Todos_2014_a_2020!P1893+ODS_Todos_2014_a_2020!P1922+ODS_Todos_2014_a_2020!P1951)/AO25</f>
        <v>1.6033524582138057</v>
      </c>
      <c r="AN25">
        <v>6</v>
      </c>
      <c r="AO25">
        <v>6</v>
      </c>
      <c r="AP25">
        <f>(ODS_Todos_2014_a_2020!S115+ODS_Todos_2014_a_2020!S1222+ODS_Todos_2014_a_2020!S1747+ODS_Todos_2014_a_2020!S1981+ODS_Todos_2014_a_2020!S2010+ODS_Todos_2014_a_2020!S2039+ODS_Todos_2014_a_2020!S2068+ODS_Todos_2014_a_2020!S2126+ODS_Todos_2014_a_2020!S2816)/AR25</f>
        <v>52.50539694079756</v>
      </c>
      <c r="AQ25">
        <f>(ODS_Todos_2014_a_2020!P115+ODS_Todos_2014_a_2020!P1222+ODS_Todos_2014_a_2020!P1747+ODS_Todos_2014_a_2020!P1981+ODS_Todos_2014_a_2020!P2010+ODS_Todos_2014_a_2020!P2039+ODS_Todos_2014_a_2020!P2068+ODS_Todos_2014_a_2020!P2126+ODS_Todos_2014_a_2020!P2816)/AS25</f>
        <v>2.4438642092557736</v>
      </c>
      <c r="AR25">
        <v>9</v>
      </c>
      <c r="AS25">
        <v>9</v>
      </c>
      <c r="AT25">
        <f>(ODS_Todos_2014_a_2020!S1426+ODS_Todos_2014_a_2020!S2158+ODS_Todos_2014_a_2020!S2187+ODS_Todos_2014_a_2020!S2245+ODS_Todos_2014_a_2020!S2274+ODS_Todos_2014_a_2020!S2332)/AV25</f>
        <v>33.02545620050288</v>
      </c>
      <c r="AU25">
        <f>(ODS_Todos_2014_a_2020!P1426+ODS_Todos_2014_a_2020!P2158+ODS_Todos_2014_a_2020!P2187+ODS_Todos_2014_a_2020!P2245+ODS_Todos_2014_a_2020!P2274+ODS_Todos_2014_a_2020!P2332)/AW25</f>
        <v>-0.55452910891594376</v>
      </c>
      <c r="AV25">
        <v>6</v>
      </c>
      <c r="AW25">
        <v>6</v>
      </c>
      <c r="AX25">
        <f>(ODS_Todos_2014_a_2020!S1252+ODS_Todos_2014_a_2020!S2393+ODS_Todos_2014_a_2020!S2422+ODS_Todos_2014_a_2020!S2484)/AZ25</f>
        <v>42.44108484892125</v>
      </c>
      <c r="AY25">
        <f>(ODS_Todos_2014_a_2020!P1252+ODS_Todos_2014_a_2020!P2393+ODS_Todos_2014_a_2020!P2422+ODS_Todos_2014_a_2020!P2484)/BA25</f>
        <v>1.8802174570525301</v>
      </c>
      <c r="AZ25">
        <v>4</v>
      </c>
      <c r="BA25">
        <v>4</v>
      </c>
    </row>
    <row r="26" spans="1:53" x14ac:dyDescent="0.25">
      <c r="A26" s="8" t="s">
        <v>25</v>
      </c>
      <c r="B26">
        <f>(ODS_Todos_2014_a_2020!S29+ODS_Todos_2014_a_2020!S87+ODS_Todos_2014_a_2020!S116+ODS_Todos_2014_a_2020!S145+ODS_Todos_2014_a_2020!S174+ODS_Todos_2014_a_2020!S203+ODS_Todos_2014_a_2020!S495+ODS_Todos_2014_a_2020!S1194+ODS_Todos_2014_a_2020!S1369+ODS_Todos_2014_a_2020!S2069)/D26</f>
        <v>63.261642243296436</v>
      </c>
      <c r="C26" s="21">
        <f>(ODS_Todos_2014_a_2020!P29+ODS_Todos_2014_a_2020!P87+ODS_Todos_2014_a_2020!P116+ODS_Todos_2014_a_2020!P145+ODS_Todos_2014_a_2020!P174+ODS_Todos_2014_a_2020!P203+ODS_Todos_2014_a_2020!P495+ODS_Todos_2014_a_2020!P1194+ODS_Todos_2014_a_2020!P1369+ODS_Todos_2014_a_2020!P2069)/10</f>
        <v>4.3544542418149863</v>
      </c>
      <c r="D26" s="18">
        <v>10</v>
      </c>
      <c r="E26" s="18">
        <v>10</v>
      </c>
      <c r="F26">
        <f>(ODS_Todos_2014_a_2020!S262+ODS_Todos_2014_a_2020!S291+ODS_Todos_2014_a_2020!S320+ODS_Todos_2014_a_2020!S349+ODS_Todos_2014_a_2020!S378+ODS_Todos_2014_a_2020!S407+ODS_Todos_2014_a_2020!S1165)/I26</f>
        <v>54.424137474281579</v>
      </c>
      <c r="G26">
        <f>(ODS_Todos_2014_a_2020!P262+ODS_Todos_2014_a_2020!P291+ODS_Todos_2014_a_2020!P320+ODS_Todos_2014_a_2020!P349+ODS_Todos_2014_a_2020!P378+ODS_Todos_2014_a_2020!P407+ODS_Todos_2014_a_2020!P1165)/IndicadoresGlobais!I26</f>
        <v>0.96278681821216849</v>
      </c>
      <c r="H26">
        <v>8</v>
      </c>
      <c r="I26">
        <f t="shared" si="0"/>
        <v>7</v>
      </c>
      <c r="J26">
        <f>(ODS_Todos_2014_a_2020!S407+ODS_Todos_2014_a_2020!S437+ODS_Todos_2014_a_2020!S466+ODS_Todos_2014_a_2020!S495+ODS_Todos_2014_a_2020!S524+ODS_Todos_2014_a_2020!S553+ODS_Todos_2014_a_2020!S582+ODS_Todos_2014_a_2020!S1457+ODS_Todos_2014_a_2020!S1982+ODS_Todos_2014_a_2020!S2011+ODS_Todos_2014_a_2020!S2127)/L26</f>
        <v>54.349310774816445</v>
      </c>
      <c r="K26">
        <f>(ODS_Todos_2014_a_2020!P407+ODS_Todos_2014_a_2020!P437+ODS_Todos_2014_a_2020!P466+ODS_Todos_2014_a_2020!P495+ODS_Todos_2014_a_2020!P524+ODS_Todos_2014_a_2020!P553+ODS_Todos_2014_a_2020!P582+ODS_Todos_2014_a_2020!P1457+ODS_Todos_2014_a_2020!P1982+ODS_Todos_2014_a_2020!P2011+ODS_Todos_2014_a_2020!P2127)/M26</f>
        <v>1.44835064140647</v>
      </c>
      <c r="L26">
        <v>11</v>
      </c>
      <c r="M26">
        <v>11</v>
      </c>
      <c r="N26">
        <f>(ODS_Todos_2014_a_2020!S612+ODS_Todos_2014_a_2020!S699+ODS_Todos_2014_a_2020!S728+ODS_Todos_2014_a_2020!S757+ODS_Todos_2014_a_2020!S786+ODS_Todos_2014_a_2020!S815)/IndicadoresGlobais!P26</f>
        <v>72.125958998759231</v>
      </c>
      <c r="O26">
        <f>(ODS_Todos_2014_a_2020!P612+ODS_Todos_2014_a_2020!P699+ODS_Todos_2014_a_2020!P728+ODS_Todos_2014_a_2020!P757+ODS_Todos_2014_a_2020!P786+ODS_Todos_2014_a_2020!P815)/IndicadoresGlobais!Q26</f>
        <v>1.7569917593939399</v>
      </c>
      <c r="P26">
        <v>6</v>
      </c>
      <c r="Q26">
        <v>6</v>
      </c>
      <c r="R26">
        <f>(ODS_Todos_2014_a_2020!S845+ODS_Todos_2014_a_2020!S874+ODS_Todos_2014_a_2020!S932+ODS_Todos_2014_a_2020!S961+ODS_Todos_2014_a_2020!S990+ODS_Todos_2014_a_2020!S1019+ODS_Todos_2014_a_2020!S1048)/T26</f>
        <v>60.922712888910915</v>
      </c>
      <c r="S26">
        <f>(ODS_Todos_2014_a_2020!P845+ODS_Todos_2014_a_2020!P874+ODS_Todos_2014_a_2020!P932+ODS_Todos_2014_a_2020!P961+ODS_Todos_2014_a_2020!P990+ODS_Todos_2014_a_2020!P1019+ODS_Todos_2014_a_2020!P1048)/U26</f>
        <v>3.7336870327616722</v>
      </c>
      <c r="T26">
        <v>7</v>
      </c>
      <c r="U26">
        <v>7</v>
      </c>
      <c r="V26">
        <f>(ODS_Todos_2014_a_2020!S1165+ODS_Todos_2014_a_2020!S1194+ODS_Todos_2014_a_2020!S2517)/X26</f>
        <v>88.224795609668277</v>
      </c>
      <c r="W26">
        <f>(ODS_Todos_2014_a_2020!P1165+ODS_Todos_2014_a_2020!P1194+ODS_Todos_2014_a_2020!P2517)/Y26</f>
        <v>2.4022661788438118</v>
      </c>
      <c r="X26">
        <v>3</v>
      </c>
      <c r="Y26">
        <v>3</v>
      </c>
      <c r="Z26">
        <f>(ODS_Todos_2014_a_2020!S1253+ODS_Todos_2014_a_2020!S1282+ODS_Todos_2014_a_2020!S1311+ODS_Todos_2014_a_2020!S1340+ODS_Todos_2014_a_2020!S1369+ODS_Todos_2014_a_2020!S1427+ODS_Todos_2014_a_2020!S2423)/AB26</f>
        <v>52.67443395433623</v>
      </c>
      <c r="AA26">
        <f>(ODS_Todos_2014_a_2020!P1253+ODS_Todos_2014_a_2020!P1282+ODS_Todos_2014_a_2020!P1311+ODS_Todos_2014_a_2020!P1340+ODS_Todos_2014_a_2020!P1369+ODS_Todos_2014_a_2020!P1427+ODS_Todos_2014_a_2020!P2423)/AC26</f>
        <v>0.35106649225009962</v>
      </c>
      <c r="AB26">
        <v>7</v>
      </c>
      <c r="AC26">
        <v>7</v>
      </c>
      <c r="AD26">
        <f>(ODS_Todos_2014_a_2020!S204+ODS_Todos_2014_a_2020!S932+ODS_Todos_2014_a_2020!S1457+ODS_Todos_2014_a_2020!S1486+ODS_Todos_2014_a_2020!S1515+ODS_Todos_2014_a_2020!S1544+ODS_Todos_2014_a_2020!S1573+ODS_Todos_2014_a_2020!S1602+ODS_Todos_2014_a_2020!S2246)/AF26</f>
        <v>54.527575194754974</v>
      </c>
      <c r="AE26">
        <f>(ODS_Todos_2014_a_2020!P204+ODS_Todos_2014_a_2020!P932+ODS_Todos_2014_a_2020!P1457+ODS_Todos_2014_a_2020!P1486+ODS_Todos_2014_a_2020!P1515+ODS_Todos_2014_a_2020!P1544+ODS_Todos_2014_a_2020!P1573+ODS_Todos_2014_a_2020!P1602+ODS_Todos_2014_a_2020!P2246)/AG26</f>
        <v>3.125515585444183</v>
      </c>
      <c r="AF26">
        <v>9</v>
      </c>
      <c r="AG26">
        <v>9</v>
      </c>
      <c r="AH26">
        <f>(ODS_Todos_2014_a_2020!S1632+ODS_Todos_2014_a_2020!S1661+ODS_Todos_2014_a_2020!S1690+ODS_Todos_2014_a_2020!S1719+ODS_Todos_2014_a_2020!S1748+ODS_Todos_2014_a_2020!S1777+ODS_Todos_2014_a_2020!S2159)/AJ26</f>
        <v>31.491270158216228</v>
      </c>
      <c r="AI26">
        <f>(ODS_Todos_2014_a_2020!P1632+ODS_Todos_2014_a_2020!P1661+ODS_Todos_2014_a_2020!P1690+ODS_Todos_2014_a_2020!P1719+ODS_Todos_2014_a_2020!P1748+ODS_Todos_2014_a_2020!P1777+ODS_Todos_2014_a_2020!P2159)/AK26</f>
        <v>3.453554966000731</v>
      </c>
      <c r="AJ26">
        <v>7</v>
      </c>
      <c r="AK26">
        <v>7</v>
      </c>
      <c r="AL26">
        <f>(ODS_Todos_2014_a_2020!S1807+ODS_Todos_2014_a_2020!S1836+ODS_Todos_2014_a_2020!S1865+ODS_Todos_2014_a_2020!S1894+ODS_Todos_2014_a_2020!S1923+ODS_Todos_2014_a_2020!S1952)/AN26</f>
        <v>35.32808009111212</v>
      </c>
      <c r="AM26">
        <f>(ODS_Todos_2014_a_2020!P1807+ODS_Todos_2014_a_2020!P1836+ODS_Todos_2014_a_2020!P1865+ODS_Todos_2014_a_2020!P1894+ODS_Todos_2014_a_2020!P1923+ODS_Todos_2014_a_2020!P1952)/AO26</f>
        <v>3.4463892246510937</v>
      </c>
      <c r="AN26">
        <v>6</v>
      </c>
      <c r="AO26">
        <v>6</v>
      </c>
      <c r="AP26">
        <f>(ODS_Todos_2014_a_2020!S116+ODS_Todos_2014_a_2020!S1748+ODS_Todos_2014_a_2020!S1982+ODS_Todos_2014_a_2020!S2011+ODS_Todos_2014_a_2020!S2040+ODS_Todos_2014_a_2020!S2069+ODS_Todos_2014_a_2020!S2127+ODS_Todos_2014_a_2020!S2817)/AR26</f>
        <v>45.154081788349217</v>
      </c>
      <c r="AQ26">
        <f>(ODS_Todos_2014_a_2020!P116+ODS_Todos_2014_a_2020!P1748+ODS_Todos_2014_a_2020!P1982+ODS_Todos_2014_a_2020!P2011+ODS_Todos_2014_a_2020!P2040+ODS_Todos_2014_a_2020!P2069+ODS_Todos_2014_a_2020!P2127+ODS_Todos_2014_a_2020!P2817)/AS26</f>
        <v>2.0043265900584637</v>
      </c>
      <c r="AR26">
        <v>8</v>
      </c>
      <c r="AS26">
        <v>8</v>
      </c>
      <c r="AT26">
        <f>(ODS_Todos_2014_a_2020!S1427+ODS_Todos_2014_a_2020!S2159+ODS_Todos_2014_a_2020!S2188+ODS_Todos_2014_a_2020!S2246+ODS_Todos_2014_a_2020!S2275+ODS_Todos_2014_a_2020!S2333)/AV26</f>
        <v>39.200145625714946</v>
      </c>
      <c r="AU26">
        <f>(ODS_Todos_2014_a_2020!P1427+ODS_Todos_2014_a_2020!P2159+ODS_Todos_2014_a_2020!P2188+ODS_Todos_2014_a_2020!P2246+ODS_Todos_2014_a_2020!P2275+ODS_Todos_2014_a_2020!P2333)/AW26</f>
        <v>-0.57674880566012388</v>
      </c>
      <c r="AV26">
        <v>6</v>
      </c>
      <c r="AW26">
        <v>6</v>
      </c>
      <c r="AX26">
        <f>(ODS_Todos_2014_a_2020!S1253+ODS_Todos_2014_a_2020!S2394+ODS_Todos_2014_a_2020!S2423+ODS_Todos_2014_a_2020!S2485)/AZ26</f>
        <v>71.456398491788676</v>
      </c>
      <c r="AY26">
        <f>(ODS_Todos_2014_a_2020!P1253+ODS_Todos_2014_a_2020!P2394+ODS_Todos_2014_a_2020!P2423+ODS_Todos_2014_a_2020!P2485)/BA26</f>
        <v>-0.69949151443485347</v>
      </c>
      <c r="AZ26">
        <v>4</v>
      </c>
      <c r="BA26">
        <v>4</v>
      </c>
    </row>
    <row r="27" spans="1:53" x14ac:dyDescent="0.25">
      <c r="A27" s="8" t="s">
        <v>26</v>
      </c>
      <c r="B27">
        <f>(ODS_Todos_2014_a_2020!S30+ODS_Todos_2014_a_2020!S88+ODS_Todos_2014_a_2020!S117+ODS_Todos_2014_a_2020!S146+ODS_Todos_2014_a_2020!S175+ODS_Todos_2014_a_2020!S204+ODS_Todos_2014_a_2020!S496+ODS_Todos_2014_a_2020!S1195+ODS_Todos_2014_a_2020!S1370+ODS_Todos_2014_a_2020!S2070)/D27</f>
        <v>93.927132670874371</v>
      </c>
      <c r="C27" s="21">
        <f>(ODS_Todos_2014_a_2020!P30+ODS_Todos_2014_a_2020!P88+ODS_Todos_2014_a_2020!P117+ODS_Todos_2014_a_2020!P146+ODS_Todos_2014_a_2020!P175+ODS_Todos_2014_a_2020!P204+ODS_Todos_2014_a_2020!P496+ODS_Todos_2014_a_2020!P1195+ODS_Todos_2014_a_2020!P1370+ODS_Todos_2014_a_2020!P2070)/10</f>
        <v>3.4375919687748082</v>
      </c>
      <c r="D27" s="18">
        <v>10</v>
      </c>
      <c r="E27" s="18">
        <v>10</v>
      </c>
      <c r="F27">
        <f>(ODS_Todos_2014_a_2020!S263+ODS_Todos_2014_a_2020!S292+ODS_Todos_2014_a_2020!S321+ODS_Todos_2014_a_2020!S350+ODS_Todos_2014_a_2020!S379+ODS_Todos_2014_a_2020!S408+ODS_Todos_2014_a_2020!S1166)/I27</f>
        <v>64.263823326174062</v>
      </c>
      <c r="G27">
        <f>(ODS_Todos_2014_a_2020!P263+ODS_Todos_2014_a_2020!P292+ODS_Todos_2014_a_2020!P321+ODS_Todos_2014_a_2020!P350+ODS_Todos_2014_a_2020!P379+ODS_Todos_2014_a_2020!P408+ODS_Todos_2014_a_2020!P1166)/IndicadoresGlobais!I27</f>
        <v>5.299334444321226</v>
      </c>
      <c r="H27">
        <v>7</v>
      </c>
      <c r="I27">
        <f t="shared" si="0"/>
        <v>6</v>
      </c>
      <c r="J27">
        <f>(ODS_Todos_2014_a_2020!S408+ODS_Todos_2014_a_2020!S438+ODS_Todos_2014_a_2020!S467+ODS_Todos_2014_a_2020!S496+ODS_Todos_2014_a_2020!S525+ODS_Todos_2014_a_2020!S554+ODS_Todos_2014_a_2020!S583+ODS_Todos_2014_a_2020!S1458+ODS_Todos_2014_a_2020!S1983+ODS_Todos_2014_a_2020!S2012+ODS_Todos_2014_a_2020!S2128)/L27</f>
        <v>57.23253729888517</v>
      </c>
      <c r="K27">
        <f>(ODS_Todos_2014_a_2020!P408+ODS_Todos_2014_a_2020!P438+ODS_Todos_2014_a_2020!P467+ODS_Todos_2014_a_2020!P496+ODS_Todos_2014_a_2020!P525+ODS_Todos_2014_a_2020!P554+ODS_Todos_2014_a_2020!P583+ODS_Todos_2014_a_2020!P1458+ODS_Todos_2014_a_2020!P1983+ODS_Todos_2014_a_2020!P2012+ODS_Todos_2014_a_2020!P2128)/M27</f>
        <v>2.6944609159802964</v>
      </c>
      <c r="L27">
        <v>11</v>
      </c>
      <c r="M27">
        <v>11</v>
      </c>
      <c r="N27">
        <f>(ODS_Todos_2014_a_2020!S613+ODS_Todos_2014_a_2020!S700+ODS_Todos_2014_a_2020!S729+ODS_Todos_2014_a_2020!S758+ODS_Todos_2014_a_2020!S787+ODS_Todos_2014_a_2020!S816)/IndicadoresGlobais!P27</f>
        <v>68.399596503976639</v>
      </c>
      <c r="O27">
        <f>(ODS_Todos_2014_a_2020!P613+ODS_Todos_2014_a_2020!P700+ODS_Todos_2014_a_2020!P729+ODS_Todos_2014_a_2020!P758+ODS_Todos_2014_a_2020!P787+ODS_Todos_2014_a_2020!P816)/IndicadoresGlobais!Q27</f>
        <v>0.91137761178008059</v>
      </c>
      <c r="P27">
        <v>6</v>
      </c>
      <c r="Q27">
        <v>6</v>
      </c>
      <c r="R27">
        <f>(ODS_Todos_2014_a_2020!S846+ODS_Todos_2014_a_2020!S875+ODS_Todos_2014_a_2020!S933+ODS_Todos_2014_a_2020!S962+ODS_Todos_2014_a_2020!S991+ODS_Todos_2014_a_2020!S1020+ODS_Todos_2014_a_2020!S1049)/T27</f>
        <v>27.920585137980627</v>
      </c>
      <c r="S27">
        <f>(ODS_Todos_2014_a_2020!P846+ODS_Todos_2014_a_2020!P875+ODS_Todos_2014_a_2020!P933+ODS_Todos_2014_a_2020!P962+ODS_Todos_2014_a_2020!P991+ODS_Todos_2014_a_2020!P1020+ODS_Todos_2014_a_2020!P1049)/U27</f>
        <v>3.0075302482845103</v>
      </c>
      <c r="T27">
        <v>7</v>
      </c>
      <c r="U27">
        <v>7</v>
      </c>
      <c r="V27">
        <f>(ODS_Todos_2014_a_2020!S1166+ODS_Todos_2014_a_2020!S1195+ODS_Todos_2014_a_2020!S1224+ODS_Todos_2014_a_2020!S2518)/X27</f>
        <v>70.616357680003574</v>
      </c>
      <c r="W27">
        <f>(ODS_Todos_2014_a_2020!P1166+ODS_Todos_2014_a_2020!P1195+ODS_Todos_2014_a_2020!P1224+ODS_Todos_2014_a_2020!P2518)/Y27</f>
        <v>1.5919667656942096</v>
      </c>
      <c r="X27">
        <v>4</v>
      </c>
      <c r="Y27">
        <v>4</v>
      </c>
      <c r="Z27">
        <f>(ODS_Todos_2014_a_2020!S1254+ODS_Todos_2014_a_2020!S1283+ODS_Todos_2014_a_2020!S1312+ODS_Todos_2014_a_2020!S1341+ODS_Todos_2014_a_2020!S1370+ODS_Todos_2014_a_2020!S1428+ODS_Todos_2014_a_2020!S2424)/AB27</f>
        <v>54.714238712398227</v>
      </c>
      <c r="AA27">
        <f>(ODS_Todos_2014_a_2020!P1254+ODS_Todos_2014_a_2020!P1283+ODS_Todos_2014_a_2020!P1312+ODS_Todos_2014_a_2020!P1341+ODS_Todos_2014_a_2020!P1370+ODS_Todos_2014_a_2020!P1428+ODS_Todos_2014_a_2020!P2424)/AC27</f>
        <v>0.86467295335431038</v>
      </c>
      <c r="AB27">
        <v>7</v>
      </c>
      <c r="AC27">
        <v>7</v>
      </c>
      <c r="AD27">
        <f>(ODS_Todos_2014_a_2020!S205+ODS_Todos_2014_a_2020!S933+ODS_Todos_2014_a_2020!S1458+ODS_Todos_2014_a_2020!S1487+ODS_Todos_2014_a_2020!S1516+ODS_Todos_2014_a_2020!S1545+ODS_Todos_2014_a_2020!S1574+ODS_Todos_2014_a_2020!S1603+ODS_Todos_2014_a_2020!S2247)/AF27</f>
        <v>47.798275126011227</v>
      </c>
      <c r="AE27">
        <f>(ODS_Todos_2014_a_2020!P205+ODS_Todos_2014_a_2020!P933+ODS_Todos_2014_a_2020!P1458+ODS_Todos_2014_a_2020!P1487+ODS_Todos_2014_a_2020!P1516+ODS_Todos_2014_a_2020!P1545+ODS_Todos_2014_a_2020!P1574+ODS_Todos_2014_a_2020!P1603+ODS_Todos_2014_a_2020!P2247)/AG27</f>
        <v>1.5441189353291553</v>
      </c>
      <c r="AF27">
        <v>9</v>
      </c>
      <c r="AG27">
        <v>9</v>
      </c>
      <c r="AH27">
        <f>(ODS_Todos_2014_a_2020!S1633+ODS_Todos_2014_a_2020!S1662+ODS_Todos_2014_a_2020!S1691+ODS_Todos_2014_a_2020!S1720+ODS_Todos_2014_a_2020!S1749+ODS_Todos_2014_a_2020!S1778+ODS_Todos_2014_a_2020!S2160)/AJ27</f>
        <v>42.472710134948628</v>
      </c>
      <c r="AI27">
        <f>(ODS_Todos_2014_a_2020!P1633+ODS_Todos_2014_a_2020!P1662+ODS_Todos_2014_a_2020!P1691+ODS_Todos_2014_a_2020!P1720+ODS_Todos_2014_a_2020!P1749+ODS_Todos_2014_a_2020!P1778+ODS_Todos_2014_a_2020!P2160)/AK27</f>
        <v>0.41917875432031615</v>
      </c>
      <c r="AJ27">
        <v>7</v>
      </c>
      <c r="AK27">
        <v>7</v>
      </c>
      <c r="AL27">
        <f>(ODS_Todos_2014_a_2020!S1808+ODS_Todos_2014_a_2020!S1837+ODS_Todos_2014_a_2020!S1866+ODS_Todos_2014_a_2020!S1895+ODS_Todos_2014_a_2020!S1924+ODS_Todos_2014_a_2020!S1953)/AN27</f>
        <v>42.326174780140555</v>
      </c>
      <c r="AM27">
        <f>(ODS_Todos_2014_a_2020!P1808+ODS_Todos_2014_a_2020!P1837+ODS_Todos_2014_a_2020!P1866+ODS_Todos_2014_a_2020!P1895+ODS_Todos_2014_a_2020!P1924+ODS_Todos_2014_a_2020!P1953)/AO27</f>
        <v>3.6544605462828712</v>
      </c>
      <c r="AN27">
        <v>6</v>
      </c>
      <c r="AO27">
        <v>6</v>
      </c>
      <c r="AP27">
        <f>(ODS_Todos_2014_a_2020!S117+ODS_Todos_2014_a_2020!S1224+ODS_Todos_2014_a_2020!S1749+ODS_Todos_2014_a_2020!S1983+ODS_Todos_2014_a_2020!S2012+ODS_Todos_2014_a_2020!S2070+ODS_Todos_2014_a_2020!S2128+ODS_Todos_2014_a_2020!S2818)/AR27</f>
        <v>70.520375774985155</v>
      </c>
      <c r="AQ27">
        <f>(ODS_Todos_2014_a_2020!P117+ODS_Todos_2014_a_2020!P1224+ODS_Todos_2014_a_2020!P1749+ODS_Todos_2014_a_2020!P1983+ODS_Todos_2014_a_2020!P2012+ODS_Todos_2014_a_2020!P2070+ODS_Todos_2014_a_2020!P2128+ODS_Todos_2014_a_2020!P2818)/AS27</f>
        <v>3.2534175181083884</v>
      </c>
      <c r="AR27">
        <v>8</v>
      </c>
      <c r="AS27">
        <v>8</v>
      </c>
      <c r="AT27">
        <f>(ODS_Todos_2014_a_2020!S1428+ODS_Todos_2014_a_2020!S2160+ODS_Todos_2014_a_2020!S2189+ODS_Todos_2014_a_2020!S2247+ODS_Todos_2014_a_2020!S2276+ODS_Todos_2014_a_2020!S2334)/AV27</f>
        <v>34.712591332239676</v>
      </c>
      <c r="AU27">
        <f>(ODS_Todos_2014_a_2020!P1428+ODS_Todos_2014_a_2020!P2160+ODS_Todos_2014_a_2020!P2189+ODS_Todos_2014_a_2020!P2247+ODS_Todos_2014_a_2020!P2276+ODS_Todos_2014_a_2020!P2334)/AW27</f>
        <v>0.6283625631262012</v>
      </c>
      <c r="AV27">
        <v>6</v>
      </c>
      <c r="AW27">
        <v>6</v>
      </c>
      <c r="AX27">
        <f>(ODS_Todos_2014_a_2020!S1254+ODS_Todos_2014_a_2020!S2395+ODS_Todos_2014_a_2020!S2424+ODS_Todos_2014_a_2020!S2486)/AZ27</f>
        <v>44.662799902899728</v>
      </c>
      <c r="AY27">
        <f>(ODS_Todos_2014_a_2020!P1254+ODS_Todos_2014_a_2020!P2395+ODS_Todos_2014_a_2020!P2424+ODS_Todos_2014_a_2020!P2486)/BA27</f>
        <v>1.3039095443496465</v>
      </c>
      <c r="AZ27">
        <v>4</v>
      </c>
      <c r="BA27">
        <v>4</v>
      </c>
    </row>
    <row r="28" spans="1:53" x14ac:dyDescent="0.25">
      <c r="A28" s="8" t="s">
        <v>27</v>
      </c>
      <c r="B28">
        <f>(ODS_Todos_2014_a_2020!S31+ODS_Todos_2014_a_2020!S89+ODS_Todos_2014_a_2020!S118+ODS_Todos_2014_a_2020!S147+ODS_Todos_2014_a_2020!S176+ODS_Todos_2014_a_2020!S205+ODS_Todos_2014_a_2020!S497+ODS_Todos_2014_a_2020!S1196+ODS_Todos_2014_a_2020!S1371+ODS_Todos_2014_a_2020!S2071)/D28</f>
        <v>33.993190740206821</v>
      </c>
      <c r="C28" s="21">
        <f>(ODS_Todos_2014_a_2020!P31+ODS_Todos_2014_a_2020!P89+ODS_Todos_2014_a_2020!P118+ODS_Todos_2014_a_2020!P147+ODS_Todos_2014_a_2020!P176+ODS_Todos_2014_a_2020!P205+ODS_Todos_2014_a_2020!P497+ODS_Todos_2014_a_2020!P1196+ODS_Todos_2014_a_2020!P1371+ODS_Todos_2014_a_2020!P2071)/10</f>
        <v>4.6399855058306505</v>
      </c>
      <c r="D28" s="18">
        <v>10</v>
      </c>
      <c r="E28" s="18">
        <v>10</v>
      </c>
      <c r="F28">
        <f>(ODS_Todos_2014_a_2020!S264+ODS_Todos_2014_a_2020!S293+ODS_Todos_2014_a_2020!S322+ODS_Todos_2014_a_2020!S351+ODS_Todos_2014_a_2020!S380+ODS_Todos_2014_a_2020!S409+ODS_Todos_2014_a_2020!S1167)/I28</f>
        <v>34.70606357338427</v>
      </c>
      <c r="G28">
        <f>(ODS_Todos_2014_a_2020!P264+ODS_Todos_2014_a_2020!P293+ODS_Todos_2014_a_2020!P322+ODS_Todos_2014_a_2020!P351+ODS_Todos_2014_a_2020!P380+ODS_Todos_2014_a_2020!P409+ODS_Todos_2014_a_2020!P1167)/IndicadoresGlobais!I28</f>
        <v>2.209104961778718</v>
      </c>
      <c r="H28">
        <v>7</v>
      </c>
      <c r="I28">
        <f t="shared" si="0"/>
        <v>6</v>
      </c>
      <c r="J28">
        <f>(ODS_Todos_2014_a_2020!S409+ODS_Todos_2014_a_2020!S439+ODS_Todos_2014_a_2020!S468+ODS_Todos_2014_a_2020!S497+ODS_Todos_2014_a_2020!S526+ODS_Todos_2014_a_2020!S555+ODS_Todos_2014_a_2020!S584+ODS_Todos_2014_a_2020!S1459+ODS_Todos_2014_a_2020!S1984+ODS_Todos_2014_a_2020!S2013+ODS_Todos_2014_a_2020!S2129)/L28</f>
        <v>28.851306060301525</v>
      </c>
      <c r="K28">
        <f>(ODS_Todos_2014_a_2020!P409+ODS_Todos_2014_a_2020!P439+ODS_Todos_2014_a_2020!P468+ODS_Todos_2014_a_2020!P497+ODS_Todos_2014_a_2020!P526+ODS_Todos_2014_a_2020!P555+ODS_Todos_2014_a_2020!P584+ODS_Todos_2014_a_2020!P1459+ODS_Todos_2014_a_2020!P1984+ODS_Todos_2014_a_2020!P2013+ODS_Todos_2014_a_2020!P2129)/M28</f>
        <v>2.2263732545550634</v>
      </c>
      <c r="L28">
        <v>11</v>
      </c>
      <c r="M28">
        <v>11</v>
      </c>
      <c r="N28">
        <f>(ODS_Todos_2014_a_2020!S614+ODS_Todos_2014_a_2020!S701+ODS_Todos_2014_a_2020!S730+ODS_Todos_2014_a_2020!S759+ODS_Todos_2014_a_2020!S788+ODS_Todos_2014_a_2020!S817)/IndicadoresGlobais!P28</f>
        <v>27.836156427155512</v>
      </c>
      <c r="O28">
        <f>(ODS_Todos_2014_a_2020!P614+ODS_Todos_2014_a_2020!P701+ODS_Todos_2014_a_2020!P730+ODS_Todos_2014_a_2020!P759+ODS_Todos_2014_a_2020!P788+ODS_Todos_2014_a_2020!P817)/IndicadoresGlobais!Q28</f>
        <v>-0.14595360452398123</v>
      </c>
      <c r="P28">
        <v>6</v>
      </c>
      <c r="Q28">
        <v>6</v>
      </c>
      <c r="R28">
        <f>(ODS_Todos_2014_a_2020!S847+ODS_Todos_2014_a_2020!S876+ODS_Todos_2014_a_2020!S934+ODS_Todos_2014_a_2020!S963+ODS_Todos_2014_a_2020!S992+ODS_Todos_2014_a_2020!S1021+ODS_Todos_2014_a_2020!S1050)/T28</f>
        <v>40.821583360855662</v>
      </c>
      <c r="S28">
        <f>(ODS_Todos_2014_a_2020!P847+ODS_Todos_2014_a_2020!P876+ODS_Todos_2014_a_2020!P934+ODS_Todos_2014_a_2020!P963+ODS_Todos_2014_a_2020!P992+ODS_Todos_2014_a_2020!P1021+ODS_Todos_2014_a_2020!P1050)/U28</f>
        <v>0.59387091714351559</v>
      </c>
      <c r="T28">
        <v>7</v>
      </c>
      <c r="U28">
        <v>7</v>
      </c>
      <c r="V28">
        <f>(ODS_Todos_2014_a_2020!S1196+ODS_Todos_2014_a_2020!S1225+ODS_Todos_2014_a_2020!S2519)/X28</f>
        <v>23.214323068382839</v>
      </c>
      <c r="W28">
        <f>(ODS_Todos_2014_a_2020!P1196+ODS_Todos_2014_a_2020!P1225+ODS_Todos_2014_a_2020!P2519)/Y28</f>
        <v>5</v>
      </c>
      <c r="X28">
        <v>3</v>
      </c>
      <c r="Y28">
        <v>3</v>
      </c>
      <c r="Z28">
        <f>(ODS_Todos_2014_a_2020!S1255+ODS_Todos_2014_a_2020!S1284+ODS_Todos_2014_a_2020!S1313+ODS_Todos_2014_a_2020!S1342+ODS_Todos_2014_a_2020!S1371+ODS_Todos_2014_a_2020!S1429+ODS_Todos_2014_a_2020!S2425)/AB28</f>
        <v>62.630399494118933</v>
      </c>
      <c r="AA28">
        <f>(ODS_Todos_2014_a_2020!P1255+ODS_Todos_2014_a_2020!P1284+ODS_Todos_2014_a_2020!P1313+ODS_Todos_2014_a_2020!P1342+ODS_Todos_2014_a_2020!P1371+ODS_Todos_2014_a_2020!P1429+ODS_Todos_2014_a_2020!P2425)/AC28</f>
        <v>8.649970875413196E-2</v>
      </c>
      <c r="AB28">
        <v>7</v>
      </c>
      <c r="AC28">
        <v>7</v>
      </c>
      <c r="AD28">
        <f>(ODS_Todos_2014_a_2020!S206+ODS_Todos_2014_a_2020!S934+ODS_Todos_2014_a_2020!S1459+ODS_Todos_2014_a_2020!S1488+ODS_Todos_2014_a_2020!S1517+ODS_Todos_2014_a_2020!S1546+ODS_Todos_2014_a_2020!S1575+ODS_Todos_2014_a_2020!S1604+ODS_Todos_2014_a_2020!S2248)/AF28</f>
        <v>39.158181970195386</v>
      </c>
      <c r="AE28">
        <f>(ODS_Todos_2014_a_2020!P206+ODS_Todos_2014_a_2020!P934+ODS_Todos_2014_a_2020!P1459+ODS_Todos_2014_a_2020!P1488+ODS_Todos_2014_a_2020!P1517+ODS_Todos_2014_a_2020!P1546+ODS_Todos_2014_a_2020!P1575+ODS_Todos_2014_a_2020!P1604+ODS_Todos_2014_a_2020!P2248)/AG28</f>
        <v>2.3291565495956936</v>
      </c>
      <c r="AF28">
        <v>9</v>
      </c>
      <c r="AG28">
        <v>9</v>
      </c>
      <c r="AH28">
        <f>(ODS_Todos_2014_a_2020!S1634+ODS_Todos_2014_a_2020!S1663+ODS_Todos_2014_a_2020!S1692+ODS_Todos_2014_a_2020!S1721+ODS_Todos_2014_a_2020!S1750+ODS_Todos_2014_a_2020!S1779+ODS_Todos_2014_a_2020!S2161)/AJ28</f>
        <v>22.779888626268278</v>
      </c>
      <c r="AI28">
        <f>(ODS_Todos_2014_a_2020!P1634+ODS_Todos_2014_a_2020!P1663+ODS_Todos_2014_a_2020!P1692+ODS_Todos_2014_a_2020!P1721+ODS_Todos_2014_a_2020!P1750+ODS_Todos_2014_a_2020!P1779+ODS_Todos_2014_a_2020!P2161)/AK28</f>
        <v>1.162909337570694</v>
      </c>
      <c r="AJ28">
        <v>7</v>
      </c>
      <c r="AK28">
        <v>7</v>
      </c>
      <c r="AL28">
        <f>(ODS_Todos_2014_a_2020!S1809+ODS_Todos_2014_a_2020!S1838+ODS_Todos_2014_a_2020!S1867+ODS_Todos_2014_a_2020!S1896+ODS_Todos_2014_a_2020!S1925+ODS_Todos_2014_a_2020!S1954)/AN28</f>
        <v>20.795709688009698</v>
      </c>
      <c r="AM28">
        <f>(ODS_Todos_2014_a_2020!P1809+ODS_Todos_2014_a_2020!P1838+ODS_Todos_2014_a_2020!P1867+ODS_Todos_2014_a_2020!P1896+ODS_Todos_2014_a_2020!P1925+ODS_Todos_2014_a_2020!P1954)/AO28</f>
        <v>2.9842313411009176</v>
      </c>
      <c r="AN28">
        <v>6</v>
      </c>
      <c r="AO28">
        <v>6</v>
      </c>
      <c r="AP28">
        <f>(ODS_Todos_2014_a_2020!S118+ODS_Todos_2014_a_2020!S1225+ODS_Todos_2014_a_2020!S1750+ODS_Todos_2014_a_2020!S1984+ODS_Todos_2014_a_2020!S2013+ODS_Todos_2014_a_2020!S2042+ODS_Todos_2014_a_2020!S2071+ODS_Todos_2014_a_2020!S2129+ODS_Todos_2014_a_2020!S2819)/AR28</f>
        <v>35.3288593808361</v>
      </c>
      <c r="AQ28">
        <f>(ODS_Todos_2014_a_2020!P118+ODS_Todos_2014_a_2020!P1225+ODS_Todos_2014_a_2020!P1750+ODS_Todos_2014_a_2020!P1984+ODS_Todos_2014_a_2020!P2013+ODS_Todos_2014_a_2020!P2042+ODS_Todos_2014_a_2020!P2071+ODS_Todos_2014_a_2020!P2129+ODS_Todos_2014_a_2020!P2819)/AS28</f>
        <v>0.96252721021358267</v>
      </c>
      <c r="AR28">
        <v>9</v>
      </c>
      <c r="AS28">
        <v>9</v>
      </c>
      <c r="AT28">
        <f>(ODS_Todos_2014_a_2020!S1429+ODS_Todos_2014_a_2020!S2161+ODS_Todos_2014_a_2020!S2190+ODS_Todos_2014_a_2020!S2248+ODS_Todos_2014_a_2020!S2277+ODS_Todos_2014_a_2020!S2335)/AV28</f>
        <v>42.835946609200171</v>
      </c>
      <c r="AU28">
        <f>(ODS_Todos_2014_a_2020!P1429+ODS_Todos_2014_a_2020!P2161+ODS_Todos_2014_a_2020!P2190+ODS_Todos_2014_a_2020!P2248+ODS_Todos_2014_a_2020!P2277+ODS_Todos_2014_a_2020!P2335)/AW28</f>
        <v>-0.44205631388757344</v>
      </c>
      <c r="AV28">
        <v>6</v>
      </c>
      <c r="AW28">
        <v>6</v>
      </c>
      <c r="AX28">
        <f>(ODS_Todos_2014_a_2020!S1255+ODS_Todos_2014_a_2020!S2396+ODS_Todos_2014_a_2020!S2425+ODS_Todos_2014_a_2020!S2487)/AZ28</f>
        <v>63.376859047558767</v>
      </c>
      <c r="AY28">
        <f>(ODS_Todos_2014_a_2020!P1255+ODS_Todos_2014_a_2020!P2396+ODS_Todos_2014_a_2020!P2425+ODS_Todos_2014_a_2020!P2487)/BA28</f>
        <v>0.96739344964913321</v>
      </c>
      <c r="AZ28">
        <v>4</v>
      </c>
      <c r="BA28">
        <v>4</v>
      </c>
    </row>
    <row r="29" spans="1:53" x14ac:dyDescent="0.25">
      <c r="A29" s="8" t="s">
        <v>28</v>
      </c>
      <c r="B29">
        <f>(ODS_Todos_2014_a_2020!S32+ODS_Todos_2014_a_2020!S90+ODS_Todos_2014_a_2020!S119+ODS_Todos_2014_a_2020!S148+ODS_Todos_2014_a_2020!S177+ODS_Todos_2014_a_2020!S206+ODS_Todos_2014_a_2020!S498+ODS_Todos_2014_a_2020!S1197+ODS_Todos_2014_a_2020!S1372+ODS_Todos_2014_a_2020!S2072)/D29</f>
        <v>68.093117427247648</v>
      </c>
      <c r="C29" s="21">
        <f>(ODS_Todos_2014_a_2020!P32+ODS_Todos_2014_a_2020!P90+ODS_Todos_2014_a_2020!P119+ODS_Todos_2014_a_2020!P148+ODS_Todos_2014_a_2020!P177+ODS_Todos_2014_a_2020!P206+ODS_Todos_2014_a_2020!P498+ODS_Todos_2014_a_2020!P1197+ODS_Todos_2014_a_2020!P1372+ODS_Todos_2014_a_2020!P2072)/10</f>
        <v>-0.49226266976750654</v>
      </c>
      <c r="D29" s="18">
        <v>10</v>
      </c>
      <c r="E29" s="18">
        <v>10</v>
      </c>
      <c r="F29">
        <f>(ODS_Todos_2014_a_2020!S265+ODS_Todos_2014_a_2020!S294+ODS_Todos_2014_a_2020!S323+ODS_Todos_2014_a_2020!S352+ODS_Todos_2014_a_2020!S381+ODS_Todos_2014_a_2020!S410+ODS_Todos_2014_a_2020!S1168)/I29</f>
        <v>60.862981364450242</v>
      </c>
      <c r="G29">
        <f>(ODS_Todos_2014_a_2020!P265+ODS_Todos_2014_a_2020!P294+ODS_Todos_2014_a_2020!P323+ODS_Todos_2014_a_2020!P352+ODS_Todos_2014_a_2020!P381+ODS_Todos_2014_a_2020!P410+ODS_Todos_2014_a_2020!P1168)/IndicadoresGlobais!I29</f>
        <v>1.5788080337187196</v>
      </c>
      <c r="H29">
        <v>6</v>
      </c>
      <c r="I29">
        <f t="shared" si="0"/>
        <v>5</v>
      </c>
      <c r="J29">
        <f>(ODS_Todos_2014_a_2020!S440+ODS_Todos_2014_a_2020!S469+ODS_Todos_2014_a_2020!S498+ODS_Todos_2014_a_2020!S527+ODS_Todos_2014_a_2020!S556+ODS_Todos_2014_a_2020!S585+ODS_Todos_2014_a_2020!S1460+ODS_Todos_2014_a_2020!S1985+ODS_Todos_2014_a_2020!S2014+ODS_Todos_2014_a_2020!S2130)/L29</f>
        <v>79.698724887994203</v>
      </c>
      <c r="K29">
        <f>(ODS_Todos_2014_a_2020!P440+ODS_Todos_2014_a_2020!P469+ODS_Todos_2014_a_2020!P498+ODS_Todos_2014_a_2020!P527+ODS_Todos_2014_a_2020!P556+ODS_Todos_2014_a_2020!P585+ODS_Todos_2014_a_2020!P1460+ODS_Todos_2014_a_2020!P1985+ODS_Todos_2014_a_2020!P2014+ODS_Todos_2014_a_2020!P2130)/M29</f>
        <v>0.81584972569834735</v>
      </c>
      <c r="L29">
        <v>10</v>
      </c>
      <c r="M29">
        <v>10</v>
      </c>
      <c r="N29">
        <f>(ODS_Todos_2014_a_2020!S615+ODS_Todos_2014_a_2020!S702+ODS_Todos_2014_a_2020!S731+ODS_Todos_2014_a_2020!S760+ODS_Todos_2014_a_2020!S789+ODS_Todos_2014_a_2020!S818)/IndicadoresGlobais!P29</f>
        <v>97.917979960175785</v>
      </c>
      <c r="O29">
        <f>(ODS_Todos_2014_a_2020!P615+ODS_Todos_2014_a_2020!P702+ODS_Todos_2014_a_2020!P731+ODS_Todos_2014_a_2020!P760+ODS_Todos_2014_a_2020!P789+ODS_Todos_2014_a_2020!P818)/IndicadoresGlobais!Q29</f>
        <v>0.21212842041802027</v>
      </c>
      <c r="P29">
        <v>6</v>
      </c>
      <c r="Q29">
        <v>6</v>
      </c>
      <c r="R29">
        <f>(ODS_Todos_2014_a_2020!S848+ODS_Todos_2014_a_2020!S877+ODS_Todos_2014_a_2020!S935+ODS_Todos_2014_a_2020!S964+ODS_Todos_2014_a_2020!S993+ODS_Todos_2014_a_2020!S1022+ODS_Todos_2014_a_2020!S1051)/T29</f>
        <v>82.805922224638991</v>
      </c>
      <c r="S29">
        <f>(ODS_Todos_2014_a_2020!P848+ODS_Todos_2014_a_2020!P877+ODS_Todos_2014_a_2020!P935+ODS_Todos_2014_a_2020!P964+ODS_Todos_2014_a_2020!P993+ODS_Todos_2014_a_2020!P1022+ODS_Todos_2014_a_2020!P1051)/U29</f>
        <v>2.6308707621265461</v>
      </c>
      <c r="T29">
        <v>7</v>
      </c>
      <c r="U29">
        <v>7</v>
      </c>
      <c r="V29">
        <f>(ODS_Todos_2014_a_2020!S1197+ODS_Todos_2014_a_2020!S2520)/X29</f>
        <v>40.314690420560751</v>
      </c>
      <c r="W29">
        <f>(ODS_Todos_2014_a_2020!P1197+ODS_Todos_2014_a_2020!P2520)/Y29</f>
        <v>5</v>
      </c>
      <c r="X29">
        <v>2</v>
      </c>
      <c r="Y29">
        <v>2</v>
      </c>
      <c r="Z29">
        <f>(ODS_Todos_2014_a_2020!S1256+ODS_Todos_2014_a_2020!S1285+ODS_Todos_2014_a_2020!S1314+ODS_Todos_2014_a_2020!S1343+ODS_Todos_2014_a_2020!S1372+ODS_Todos_2014_a_2020!S1430+ODS_Todos_2014_a_2020!S2426)/AB29</f>
        <v>69.145514770592541</v>
      </c>
      <c r="AA29">
        <f>(ODS_Todos_2014_a_2020!P1256+ODS_Todos_2014_a_2020!P1285+ODS_Todos_2014_a_2020!P1314+ODS_Todos_2014_a_2020!P1343+ODS_Todos_2014_a_2020!P1372+ODS_Todos_2014_a_2020!P1430+ODS_Todos_2014_a_2020!P2426)/AC29</f>
        <v>2.0714844071999639</v>
      </c>
      <c r="AB29">
        <v>7</v>
      </c>
      <c r="AC29">
        <v>7</v>
      </c>
      <c r="AD29">
        <f>(ODS_Todos_2014_a_2020!S207+ODS_Todos_2014_a_2020!S935+ODS_Todos_2014_a_2020!S1460+ODS_Todos_2014_a_2020!S1489+ODS_Todos_2014_a_2020!S1518+ODS_Todos_2014_a_2020!S1547+ODS_Todos_2014_a_2020!S1576+ODS_Todos_2014_a_2020!S1605+ODS_Todos_2014_a_2020!S2249)/AF29</f>
        <v>78.302325790655942</v>
      </c>
      <c r="AE29">
        <f>(ODS_Todos_2014_a_2020!P207+ODS_Todos_2014_a_2020!P935+ODS_Todos_2014_a_2020!P1460+ODS_Todos_2014_a_2020!P1489+ODS_Todos_2014_a_2020!P1518+ODS_Todos_2014_a_2020!P1547+ODS_Todos_2014_a_2020!P1576+ODS_Todos_2014_a_2020!P1605+ODS_Todos_2014_a_2020!P2249)/AG29</f>
        <v>1.6238540017526057</v>
      </c>
      <c r="AF29">
        <v>9</v>
      </c>
      <c r="AG29">
        <v>9</v>
      </c>
      <c r="AH29">
        <f>(ODS_Todos_2014_a_2020!S1635+ODS_Todos_2014_a_2020!S1664+ODS_Todos_2014_a_2020!S1693+ODS_Todos_2014_a_2020!S1722+ODS_Todos_2014_a_2020!S1751+ODS_Todos_2014_a_2020!S1780+ODS_Todos_2014_a_2020!S2162)/AJ29</f>
        <v>65.865098610687554</v>
      </c>
      <c r="AI29">
        <f>(ODS_Todos_2014_a_2020!P1635+ODS_Todos_2014_a_2020!P1664+ODS_Todos_2014_a_2020!P1693+ODS_Todos_2014_a_2020!P1722+ODS_Todos_2014_a_2020!P1751+ODS_Todos_2014_a_2020!P1780+ODS_Todos_2014_a_2020!P2162)/AK29</f>
        <v>2.9589668936780038</v>
      </c>
      <c r="AJ29">
        <v>7</v>
      </c>
      <c r="AK29">
        <v>7</v>
      </c>
      <c r="AL29">
        <f>(ODS_Todos_2014_a_2020!S1810+ODS_Todos_2014_a_2020!S1839+ODS_Todos_2014_a_2020!S1868+ODS_Todos_2014_a_2020!S1897+ODS_Todos_2014_a_2020!S1926+ODS_Todos_2014_a_2020!S1955)/AN29</f>
        <v>47.556648699360771</v>
      </c>
      <c r="AM29">
        <f>(ODS_Todos_2014_a_2020!P1810+ODS_Todos_2014_a_2020!P1839+ODS_Todos_2014_a_2020!P1868+ODS_Todos_2014_a_2020!P1897+ODS_Todos_2014_a_2020!P1926+ODS_Todos_2014_a_2020!P1955)/AO29</f>
        <v>0.23254167968476105</v>
      </c>
      <c r="AN29">
        <v>6</v>
      </c>
      <c r="AO29">
        <v>6</v>
      </c>
      <c r="AP29">
        <f>(ODS_Todos_2014_a_2020!S119+ODS_Todos_2014_a_2020!S1751+ODS_Todos_2014_a_2020!S1985+ODS_Todos_2014_a_2020!S2014+ODS_Todos_2014_a_2020!S2043+ODS_Todos_2014_a_2020!S2072+ODS_Todos_2014_a_2020!S2130+ODS_Todos_2014_a_2020!S2820)/AR29</f>
        <v>68.738939127373953</v>
      </c>
      <c r="AQ29">
        <f>(ODS_Todos_2014_a_2020!P119+ODS_Todos_2014_a_2020!P1751+ODS_Todos_2014_a_2020!P1985+ODS_Todos_2014_a_2020!P2014+ODS_Todos_2014_a_2020!P2043+ODS_Todos_2014_a_2020!P2072+ODS_Todos_2014_a_2020!P2130+ODS_Todos_2014_a_2020!P2820)/AS29</f>
        <v>-0.27285579521317138</v>
      </c>
      <c r="AR29">
        <v>8</v>
      </c>
      <c r="AS29">
        <v>8</v>
      </c>
      <c r="AT29">
        <f>(ODS_Todos_2014_a_2020!S1430+ODS_Todos_2014_a_2020!S2162+ODS_Todos_2014_a_2020!S2191+ODS_Todos_2014_a_2020!S2249+ODS_Todos_2014_a_2020!S2278+ODS_Todos_2014_a_2020!S2336)/AV29</f>
        <v>46.999713246546492</v>
      </c>
      <c r="AU29">
        <f>(ODS_Todos_2014_a_2020!P1430+ODS_Todos_2014_a_2020!P2162+ODS_Todos_2014_a_2020!P2191+ODS_Todos_2014_a_2020!P2249+ODS_Todos_2014_a_2020!P2278+ODS_Todos_2014_a_2020!P2336)/AW29</f>
        <v>1.3671643009344852</v>
      </c>
      <c r="AV29">
        <v>6</v>
      </c>
      <c r="AW29">
        <v>6</v>
      </c>
      <c r="AX29">
        <f>(ODS_Todos_2014_a_2020!S1256+ODS_Todos_2014_a_2020!S2397+ODS_Todos_2014_a_2020!S2426+ODS_Todos_2014_a_2020!S2488)/AZ29</f>
        <v>65.524820350081882</v>
      </c>
      <c r="AY29">
        <f>(ODS_Todos_2014_a_2020!P1256+ODS_Todos_2014_a_2020!P2397+ODS_Todos_2014_a_2020!P2426+ODS_Todos_2014_a_2020!P2488)/BA29</f>
        <v>4.0699724139470046</v>
      </c>
      <c r="AZ29">
        <v>4</v>
      </c>
      <c r="BA29">
        <v>4</v>
      </c>
    </row>
  </sheetData>
  <mergeCells count="17">
    <mergeCell ref="AT1:AU1"/>
    <mergeCell ref="B1:C1"/>
    <mergeCell ref="F1:G1"/>
    <mergeCell ref="J1:K1"/>
    <mergeCell ref="N1:O1"/>
    <mergeCell ref="R1:S1"/>
    <mergeCell ref="V1:W1"/>
    <mergeCell ref="Z1:AA1"/>
    <mergeCell ref="AD1:AE1"/>
    <mergeCell ref="AH1:AI1"/>
    <mergeCell ref="AL1:AM1"/>
    <mergeCell ref="AP1:AQ1"/>
    <mergeCell ref="AX1:AY1"/>
    <mergeCell ref="BB1:BC1"/>
    <mergeCell ref="BF1:BG1"/>
    <mergeCell ref="BJ1:BK1"/>
    <mergeCell ref="BN1:BO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59A56940D94E42AB5540E93F531B7B" ma:contentTypeVersion="13" ma:contentTypeDescription="Create a new document." ma:contentTypeScope="" ma:versionID="7d2a6e9f7579aded667902c37159a459">
  <xsd:schema xmlns:xsd="http://www.w3.org/2001/XMLSchema" xmlns:xs="http://www.w3.org/2001/XMLSchema" xmlns:p="http://schemas.microsoft.com/office/2006/metadata/properties" xmlns:ns2="5246257a-153f-4fb2-a1ce-927635747244" xmlns:ns3="0ac5e8a5-da2c-4788-9d96-9c5d7074b6c2" targetNamespace="http://schemas.microsoft.com/office/2006/metadata/properties" ma:root="true" ma:fieldsID="098bb4dc594c5e6e5a7c3a9b28553d63" ns2:_="" ns3:_="">
    <xsd:import namespace="5246257a-153f-4fb2-a1ce-927635747244"/>
    <xsd:import namespace="0ac5e8a5-da2c-4788-9d96-9c5d7074b6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6257a-153f-4fb2-a1ce-9276357472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5e8a5-da2c-4788-9d96-9c5d7074b6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342379-B0CC-41F7-8F81-45591DB0AF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76EE70-BC85-43B3-810E-8F4AEB95E03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ac5e8a5-da2c-4788-9d96-9c5d7074b6c2"/>
    <ds:schemaRef ds:uri="http://schemas.microsoft.com/office/infopath/2007/PartnerControls"/>
    <ds:schemaRef ds:uri="5246257a-153f-4fb2-a1ce-92763574724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C875A94-48E2-462E-B6F2-E7914BDD5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46257a-153f-4fb2-a1ce-927635747244"/>
    <ds:schemaRef ds:uri="0ac5e8a5-da2c-4788-9d96-9c5d7074b6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Imagem ODS</vt:lpstr>
      <vt:lpstr>ODS_Num</vt:lpstr>
      <vt:lpstr>ODS_Todos_2014_a_2020</vt:lpstr>
      <vt:lpstr>IndicadoresGlobais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Santos</dc:creator>
  <cp:lastModifiedBy>Luisa Canto e Castro Loura</cp:lastModifiedBy>
  <dcterms:created xsi:type="dcterms:W3CDTF">2021-05-26T15:05:08Z</dcterms:created>
  <dcterms:modified xsi:type="dcterms:W3CDTF">2021-10-14T11:46:27Z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0x0101009759A56940D94E42AB5540E93F531B7B</vt:lpwstr>
  </property>
</Properties>
</file>