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2439\Documents\lab7\"/>
    </mc:Choice>
  </mc:AlternateContent>
  <xr:revisionPtr revIDLastSave="0" documentId="8_{B74AF8E7-D731-4B69-814D-99D7D61A4A87}" xr6:coauthVersionLast="47" xr6:coauthVersionMax="47" xr10:uidLastSave="{00000000-0000-0000-0000-000000000000}"/>
  <bookViews>
    <workbookView xWindow="-108" yWindow="-108" windowWidth="23256" windowHeight="12576" xr2:uid="{28823212-4D0E-4D78-9B34-C0D93DD767C9}"/>
  </bookViews>
  <sheets>
    <sheet name="Sheet1" sheetId="1" r:id="rId1"/>
  </sheets>
  <definedNames>
    <definedName name="_xlchart.v1.0" hidden="1">Sheet1!$D$19:$D$21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1" i="1"/>
  <c r="H17" i="1"/>
  <c r="D21" i="1" s="1"/>
  <c r="G21" i="1" s="1"/>
  <c r="J21" i="1"/>
  <c r="B20" i="1"/>
  <c r="B19" i="1"/>
  <c r="E21" i="1"/>
  <c r="E20" i="1"/>
  <c r="F17" i="1"/>
  <c r="E19" i="1"/>
  <c r="D17" i="1"/>
  <c r="D19" i="1" s="1"/>
  <c r="C21" i="1"/>
  <c r="C20" i="1"/>
  <c r="C19" i="1"/>
  <c r="D20" i="1"/>
  <c r="H16" i="1"/>
  <c r="F16" i="1"/>
  <c r="D16" i="1"/>
  <c r="I15" i="1"/>
  <c r="H15" i="1"/>
  <c r="G15" i="1"/>
  <c r="F15" i="1"/>
  <c r="E15" i="1"/>
  <c r="D15" i="1"/>
  <c r="B22" i="1" l="1"/>
</calcChain>
</file>

<file path=xl/sharedStrings.xml><?xml version="1.0" encoding="utf-8"?>
<sst xmlns="http://schemas.openxmlformats.org/spreadsheetml/2006/main" count="17" uniqueCount="12">
  <si>
    <t>1-10</t>
  </si>
  <si>
    <t>11-20</t>
  </si>
  <si>
    <t>21-30</t>
  </si>
  <si>
    <t>0.3 g</t>
  </si>
  <si>
    <t>0.57 g</t>
  </si>
  <si>
    <t>0.68 g</t>
  </si>
  <si>
    <t>масса цели</t>
  </si>
  <si>
    <t>494 +- 0.1 g</t>
  </si>
  <si>
    <t>начальное</t>
  </si>
  <si>
    <t>средние</t>
  </si>
  <si>
    <t>рикошет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</si>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</sst>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0451639389317165"/>
                  <c:y val="-0.37493450153717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Sheet1!$C$19:$C$21</c:f>
              <c:numCache>
                <c:formatCode>General</c:formatCode>
                <c:ptCount val="3"/>
                <c:pt idx="0">
                  <c:v>3.0000000000000003E-4</c:v>
                </c:pt>
                <c:pt idx="1">
                  <c:v>5.6999999999999998E-4</c:v>
                </c:pt>
                <c:pt idx="2">
                  <c:v>6.8000000000000005E-4</c:v>
                </c:pt>
              </c:numCache>
            </c:numRef>
          </c:xVal>
          <c:yVal>
            <c:numRef>
              <c:f>Sheet1!$D$19:$D$21</c:f>
              <c:numCache>
                <c:formatCode>General</c:formatCode>
                <c:ptCount val="3"/>
                <c:pt idx="0">
                  <c:v>158.02649881089636</c:v>
                </c:pt>
                <c:pt idx="1">
                  <c:v>104.60788309782599</c:v>
                </c:pt>
                <c:pt idx="2">
                  <c:v>89.709133648797319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C-480E-9E72-973388507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325792"/>
        <c:axId val="1785326624"/>
      </c:scatterChart>
      <c:valAx>
        <c:axId val="17853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26624"/>
        <c:crosses val="autoZero"/>
        <c:crossBetween val="midCat"/>
      </c:valAx>
      <c:valAx>
        <c:axId val="17853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2</xdr:row>
      <xdr:rowOff>26670</xdr:rowOff>
    </xdr:from>
    <xdr:to>
      <xdr:col>17</xdr:col>
      <xdr:colOff>541020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3EC2A-6AF6-4139-B6B2-E9E19B86A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675C-D14B-4C2E-9467-2CA8D98B83F6}">
  <dimension ref="A3:J24"/>
  <sheetViews>
    <sheetView tabSelected="1" workbookViewId="0">
      <selection activeCell="B25" sqref="B25"/>
    </sheetView>
  </sheetViews>
  <sheetFormatPr defaultRowHeight="14.4" x14ac:dyDescent="0.3"/>
  <cols>
    <col min="1" max="1" width="11.21875" style="1" customWidth="1"/>
    <col min="5" max="5" width="10.44140625" customWidth="1"/>
    <col min="7" max="7" width="10.88671875" customWidth="1"/>
    <col min="9" max="9" width="11.88671875" customWidth="1"/>
  </cols>
  <sheetData>
    <row r="3" spans="1:10" x14ac:dyDescent="0.3">
      <c r="A3" s="1" t="s">
        <v>0</v>
      </c>
      <c r="B3" t="s">
        <v>3</v>
      </c>
      <c r="D3" s="1" t="s">
        <v>0</v>
      </c>
      <c r="E3" s="1" t="s">
        <v>8</v>
      </c>
      <c r="F3" s="1" t="s">
        <v>1</v>
      </c>
      <c r="G3" s="1" t="s">
        <v>8</v>
      </c>
      <c r="H3" s="1" t="s">
        <v>2</v>
      </c>
      <c r="I3" s="1" t="s">
        <v>8</v>
      </c>
    </row>
    <row r="4" spans="1:10" x14ac:dyDescent="0.3">
      <c r="A4" s="1" t="s">
        <v>1</v>
      </c>
      <c r="B4" t="s">
        <v>4</v>
      </c>
      <c r="D4">
        <v>20.7</v>
      </c>
      <c r="E4">
        <v>18.100000000000001</v>
      </c>
      <c r="F4">
        <v>21.9</v>
      </c>
      <c r="G4">
        <v>18</v>
      </c>
      <c r="H4">
        <v>22.3</v>
      </c>
      <c r="I4">
        <v>18.399999999999999</v>
      </c>
    </row>
    <row r="5" spans="1:10" x14ac:dyDescent="0.3">
      <c r="A5" s="1" t="s">
        <v>2</v>
      </c>
      <c r="B5" t="s">
        <v>5</v>
      </c>
      <c r="D5">
        <v>21.2</v>
      </c>
      <c r="E5">
        <v>18.100000000000001</v>
      </c>
      <c r="F5">
        <v>22</v>
      </c>
      <c r="G5">
        <v>18.100000000000001</v>
      </c>
      <c r="H5">
        <v>22.3</v>
      </c>
      <c r="I5">
        <v>18.5</v>
      </c>
    </row>
    <row r="6" spans="1:10" x14ac:dyDescent="0.3">
      <c r="D6">
        <v>20.9</v>
      </c>
      <c r="E6">
        <v>18</v>
      </c>
      <c r="F6">
        <v>21.7</v>
      </c>
      <c r="G6">
        <v>18.100000000000001</v>
      </c>
      <c r="H6">
        <v>22.7</v>
      </c>
      <c r="I6">
        <v>18.5</v>
      </c>
    </row>
    <row r="7" spans="1:10" x14ac:dyDescent="0.3">
      <c r="A7" s="1" t="s">
        <v>6</v>
      </c>
      <c r="D7">
        <v>21</v>
      </c>
      <c r="E7">
        <v>18.100000000000001</v>
      </c>
      <c r="F7">
        <v>21.4</v>
      </c>
      <c r="G7">
        <v>18.2</v>
      </c>
      <c r="H7">
        <v>21.8</v>
      </c>
      <c r="I7">
        <v>18.5</v>
      </c>
    </row>
    <row r="8" spans="1:10" x14ac:dyDescent="0.3">
      <c r="A8" s="1" t="s">
        <v>7</v>
      </c>
      <c r="D8">
        <v>20.8</v>
      </c>
      <c r="E8">
        <v>18.100000000000001</v>
      </c>
      <c r="F8">
        <v>22.3</v>
      </c>
      <c r="G8">
        <v>18.100000000000001</v>
      </c>
      <c r="H8">
        <v>21.6</v>
      </c>
      <c r="I8">
        <v>18.5</v>
      </c>
    </row>
    <row r="9" spans="1:10" x14ac:dyDescent="0.3">
      <c r="D9">
        <v>21</v>
      </c>
      <c r="E9">
        <v>18.2</v>
      </c>
      <c r="F9">
        <v>21.8</v>
      </c>
      <c r="G9">
        <v>18.2</v>
      </c>
      <c r="H9">
        <v>22.8</v>
      </c>
      <c r="I9">
        <v>18.5</v>
      </c>
    </row>
    <row r="10" spans="1:10" x14ac:dyDescent="0.3">
      <c r="D10">
        <v>20.9</v>
      </c>
      <c r="E10">
        <v>18.100000000000001</v>
      </c>
      <c r="F10">
        <v>21.5</v>
      </c>
      <c r="G10">
        <v>18.2</v>
      </c>
      <c r="J10" t="s">
        <v>10</v>
      </c>
    </row>
    <row r="11" spans="1:10" x14ac:dyDescent="0.3">
      <c r="D11">
        <v>21.3</v>
      </c>
      <c r="E11">
        <v>18.2</v>
      </c>
      <c r="F11">
        <v>21.8</v>
      </c>
      <c r="G11">
        <v>18.2</v>
      </c>
      <c r="H11">
        <v>22.3</v>
      </c>
      <c r="I11">
        <v>18.600000000000001</v>
      </c>
    </row>
    <row r="12" spans="1:10" x14ac:dyDescent="0.3">
      <c r="D12">
        <v>21.3</v>
      </c>
      <c r="E12">
        <v>18.100000000000001</v>
      </c>
      <c r="F12">
        <v>21.9</v>
      </c>
      <c r="G12">
        <v>18.3</v>
      </c>
      <c r="H12">
        <v>22.2</v>
      </c>
      <c r="I12">
        <v>18.5</v>
      </c>
    </row>
    <row r="13" spans="1:10" x14ac:dyDescent="0.3">
      <c r="D13">
        <v>21.2</v>
      </c>
      <c r="E13">
        <v>18.2</v>
      </c>
      <c r="F13">
        <v>22.2</v>
      </c>
      <c r="G13">
        <v>18.5</v>
      </c>
      <c r="H13">
        <v>22.3</v>
      </c>
      <c r="I13">
        <v>18.600000000000001</v>
      </c>
    </row>
    <row r="14" spans="1:10" x14ac:dyDescent="0.3">
      <c r="D14" t="s">
        <v>9</v>
      </c>
    </row>
    <row r="15" spans="1:10" x14ac:dyDescent="0.3">
      <c r="D15">
        <f>AVERAGE(D4:D13)</f>
        <v>21.03</v>
      </c>
      <c r="E15">
        <f>AVERAGE(E4:E13)</f>
        <v>18.119999999999997</v>
      </c>
      <c r="F15">
        <f>AVERAGE(F4:F13)</f>
        <v>21.85</v>
      </c>
      <c r="G15">
        <f>AVERAGE(G4:G13)</f>
        <v>18.190000000000001</v>
      </c>
      <c r="H15">
        <f>AVERAGE(H4:H13)</f>
        <v>22.255555555555556</v>
      </c>
      <c r="I15">
        <f>AVERAGE(I4:I13)</f>
        <v>18.511111111111109</v>
      </c>
    </row>
    <row r="16" spans="1:10" x14ac:dyDescent="0.3">
      <c r="D16">
        <f>D15-E15</f>
        <v>2.9100000000000037</v>
      </c>
      <c r="F16">
        <f>F15-G15</f>
        <v>3.66</v>
      </c>
      <c r="H16">
        <f>H15-I15</f>
        <v>3.7444444444444471</v>
      </c>
    </row>
    <row r="17" spans="2:10" x14ac:dyDescent="0.3">
      <c r="D17">
        <f>D16*0.01*(0.494/0.0003) * SQRT(9.81/0.902)</f>
        <v>158.02649881089636</v>
      </c>
      <c r="F17">
        <f>F16*0.01*(0.494/0.00057) * SQRT(9.81/0.902)</f>
        <v>104.60788309782599</v>
      </c>
      <c r="H17">
        <f>H16*0.01*(0.494/0.00068) * SQRT(9.81/0.902)</f>
        <v>89.709133648797319</v>
      </c>
    </row>
    <row r="18" spans="2:10" x14ac:dyDescent="0.3">
      <c r="B18" t="s">
        <v>11</v>
      </c>
    </row>
    <row r="19" spans="2:10" x14ac:dyDescent="0.3">
      <c r="B19">
        <f>C19*D19^2*0.5</f>
        <v>3.7458561489645348</v>
      </c>
      <c r="C19">
        <f>3*10^(-4)</f>
        <v>3.0000000000000003E-4</v>
      </c>
      <c r="D19">
        <f>D17</f>
        <v>158.02649881089636</v>
      </c>
      <c r="E19">
        <f>(MAX(D4:D13) - MIN(D4:D13))*0.01*(0.494/0.0003) * SQRT(9.81/0.902)/2</f>
        <v>16.291391629989334</v>
      </c>
    </row>
    <row r="20" spans="2:10" x14ac:dyDescent="0.3">
      <c r="B20">
        <f t="shared" ref="B20:B21" si="0">C20*D20^2*0.5</f>
        <v>3.1187006237694019</v>
      </c>
      <c r="C20">
        <f>0.57*10^-3</f>
        <v>5.6999999999999998E-4</v>
      </c>
      <c r="D20">
        <f>F17</f>
        <v>104.60788309782599</v>
      </c>
      <c r="E20">
        <f>(MAX(F4:F13) - MIN(F4:F13))*0.01*(0.494/0.00057) * SQRT(9.81/0.902)/2</f>
        <v>12.861624971044211</v>
      </c>
    </row>
    <row r="21" spans="2:10" x14ac:dyDescent="0.3">
      <c r="B21">
        <f>C21*D21^2*0.5</f>
        <v>2.7362277444060452</v>
      </c>
      <c r="C21">
        <f>0.68*10^-3</f>
        <v>6.8000000000000005E-4</v>
      </c>
      <c r="D21">
        <f>H17</f>
        <v>89.709133648797319</v>
      </c>
      <c r="E21">
        <f xml:space="preserve"> (MAX(H4:H13) - MIN(H4:H13))*0.01*(0.494/0.00068) * SQRT(9.81/0.902)/2</f>
        <v>14.374757320578778</v>
      </c>
      <c r="G21">
        <f>D21*1/COS(ATAN(2.4/37))</f>
        <v>89.897658932549461</v>
      </c>
      <c r="J21">
        <f>10*(0.3+0.57+0.68)</f>
        <v>15.499999999999998</v>
      </c>
    </row>
    <row r="22" spans="2:10" x14ac:dyDescent="0.3">
      <c r="B22">
        <f>AVERAGE(B19:B21)</f>
        <v>3.200261505713327</v>
      </c>
    </row>
    <row r="24" spans="2:10" x14ac:dyDescent="0.3">
      <c r="B24">
        <f>(C21*(D21+ E21)^2*0.5 - C21*(D21- E21)^2*0.5)/2</f>
        <v>0.87689197743576408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e2439</dc:creator>
  <cp:lastModifiedBy>e2439</cp:lastModifiedBy>
  <dcterms:created xsi:type="dcterms:W3CDTF">2023-12-05T11:04:32Z</dcterms:created>
  <dcterms:modified xsi:type="dcterms:W3CDTF">2023-12-12T11:27:17Z</dcterms:modified>
</cp:coreProperties>
</file>