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24226"/>
  <mc:AlternateContent xmlns:mc="http://schemas.openxmlformats.org/markup-compatibility/2006">
    <mc:Choice Requires="x15">
      <x15ac:absPath xmlns:x15ac="http://schemas.microsoft.com/office/spreadsheetml/2010/11/ac" url="/Users/etchin/Google Drive/Research/COVID19/ICE/"/>
    </mc:Choice>
  </mc:AlternateContent>
  <xr:revisionPtr revIDLastSave="0" documentId="13_ncr:1_{BC90B503-8EDD-014B-A764-BF5AC9956D28}" xr6:coauthVersionLast="45" xr6:coauthVersionMax="46" xr10:uidLastSave="{00000000-0000-0000-0000-000000000000}"/>
  <bookViews>
    <workbookView xWindow="0" yWindow="460" windowWidth="28800" windowHeight="16380" xr2:uid="{00000000-000D-0000-FFFF-FFFF00000000}"/>
  </bookViews>
  <sheets>
    <sheet name="raw_data" sheetId="15" r:id="rId1"/>
    <sheet name="Our Analysis" sheetId="13" r:id="rId2"/>
    <sheet name="Granski methods Analysis" sheetId="10" r:id="rId3"/>
    <sheet name="ICE Suicides Only" sheetId="9" r:id="rId4"/>
    <sheet name="Marshall Project ICE population" sheetId="8" r:id="rId5"/>
    <sheet name="US Suicide Rates" sheetId="14" r:id="rId6"/>
    <sheet name="Raw Data - organized" sheetId="4" r:id="rId7"/>
    <sheet name="References" sheetId="3" r:id="rId8"/>
    <sheet name="Raw Data" sheetId="1" r:id="rId9"/>
    <sheet name="Prior analysis -ignore" sheetId="7" r:id="rId10"/>
  </sheets>
  <definedNames>
    <definedName name="_xlnm._FilterDatabase" localSheetId="3" hidden="1">'ICE Suicides Only'!$A$1:$O$1</definedName>
    <definedName name="_xlnm._FilterDatabase" localSheetId="6" hidden="1">'Raw Data - organized'!$A$1:$U$173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 i="13" l="1"/>
  <c r="AM4" i="13"/>
  <c r="AM5" i="13"/>
  <c r="AM6" i="13"/>
  <c r="AM7" i="13"/>
  <c r="AM8" i="13"/>
  <c r="AM9" i="13"/>
  <c r="AM10" i="13"/>
  <c r="AM11" i="13"/>
  <c r="AM12" i="13"/>
  <c r="AM13" i="13"/>
  <c r="AM14" i="13"/>
  <c r="AM15" i="13"/>
  <c r="AM16" i="13"/>
  <c r="AM17" i="13"/>
  <c r="AM18" i="13"/>
  <c r="AM2" i="13"/>
  <c r="AJ9" i="13"/>
  <c r="AK9" i="13"/>
  <c r="AJ10" i="13"/>
  <c r="AK10" i="13"/>
  <c r="AJ11" i="13"/>
  <c r="AK11" i="13"/>
  <c r="AJ12" i="13"/>
  <c r="AK12" i="13"/>
  <c r="AJ13" i="13"/>
  <c r="AK13" i="13"/>
  <c r="AJ14" i="13"/>
  <c r="AK14" i="13"/>
  <c r="AJ15" i="13"/>
  <c r="AK15" i="13"/>
  <c r="AJ16" i="13"/>
  <c r="AK16" i="13"/>
  <c r="AJ17" i="13"/>
  <c r="AK17" i="13"/>
  <c r="AJ18" i="13"/>
  <c r="AK18" i="13"/>
  <c r="AK2" i="13"/>
  <c r="AK3" i="13"/>
  <c r="AK4" i="13"/>
  <c r="AK5" i="13"/>
  <c r="AK6" i="13"/>
  <c r="AK7" i="13"/>
  <c r="AJ2" i="13"/>
  <c r="AJ3" i="13"/>
  <c r="AJ4" i="13"/>
  <c r="AJ5" i="13"/>
  <c r="AJ6" i="13"/>
  <c r="AJ7" i="13"/>
  <c r="AK8" i="13"/>
  <c r="AJ8" i="13"/>
  <c r="Z3" i="10"/>
  <c r="AA3" i="10"/>
  <c r="Y3" i="10"/>
  <c r="Z4" i="10"/>
  <c r="AA9" i="10" l="1"/>
  <c r="U33" i="10"/>
  <c r="AA4" i="10"/>
  <c r="AA5" i="10"/>
  <c r="AA6" i="10"/>
  <c r="AA7" i="10"/>
  <c r="U37" i="10" s="1"/>
  <c r="AA8" i="10"/>
  <c r="AA10" i="10"/>
  <c r="AA11" i="10"/>
  <c r="U41" i="10" s="1"/>
  <c r="AA12" i="10"/>
  <c r="AA13" i="10"/>
  <c r="AA14" i="10"/>
  <c r="AA15" i="10"/>
  <c r="AA16" i="10"/>
  <c r="AA17" i="10"/>
  <c r="AA18" i="10"/>
  <c r="AA19" i="10"/>
  <c r="U49" i="10" s="1"/>
  <c r="AC3" i="10"/>
  <c r="AC4" i="10"/>
  <c r="AC5" i="10"/>
  <c r="AC6" i="10"/>
  <c r="AC7" i="10"/>
  <c r="W37" i="10" s="1"/>
  <c r="AC8" i="10"/>
  <c r="AC9" i="10"/>
  <c r="AC10" i="10"/>
  <c r="AC11" i="10"/>
  <c r="W41" i="10" s="1"/>
  <c r="AC12" i="10"/>
  <c r="AC13" i="10"/>
  <c r="AC14" i="10"/>
  <c r="AC15" i="10"/>
  <c r="W45" i="10" s="1"/>
  <c r="AC16" i="10"/>
  <c r="AC17" i="10"/>
  <c r="AC18" i="10"/>
  <c r="AC19" i="10"/>
  <c r="W49" i="10" s="1"/>
  <c r="U46" i="10"/>
  <c r="U38" i="10"/>
  <c r="U34" i="10"/>
  <c r="U39" i="10"/>
  <c r="U45" i="10"/>
  <c r="U47" i="10"/>
  <c r="U42" i="10"/>
  <c r="AB3" i="10"/>
  <c r="V33" i="10" s="1"/>
  <c r="S3" i="10"/>
  <c r="T3" i="10"/>
  <c r="W33" i="10"/>
  <c r="V34" i="10"/>
  <c r="W34" i="10"/>
  <c r="U35" i="10"/>
  <c r="V35" i="10"/>
  <c r="W35" i="10"/>
  <c r="U36" i="10"/>
  <c r="V36" i="10"/>
  <c r="W36" i="10"/>
  <c r="V37" i="10"/>
  <c r="V38" i="10"/>
  <c r="W38" i="10"/>
  <c r="V39" i="10"/>
  <c r="W39" i="10"/>
  <c r="U40" i="10"/>
  <c r="V40" i="10"/>
  <c r="W40" i="10"/>
  <c r="V41" i="10"/>
  <c r="V42" i="10"/>
  <c r="W42" i="10"/>
  <c r="U43" i="10"/>
  <c r="V43" i="10"/>
  <c r="W43" i="10"/>
  <c r="U44" i="10"/>
  <c r="V44" i="10"/>
  <c r="W44" i="10"/>
  <c r="V45" i="10"/>
  <c r="V46" i="10"/>
  <c r="W46" i="10"/>
  <c r="V47" i="10"/>
  <c r="W47" i="10"/>
  <c r="U48" i="10"/>
  <c r="V48" i="10"/>
  <c r="W48" i="10"/>
  <c r="V49" i="10"/>
  <c r="T34" i="10"/>
  <c r="T35" i="10"/>
  <c r="T36" i="10"/>
  <c r="T37" i="10"/>
  <c r="T38" i="10"/>
  <c r="T39" i="10"/>
  <c r="T40" i="10"/>
  <c r="T41" i="10"/>
  <c r="T42" i="10"/>
  <c r="T43" i="10"/>
  <c r="T44" i="10"/>
  <c r="T45" i="10"/>
  <c r="T46" i="10"/>
  <c r="T47" i="10"/>
  <c r="T48" i="10"/>
  <c r="T49" i="10"/>
  <c r="T33" i="10"/>
  <c r="Y19" i="10" l="1"/>
  <c r="Y4" i="10"/>
  <c r="Y5" i="10"/>
  <c r="Y6" i="10"/>
  <c r="Y7" i="10"/>
  <c r="Y8" i="10"/>
  <c r="Y9" i="10"/>
  <c r="Y10" i="10"/>
  <c r="Y11" i="10"/>
  <c r="Y12" i="10"/>
  <c r="Y13" i="10"/>
  <c r="Y14" i="10"/>
  <c r="Y15" i="10"/>
  <c r="Y16" i="10"/>
  <c r="Y17" i="10"/>
  <c r="Y18" i="10"/>
  <c r="M251" i="13"/>
  <c r="W18" i="13" s="1"/>
  <c r="M250" i="13"/>
  <c r="Y18" i="13" s="1"/>
  <c r="F250" i="13"/>
  <c r="AG18" i="13" s="1"/>
  <c r="M249" i="13"/>
  <c r="V18" i="13" s="1"/>
  <c r="F249" i="13"/>
  <c r="M227" i="13"/>
  <c r="Y17" i="13" s="1"/>
  <c r="F227" i="13"/>
  <c r="M226" i="13"/>
  <c r="V17" i="13" s="1"/>
  <c r="X17" i="13" s="1"/>
  <c r="F226" i="13"/>
  <c r="AF17" i="13" s="1"/>
  <c r="M217" i="13"/>
  <c r="Y16" i="13" s="1"/>
  <c r="F217" i="13"/>
  <c r="M216" i="13"/>
  <c r="V16" i="13" s="1"/>
  <c r="F216" i="13"/>
  <c r="AF16" i="13" s="1"/>
  <c r="M205" i="13"/>
  <c r="Y15" i="13" s="1"/>
  <c r="F205" i="13"/>
  <c r="AG15" i="13" s="1"/>
  <c r="M204" i="13"/>
  <c r="V15" i="13" s="1"/>
  <c r="X15" i="13" s="1"/>
  <c r="F204" i="13"/>
  <c r="AF15" i="13" s="1"/>
  <c r="M191" i="13"/>
  <c r="Y14" i="13" s="1"/>
  <c r="F191" i="13"/>
  <c r="M190" i="13"/>
  <c r="F190" i="13"/>
  <c r="AF14" i="13" s="1"/>
  <c r="M179" i="13"/>
  <c r="Y13" i="13" s="1"/>
  <c r="F179" i="13"/>
  <c r="AG13" i="13" s="1"/>
  <c r="M178" i="13"/>
  <c r="V13" i="13" s="1"/>
  <c r="T43" i="13" s="1"/>
  <c r="F178" i="13"/>
  <c r="M169" i="13"/>
  <c r="Y12" i="13" s="1"/>
  <c r="F169" i="13"/>
  <c r="M168" i="13"/>
  <c r="V12" i="13" s="1"/>
  <c r="T42" i="13" s="1"/>
  <c r="F168" i="13"/>
  <c r="AF12" i="13" s="1"/>
  <c r="M161" i="13"/>
  <c r="Y11" i="13" s="1"/>
  <c r="F161" i="13"/>
  <c r="AG11" i="13" s="1"/>
  <c r="M160" i="13"/>
  <c r="V11" i="13" s="1"/>
  <c r="X11" i="13" s="1"/>
  <c r="F160" i="13"/>
  <c r="AF11" i="13" s="1"/>
  <c r="M150" i="13"/>
  <c r="Y10" i="13" s="1"/>
  <c r="F150" i="13"/>
  <c r="M149" i="13"/>
  <c r="V10" i="13" s="1"/>
  <c r="X10" i="13" s="1"/>
  <c r="AL10" i="13" s="1"/>
  <c r="F149" i="13"/>
  <c r="AF10" i="13" s="1"/>
  <c r="M140" i="13"/>
  <c r="Y9" i="13" s="1"/>
  <c r="F140" i="13"/>
  <c r="AG9" i="13" s="1"/>
  <c r="M139" i="13"/>
  <c r="V9" i="13" s="1"/>
  <c r="T39" i="13" s="1"/>
  <c r="F139" i="13"/>
  <c r="M128" i="13"/>
  <c r="Y8" i="13" s="1"/>
  <c r="F128" i="13"/>
  <c r="M127" i="13"/>
  <c r="V8" i="13" s="1"/>
  <c r="F127" i="13"/>
  <c r="AF8" i="13" s="1"/>
  <c r="M118" i="13"/>
  <c r="Y7" i="13" s="1"/>
  <c r="F118" i="13"/>
  <c r="M117" i="13"/>
  <c r="V7" i="13" s="1"/>
  <c r="T37" i="13" s="1"/>
  <c r="F117" i="13"/>
  <c r="M102" i="13"/>
  <c r="Y6" i="13" s="1"/>
  <c r="F102" i="13"/>
  <c r="M101" i="13"/>
  <c r="V6" i="13" s="1"/>
  <c r="X6" i="13" s="1"/>
  <c r="AL6" i="13" s="1"/>
  <c r="F101" i="13"/>
  <c r="AF6" i="13" s="1"/>
  <c r="M89" i="13"/>
  <c r="Y5" i="13" s="1"/>
  <c r="F89" i="13"/>
  <c r="AG5" i="13" s="1"/>
  <c r="M88" i="13"/>
  <c r="V5" i="13" s="1"/>
  <c r="X5" i="13" s="1"/>
  <c r="AL5" i="13" s="1"/>
  <c r="F88" i="13"/>
  <c r="AF5" i="13" s="1"/>
  <c r="M75" i="13"/>
  <c r="Y4" i="13" s="1"/>
  <c r="F75" i="13"/>
  <c r="M74" i="13"/>
  <c r="V4" i="13" s="1"/>
  <c r="T34" i="13" s="1"/>
  <c r="F74" i="13"/>
  <c r="AF4" i="13" s="1"/>
  <c r="V72" i="13"/>
  <c r="V71" i="13"/>
  <c r="V70" i="13"/>
  <c r="V69" i="13"/>
  <c r="V68" i="13"/>
  <c r="V67" i="13"/>
  <c r="V66" i="13"/>
  <c r="V65" i="13"/>
  <c r="V64" i="13"/>
  <c r="V63" i="13"/>
  <c r="V62" i="13"/>
  <c r="V61" i="13"/>
  <c r="V60" i="13"/>
  <c r="V59" i="13"/>
  <c r="V58" i="13"/>
  <c r="V57" i="13"/>
  <c r="V56" i="13"/>
  <c r="M54" i="13"/>
  <c r="Y3" i="13" s="1"/>
  <c r="F54" i="13"/>
  <c r="M53" i="13"/>
  <c r="V3" i="13" s="1"/>
  <c r="F53" i="13"/>
  <c r="AF3" i="13" s="1"/>
  <c r="S49" i="13"/>
  <c r="S48" i="13"/>
  <c r="S47" i="13"/>
  <c r="S46" i="13"/>
  <c r="S45" i="13"/>
  <c r="S44" i="13"/>
  <c r="S43" i="13"/>
  <c r="S42" i="13"/>
  <c r="S41" i="13"/>
  <c r="S40" i="13"/>
  <c r="S39" i="13"/>
  <c r="S38" i="13"/>
  <c r="S37" i="13"/>
  <c r="S36" i="13"/>
  <c r="S35" i="13"/>
  <c r="S34" i="13"/>
  <c r="S33" i="13"/>
  <c r="S32" i="13"/>
  <c r="M31" i="13"/>
  <c r="Y2" i="13" s="1"/>
  <c r="AE2" i="13" s="1"/>
  <c r="AQ2" i="13" s="1"/>
  <c r="F31" i="13"/>
  <c r="AG2" i="13" s="1"/>
  <c r="M30" i="13"/>
  <c r="F30" i="13"/>
  <c r="AF2" i="13" s="1"/>
  <c r="AF18" i="13"/>
  <c r="AG17" i="13"/>
  <c r="AG16" i="13"/>
  <c r="AG14" i="13"/>
  <c r="V14" i="13"/>
  <c r="X14" i="13" s="1"/>
  <c r="AL14" i="13" s="1"/>
  <c r="AF13" i="13"/>
  <c r="AG12" i="13"/>
  <c r="AG10" i="13"/>
  <c r="AF9" i="13"/>
  <c r="AG8" i="13"/>
  <c r="AF7" i="13"/>
  <c r="AG6" i="13"/>
  <c r="AG4" i="13"/>
  <c r="AG3" i="13"/>
  <c r="AE7" i="13" l="1"/>
  <c r="AC11" i="13"/>
  <c r="AL11" i="13"/>
  <c r="AL15" i="13"/>
  <c r="AC15" i="13"/>
  <c r="AO15" i="13" s="1"/>
  <c r="AC17" i="13"/>
  <c r="AL17" i="13"/>
  <c r="AE4" i="13"/>
  <c r="AE9" i="13"/>
  <c r="AE6" i="13"/>
  <c r="AE15" i="13"/>
  <c r="AE8" i="13"/>
  <c r="AE11" i="13"/>
  <c r="AE13" i="13"/>
  <c r="AE17" i="13"/>
  <c r="AG7" i="13"/>
  <c r="AD12" i="13"/>
  <c r="AE12" i="13"/>
  <c r="U32" i="13"/>
  <c r="AD2" i="13"/>
  <c r="AG32" i="13"/>
  <c r="AB5" i="13"/>
  <c r="AC5" i="13"/>
  <c r="AB6" i="13"/>
  <c r="AC6" i="13"/>
  <c r="AD14" i="13"/>
  <c r="AE14" i="13"/>
  <c r="AB14" i="13"/>
  <c r="AC14" i="13"/>
  <c r="AD3" i="13"/>
  <c r="AE3" i="13"/>
  <c r="AD5" i="13"/>
  <c r="AE5" i="13"/>
  <c r="U40" i="13"/>
  <c r="AE10" i="13"/>
  <c r="AD16" i="13"/>
  <c r="AE16" i="13"/>
  <c r="AE18" i="13"/>
  <c r="AD18" i="13"/>
  <c r="AB10" i="13"/>
  <c r="AC10" i="13"/>
  <c r="AB15" i="13"/>
  <c r="X18" i="13"/>
  <c r="T48" i="13"/>
  <c r="T38" i="13"/>
  <c r="X8" i="13"/>
  <c r="X16" i="13"/>
  <c r="T46" i="13"/>
  <c r="X13" i="13"/>
  <c r="AD6" i="13"/>
  <c r="U36" i="13"/>
  <c r="AD8" i="13"/>
  <c r="U38" i="13"/>
  <c r="U39" i="13"/>
  <c r="AD9" i="13"/>
  <c r="AD13" i="13"/>
  <c r="U43" i="13"/>
  <c r="AD17" i="13"/>
  <c r="U47" i="13"/>
  <c r="T33" i="13"/>
  <c r="X3" i="13"/>
  <c r="AL3" i="13" s="1"/>
  <c r="Z17" i="13"/>
  <c r="AA17" i="13" s="1"/>
  <c r="AB17" i="13"/>
  <c r="T35" i="13"/>
  <c r="U42" i="13"/>
  <c r="T47" i="13"/>
  <c r="U35" i="13"/>
  <c r="T45" i="13"/>
  <c r="U46" i="13"/>
  <c r="X9" i="13"/>
  <c r="N201" i="13"/>
  <c r="T40" i="13"/>
  <c r="X4" i="13"/>
  <c r="AL4" i="13" s="1"/>
  <c r="X7" i="13"/>
  <c r="AL7" i="13" s="1"/>
  <c r="X12" i="13"/>
  <c r="AL12" i="13" s="1"/>
  <c r="Z5" i="13"/>
  <c r="AA5" i="13" s="1"/>
  <c r="AB11" i="13"/>
  <c r="Z11" i="13"/>
  <c r="AA11" i="13" s="1"/>
  <c r="AD4" i="13"/>
  <c r="U34" i="13"/>
  <c r="U45" i="13"/>
  <c r="AD15" i="13"/>
  <c r="T36" i="13"/>
  <c r="T41" i="13"/>
  <c r="AD7" i="13"/>
  <c r="Z10" i="13"/>
  <c r="AA10" i="13" s="1"/>
  <c r="U48" i="13"/>
  <c r="Y19" i="13"/>
  <c r="AD10" i="13"/>
  <c r="Z15" i="13"/>
  <c r="AA15" i="13" s="1"/>
  <c r="U33" i="13"/>
  <c r="U37" i="13"/>
  <c r="V2" i="13"/>
  <c r="Z6" i="13"/>
  <c r="AA6" i="13" s="1"/>
  <c r="U41" i="13"/>
  <c r="AD11" i="13"/>
  <c r="Z14" i="13"/>
  <c r="AA14" i="13" s="1"/>
  <c r="U44" i="13"/>
  <c r="T44" i="13"/>
  <c r="W2" i="7"/>
  <c r="V12" i="7"/>
  <c r="M225" i="7"/>
  <c r="M252" i="10"/>
  <c r="U19" i="10" s="1"/>
  <c r="M251" i="10"/>
  <c r="T19" i="10" s="1"/>
  <c r="F251" i="10"/>
  <c r="M250" i="10"/>
  <c r="S19" i="10" s="1"/>
  <c r="F250" i="10"/>
  <c r="M228" i="10"/>
  <c r="T18" i="10" s="1"/>
  <c r="F228" i="10"/>
  <c r="M227" i="10"/>
  <c r="S18" i="10" s="1"/>
  <c r="F227" i="10"/>
  <c r="M218" i="10"/>
  <c r="T17" i="10" s="1"/>
  <c r="F218" i="10"/>
  <c r="M217" i="10"/>
  <c r="S17" i="10" s="1"/>
  <c r="F217" i="10"/>
  <c r="M206" i="10"/>
  <c r="T16" i="10" s="1"/>
  <c r="F206" i="10"/>
  <c r="M205" i="10"/>
  <c r="S16" i="10" s="1"/>
  <c r="F205" i="10"/>
  <c r="M192" i="10"/>
  <c r="T15" i="10" s="1"/>
  <c r="F192" i="10"/>
  <c r="M191" i="10"/>
  <c r="S15" i="10" s="1"/>
  <c r="F191" i="10"/>
  <c r="M180" i="10"/>
  <c r="T14" i="10" s="1"/>
  <c r="F180" i="10"/>
  <c r="M179" i="10"/>
  <c r="S14" i="10" s="1"/>
  <c r="F179" i="10"/>
  <c r="M170" i="10"/>
  <c r="T13" i="10" s="1"/>
  <c r="F170" i="10"/>
  <c r="M169" i="10"/>
  <c r="S13" i="10" s="1"/>
  <c r="F169" i="10"/>
  <c r="M162" i="10"/>
  <c r="T12" i="10" s="1"/>
  <c r="F162" i="10"/>
  <c r="M161" i="10"/>
  <c r="S12" i="10" s="1"/>
  <c r="F161" i="10"/>
  <c r="M151" i="10"/>
  <c r="T11" i="10" s="1"/>
  <c r="F151" i="10"/>
  <c r="M150" i="10"/>
  <c r="S11" i="10" s="1"/>
  <c r="F150" i="10"/>
  <c r="M141" i="10"/>
  <c r="T10" i="10" s="1"/>
  <c r="F141" i="10"/>
  <c r="M140" i="10"/>
  <c r="S10" i="10" s="1"/>
  <c r="F140" i="10"/>
  <c r="M129" i="10"/>
  <c r="T9" i="10" s="1"/>
  <c r="F129" i="10"/>
  <c r="M128" i="10"/>
  <c r="S9" i="10" s="1"/>
  <c r="F128" i="10"/>
  <c r="M119" i="10"/>
  <c r="T8" i="10" s="1"/>
  <c r="F119" i="10"/>
  <c r="M118" i="10"/>
  <c r="S8" i="10" s="1"/>
  <c r="F118" i="10"/>
  <c r="M103" i="10"/>
  <c r="T7" i="10" s="1"/>
  <c r="F103" i="10"/>
  <c r="M102" i="10"/>
  <c r="S7" i="10" s="1"/>
  <c r="F102" i="10"/>
  <c r="M90" i="10"/>
  <c r="T6" i="10" s="1"/>
  <c r="F90" i="10"/>
  <c r="M89" i="10"/>
  <c r="S6" i="10" s="1"/>
  <c r="F89" i="10"/>
  <c r="M76" i="10"/>
  <c r="T5" i="10" s="1"/>
  <c r="F76" i="10"/>
  <c r="M75" i="10"/>
  <c r="S5" i="10" s="1"/>
  <c r="F75" i="10"/>
  <c r="M55" i="10"/>
  <c r="T4" i="10" s="1"/>
  <c r="F55" i="10"/>
  <c r="M54" i="10"/>
  <c r="S4" i="10" s="1"/>
  <c r="F54" i="10"/>
  <c r="S49" i="10"/>
  <c r="S48" i="10"/>
  <c r="S47" i="10"/>
  <c r="S46" i="10"/>
  <c r="S45" i="10"/>
  <c r="S44" i="10"/>
  <c r="S43" i="10"/>
  <c r="S42" i="10"/>
  <c r="S41" i="10"/>
  <c r="S40" i="10"/>
  <c r="S39" i="10"/>
  <c r="S38" i="10"/>
  <c r="S37" i="10"/>
  <c r="S36" i="10"/>
  <c r="S35" i="10"/>
  <c r="S34" i="10"/>
  <c r="S33" i="10"/>
  <c r="S32" i="10"/>
  <c r="M32" i="10"/>
  <c r="F32" i="10"/>
  <c r="M31" i="10"/>
  <c r="F31" i="10"/>
  <c r="AH31" i="7"/>
  <c r="AG32" i="7"/>
  <c r="AG33" i="7"/>
  <c r="AG34" i="7"/>
  <c r="AG35" i="7"/>
  <c r="AG36" i="7"/>
  <c r="AG37" i="7"/>
  <c r="AG38" i="7"/>
  <c r="AG39" i="7"/>
  <c r="AG40" i="7"/>
  <c r="AG41" i="7"/>
  <c r="AG42" i="7"/>
  <c r="AG43" i="7"/>
  <c r="AG44" i="7"/>
  <c r="AG45" i="7"/>
  <c r="AG46" i="7"/>
  <c r="AG47" i="7"/>
  <c r="AG48" i="7"/>
  <c r="AG31" i="7"/>
  <c r="AI31" i="7"/>
  <c r="T56" i="7"/>
  <c r="T72" i="7"/>
  <c r="T57" i="7"/>
  <c r="T58" i="7"/>
  <c r="T59" i="7"/>
  <c r="T60" i="7"/>
  <c r="T61" i="7"/>
  <c r="T62" i="7"/>
  <c r="T63" i="7"/>
  <c r="T64" i="7"/>
  <c r="T65" i="7"/>
  <c r="T66" i="7"/>
  <c r="T67" i="7"/>
  <c r="T68" i="7"/>
  <c r="T69" i="7"/>
  <c r="T70" i="7"/>
  <c r="T71" i="7"/>
  <c r="X49" i="7"/>
  <c r="S48" i="7"/>
  <c r="S33" i="7"/>
  <c r="S34" i="7"/>
  <c r="S35" i="7"/>
  <c r="S36" i="7"/>
  <c r="S37" i="7"/>
  <c r="S38" i="7"/>
  <c r="S39" i="7"/>
  <c r="S40" i="7"/>
  <c r="S41" i="7"/>
  <c r="S42" i="7"/>
  <c r="S43" i="7"/>
  <c r="S44" i="7"/>
  <c r="S45" i="7"/>
  <c r="S46" i="7"/>
  <c r="S47" i="7"/>
  <c r="S49" i="7"/>
  <c r="S32" i="7"/>
  <c r="W33" i="7"/>
  <c r="W34" i="7"/>
  <c r="W35" i="7"/>
  <c r="W36" i="7"/>
  <c r="W37" i="7"/>
  <c r="W38" i="7"/>
  <c r="W39" i="7"/>
  <c r="W40" i="7"/>
  <c r="W41" i="7"/>
  <c r="W42" i="7"/>
  <c r="W43" i="7"/>
  <c r="W44" i="7"/>
  <c r="W45" i="7"/>
  <c r="W46" i="7"/>
  <c r="W47" i="7"/>
  <c r="W32" i="7"/>
  <c r="Q3" i="9"/>
  <c r="Q2" i="9"/>
  <c r="Q5" i="9" s="1"/>
  <c r="Q1" i="9"/>
  <c r="S1" i="9"/>
  <c r="M226" i="7"/>
  <c r="AE45" i="13" l="1"/>
  <c r="AF41" i="13"/>
  <c r="AP11" i="13"/>
  <c r="AF43" i="13"/>
  <c r="AP13" i="13"/>
  <c r="AF38" i="13"/>
  <c r="AP8" i="13"/>
  <c r="AE40" i="13"/>
  <c r="AO10" i="13"/>
  <c r="AG46" i="13"/>
  <c r="AQ16" i="13"/>
  <c r="AG35" i="13"/>
  <c r="AQ5" i="13"/>
  <c r="AE44" i="13"/>
  <c r="AO14" i="13"/>
  <c r="AE36" i="13"/>
  <c r="AO6" i="13"/>
  <c r="AF42" i="13"/>
  <c r="AP12" i="13"/>
  <c r="AD47" i="13"/>
  <c r="AN17" i="13"/>
  <c r="AF39" i="13"/>
  <c r="AP9" i="13"/>
  <c r="Z16" i="13"/>
  <c r="AA16" i="13" s="1"/>
  <c r="AL16" i="13"/>
  <c r="AB16" i="13"/>
  <c r="AN16" i="13" s="1"/>
  <c r="Z18" i="13"/>
  <c r="AA18" i="13" s="1"/>
  <c r="AL18" i="13"/>
  <c r="AD40" i="13"/>
  <c r="AN10" i="13"/>
  <c r="AF46" i="13"/>
  <c r="AP16" i="13"/>
  <c r="AF35" i="13"/>
  <c r="AP5" i="13"/>
  <c r="AD44" i="13"/>
  <c r="AN14" i="13"/>
  <c r="AD36" i="13"/>
  <c r="AN6" i="13"/>
  <c r="AF32" i="13"/>
  <c r="AP2" i="13"/>
  <c r="AG43" i="13"/>
  <c r="AQ13" i="13"/>
  <c r="AG38" i="13"/>
  <c r="AQ8" i="13"/>
  <c r="AG36" i="13"/>
  <c r="AQ6" i="13"/>
  <c r="AG34" i="13"/>
  <c r="AQ4" i="13"/>
  <c r="AC9" i="13"/>
  <c r="AL9" i="13"/>
  <c r="AF47" i="13"/>
  <c r="AP17" i="13"/>
  <c r="AF36" i="13"/>
  <c r="AP6" i="13"/>
  <c r="Z8" i="13"/>
  <c r="AA8" i="13" s="1"/>
  <c r="AL8" i="13"/>
  <c r="AF48" i="13"/>
  <c r="AP18" i="13"/>
  <c r="AG40" i="13"/>
  <c r="AQ10" i="13"/>
  <c r="AG33" i="13"/>
  <c r="AQ3" i="13"/>
  <c r="AG44" i="13"/>
  <c r="AQ14" i="13"/>
  <c r="AE35" i="13"/>
  <c r="AO5" i="13"/>
  <c r="AF34" i="13"/>
  <c r="AP4" i="13"/>
  <c r="AF45" i="13"/>
  <c r="AP15" i="13"/>
  <c r="AF40" i="13"/>
  <c r="AP10" i="13"/>
  <c r="AF37" i="13"/>
  <c r="AP7" i="13"/>
  <c r="AD41" i="13"/>
  <c r="AN11" i="13"/>
  <c r="AB13" i="13"/>
  <c r="AL13" i="13"/>
  <c r="AD45" i="13"/>
  <c r="AN15" i="13"/>
  <c r="AG48" i="13"/>
  <c r="AQ18" i="13"/>
  <c r="AF33" i="13"/>
  <c r="AP3" i="13"/>
  <c r="AF44" i="13"/>
  <c r="AP14" i="13"/>
  <c r="AD35" i="13"/>
  <c r="AN5" i="13"/>
  <c r="AG42" i="13"/>
  <c r="AQ12" i="13"/>
  <c r="AG47" i="13"/>
  <c r="AQ17" i="13"/>
  <c r="AG41" i="13"/>
  <c r="AQ11" i="13"/>
  <c r="AG45" i="13"/>
  <c r="AQ15" i="13"/>
  <c r="AG39" i="13"/>
  <c r="AQ9" i="13"/>
  <c r="AE47" i="13"/>
  <c r="AO17" i="13"/>
  <c r="AE41" i="13"/>
  <c r="AO11" i="13"/>
  <c r="AG37" i="13"/>
  <c r="AQ7" i="13"/>
  <c r="AB4" i="13"/>
  <c r="AC4" i="13"/>
  <c r="AB8" i="13"/>
  <c r="AC8" i="13"/>
  <c r="AB18" i="13"/>
  <c r="AC18" i="13"/>
  <c r="AB12" i="13"/>
  <c r="AC12" i="13"/>
  <c r="AB3" i="13"/>
  <c r="AC3" i="13"/>
  <c r="Z13" i="13"/>
  <c r="AA13" i="13" s="1"/>
  <c r="AC13" i="13"/>
  <c r="AB7" i="13"/>
  <c r="AC7" i="13"/>
  <c r="AD46" i="13"/>
  <c r="AC16" i="13"/>
  <c r="Z3" i="13"/>
  <c r="AA3" i="13" s="1"/>
  <c r="Z7" i="13"/>
  <c r="AA7" i="13" s="1"/>
  <c r="AB5" i="10"/>
  <c r="AB7" i="10"/>
  <c r="AB9" i="10"/>
  <c r="AB11" i="10"/>
  <c r="AB15" i="10"/>
  <c r="AB18" i="10"/>
  <c r="AB4" i="10"/>
  <c r="AB8" i="10"/>
  <c r="AB12" i="10"/>
  <c r="AB13" i="10"/>
  <c r="AB14" i="10"/>
  <c r="AB16" i="10"/>
  <c r="AB19" i="10"/>
  <c r="AB17" i="10"/>
  <c r="S20" i="10"/>
  <c r="AB6" i="10"/>
  <c r="AB10" i="10"/>
  <c r="Z12" i="13"/>
  <c r="AA12" i="13" s="1"/>
  <c r="Z4" i="13"/>
  <c r="AA4" i="13" s="1"/>
  <c r="Z9" i="13"/>
  <c r="AA9" i="13" s="1"/>
  <c r="AB9" i="13"/>
  <c r="Z5" i="10"/>
  <c r="Z6" i="10"/>
  <c r="Z7" i="10"/>
  <c r="Z8" i="10"/>
  <c r="Z9" i="10"/>
  <c r="Z10" i="10"/>
  <c r="Z11" i="10"/>
  <c r="Z12" i="10"/>
  <c r="Z13" i="10"/>
  <c r="Z14" i="10"/>
  <c r="Z15" i="10"/>
  <c r="Z16" i="10"/>
  <c r="Z17" i="10"/>
  <c r="Z18" i="10"/>
  <c r="Z19" i="10"/>
  <c r="U49" i="13"/>
  <c r="X2" i="13"/>
  <c r="V19" i="13"/>
  <c r="T49" i="13" s="1"/>
  <c r="T32" i="13"/>
  <c r="N202" i="10"/>
  <c r="T20" i="10"/>
  <c r="Q4" i="9"/>
  <c r="AL2" i="13" l="1"/>
  <c r="AC2" i="13"/>
  <c r="AD34" i="13"/>
  <c r="AN4" i="13"/>
  <c r="AE39" i="13"/>
  <c r="AO9" i="13"/>
  <c r="AD33" i="13"/>
  <c r="AN3" i="13"/>
  <c r="AD48" i="13"/>
  <c r="AN18" i="13"/>
  <c r="AE46" i="13"/>
  <c r="AO16" i="13"/>
  <c r="AE42" i="13"/>
  <c r="AO12" i="13"/>
  <c r="AD39" i="13"/>
  <c r="AN9" i="13"/>
  <c r="AD38" i="13"/>
  <c r="AN8" i="13"/>
  <c r="AD37" i="13"/>
  <c r="AN7" i="13"/>
  <c r="AD43" i="13"/>
  <c r="AN13" i="13"/>
  <c r="AE43" i="13"/>
  <c r="AO13" i="13"/>
  <c r="AE38" i="13"/>
  <c r="AO8" i="13"/>
  <c r="AD42" i="13"/>
  <c r="AN12" i="13"/>
  <c r="AE37" i="13"/>
  <c r="AO7" i="13"/>
  <c r="AE33" i="13"/>
  <c r="AO3" i="13"/>
  <c r="AE48" i="13"/>
  <c r="AO18" i="13"/>
  <c r="AE34" i="13"/>
  <c r="AO4" i="13"/>
  <c r="AB2" i="13"/>
  <c r="AN2" i="13" s="1"/>
  <c r="X19" i="13"/>
  <c r="Z19" i="13" s="1"/>
  <c r="AA19" i="13" s="1"/>
  <c r="Z2" i="13"/>
  <c r="AA2" i="13" s="1"/>
  <c r="M250" i="7"/>
  <c r="AB18" i="7" s="1"/>
  <c r="M249" i="7"/>
  <c r="X18" i="7" s="1"/>
  <c r="M150" i="7"/>
  <c r="X10" i="7" s="1"/>
  <c r="M149" i="7"/>
  <c r="V10" i="7" s="1"/>
  <c r="F150" i="7"/>
  <c r="AF10" i="7" s="1"/>
  <c r="F149" i="7"/>
  <c r="AE10" i="7" s="1"/>
  <c r="X40" i="7" s="1"/>
  <c r="M140" i="7"/>
  <c r="M139" i="7"/>
  <c r="V9" i="7" s="1"/>
  <c r="F140" i="7"/>
  <c r="AF9" i="7" s="1"/>
  <c r="F139" i="7"/>
  <c r="AE9" i="7" s="1"/>
  <c r="X39" i="7" s="1"/>
  <c r="M128" i="7"/>
  <c r="X8" i="7" s="1"/>
  <c r="M127" i="7"/>
  <c r="V8" i="7" s="1"/>
  <c r="F128" i="7"/>
  <c r="AF8" i="7" s="1"/>
  <c r="F127" i="7"/>
  <c r="AE8" i="7" s="1"/>
  <c r="X38" i="7" s="1"/>
  <c r="M118" i="7"/>
  <c r="M117" i="7"/>
  <c r="V7" i="7" s="1"/>
  <c r="F118" i="7"/>
  <c r="F117" i="7"/>
  <c r="M102" i="7"/>
  <c r="X6" i="7" s="1"/>
  <c r="M101" i="7"/>
  <c r="V6" i="7" s="1"/>
  <c r="F102" i="7"/>
  <c r="AF6" i="7" s="1"/>
  <c r="F101" i="7"/>
  <c r="AE6" i="7" s="1"/>
  <c r="X36" i="7" s="1"/>
  <c r="M89" i="7"/>
  <c r="M88" i="7"/>
  <c r="V5" i="7" s="1"/>
  <c r="F89" i="7"/>
  <c r="F88" i="7"/>
  <c r="M75" i="7"/>
  <c r="M74" i="7"/>
  <c r="V4" i="7" s="1"/>
  <c r="F75" i="7"/>
  <c r="F74" i="7"/>
  <c r="F54" i="7"/>
  <c r="AF3" i="7" s="1"/>
  <c r="M54" i="7"/>
  <c r="X3" i="7" s="1"/>
  <c r="M53" i="7"/>
  <c r="V3" i="7" s="1"/>
  <c r="F53" i="7"/>
  <c r="AE3" i="7" s="1"/>
  <c r="X33" i="7" s="1"/>
  <c r="F30" i="7"/>
  <c r="AD32" i="13" l="1"/>
  <c r="AE32" i="13"/>
  <c r="AO2" i="13"/>
  <c r="U36" i="7"/>
  <c r="AA6" i="7"/>
  <c r="AI36" i="7" s="1"/>
  <c r="T33" i="7"/>
  <c r="W3" i="7"/>
  <c r="AH33" i="7" s="1"/>
  <c r="Y3" i="7"/>
  <c r="AA3" i="7"/>
  <c r="AI33" i="7" s="1"/>
  <c r="U33" i="7"/>
  <c r="T34" i="7"/>
  <c r="W4" i="7"/>
  <c r="AH34" i="7" s="1"/>
  <c r="W5" i="7"/>
  <c r="AH35" i="7" s="1"/>
  <c r="T35" i="7"/>
  <c r="W6" i="7"/>
  <c r="AH36" i="7" s="1"/>
  <c r="T36" i="7"/>
  <c r="W7" i="7"/>
  <c r="AH37" i="7" s="1"/>
  <c r="T37" i="7"/>
  <c r="T38" i="7"/>
  <c r="W8" i="7"/>
  <c r="AH38" i="7" s="1"/>
  <c r="W9" i="7"/>
  <c r="AH39" i="7" s="1"/>
  <c r="T39" i="7"/>
  <c r="W10" i="7"/>
  <c r="AH40" i="7" s="1"/>
  <c r="T40" i="7"/>
  <c r="U38" i="7"/>
  <c r="AA8" i="7"/>
  <c r="AI38" i="7" s="1"/>
  <c r="U40" i="7"/>
  <c r="AA10" i="7"/>
  <c r="AI40" i="7" s="1"/>
  <c r="U48" i="7"/>
  <c r="AA18" i="7"/>
  <c r="AI48" i="7" s="1"/>
  <c r="Y6" i="7"/>
  <c r="Z6" i="7" s="1"/>
  <c r="V36" i="7" s="1"/>
  <c r="Y8" i="7"/>
  <c r="Z8" i="7" s="1"/>
  <c r="V38" i="7" s="1"/>
  <c r="Y10" i="7"/>
  <c r="Z10" i="7" s="1"/>
  <c r="V40" i="7" s="1"/>
  <c r="Z3" i="7"/>
  <c r="V33" i="7" s="1"/>
  <c r="F249" i="7"/>
  <c r="AF18" i="7" s="1"/>
  <c r="F248" i="7"/>
  <c r="AE18" i="7" s="1"/>
  <c r="X48" i="7" s="1"/>
  <c r="F226" i="7"/>
  <c r="AF17" i="7" s="1"/>
  <c r="F225" i="7"/>
  <c r="AE17" i="7" s="1"/>
  <c r="X47" i="7" s="1"/>
  <c r="F216" i="7"/>
  <c r="AF16" i="7" s="1"/>
  <c r="F215" i="7"/>
  <c r="AE16" i="7" s="1"/>
  <c r="X46" i="7" s="1"/>
  <c r="F205" i="7"/>
  <c r="AF15" i="7" s="1"/>
  <c r="F204" i="7"/>
  <c r="AE15" i="7" s="1"/>
  <c r="X45" i="7" s="1"/>
  <c r="F191" i="7"/>
  <c r="AF14" i="7" s="1"/>
  <c r="F190" i="7"/>
  <c r="AE14" i="7" s="1"/>
  <c r="X44" i="7" s="1"/>
  <c r="F179" i="7"/>
  <c r="AF13" i="7" s="1"/>
  <c r="F178" i="7"/>
  <c r="AE13" i="7" s="1"/>
  <c r="X43" i="7" s="1"/>
  <c r="F169" i="7"/>
  <c r="AF12" i="7" s="1"/>
  <c r="F168" i="7"/>
  <c r="AE12" i="7" s="1"/>
  <c r="X42" i="7" s="1"/>
  <c r="F161" i="7"/>
  <c r="AF11" i="7" s="1"/>
  <c r="F160" i="7"/>
  <c r="AE11" i="7" s="1"/>
  <c r="X41" i="7" s="1"/>
  <c r="AF4" i="7"/>
  <c r="AE4" i="7"/>
  <c r="X34" i="7" s="1"/>
  <c r="F31" i="7"/>
  <c r="AF2" i="7" s="1"/>
  <c r="AE2" i="7"/>
  <c r="X32" i="7" s="1"/>
  <c r="M248" i="7"/>
  <c r="V18" i="7" s="1"/>
  <c r="X17" i="7"/>
  <c r="U47" i="7" s="1"/>
  <c r="V17" i="7"/>
  <c r="M215" i="7"/>
  <c r="V16" i="7" s="1"/>
  <c r="M216" i="7"/>
  <c r="X16" i="7" s="1"/>
  <c r="M205" i="7"/>
  <c r="X15" i="7" s="1"/>
  <c r="M204" i="7"/>
  <c r="V15" i="7" s="1"/>
  <c r="M191" i="7"/>
  <c r="X14" i="7" s="1"/>
  <c r="M190" i="7"/>
  <c r="V14" i="7" s="1"/>
  <c r="M179" i="7"/>
  <c r="X13" i="7" s="1"/>
  <c r="M178" i="7"/>
  <c r="V13" i="7" s="1"/>
  <c r="M169" i="7"/>
  <c r="X12" i="7" s="1"/>
  <c r="M168" i="7"/>
  <c r="M161" i="7"/>
  <c r="X11" i="7" s="1"/>
  <c r="M160" i="7"/>
  <c r="V11" i="7" s="1"/>
  <c r="X9" i="7"/>
  <c r="X7" i="7"/>
  <c r="X4" i="7"/>
  <c r="M31" i="7"/>
  <c r="X2" i="7" s="1"/>
  <c r="M30" i="7"/>
  <c r="V2" i="7" s="1"/>
  <c r="O174" i="4"/>
  <c r="G18" i="4"/>
  <c r="G34" i="4"/>
  <c r="G50" i="4"/>
  <c r="G66" i="4"/>
  <c r="G82" i="4"/>
  <c r="G98" i="4"/>
  <c r="G114" i="4"/>
  <c r="G130" i="4"/>
  <c r="G146" i="4"/>
  <c r="G154" i="4"/>
  <c r="G162" i="4"/>
  <c r="G170" i="4"/>
  <c r="F172" i="4"/>
  <c r="G172" i="4" s="1"/>
  <c r="F171" i="4"/>
  <c r="G171" i="4" s="1"/>
  <c r="F170" i="4"/>
  <c r="F169" i="4"/>
  <c r="G169" i="4" s="1"/>
  <c r="F168" i="4"/>
  <c r="G168" i="4" s="1"/>
  <c r="F167" i="4"/>
  <c r="G167" i="4" s="1"/>
  <c r="F166" i="4"/>
  <c r="G166" i="4" s="1"/>
  <c r="F165" i="4"/>
  <c r="G165" i="4" s="1"/>
  <c r="F164" i="4"/>
  <c r="G164" i="4" s="1"/>
  <c r="F163" i="4"/>
  <c r="G163" i="4" s="1"/>
  <c r="F162" i="4"/>
  <c r="F161" i="4"/>
  <c r="G161" i="4" s="1"/>
  <c r="F160" i="4"/>
  <c r="G160" i="4" s="1"/>
  <c r="F159" i="4"/>
  <c r="G159" i="4" s="1"/>
  <c r="F158" i="4"/>
  <c r="G158" i="4" s="1"/>
  <c r="F157" i="4"/>
  <c r="G157" i="4" s="1"/>
  <c r="F156" i="4"/>
  <c r="G156" i="4" s="1"/>
  <c r="F155" i="4"/>
  <c r="G155" i="4" s="1"/>
  <c r="F154" i="4"/>
  <c r="F153" i="4"/>
  <c r="G153" i="4" s="1"/>
  <c r="F152" i="4"/>
  <c r="G152" i="4" s="1"/>
  <c r="F151" i="4"/>
  <c r="G151" i="4" s="1"/>
  <c r="F150" i="4"/>
  <c r="G150" i="4" s="1"/>
  <c r="F149" i="4"/>
  <c r="G149" i="4" s="1"/>
  <c r="F148" i="4"/>
  <c r="G148" i="4" s="1"/>
  <c r="F147" i="4"/>
  <c r="G147" i="4" s="1"/>
  <c r="F146" i="4"/>
  <c r="F145" i="4"/>
  <c r="G145" i="4" s="1"/>
  <c r="F144" i="4"/>
  <c r="G144" i="4" s="1"/>
  <c r="F143" i="4"/>
  <c r="G143" i="4" s="1"/>
  <c r="F142" i="4"/>
  <c r="G142" i="4" s="1"/>
  <c r="F141" i="4"/>
  <c r="G141" i="4" s="1"/>
  <c r="F140" i="4"/>
  <c r="G140" i="4" s="1"/>
  <c r="F139" i="4"/>
  <c r="G139" i="4" s="1"/>
  <c r="F138" i="4"/>
  <c r="G138" i="4" s="1"/>
  <c r="F137" i="4"/>
  <c r="G137" i="4" s="1"/>
  <c r="F136" i="4"/>
  <c r="G136" i="4" s="1"/>
  <c r="F135" i="4"/>
  <c r="G135" i="4" s="1"/>
  <c r="F134" i="4"/>
  <c r="G134" i="4" s="1"/>
  <c r="F133" i="4"/>
  <c r="G133" i="4" s="1"/>
  <c r="F132" i="4"/>
  <c r="G132" i="4" s="1"/>
  <c r="F131" i="4"/>
  <c r="G131" i="4" s="1"/>
  <c r="F130" i="4"/>
  <c r="F129" i="4"/>
  <c r="G129" i="4" s="1"/>
  <c r="F128" i="4"/>
  <c r="G128" i="4" s="1"/>
  <c r="F127" i="4"/>
  <c r="G127" i="4" s="1"/>
  <c r="F126" i="4"/>
  <c r="G126" i="4" s="1"/>
  <c r="F125" i="4"/>
  <c r="G125" i="4" s="1"/>
  <c r="F124" i="4"/>
  <c r="G124" i="4" s="1"/>
  <c r="F123" i="4"/>
  <c r="G123" i="4" s="1"/>
  <c r="F122" i="4"/>
  <c r="G122" i="4" s="1"/>
  <c r="F121" i="4"/>
  <c r="G121" i="4" s="1"/>
  <c r="F120" i="4"/>
  <c r="G120" i="4" s="1"/>
  <c r="F119" i="4"/>
  <c r="G119" i="4" s="1"/>
  <c r="F118" i="4"/>
  <c r="G118" i="4" s="1"/>
  <c r="F117" i="4"/>
  <c r="G117" i="4" s="1"/>
  <c r="F116" i="4"/>
  <c r="G116" i="4" s="1"/>
  <c r="F115" i="4"/>
  <c r="G115" i="4" s="1"/>
  <c r="F114" i="4"/>
  <c r="F113" i="4"/>
  <c r="G113" i="4" s="1"/>
  <c r="F112" i="4"/>
  <c r="G112" i="4" s="1"/>
  <c r="F111" i="4"/>
  <c r="G111" i="4" s="1"/>
  <c r="F110" i="4"/>
  <c r="G110" i="4" s="1"/>
  <c r="F109" i="4"/>
  <c r="G109" i="4" s="1"/>
  <c r="F108" i="4"/>
  <c r="G108" i="4" s="1"/>
  <c r="F107" i="4"/>
  <c r="G107" i="4" s="1"/>
  <c r="F106" i="4"/>
  <c r="G106" i="4" s="1"/>
  <c r="F105" i="4"/>
  <c r="G105" i="4" s="1"/>
  <c r="F104" i="4"/>
  <c r="G104" i="4" s="1"/>
  <c r="F103" i="4"/>
  <c r="G103" i="4" s="1"/>
  <c r="F102" i="4"/>
  <c r="G102" i="4" s="1"/>
  <c r="F101" i="4"/>
  <c r="G101" i="4" s="1"/>
  <c r="F100" i="4"/>
  <c r="G100" i="4" s="1"/>
  <c r="F99" i="4"/>
  <c r="G99" i="4" s="1"/>
  <c r="F98" i="4"/>
  <c r="F97" i="4"/>
  <c r="G97" i="4" s="1"/>
  <c r="F96" i="4"/>
  <c r="G96" i="4" s="1"/>
  <c r="F95" i="4"/>
  <c r="G95" i="4" s="1"/>
  <c r="F94" i="4"/>
  <c r="G94" i="4" s="1"/>
  <c r="F93" i="4"/>
  <c r="G93" i="4" s="1"/>
  <c r="F92" i="4"/>
  <c r="G92" i="4" s="1"/>
  <c r="F91" i="4"/>
  <c r="G91" i="4" s="1"/>
  <c r="F90" i="4"/>
  <c r="G90" i="4" s="1"/>
  <c r="F89" i="4"/>
  <c r="G89" i="4" s="1"/>
  <c r="F88" i="4"/>
  <c r="G88" i="4" s="1"/>
  <c r="F87" i="4"/>
  <c r="G87" i="4" s="1"/>
  <c r="F86" i="4"/>
  <c r="G86" i="4" s="1"/>
  <c r="F85" i="4"/>
  <c r="G85" i="4" s="1"/>
  <c r="F84" i="4"/>
  <c r="G84" i="4" s="1"/>
  <c r="F83" i="4"/>
  <c r="G83" i="4" s="1"/>
  <c r="F82" i="4"/>
  <c r="F81" i="4"/>
  <c r="G81" i="4" s="1"/>
  <c r="F80" i="4"/>
  <c r="G80" i="4" s="1"/>
  <c r="F79" i="4"/>
  <c r="G79" i="4" s="1"/>
  <c r="F78" i="4"/>
  <c r="G78" i="4" s="1"/>
  <c r="F77" i="4"/>
  <c r="G77" i="4" s="1"/>
  <c r="F76" i="4"/>
  <c r="G76" i="4" s="1"/>
  <c r="F75" i="4"/>
  <c r="G75" i="4" s="1"/>
  <c r="F74" i="4"/>
  <c r="G74" i="4" s="1"/>
  <c r="F73" i="4"/>
  <c r="G73" i="4" s="1"/>
  <c r="F72" i="4"/>
  <c r="G72" i="4" s="1"/>
  <c r="F71" i="4"/>
  <c r="G71" i="4" s="1"/>
  <c r="F70" i="4"/>
  <c r="G70" i="4" s="1"/>
  <c r="F69" i="4"/>
  <c r="G69" i="4" s="1"/>
  <c r="F68" i="4"/>
  <c r="G68" i="4" s="1"/>
  <c r="F67" i="4"/>
  <c r="G67" i="4" s="1"/>
  <c r="F66" i="4"/>
  <c r="F65" i="4"/>
  <c r="G65" i="4" s="1"/>
  <c r="F64" i="4"/>
  <c r="G64" i="4" s="1"/>
  <c r="F63" i="4"/>
  <c r="G63" i="4" s="1"/>
  <c r="F62" i="4"/>
  <c r="G62" i="4" s="1"/>
  <c r="F61" i="4"/>
  <c r="G61" i="4" s="1"/>
  <c r="F60" i="4"/>
  <c r="G60" i="4" s="1"/>
  <c r="F59" i="4"/>
  <c r="G59" i="4" s="1"/>
  <c r="F58" i="4"/>
  <c r="G58" i="4" s="1"/>
  <c r="F57" i="4"/>
  <c r="G57" i="4" s="1"/>
  <c r="F56" i="4"/>
  <c r="G56" i="4" s="1"/>
  <c r="F55" i="4"/>
  <c r="G55" i="4" s="1"/>
  <c r="F54" i="4"/>
  <c r="G54" i="4" s="1"/>
  <c r="F53" i="4"/>
  <c r="G53" i="4" s="1"/>
  <c r="F52" i="4"/>
  <c r="G52" i="4" s="1"/>
  <c r="F51" i="4"/>
  <c r="G51" i="4" s="1"/>
  <c r="F50" i="4"/>
  <c r="F49" i="4"/>
  <c r="G49" i="4" s="1"/>
  <c r="F48" i="4"/>
  <c r="G48" i="4" s="1"/>
  <c r="F47" i="4"/>
  <c r="G47" i="4" s="1"/>
  <c r="F46" i="4"/>
  <c r="G46" i="4" s="1"/>
  <c r="F45" i="4"/>
  <c r="G45" i="4" s="1"/>
  <c r="F44" i="4"/>
  <c r="G44" i="4" s="1"/>
  <c r="F43" i="4"/>
  <c r="G43" i="4" s="1"/>
  <c r="F42" i="4"/>
  <c r="G42" i="4" s="1"/>
  <c r="F41" i="4"/>
  <c r="G41" i="4" s="1"/>
  <c r="F40" i="4"/>
  <c r="G40" i="4" s="1"/>
  <c r="F39" i="4"/>
  <c r="G39" i="4" s="1"/>
  <c r="F38" i="4"/>
  <c r="G38" i="4" s="1"/>
  <c r="F37" i="4"/>
  <c r="G37" i="4" s="1"/>
  <c r="F36" i="4"/>
  <c r="G36" i="4" s="1"/>
  <c r="F35" i="4"/>
  <c r="G35" i="4" s="1"/>
  <c r="F34" i="4"/>
  <c r="F33" i="4"/>
  <c r="G33" i="4" s="1"/>
  <c r="F32" i="4"/>
  <c r="G32" i="4" s="1"/>
  <c r="F31" i="4"/>
  <c r="G31" i="4" s="1"/>
  <c r="F30" i="4"/>
  <c r="G30" i="4" s="1"/>
  <c r="F29" i="4"/>
  <c r="G29" i="4" s="1"/>
  <c r="F28" i="4"/>
  <c r="G28" i="4" s="1"/>
  <c r="F27" i="4"/>
  <c r="G27" i="4" s="1"/>
  <c r="F26" i="4"/>
  <c r="G26" i="4" s="1"/>
  <c r="F25" i="4"/>
  <c r="G25" i="4" s="1"/>
  <c r="F24" i="4"/>
  <c r="G24" i="4" s="1"/>
  <c r="F23" i="4"/>
  <c r="G23" i="4" s="1"/>
  <c r="F22" i="4"/>
  <c r="G22" i="4" s="1"/>
  <c r="F21" i="4"/>
  <c r="G21" i="4" s="1"/>
  <c r="F20" i="4"/>
  <c r="G20" i="4" s="1"/>
  <c r="F19" i="4"/>
  <c r="G19" i="4" s="1"/>
  <c r="F18" i="4"/>
  <c r="F17" i="4"/>
  <c r="G17" i="4" s="1"/>
  <c r="F16" i="4"/>
  <c r="G16" i="4" s="1"/>
  <c r="F15" i="4"/>
  <c r="G15" i="4" s="1"/>
  <c r="F14" i="4"/>
  <c r="G14" i="4" s="1"/>
  <c r="F13" i="4"/>
  <c r="G13" i="4" s="1"/>
  <c r="F12" i="4"/>
  <c r="G12" i="4" s="1"/>
  <c r="F11" i="4"/>
  <c r="G11" i="4" s="1"/>
  <c r="F10" i="4"/>
  <c r="G10" i="4" s="1"/>
  <c r="F9" i="4"/>
  <c r="G9" i="4" s="1"/>
  <c r="F8" i="4"/>
  <c r="G8" i="4" s="1"/>
  <c r="F7" i="4"/>
  <c r="G7" i="4" s="1"/>
  <c r="F6" i="4"/>
  <c r="G6" i="4" s="1"/>
  <c r="F5" i="4"/>
  <c r="G5" i="4" s="1"/>
  <c r="F4" i="4"/>
  <c r="G4" i="4" s="1"/>
  <c r="F3" i="4"/>
  <c r="G3" i="4" s="1"/>
  <c r="F2" i="4"/>
  <c r="G2" i="4" s="1"/>
  <c r="F173" i="4"/>
  <c r="G173" i="4" s="1"/>
  <c r="AF7" i="7"/>
  <c r="AF5" i="7"/>
  <c r="AE5" i="7"/>
  <c r="X35" i="7" s="1"/>
  <c r="AE7" i="7"/>
  <c r="X37" i="7" s="1"/>
  <c r="X5" i="7"/>
  <c r="U43" i="7" l="1"/>
  <c r="AA13" i="7"/>
  <c r="AI43" i="7" s="1"/>
  <c r="U45" i="7"/>
  <c r="AA15" i="7"/>
  <c r="AI45" i="7" s="1"/>
  <c r="T42" i="7"/>
  <c r="W12" i="7"/>
  <c r="AH42" i="7" s="1"/>
  <c r="W14" i="7"/>
  <c r="AH44" i="7" s="1"/>
  <c r="T44" i="7"/>
  <c r="U46" i="7"/>
  <c r="AA16" i="7"/>
  <c r="AI46" i="7" s="1"/>
  <c r="AA11" i="7"/>
  <c r="AI41" i="7" s="1"/>
  <c r="U41" i="7"/>
  <c r="U42" i="7"/>
  <c r="AA12" i="7"/>
  <c r="AI42" i="7" s="1"/>
  <c r="U44" i="7"/>
  <c r="AA14" i="7"/>
  <c r="AI44" i="7" s="1"/>
  <c r="T46" i="7"/>
  <c r="W16" i="7"/>
  <c r="AH46" i="7" s="1"/>
  <c r="U35" i="7"/>
  <c r="AA5" i="7"/>
  <c r="AI35" i="7" s="1"/>
  <c r="U34" i="7"/>
  <c r="AA4" i="7"/>
  <c r="AI34" i="7" s="1"/>
  <c r="U37" i="7"/>
  <c r="AA7" i="7"/>
  <c r="AI37" i="7" s="1"/>
  <c r="AH32" i="7"/>
  <c r="T32" i="7"/>
  <c r="U39" i="7"/>
  <c r="AA9" i="7"/>
  <c r="AI39" i="7" s="1"/>
  <c r="U32" i="7"/>
  <c r="AA2" i="7"/>
  <c r="AI32" i="7" s="1"/>
  <c r="T41" i="7"/>
  <c r="W11" i="7"/>
  <c r="AH41" i="7" s="1"/>
  <c r="W13" i="7"/>
  <c r="AH43" i="7" s="1"/>
  <c r="T43" i="7"/>
  <c r="T45" i="7"/>
  <c r="W15" i="7"/>
  <c r="AH45" i="7" s="1"/>
  <c r="W17" i="7"/>
  <c r="AH47" i="7" s="1"/>
  <c r="T47" i="7"/>
  <c r="V19" i="7"/>
  <c r="T49" i="7" s="1"/>
  <c r="T48" i="7"/>
  <c r="W18" i="7"/>
  <c r="AH48" i="7" s="1"/>
  <c r="G218" i="4"/>
  <c r="G217" i="4"/>
  <c r="AA17" i="7"/>
  <c r="AI47" i="7" s="1"/>
  <c r="X19" i="7"/>
  <c r="Y13" i="7"/>
  <c r="Z13" i="7" s="1"/>
  <c r="V43" i="7" s="1"/>
  <c r="Y9" i="7"/>
  <c r="Z9" i="7" s="1"/>
  <c r="V39" i="7" s="1"/>
  <c r="Y12" i="7"/>
  <c r="Z12" i="7" s="1"/>
  <c r="V42" i="7" s="1"/>
  <c r="Y14" i="7"/>
  <c r="Z14" i="7" s="1"/>
  <c r="V44" i="7" s="1"/>
  <c r="Y11" i="7"/>
  <c r="Z11" i="7" s="1"/>
  <c r="V41" i="7" s="1"/>
  <c r="Y2" i="7"/>
  <c r="Z2" i="7" s="1"/>
  <c r="V32" i="7" s="1"/>
  <c r="Y15" i="7"/>
  <c r="Z15" i="7" s="1"/>
  <c r="V45" i="7" s="1"/>
  <c r="Y17" i="7"/>
  <c r="Z17" i="7" s="1"/>
  <c r="V47" i="7" s="1"/>
  <c r="Y5" i="7"/>
  <c r="Z5" i="7" s="1"/>
  <c r="V35" i="7" s="1"/>
  <c r="Y4" i="7"/>
  <c r="Z4" i="7" s="1"/>
  <c r="V34" i="7" s="1"/>
  <c r="Y7" i="7"/>
  <c r="Z7" i="7" s="1"/>
  <c r="V37" i="7" s="1"/>
  <c r="Y16" i="7"/>
  <c r="Z16" i="7" s="1"/>
  <c r="V46" i="7" s="1"/>
  <c r="AC18" i="7"/>
  <c r="AD18" i="7" s="1"/>
  <c r="W48" i="7" s="1"/>
  <c r="Y18" i="7"/>
  <c r="N201" i="7"/>
  <c r="Y19" i="7" l="1"/>
  <c r="Z19" i="7" s="1"/>
  <c r="V49" i="7" s="1"/>
  <c r="U49" i="7"/>
  <c r="Z18" i="7"/>
  <c r="V48" i="7" s="1"/>
</calcChain>
</file>

<file path=xl/sharedStrings.xml><?xml version="1.0" encoding="utf-8"?>
<sst xmlns="http://schemas.openxmlformats.org/spreadsheetml/2006/main" count="18698" uniqueCount="3250">
  <si>
    <t>List of Deaths in ICE Custody</t>
  </si>
  <si>
    <t/>
  </si>
  <si>
    <t/>
  </si>
  <si>
    <t/>
  </si>
  <si>
    <t/>
  </si>
  <si>
    <t/>
  </si>
  <si>
    <t/>
  </si>
  <si>
    <t/>
  </si>
  <si>
    <t/>
  </si>
  <si>
    <t/>
  </si>
  <si>
    <t/>
  </si>
  <si>
    <t>Data from: 10/01/2003 to 06/05/2017</t>
  </si>
  <si>
    <t/>
  </si>
  <si>
    <t/>
  </si>
  <si>
    <t/>
  </si>
  <si>
    <t/>
  </si>
  <si>
    <t/>
  </si>
  <si>
    <t/>
  </si>
  <si>
    <t/>
  </si>
  <si>
    <t/>
  </si>
  <si>
    <t/>
  </si>
  <si>
    <t/>
  </si>
  <si>
    <t/>
  </si>
  <si>
    <t/>
  </si>
  <si>
    <t/>
  </si>
  <si>
    <t/>
  </si>
  <si>
    <t/>
  </si>
  <si>
    <t/>
  </si>
  <si>
    <t/>
  </si>
  <si>
    <t/>
  </si>
  <si>
    <t/>
  </si>
  <si>
    <t>FACILITY</t>
  </si>
  <si>
    <t/>
  </si>
  <si>
    <t/>
  </si>
  <si>
    <t/>
  </si>
  <si>
    <t/>
  </si>
  <si>
    <t>DATE OF</t>
  </si>
  <si>
    <t>COUNTRY OF</t>
  </si>
  <si>
    <t>DATE OF</t>
  </si>
  <si>
    <t>LOCATION OF</t>
  </si>
  <si>
    <t>LOCATION OF</t>
  </si>
  <si>
    <t>IHSC</t>
  </si>
  <si>
    <t/>
  </si>
  <si>
    <t/>
  </si>
  <si>
    <t/>
  </si>
  <si>
    <t>ALIEN NAME</t>
  </si>
  <si>
    <t>SEX</t>
  </si>
  <si>
    <t/>
  </si>
  <si>
    <t/>
  </si>
  <si>
    <t/>
  </si>
  <si>
    <t/>
  </si>
  <si>
    <t/>
  </si>
  <si>
    <t/>
  </si>
  <si>
    <t>TYPE</t>
  </si>
  <si>
    <t>FINAL CAUSE OF DEATH</t>
  </si>
  <si>
    <t/>
  </si>
  <si>
    <t/>
  </si>
  <si>
    <t/>
  </si>
  <si>
    <t>BIRTH</t>
  </si>
  <si>
    <t>BIRTH</t>
  </si>
  <si>
    <t>DEATH</t>
  </si>
  <si>
    <t>DEATH</t>
  </si>
  <si>
    <t>LAST DETENTION</t>
  </si>
  <si>
    <t>STAFFED</t>
  </si>
  <si>
    <t/>
  </si>
  <si>
    <t/>
  </si>
  <si>
    <t/>
  </si>
  <si>
    <t/>
  </si>
  <si>
    <t/>
  </si>
  <si>
    <t/>
  </si>
  <si>
    <t/>
  </si>
  <si>
    <t/>
  </si>
  <si>
    <t/>
  </si>
  <si>
    <t/>
  </si>
  <si>
    <t/>
  </si>
  <si>
    <t>(DETAILED)</t>
  </si>
  <si>
    <t/>
  </si>
  <si>
    <t/>
  </si>
  <si>
    <t/>
  </si>
  <si>
    <t/>
  </si>
  <si>
    <t/>
  </si>
  <si>
    <t/>
  </si>
  <si>
    <t/>
  </si>
  <si>
    <t>Victor Valley</t>
  </si>
  <si>
    <t/>
  </si>
  <si>
    <t/>
  </si>
  <si>
    <t/>
  </si>
  <si>
    <t/>
  </si>
  <si>
    <t/>
  </si>
  <si>
    <t>CACERES-</t>
  </si>
  <si>
    <t/>
  </si>
  <si>
    <t/>
  </si>
  <si>
    <t/>
  </si>
  <si>
    <t/>
  </si>
  <si>
    <t/>
  </si>
  <si>
    <t>Adelanto</t>
  </si>
  <si>
    <t/>
  </si>
  <si>
    <t/>
  </si>
  <si>
    <t/>
  </si>
  <si>
    <t/>
  </si>
  <si>
    <t/>
  </si>
  <si>
    <t/>
  </si>
  <si>
    <t/>
  </si>
  <si>
    <t/>
  </si>
  <si>
    <t/>
  </si>
  <si>
    <t>Community</t>
  </si>
  <si>
    <t/>
  </si>
  <si>
    <t/>
  </si>
  <si>
    <t/>
  </si>
  <si>
    <t/>
  </si>
  <si>
    <t>Maradiaga,</t>
  </si>
  <si>
    <t>M</t>
  </si>
  <si>
    <t>10/27/1970</t>
  </si>
  <si>
    <t>HONDURAS</t>
  </si>
  <si>
    <t>5/31/2017</t>
  </si>
  <si>
    <t/>
  </si>
  <si>
    <t>Correctional</t>
  </si>
  <si>
    <t>No</t>
  </si>
  <si>
    <t>DIGSA</t>
  </si>
  <si>
    <t>Pending</t>
  </si>
  <si>
    <t/>
  </si>
  <si>
    <t/>
  </si>
  <si>
    <t/>
  </si>
  <si>
    <t/>
  </si>
  <si>
    <t/>
  </si>
  <si>
    <t/>
  </si>
  <si>
    <t>Hospital, Victorville,</t>
  </si>
  <si>
    <t/>
  </si>
  <si>
    <t/>
  </si>
  <si>
    <t/>
  </si>
  <si>
    <t/>
  </si>
  <si>
    <t/>
  </si>
  <si>
    <t>Vicente</t>
  </si>
  <si>
    <t/>
  </si>
  <si>
    <t/>
  </si>
  <si>
    <t/>
  </si>
  <si>
    <t/>
  </si>
  <si>
    <t/>
  </si>
  <si>
    <t>Facility, CA</t>
  </si>
  <si>
    <t/>
  </si>
  <si>
    <t/>
  </si>
  <si>
    <t/>
  </si>
  <si>
    <t/>
  </si>
  <si>
    <t/>
  </si>
  <si>
    <t/>
  </si>
  <si>
    <t/>
  </si>
  <si>
    <t/>
  </si>
  <si>
    <t/>
  </si>
  <si>
    <t>CA</t>
  </si>
  <si>
    <t/>
  </si>
  <si>
    <t/>
  </si>
  <si>
    <t/>
  </si>
  <si>
    <t/>
  </si>
  <si>
    <t/>
  </si>
  <si>
    <t/>
  </si>
  <si>
    <t/>
  </si>
  <si>
    <t/>
  </si>
  <si>
    <t/>
  </si>
  <si>
    <t/>
  </si>
  <si>
    <t>Grady Memorial</t>
  </si>
  <si>
    <t>Atlanta City</t>
  </si>
  <si>
    <t/>
  </si>
  <si>
    <t/>
  </si>
  <si>
    <t/>
  </si>
  <si>
    <t/>
  </si>
  <si>
    <t>PATEL, Atulkumar</t>
  </si>
  <si>
    <t/>
  </si>
  <si>
    <t/>
  </si>
  <si>
    <t/>
  </si>
  <si>
    <t/>
  </si>
  <si>
    <t/>
  </si>
  <si>
    <t/>
  </si>
  <si>
    <t/>
  </si>
  <si>
    <t/>
  </si>
  <si>
    <t/>
  </si>
  <si>
    <t/>
  </si>
  <si>
    <t>M</t>
  </si>
  <si>
    <t>12/31/1958</t>
  </si>
  <si>
    <t>INDIA</t>
  </si>
  <si>
    <t>5/16/2017</t>
  </si>
  <si>
    <t>Hospital, Atlanta,</t>
  </si>
  <si>
    <t>Detention Center,</t>
  </si>
  <si>
    <t>No</t>
  </si>
  <si>
    <t>USMS IGA</t>
  </si>
  <si>
    <t>Pending</t>
  </si>
  <si>
    <t/>
  </si>
  <si>
    <t>Babubhai</t>
  </si>
  <si>
    <t/>
  </si>
  <si>
    <t/>
  </si>
  <si>
    <t/>
  </si>
  <si>
    <t/>
  </si>
  <si>
    <t/>
  </si>
  <si>
    <t/>
  </si>
  <si>
    <t/>
  </si>
  <si>
    <t/>
  </si>
  <si>
    <t/>
  </si>
  <si>
    <t/>
  </si>
  <si>
    <t/>
  </si>
  <si>
    <t/>
  </si>
  <si>
    <t/>
  </si>
  <si>
    <t/>
  </si>
  <si>
    <t/>
  </si>
  <si>
    <t>GA</t>
  </si>
  <si>
    <t>GA</t>
  </si>
  <si>
    <t/>
  </si>
  <si>
    <t/>
  </si>
  <si>
    <t/>
  </si>
  <si>
    <t/>
  </si>
  <si>
    <t>JIMINEZ-Joseph,</t>
  </si>
  <si>
    <t/>
  </si>
  <si>
    <t/>
  </si>
  <si>
    <t/>
  </si>
  <si>
    <t/>
  </si>
  <si>
    <t>Sumter Medical</t>
  </si>
  <si>
    <t/>
  </si>
  <si>
    <t/>
  </si>
  <si>
    <t/>
  </si>
  <si>
    <t/>
  </si>
  <si>
    <t/>
  </si>
  <si>
    <t/>
  </si>
  <si>
    <t/>
  </si>
  <si>
    <t/>
  </si>
  <si>
    <t/>
  </si>
  <si>
    <t/>
  </si>
  <si>
    <t/>
  </si>
  <si>
    <t>Stewart Detention</t>
  </si>
  <si>
    <t/>
  </si>
  <si>
    <t/>
  </si>
  <si>
    <t/>
  </si>
  <si>
    <t>Jean Carlos</t>
  </si>
  <si>
    <t>M</t>
  </si>
  <si>
    <t>4/20/1990</t>
  </si>
  <si>
    <t>PANAMA</t>
  </si>
  <si>
    <t>5/15/2017</t>
  </si>
  <si>
    <t>Center, Americus,</t>
  </si>
  <si>
    <t/>
  </si>
  <si>
    <t>Yes</t>
  </si>
  <si>
    <t>DIGSA</t>
  </si>
  <si>
    <t>Pending</t>
  </si>
  <si>
    <t/>
  </si>
  <si>
    <t/>
  </si>
  <si>
    <t/>
  </si>
  <si>
    <t/>
  </si>
  <si>
    <t/>
  </si>
  <si>
    <t/>
  </si>
  <si>
    <t/>
  </si>
  <si>
    <t>Center, GA</t>
  </si>
  <si>
    <t/>
  </si>
  <si>
    <t/>
  </si>
  <si>
    <t/>
  </si>
  <si>
    <t/>
  </si>
  <si>
    <t>Alfonso</t>
  </si>
  <si>
    <t/>
  </si>
  <si>
    <t/>
  </si>
  <si>
    <t/>
  </si>
  <si>
    <t/>
  </si>
  <si>
    <t>GA</t>
  </si>
  <si>
    <t/>
  </si>
  <si>
    <t/>
  </si>
  <si>
    <t/>
  </si>
  <si>
    <t/>
  </si>
  <si>
    <t/>
  </si>
  <si>
    <t/>
  </si>
  <si>
    <t/>
  </si>
  <si>
    <t/>
  </si>
  <si>
    <t/>
  </si>
  <si>
    <t/>
  </si>
  <si>
    <t>Victor Valley</t>
  </si>
  <si>
    <t/>
  </si>
  <si>
    <t/>
  </si>
  <si>
    <t/>
  </si>
  <si>
    <t>Hepatorenal Syndrome</t>
  </si>
  <si>
    <t/>
  </si>
  <si>
    <t/>
  </si>
  <si>
    <t/>
  </si>
  <si>
    <t/>
  </si>
  <si>
    <t/>
  </si>
  <si>
    <t/>
  </si>
  <si>
    <t/>
  </si>
  <si>
    <t>Adelanto</t>
  </si>
  <si>
    <t/>
  </si>
  <si>
    <t/>
  </si>
  <si>
    <t/>
  </si>
  <si>
    <t/>
  </si>
  <si>
    <t>LOPEZ, Sergio</t>
  </si>
  <si>
    <t/>
  </si>
  <si>
    <t/>
  </si>
  <si>
    <t/>
  </si>
  <si>
    <t/>
  </si>
  <si>
    <t>Community</t>
  </si>
  <si>
    <t/>
  </si>
  <si>
    <t/>
  </si>
  <si>
    <t/>
  </si>
  <si>
    <t>from End Stage Renal</t>
  </si>
  <si>
    <t/>
  </si>
  <si>
    <t>M</t>
  </si>
  <si>
    <t>1/9/1962</t>
  </si>
  <si>
    <t>MEXICO</t>
  </si>
  <si>
    <t>4/13/2017</t>
  </si>
  <si>
    <t/>
  </si>
  <si>
    <t>Correctional</t>
  </si>
  <si>
    <t>No</t>
  </si>
  <si>
    <t>DIGSA</t>
  </si>
  <si>
    <t/>
  </si>
  <si>
    <t/>
  </si>
  <si>
    <t>Alonso</t>
  </si>
  <si>
    <t/>
  </si>
  <si>
    <t/>
  </si>
  <si>
    <t/>
  </si>
  <si>
    <t/>
  </si>
  <si>
    <t>Hospital, Victorville,</t>
  </si>
  <si>
    <t/>
  </si>
  <si>
    <t/>
  </si>
  <si>
    <t/>
  </si>
  <si>
    <t>Disease, Developed</t>
  </si>
  <si>
    <t/>
  </si>
  <si>
    <t/>
  </si>
  <si>
    <t/>
  </si>
  <si>
    <t/>
  </si>
  <si>
    <t/>
  </si>
  <si>
    <t/>
  </si>
  <si>
    <t/>
  </si>
  <si>
    <t>Facility, CA</t>
  </si>
  <si>
    <t/>
  </si>
  <si>
    <t/>
  </si>
  <si>
    <t/>
  </si>
  <si>
    <t/>
  </si>
  <si>
    <t/>
  </si>
  <si>
    <t/>
  </si>
  <si>
    <t/>
  </si>
  <si>
    <t/>
  </si>
  <si>
    <t/>
  </si>
  <si>
    <t>CA</t>
  </si>
  <si>
    <t/>
  </si>
  <si>
    <t/>
  </si>
  <si>
    <t/>
  </si>
  <si>
    <t>Shock</t>
  </si>
  <si>
    <t/>
  </si>
  <si>
    <t/>
  </si>
  <si>
    <t/>
  </si>
  <si>
    <t/>
  </si>
  <si>
    <t/>
  </si>
  <si>
    <t/>
  </si>
  <si>
    <t>Victor Valley</t>
  </si>
  <si>
    <t/>
  </si>
  <si>
    <t/>
  </si>
  <si>
    <t/>
  </si>
  <si>
    <t/>
  </si>
  <si>
    <t/>
  </si>
  <si>
    <t>GONZALEZ-</t>
  </si>
  <si>
    <t/>
  </si>
  <si>
    <t/>
  </si>
  <si>
    <t/>
  </si>
  <si>
    <t/>
  </si>
  <si>
    <t/>
  </si>
  <si>
    <t>Adelanto</t>
  </si>
  <si>
    <t/>
  </si>
  <si>
    <t/>
  </si>
  <si>
    <t/>
  </si>
  <si>
    <t/>
  </si>
  <si>
    <t/>
  </si>
  <si>
    <t/>
  </si>
  <si>
    <t/>
  </si>
  <si>
    <t/>
  </si>
  <si>
    <t/>
  </si>
  <si>
    <t>Community</t>
  </si>
  <si>
    <t/>
  </si>
  <si>
    <t/>
  </si>
  <si>
    <t/>
  </si>
  <si>
    <t>Hypoxic Encephalopathy</t>
  </si>
  <si>
    <t>Gadba, Osmar</t>
  </si>
  <si>
    <t>M</t>
  </si>
  <si>
    <t>4/10/1984</t>
  </si>
  <si>
    <t>NICARAGUA</t>
  </si>
  <si>
    <t>3/28/2017</t>
  </si>
  <si>
    <t/>
  </si>
  <si>
    <t>Correctional</t>
  </si>
  <si>
    <t>No</t>
  </si>
  <si>
    <t>DIGSA</t>
  </si>
  <si>
    <t/>
  </si>
  <si>
    <t/>
  </si>
  <si>
    <t/>
  </si>
  <si>
    <t/>
  </si>
  <si>
    <t/>
  </si>
  <si>
    <t/>
  </si>
  <si>
    <t/>
  </si>
  <si>
    <t>Hospital, Victorville,</t>
  </si>
  <si>
    <t/>
  </si>
  <si>
    <t/>
  </si>
  <si>
    <t/>
  </si>
  <si>
    <t>due to hanging</t>
  </si>
  <si>
    <t/>
  </si>
  <si>
    <t>Epifanio</t>
  </si>
  <si>
    <t/>
  </si>
  <si>
    <t/>
  </si>
  <si>
    <t/>
  </si>
  <si>
    <t/>
  </si>
  <si>
    <t/>
  </si>
  <si>
    <t>Facility, CA</t>
  </si>
  <si>
    <t/>
  </si>
  <si>
    <t/>
  </si>
  <si>
    <t/>
  </si>
  <si>
    <t/>
  </si>
  <si>
    <t/>
  </si>
  <si>
    <t/>
  </si>
  <si>
    <t/>
  </si>
  <si>
    <t/>
  </si>
  <si>
    <t/>
  </si>
  <si>
    <t>CA</t>
  </si>
  <si>
    <t/>
  </si>
  <si>
    <t/>
  </si>
  <si>
    <t/>
  </si>
  <si>
    <t/>
  </si>
  <si>
    <t/>
  </si>
  <si>
    <t/>
  </si>
  <si>
    <t/>
  </si>
  <si>
    <t/>
  </si>
  <si>
    <t/>
  </si>
  <si>
    <t/>
  </si>
  <si>
    <t>Lafayette General</t>
  </si>
  <si>
    <t>Jena/LaSalle</t>
  </si>
  <si>
    <t/>
  </si>
  <si>
    <t/>
  </si>
  <si>
    <t/>
  </si>
  <si>
    <t>RAYSON, Roger</t>
  </si>
  <si>
    <t>M</t>
  </si>
  <si>
    <t>5/3/1969</t>
  </si>
  <si>
    <t>JAMAICA</t>
  </si>
  <si>
    <t>3/13/2017</t>
  </si>
  <si>
    <t>Hospital, Lafayette,</t>
  </si>
  <si>
    <t>Detention Facility,</t>
  </si>
  <si>
    <t>Yes</t>
  </si>
  <si>
    <t>DIGSA</t>
  </si>
  <si>
    <t>Pending</t>
  </si>
  <si>
    <t/>
  </si>
  <si>
    <t/>
  </si>
  <si>
    <t/>
  </si>
  <si>
    <t/>
  </si>
  <si>
    <t/>
  </si>
  <si>
    <t/>
  </si>
  <si>
    <t>LA</t>
  </si>
  <si>
    <t>LA</t>
  </si>
  <si>
    <t/>
  </si>
  <si>
    <t/>
  </si>
  <si>
    <t/>
  </si>
  <si>
    <t/>
  </si>
  <si>
    <t/>
  </si>
  <si>
    <t/>
  </si>
  <si>
    <t/>
  </si>
  <si>
    <t/>
  </si>
  <si>
    <t/>
  </si>
  <si>
    <t>Banner Casa Grande</t>
  </si>
  <si>
    <t>Eloy Federal</t>
  </si>
  <si>
    <t/>
  </si>
  <si>
    <t/>
  </si>
  <si>
    <t/>
  </si>
  <si>
    <t/>
  </si>
  <si>
    <t>CALDERON-De</t>
  </si>
  <si>
    <t/>
  </si>
  <si>
    <t/>
  </si>
  <si>
    <t/>
  </si>
  <si>
    <t/>
  </si>
  <si>
    <t/>
  </si>
  <si>
    <t/>
  </si>
  <si>
    <t/>
  </si>
  <si>
    <t/>
  </si>
  <si>
    <t/>
  </si>
  <si>
    <t/>
  </si>
  <si>
    <t>F</t>
  </si>
  <si>
    <t>1/20/1980</t>
  </si>
  <si>
    <t>GUATEMALA</t>
  </si>
  <si>
    <t>11/27/2016</t>
  </si>
  <si>
    <t>Medical Center,</t>
  </si>
  <si>
    <t>Contract Facility,</t>
  </si>
  <si>
    <t>Yes</t>
  </si>
  <si>
    <t>DIGSA</t>
  </si>
  <si>
    <t>Natural Causes</t>
  </si>
  <si>
    <t/>
  </si>
  <si>
    <t>Hildago, Raquel</t>
  </si>
  <si>
    <t/>
  </si>
  <si>
    <t/>
  </si>
  <si>
    <t/>
  </si>
  <si>
    <t/>
  </si>
  <si>
    <t/>
  </si>
  <si>
    <t/>
  </si>
  <si>
    <t/>
  </si>
  <si>
    <t/>
  </si>
  <si>
    <t/>
  </si>
  <si>
    <t/>
  </si>
  <si>
    <t/>
  </si>
  <si>
    <t/>
  </si>
  <si>
    <t/>
  </si>
  <si>
    <t/>
  </si>
  <si>
    <t/>
  </si>
  <si>
    <t>Casa Grande, AZ</t>
  </si>
  <si>
    <t>AZ</t>
  </si>
  <si>
    <t/>
  </si>
  <si>
    <t/>
  </si>
  <si>
    <t/>
  </si>
  <si>
    <t/>
  </si>
  <si>
    <t/>
  </si>
  <si>
    <t/>
  </si>
  <si>
    <t/>
  </si>
  <si>
    <t/>
  </si>
  <si>
    <t/>
  </si>
  <si>
    <t/>
  </si>
  <si>
    <t/>
  </si>
  <si>
    <t/>
  </si>
  <si>
    <t/>
  </si>
  <si>
    <t/>
  </si>
  <si>
    <t/>
  </si>
  <si>
    <t/>
  </si>
  <si>
    <t/>
  </si>
  <si>
    <t/>
  </si>
  <si>
    <t/>
  </si>
  <si>
    <t/>
  </si>
  <si>
    <t/>
  </si>
  <si>
    <t/>
  </si>
  <si>
    <t/>
  </si>
  <si>
    <t/>
  </si>
  <si>
    <t>Complications of</t>
  </si>
  <si>
    <t/>
  </si>
  <si>
    <t>CAMPOS,</t>
  </si>
  <si>
    <t/>
  </si>
  <si>
    <t/>
  </si>
  <si>
    <t/>
  </si>
  <si>
    <t/>
  </si>
  <si>
    <t/>
  </si>
  <si>
    <t>South Texas</t>
  </si>
  <si>
    <t/>
  </si>
  <si>
    <t/>
  </si>
  <si>
    <t/>
  </si>
  <si>
    <t/>
  </si>
  <si>
    <t/>
  </si>
  <si>
    <t/>
  </si>
  <si>
    <t/>
  </si>
  <si>
    <t/>
  </si>
  <si>
    <t/>
  </si>
  <si>
    <t>Methodist Hospital,</t>
  </si>
  <si>
    <t/>
  </si>
  <si>
    <t/>
  </si>
  <si>
    <t/>
  </si>
  <si>
    <t>Myocardial Infarction</t>
  </si>
  <si>
    <t>Wenceslau</t>
  </si>
  <si>
    <t>M</t>
  </si>
  <si>
    <t>9/3/1967</t>
  </si>
  <si>
    <t>BRAZIL</t>
  </si>
  <si>
    <t>11/25/2016</t>
  </si>
  <si>
    <t/>
  </si>
  <si>
    <t>Detention</t>
  </si>
  <si>
    <t>Yes</t>
  </si>
  <si>
    <t>CDF</t>
  </si>
  <si>
    <t/>
  </si>
  <si>
    <t/>
  </si>
  <si>
    <t/>
  </si>
  <si>
    <t/>
  </si>
  <si>
    <t/>
  </si>
  <si>
    <t/>
  </si>
  <si>
    <t/>
  </si>
  <si>
    <t>San Antonio, TX</t>
  </si>
  <si>
    <t/>
  </si>
  <si>
    <t/>
  </si>
  <si>
    <t/>
  </si>
  <si>
    <t>w/Cardiovascular</t>
  </si>
  <si>
    <t/>
  </si>
  <si>
    <t>Esmerio</t>
  </si>
  <si>
    <t/>
  </si>
  <si>
    <t/>
  </si>
  <si>
    <t/>
  </si>
  <si>
    <t/>
  </si>
  <si>
    <t/>
  </si>
  <si>
    <t>Complex, TX</t>
  </si>
  <si>
    <t/>
  </si>
  <si>
    <t/>
  </si>
  <si>
    <t/>
  </si>
  <si>
    <t/>
  </si>
  <si>
    <t/>
  </si>
  <si>
    <t/>
  </si>
  <si>
    <t/>
  </si>
  <si>
    <t/>
  </si>
  <si>
    <t/>
  </si>
  <si>
    <t/>
  </si>
  <si>
    <t/>
  </si>
  <si>
    <t/>
  </si>
  <si>
    <t/>
  </si>
  <si>
    <t>Disease</t>
  </si>
  <si>
    <t/>
  </si>
  <si>
    <t/>
  </si>
  <si>
    <t/>
  </si>
  <si>
    <t/>
  </si>
  <si>
    <t/>
  </si>
  <si>
    <t/>
  </si>
  <si>
    <t/>
  </si>
  <si>
    <t>Rolling Plains</t>
  </si>
  <si>
    <t/>
  </si>
  <si>
    <t/>
  </si>
  <si>
    <t/>
  </si>
  <si>
    <t/>
  </si>
  <si>
    <t>JOSHUA-Toyin,</t>
  </si>
  <si>
    <t/>
  </si>
  <si>
    <t/>
  </si>
  <si>
    <t>UNITED</t>
  </si>
  <si>
    <t/>
  </si>
  <si>
    <t>Haskell Hospital,</t>
  </si>
  <si>
    <t/>
  </si>
  <si>
    <t/>
  </si>
  <si>
    <t/>
  </si>
  <si>
    <t>Complications of</t>
  </si>
  <si>
    <t/>
  </si>
  <si>
    <t>F</t>
  </si>
  <si>
    <t>6/1/1962</t>
  </si>
  <si>
    <t/>
  </si>
  <si>
    <t>10/24/2016</t>
  </si>
  <si>
    <t/>
  </si>
  <si>
    <t>Detention Center,</t>
  </si>
  <si>
    <t>No</t>
  </si>
  <si>
    <t>IGSA</t>
  </si>
  <si>
    <t/>
  </si>
  <si>
    <t/>
  </si>
  <si>
    <t>Olubunmi</t>
  </si>
  <si>
    <t/>
  </si>
  <si>
    <t/>
  </si>
  <si>
    <t>KINGDOM</t>
  </si>
  <si>
    <t/>
  </si>
  <si>
    <t>Haskell, TX</t>
  </si>
  <si>
    <t/>
  </si>
  <si>
    <t/>
  </si>
  <si>
    <t/>
  </si>
  <si>
    <t>Cardiovascular Disease</t>
  </si>
  <si>
    <t/>
  </si>
  <si>
    <t/>
  </si>
  <si>
    <t/>
  </si>
  <si>
    <t/>
  </si>
  <si>
    <t/>
  </si>
  <si>
    <t/>
  </si>
  <si>
    <t/>
  </si>
  <si>
    <t>TX</t>
  </si>
  <si>
    <t/>
  </si>
  <si>
    <t/>
  </si>
  <si>
    <t/>
  </si>
  <si>
    <t/>
  </si>
  <si>
    <t/>
  </si>
  <si>
    <t/>
  </si>
  <si>
    <t/>
  </si>
  <si>
    <t/>
  </si>
  <si>
    <t/>
  </si>
  <si>
    <t/>
  </si>
  <si>
    <t>Hall County</t>
  </si>
  <si>
    <t/>
  </si>
  <si>
    <t/>
  </si>
  <si>
    <t>Anoxic Brain Injury due</t>
  </si>
  <si>
    <t/>
  </si>
  <si>
    <t>TINO-Lopez,</t>
  </si>
  <si>
    <t/>
  </si>
  <si>
    <t/>
  </si>
  <si>
    <t/>
  </si>
  <si>
    <t/>
  </si>
  <si>
    <t>St. Francis Hospital,</t>
  </si>
  <si>
    <t/>
  </si>
  <si>
    <t/>
  </si>
  <si>
    <t/>
  </si>
  <si>
    <t/>
  </si>
  <si>
    <t/>
  </si>
  <si>
    <t>M</t>
  </si>
  <si>
    <t>10/2/1992</t>
  </si>
  <si>
    <t>GUATEMALA</t>
  </si>
  <si>
    <t>9/27/2016</t>
  </si>
  <si>
    <t/>
  </si>
  <si>
    <t>Department of</t>
  </si>
  <si>
    <t>No</t>
  </si>
  <si>
    <t>IGSA</t>
  </si>
  <si>
    <t>to Cardiac Arrest due to</t>
  </si>
  <si>
    <t/>
  </si>
  <si>
    <t>Moises</t>
  </si>
  <si>
    <t/>
  </si>
  <si>
    <t/>
  </si>
  <si>
    <t/>
  </si>
  <si>
    <t/>
  </si>
  <si>
    <t>Grand Island, NE</t>
  </si>
  <si>
    <t/>
  </si>
  <si>
    <t/>
  </si>
  <si>
    <t/>
  </si>
  <si>
    <t/>
  </si>
  <si>
    <t/>
  </si>
  <si>
    <t/>
  </si>
  <si>
    <t/>
  </si>
  <si>
    <t/>
  </si>
  <si>
    <t/>
  </si>
  <si>
    <t/>
  </si>
  <si>
    <t/>
  </si>
  <si>
    <t>Corrections, NE</t>
  </si>
  <si>
    <t/>
  </si>
  <si>
    <t/>
  </si>
  <si>
    <t>Seizure</t>
  </si>
  <si>
    <t/>
  </si>
  <si>
    <t/>
  </si>
  <si>
    <t/>
  </si>
  <si>
    <t/>
  </si>
  <si>
    <t/>
  </si>
  <si>
    <t/>
  </si>
  <si>
    <t>Orange Regional</t>
  </si>
  <si>
    <t/>
  </si>
  <si>
    <t/>
  </si>
  <si>
    <t/>
  </si>
  <si>
    <t/>
  </si>
  <si>
    <t/>
  </si>
  <si>
    <t/>
  </si>
  <si>
    <t/>
  </si>
  <si>
    <t/>
  </si>
  <si>
    <t/>
  </si>
  <si>
    <t/>
  </si>
  <si>
    <t>Medical</t>
  </si>
  <si>
    <t/>
  </si>
  <si>
    <t/>
  </si>
  <si>
    <t/>
  </si>
  <si>
    <t/>
  </si>
  <si>
    <t/>
  </si>
  <si>
    <t/>
  </si>
  <si>
    <t/>
  </si>
  <si>
    <t/>
  </si>
  <si>
    <t>DOMINICAN</t>
  </si>
  <si>
    <t/>
  </si>
  <si>
    <t/>
  </si>
  <si>
    <t>Orange County</t>
  </si>
  <si>
    <t/>
  </si>
  <si>
    <t/>
  </si>
  <si>
    <t/>
  </si>
  <si>
    <t>CARELA, Santo</t>
  </si>
  <si>
    <t>M</t>
  </si>
  <si>
    <t>3/30/1956</t>
  </si>
  <si>
    <t/>
  </si>
  <si>
    <t>7/28/2016</t>
  </si>
  <si>
    <t>Center/St.Mary's</t>
  </si>
  <si>
    <t/>
  </si>
  <si>
    <t>No</t>
  </si>
  <si>
    <t>IGSA</t>
  </si>
  <si>
    <t>Pending</t>
  </si>
  <si>
    <t/>
  </si>
  <si>
    <t/>
  </si>
  <si>
    <t/>
  </si>
  <si>
    <t/>
  </si>
  <si>
    <t>REPUBLIC</t>
  </si>
  <si>
    <t/>
  </si>
  <si>
    <t/>
  </si>
  <si>
    <t>Jail, NY</t>
  </si>
  <si>
    <t/>
  </si>
  <si>
    <t/>
  </si>
  <si>
    <t/>
  </si>
  <si>
    <t/>
  </si>
  <si>
    <t/>
  </si>
  <si>
    <t/>
  </si>
  <si>
    <t/>
  </si>
  <si>
    <t/>
  </si>
  <si>
    <t/>
  </si>
  <si>
    <t>Medical Center,</t>
  </si>
  <si>
    <t/>
  </si>
  <si>
    <t/>
  </si>
  <si>
    <t/>
  </si>
  <si>
    <t/>
  </si>
  <si>
    <t/>
  </si>
  <si>
    <t/>
  </si>
  <si>
    <t/>
  </si>
  <si>
    <t/>
  </si>
  <si>
    <t/>
  </si>
  <si>
    <t/>
  </si>
  <si>
    <t>Middleton, NY</t>
  </si>
  <si>
    <t/>
  </si>
  <si>
    <t/>
  </si>
  <si>
    <t/>
  </si>
  <si>
    <t/>
  </si>
  <si>
    <t/>
  </si>
  <si>
    <t/>
  </si>
  <si>
    <t/>
  </si>
  <si>
    <t/>
  </si>
  <si>
    <t/>
  </si>
  <si>
    <t/>
  </si>
  <si>
    <t>UMDNJ/Rutgers</t>
  </si>
  <si>
    <t>Essex County</t>
  </si>
  <si>
    <t/>
  </si>
  <si>
    <t/>
  </si>
  <si>
    <t>Congestive Heart</t>
  </si>
  <si>
    <t/>
  </si>
  <si>
    <t>Fino Martinez,</t>
  </si>
  <si>
    <t/>
  </si>
  <si>
    <t/>
  </si>
  <si>
    <t/>
  </si>
  <si>
    <t/>
  </si>
  <si>
    <t/>
  </si>
  <si>
    <t/>
  </si>
  <si>
    <t/>
  </si>
  <si>
    <t/>
  </si>
  <si>
    <t/>
  </si>
  <si>
    <t/>
  </si>
  <si>
    <t>M</t>
  </si>
  <si>
    <t>4/29/1962</t>
  </si>
  <si>
    <t>HONDURAS</t>
  </si>
  <si>
    <t>6/13/2016</t>
  </si>
  <si>
    <t>Hospital, Newark,</t>
  </si>
  <si>
    <t>Correctional</t>
  </si>
  <si>
    <t>No</t>
  </si>
  <si>
    <t>IGSA</t>
  </si>
  <si>
    <t>Failure/Cardiovascular</t>
  </si>
  <si>
    <t/>
  </si>
  <si>
    <t>Luis Alonso</t>
  </si>
  <si>
    <t/>
  </si>
  <si>
    <t/>
  </si>
  <si>
    <t/>
  </si>
  <si>
    <t/>
  </si>
  <si>
    <t/>
  </si>
  <si>
    <t/>
  </si>
  <si>
    <t/>
  </si>
  <si>
    <t/>
  </si>
  <si>
    <t/>
  </si>
  <si>
    <t/>
  </si>
  <si>
    <t/>
  </si>
  <si>
    <t/>
  </si>
  <si>
    <t/>
  </si>
  <si>
    <t/>
  </si>
  <si>
    <t/>
  </si>
  <si>
    <t>NJ</t>
  </si>
  <si>
    <t>Facility, NJ</t>
  </si>
  <si>
    <t/>
  </si>
  <si>
    <t/>
  </si>
  <si>
    <t>Disease</t>
  </si>
  <si>
    <t/>
  </si>
  <si>
    <t/>
  </si>
  <si>
    <t/>
  </si>
  <si>
    <t/>
  </si>
  <si>
    <t/>
  </si>
  <si>
    <t/>
  </si>
  <si>
    <t/>
  </si>
  <si>
    <t/>
  </si>
  <si>
    <t/>
  </si>
  <si>
    <t/>
  </si>
  <si>
    <t>GI hemorrhages and</t>
  </si>
  <si>
    <t/>
  </si>
  <si>
    <t/>
  </si>
  <si>
    <t/>
  </si>
  <si>
    <t/>
  </si>
  <si>
    <t/>
  </si>
  <si>
    <t/>
  </si>
  <si>
    <t/>
  </si>
  <si>
    <t/>
  </si>
  <si>
    <t/>
  </si>
  <si>
    <t/>
  </si>
  <si>
    <t>cirrhosis of the liver, as</t>
  </si>
  <si>
    <t/>
  </si>
  <si>
    <t/>
  </si>
  <si>
    <t/>
  </si>
  <si>
    <t/>
  </si>
  <si>
    <t/>
  </si>
  <si>
    <t/>
  </si>
  <si>
    <t/>
  </si>
  <si>
    <t>Jena/LaSalle</t>
  </si>
  <si>
    <t/>
  </si>
  <si>
    <t/>
  </si>
  <si>
    <t/>
  </si>
  <si>
    <t/>
  </si>
  <si>
    <t>BOCH-Paniagua,</t>
  </si>
  <si>
    <t/>
  </si>
  <si>
    <t/>
  </si>
  <si>
    <t/>
  </si>
  <si>
    <t/>
  </si>
  <si>
    <t>Ochsner Medical</t>
  </si>
  <si>
    <t/>
  </si>
  <si>
    <t/>
  </si>
  <si>
    <t/>
  </si>
  <si>
    <t>well as emphysema and</t>
  </si>
  <si>
    <t/>
  </si>
  <si>
    <t>M</t>
  </si>
  <si>
    <t>9/7/1979</t>
  </si>
  <si>
    <t>GUATEMALA</t>
  </si>
  <si>
    <t>6/1/2016</t>
  </si>
  <si>
    <t/>
  </si>
  <si>
    <t>Detention Facility,</t>
  </si>
  <si>
    <t>Yes</t>
  </si>
  <si>
    <t>DIGSA</t>
  </si>
  <si>
    <t/>
  </si>
  <si>
    <t/>
  </si>
  <si>
    <t>Juan Luis</t>
  </si>
  <si>
    <t/>
  </si>
  <si>
    <t/>
  </si>
  <si>
    <t/>
  </si>
  <si>
    <t/>
  </si>
  <si>
    <t>Center, Jefferson, LA</t>
  </si>
  <si>
    <t/>
  </si>
  <si>
    <t/>
  </si>
  <si>
    <t/>
  </si>
  <si>
    <t>granulomas in the lungs</t>
  </si>
  <si>
    <t/>
  </si>
  <si>
    <t/>
  </si>
  <si>
    <t/>
  </si>
  <si>
    <t/>
  </si>
  <si>
    <t/>
  </si>
  <si>
    <t/>
  </si>
  <si>
    <t/>
  </si>
  <si>
    <t>LA</t>
  </si>
  <si>
    <t/>
  </si>
  <si>
    <t/>
  </si>
  <si>
    <t/>
  </si>
  <si>
    <t/>
  </si>
  <si>
    <t/>
  </si>
  <si>
    <t/>
  </si>
  <si>
    <t/>
  </si>
  <si>
    <t/>
  </si>
  <si>
    <t/>
  </si>
  <si>
    <t/>
  </si>
  <si>
    <t/>
  </si>
  <si>
    <t/>
  </si>
  <si>
    <t/>
  </si>
  <si>
    <t>consistent with</t>
  </si>
  <si>
    <t/>
  </si>
  <si>
    <t/>
  </si>
  <si>
    <t/>
  </si>
  <si>
    <t/>
  </si>
  <si>
    <t/>
  </si>
  <si>
    <t/>
  </si>
  <si>
    <t/>
  </si>
  <si>
    <t/>
  </si>
  <si>
    <t/>
  </si>
  <si>
    <t/>
  </si>
  <si>
    <t>tuberculosis</t>
  </si>
  <si>
    <t/>
  </si>
  <si>
    <t/>
  </si>
  <si>
    <t/>
  </si>
  <si>
    <t/>
  </si>
  <si>
    <t/>
  </si>
  <si>
    <t/>
  </si>
  <si>
    <t>Otay Mesa</t>
  </si>
  <si>
    <t>Otay Mesa</t>
  </si>
  <si>
    <t/>
  </si>
  <si>
    <t/>
  </si>
  <si>
    <t>Hypertensive and</t>
  </si>
  <si>
    <t>ZYAZIN, Igor</t>
  </si>
  <si>
    <t>M</t>
  </si>
  <si>
    <t>5/27/1969</t>
  </si>
  <si>
    <t>RUSSIA</t>
  </si>
  <si>
    <t>5/1/2016</t>
  </si>
  <si>
    <t>Detention Center,</t>
  </si>
  <si>
    <t>Detention Center,</t>
  </si>
  <si>
    <t>Yes</t>
  </si>
  <si>
    <t>USMS CDF</t>
  </si>
  <si>
    <t>Atherosclerotic</t>
  </si>
  <si>
    <t/>
  </si>
  <si>
    <t/>
  </si>
  <si>
    <t/>
  </si>
  <si>
    <t/>
  </si>
  <si>
    <t/>
  </si>
  <si>
    <t/>
  </si>
  <si>
    <t>San Diego, CA</t>
  </si>
  <si>
    <t>CA</t>
  </si>
  <si>
    <t/>
  </si>
  <si>
    <t/>
  </si>
  <si>
    <t>Cardiovascular Disease</t>
  </si>
  <si>
    <t/>
  </si>
  <si>
    <t/>
  </si>
  <si>
    <t/>
  </si>
  <si>
    <t/>
  </si>
  <si>
    <t/>
  </si>
  <si>
    <t/>
  </si>
  <si>
    <t/>
  </si>
  <si>
    <t/>
  </si>
  <si>
    <t/>
  </si>
  <si>
    <t/>
  </si>
  <si>
    <t>Acute Alcohol</t>
  </si>
  <si>
    <t/>
  </si>
  <si>
    <t/>
  </si>
  <si>
    <t/>
  </si>
  <si>
    <t/>
  </si>
  <si>
    <t/>
  </si>
  <si>
    <t/>
  </si>
  <si>
    <t>Kendall Regional</t>
  </si>
  <si>
    <t/>
  </si>
  <si>
    <t/>
  </si>
  <si>
    <t/>
  </si>
  <si>
    <t/>
  </si>
  <si>
    <t/>
  </si>
  <si>
    <t>Leonardo LEMUS-</t>
  </si>
  <si>
    <t/>
  </si>
  <si>
    <t/>
  </si>
  <si>
    <t/>
  </si>
  <si>
    <t/>
  </si>
  <si>
    <t/>
  </si>
  <si>
    <t>Columbia Kendal</t>
  </si>
  <si>
    <t/>
  </si>
  <si>
    <t/>
  </si>
  <si>
    <t>Withdrawal Syndrome</t>
  </si>
  <si>
    <t/>
  </si>
  <si>
    <t>M</t>
  </si>
  <si>
    <t>11/6/1992</t>
  </si>
  <si>
    <t>EL SALVADOR</t>
  </si>
  <si>
    <t>4/28/2016</t>
  </si>
  <si>
    <t>Medical Center,</t>
  </si>
  <si>
    <t/>
  </si>
  <si>
    <t>No</t>
  </si>
  <si>
    <t>HOSPITAL</t>
  </si>
  <si>
    <t/>
  </si>
  <si>
    <t/>
  </si>
  <si>
    <t>Rajo, Jose</t>
  </si>
  <si>
    <t/>
  </si>
  <si>
    <t/>
  </si>
  <si>
    <t/>
  </si>
  <si>
    <t/>
  </si>
  <si>
    <t/>
  </si>
  <si>
    <t>Hospital, FL</t>
  </si>
  <si>
    <t/>
  </si>
  <si>
    <t/>
  </si>
  <si>
    <t>due to Chronic</t>
  </si>
  <si>
    <t/>
  </si>
  <si>
    <t/>
  </si>
  <si>
    <t/>
  </si>
  <si>
    <t/>
  </si>
  <si>
    <t/>
  </si>
  <si>
    <t/>
  </si>
  <si>
    <t>Miami, FL</t>
  </si>
  <si>
    <t/>
  </si>
  <si>
    <t/>
  </si>
  <si>
    <t/>
  </si>
  <si>
    <t/>
  </si>
  <si>
    <t/>
  </si>
  <si>
    <t/>
  </si>
  <si>
    <t/>
  </si>
  <si>
    <t/>
  </si>
  <si>
    <t/>
  </si>
  <si>
    <t/>
  </si>
  <si>
    <t/>
  </si>
  <si>
    <t/>
  </si>
  <si>
    <t/>
  </si>
  <si>
    <t/>
  </si>
  <si>
    <t>Ethanolism</t>
  </si>
  <si>
    <t/>
  </si>
  <si>
    <t/>
  </si>
  <si>
    <t/>
  </si>
  <si>
    <t/>
  </si>
  <si>
    <t/>
  </si>
  <si>
    <t/>
  </si>
  <si>
    <t/>
  </si>
  <si>
    <t>Otero County</t>
  </si>
  <si>
    <t/>
  </si>
  <si>
    <t/>
  </si>
  <si>
    <t>Diffuse Alveolar Damage</t>
  </si>
  <si>
    <t/>
  </si>
  <si>
    <t>BARCENAS-</t>
  </si>
  <si>
    <t/>
  </si>
  <si>
    <t/>
  </si>
  <si>
    <t/>
  </si>
  <si>
    <t/>
  </si>
  <si>
    <t>Del Sol Medical</t>
  </si>
  <si>
    <t/>
  </si>
  <si>
    <t/>
  </si>
  <si>
    <t/>
  </si>
  <si>
    <t/>
  </si>
  <si>
    <t/>
  </si>
  <si>
    <t>M</t>
  </si>
  <si>
    <t>10/24/1965</t>
  </si>
  <si>
    <t>MEXICO</t>
  </si>
  <si>
    <t>4/7/2016</t>
  </si>
  <si>
    <t/>
  </si>
  <si>
    <t>Processing</t>
  </si>
  <si>
    <t>No</t>
  </si>
  <si>
    <t>DIGSA</t>
  </si>
  <si>
    <t>due to</t>
  </si>
  <si>
    <t/>
  </si>
  <si>
    <t>Padilla, Rafael</t>
  </si>
  <si>
    <t/>
  </si>
  <si>
    <t/>
  </si>
  <si>
    <t/>
  </si>
  <si>
    <t/>
  </si>
  <si>
    <t>Center, El Paso, TX</t>
  </si>
  <si>
    <t/>
  </si>
  <si>
    <t/>
  </si>
  <si>
    <t/>
  </si>
  <si>
    <t/>
  </si>
  <si>
    <t/>
  </si>
  <si>
    <t/>
  </si>
  <si>
    <t/>
  </si>
  <si>
    <t/>
  </si>
  <si>
    <t/>
  </si>
  <si>
    <t/>
  </si>
  <si>
    <t/>
  </si>
  <si>
    <t>Center, NM</t>
  </si>
  <si>
    <t/>
  </si>
  <si>
    <t/>
  </si>
  <si>
    <t>Bronchopneumonia</t>
  </si>
  <si>
    <t/>
  </si>
  <si>
    <t/>
  </si>
  <si>
    <t/>
  </si>
  <si>
    <t/>
  </si>
  <si>
    <t/>
  </si>
  <si>
    <t/>
  </si>
  <si>
    <t/>
  </si>
  <si>
    <t/>
  </si>
  <si>
    <t/>
  </si>
  <si>
    <t/>
  </si>
  <si>
    <t/>
  </si>
  <si>
    <t/>
  </si>
  <si>
    <t/>
  </si>
  <si>
    <t/>
  </si>
  <si>
    <t/>
  </si>
  <si>
    <t/>
  </si>
  <si>
    <t/>
  </si>
  <si>
    <t/>
  </si>
  <si>
    <t/>
  </si>
  <si>
    <t/>
  </si>
  <si>
    <t/>
  </si>
  <si>
    <t>Hypertensive</t>
  </si>
  <si>
    <t/>
  </si>
  <si>
    <t/>
  </si>
  <si>
    <t/>
  </si>
  <si>
    <t/>
  </si>
  <si>
    <t/>
  </si>
  <si>
    <t/>
  </si>
  <si>
    <t/>
  </si>
  <si>
    <t/>
  </si>
  <si>
    <t/>
  </si>
  <si>
    <t/>
  </si>
  <si>
    <t>atherosclerotic</t>
  </si>
  <si>
    <t/>
  </si>
  <si>
    <t/>
  </si>
  <si>
    <t/>
  </si>
  <si>
    <t/>
  </si>
  <si>
    <t/>
  </si>
  <si>
    <t/>
  </si>
  <si>
    <t/>
  </si>
  <si>
    <t>Jena/LaSalle</t>
  </si>
  <si>
    <t/>
  </si>
  <si>
    <t/>
  </si>
  <si>
    <t/>
  </si>
  <si>
    <t/>
  </si>
  <si>
    <t>SAENGSIRI,</t>
  </si>
  <si>
    <t/>
  </si>
  <si>
    <t/>
  </si>
  <si>
    <t/>
  </si>
  <si>
    <t/>
  </si>
  <si>
    <t>LaSalle General</t>
  </si>
  <si>
    <t/>
  </si>
  <si>
    <t/>
  </si>
  <si>
    <t/>
  </si>
  <si>
    <t>cardiovascular disease</t>
  </si>
  <si>
    <t/>
  </si>
  <si>
    <t>M</t>
  </si>
  <si>
    <t>8/8/1950</t>
  </si>
  <si>
    <t>LAOS</t>
  </si>
  <si>
    <t>3/17/2016</t>
  </si>
  <si>
    <t/>
  </si>
  <si>
    <t>Detention Facility,</t>
  </si>
  <si>
    <t>Yes</t>
  </si>
  <si>
    <t>DIGSA</t>
  </si>
  <si>
    <t/>
  </si>
  <si>
    <t/>
  </si>
  <si>
    <t>Thongchay</t>
  </si>
  <si>
    <t/>
  </si>
  <si>
    <t/>
  </si>
  <si>
    <t/>
  </si>
  <si>
    <t/>
  </si>
  <si>
    <t>Hospital, Jena, LA</t>
  </si>
  <si>
    <t/>
  </si>
  <si>
    <t/>
  </si>
  <si>
    <t/>
  </si>
  <si>
    <t>with contribution of</t>
  </si>
  <si>
    <t/>
  </si>
  <si>
    <t/>
  </si>
  <si>
    <t/>
  </si>
  <si>
    <t/>
  </si>
  <si>
    <t/>
  </si>
  <si>
    <t/>
  </si>
  <si>
    <t/>
  </si>
  <si>
    <t>LA</t>
  </si>
  <si>
    <t/>
  </si>
  <si>
    <t/>
  </si>
  <si>
    <t/>
  </si>
  <si>
    <t/>
  </si>
  <si>
    <t/>
  </si>
  <si>
    <t/>
  </si>
  <si>
    <t/>
  </si>
  <si>
    <t/>
  </si>
  <si>
    <t/>
  </si>
  <si>
    <t/>
  </si>
  <si>
    <t/>
  </si>
  <si>
    <t/>
  </si>
  <si>
    <t/>
  </si>
  <si>
    <t>Emphysema (COPD) and</t>
  </si>
  <si>
    <t/>
  </si>
  <si>
    <t/>
  </si>
  <si>
    <t/>
  </si>
  <si>
    <t/>
  </si>
  <si>
    <t/>
  </si>
  <si>
    <t/>
  </si>
  <si>
    <t/>
  </si>
  <si>
    <t/>
  </si>
  <si>
    <t/>
  </si>
  <si>
    <t/>
  </si>
  <si>
    <t>obesity</t>
  </si>
  <si>
    <t/>
  </si>
  <si>
    <t>BANEGAS-</t>
  </si>
  <si>
    <t/>
  </si>
  <si>
    <t/>
  </si>
  <si>
    <t/>
  </si>
  <si>
    <t/>
  </si>
  <si>
    <t>Rapides Regional</t>
  </si>
  <si>
    <t>Jena/LaSalle</t>
  </si>
  <si>
    <t/>
  </si>
  <si>
    <t/>
  </si>
  <si>
    <t/>
  </si>
  <si>
    <t>GUZMAN, SAUL</t>
  </si>
  <si>
    <t>M</t>
  </si>
  <si>
    <t>5/27/1969</t>
  </si>
  <si>
    <t>HONDURAS</t>
  </si>
  <si>
    <t>1/22/2016</t>
  </si>
  <si>
    <t>Medical Center,</t>
  </si>
  <si>
    <t>Detention Facility,</t>
  </si>
  <si>
    <t>Yes</t>
  </si>
  <si>
    <t>DIGSA</t>
  </si>
  <si>
    <t>Myocardial Infarction</t>
  </si>
  <si>
    <t/>
  </si>
  <si>
    <t>ENRIQUE</t>
  </si>
  <si>
    <t/>
  </si>
  <si>
    <t/>
  </si>
  <si>
    <t/>
  </si>
  <si>
    <t/>
  </si>
  <si>
    <t>Alexandria, LA</t>
  </si>
  <si>
    <t>LA</t>
  </si>
  <si>
    <t/>
  </si>
  <si>
    <t/>
  </si>
  <si>
    <t/>
  </si>
  <si>
    <t/>
  </si>
  <si>
    <t>AZURDIA-</t>
  </si>
  <si>
    <t/>
  </si>
  <si>
    <t/>
  </si>
  <si>
    <t/>
  </si>
  <si>
    <t/>
  </si>
  <si>
    <t>St. Mary's Medical</t>
  </si>
  <si>
    <t>Adelanto</t>
  </si>
  <si>
    <t/>
  </si>
  <si>
    <t/>
  </si>
  <si>
    <t/>
  </si>
  <si>
    <t>HERNANDEZ,</t>
  </si>
  <si>
    <t>M</t>
  </si>
  <si>
    <t>5/25/1961</t>
  </si>
  <si>
    <t>GUATEMALA</t>
  </si>
  <si>
    <t>12/23/2015</t>
  </si>
  <si>
    <t>Center, Apple</t>
  </si>
  <si>
    <t>Correctional</t>
  </si>
  <si>
    <t>No</t>
  </si>
  <si>
    <t>DIGSA</t>
  </si>
  <si>
    <t>Myocardial Infarction</t>
  </si>
  <si>
    <t/>
  </si>
  <si>
    <t>JOSE MANUEL</t>
  </si>
  <si>
    <t/>
  </si>
  <si>
    <t/>
  </si>
  <si>
    <t/>
  </si>
  <si>
    <t/>
  </si>
  <si>
    <t>Valley, CA</t>
  </si>
  <si>
    <t>Facility, CA</t>
  </si>
  <si>
    <t/>
  </si>
  <si>
    <t/>
  </si>
  <si>
    <t/>
  </si>
  <si>
    <t/>
  </si>
  <si>
    <t/>
  </si>
  <si>
    <t/>
  </si>
  <si>
    <t/>
  </si>
  <si>
    <t/>
  </si>
  <si>
    <t/>
  </si>
  <si>
    <t>Florence Hospital at</t>
  </si>
  <si>
    <t>Florence Servicing</t>
  </si>
  <si>
    <t/>
  </si>
  <si>
    <t/>
  </si>
  <si>
    <t/>
  </si>
  <si>
    <t/>
  </si>
  <si>
    <t>GARCIA-</t>
  </si>
  <si>
    <t/>
  </si>
  <si>
    <t/>
  </si>
  <si>
    <t/>
  </si>
  <si>
    <t/>
  </si>
  <si>
    <t/>
  </si>
  <si>
    <t/>
  </si>
  <si>
    <t/>
  </si>
  <si>
    <t/>
  </si>
  <si>
    <t/>
  </si>
  <si>
    <t/>
  </si>
  <si>
    <t>M</t>
  </si>
  <si>
    <t>3/8/1976</t>
  </si>
  <si>
    <t>MEXICO</t>
  </si>
  <si>
    <t>9/14/2015</t>
  </si>
  <si>
    <t>Anthem (FHA),</t>
  </si>
  <si>
    <t>Processing</t>
  </si>
  <si>
    <t>Yes</t>
  </si>
  <si>
    <t>SPC</t>
  </si>
  <si>
    <t>Pending</t>
  </si>
  <si>
    <t/>
  </si>
  <si>
    <t>HERNADEZ, JUAN</t>
  </si>
  <si>
    <t/>
  </si>
  <si>
    <t/>
  </si>
  <si>
    <t/>
  </si>
  <si>
    <t/>
  </si>
  <si>
    <t/>
  </si>
  <si>
    <t/>
  </si>
  <si>
    <t/>
  </si>
  <si>
    <t/>
  </si>
  <si>
    <t/>
  </si>
  <si>
    <t/>
  </si>
  <si>
    <t/>
  </si>
  <si>
    <t/>
  </si>
  <si>
    <t/>
  </si>
  <si>
    <t/>
  </si>
  <si>
    <t/>
  </si>
  <si>
    <t>Florence, AZ</t>
  </si>
  <si>
    <t>Center, AZ</t>
  </si>
  <si>
    <t/>
  </si>
  <si>
    <t/>
  </si>
  <si>
    <t/>
  </si>
  <si>
    <t/>
  </si>
  <si>
    <t/>
  </si>
  <si>
    <t/>
  </si>
  <si>
    <t/>
  </si>
  <si>
    <t/>
  </si>
  <si>
    <t/>
  </si>
  <si>
    <t>Memorial Hermann</t>
  </si>
  <si>
    <t>Houston Contract</t>
  </si>
  <si>
    <t/>
  </si>
  <si>
    <t/>
  </si>
  <si>
    <t/>
  </si>
  <si>
    <t/>
  </si>
  <si>
    <t>NGUYEN, NHO</t>
  </si>
  <si>
    <t/>
  </si>
  <si>
    <t/>
  </si>
  <si>
    <t/>
  </si>
  <si>
    <t/>
  </si>
  <si>
    <t/>
  </si>
  <si>
    <t/>
  </si>
  <si>
    <t/>
  </si>
  <si>
    <t/>
  </si>
  <si>
    <t>Ruptured cerebral artery</t>
  </si>
  <si>
    <t/>
  </si>
  <si>
    <t>F</t>
  </si>
  <si>
    <t>7/7/1953</t>
  </si>
  <si>
    <t>VIETNAM</t>
  </si>
  <si>
    <t>7/2/2015</t>
  </si>
  <si>
    <t>Hospital (MHH),</t>
  </si>
  <si>
    <t>Detention Facility,</t>
  </si>
  <si>
    <t>Yes</t>
  </si>
  <si>
    <t>CDF</t>
  </si>
  <si>
    <t/>
  </si>
  <si>
    <t/>
  </si>
  <si>
    <t>THI</t>
  </si>
  <si>
    <t/>
  </si>
  <si>
    <t/>
  </si>
  <si>
    <t/>
  </si>
  <si>
    <t/>
  </si>
  <si>
    <t/>
  </si>
  <si>
    <t/>
  </si>
  <si>
    <t/>
  </si>
  <si>
    <t/>
  </si>
  <si>
    <t>aneurysm</t>
  </si>
  <si>
    <t/>
  </si>
  <si>
    <t/>
  </si>
  <si>
    <t/>
  </si>
  <si>
    <t/>
  </si>
  <si>
    <t/>
  </si>
  <si>
    <t/>
  </si>
  <si>
    <t>Houston, TX</t>
  </si>
  <si>
    <t>TX</t>
  </si>
  <si>
    <t/>
  </si>
  <si>
    <t/>
  </si>
  <si>
    <t/>
  </si>
  <si>
    <t/>
  </si>
  <si>
    <t/>
  </si>
  <si>
    <t/>
  </si>
  <si>
    <t/>
  </si>
  <si>
    <t/>
  </si>
  <si>
    <t/>
  </si>
  <si>
    <t>Memorial Hospital</t>
  </si>
  <si>
    <t/>
  </si>
  <si>
    <t/>
  </si>
  <si>
    <t/>
  </si>
  <si>
    <t/>
  </si>
  <si>
    <t/>
  </si>
  <si>
    <t>NAVARRETTE-</t>
  </si>
  <si>
    <t/>
  </si>
  <si>
    <t/>
  </si>
  <si>
    <t/>
  </si>
  <si>
    <t/>
  </si>
  <si>
    <t/>
  </si>
  <si>
    <t>El Paso County</t>
  </si>
  <si>
    <t/>
  </si>
  <si>
    <t/>
  </si>
  <si>
    <t/>
  </si>
  <si>
    <t/>
  </si>
  <si>
    <t/>
  </si>
  <si>
    <t/>
  </si>
  <si>
    <t/>
  </si>
  <si>
    <t/>
  </si>
  <si>
    <t/>
  </si>
  <si>
    <t>Central (MHC),</t>
  </si>
  <si>
    <t/>
  </si>
  <si>
    <t/>
  </si>
  <si>
    <t/>
  </si>
  <si>
    <t/>
  </si>
  <si>
    <t>QUINTANA,</t>
  </si>
  <si>
    <t>M</t>
  </si>
  <si>
    <t>1/22/1978</t>
  </si>
  <si>
    <t>MEXICO</t>
  </si>
  <si>
    <t>6/18/2015</t>
  </si>
  <si>
    <t/>
  </si>
  <si>
    <t>Criminal Justice</t>
  </si>
  <si>
    <t>No</t>
  </si>
  <si>
    <t>IGSA</t>
  </si>
  <si>
    <t>Cirrhosis of the liver</t>
  </si>
  <si>
    <t/>
  </si>
  <si>
    <t/>
  </si>
  <si>
    <t/>
  </si>
  <si>
    <t/>
  </si>
  <si>
    <t/>
  </si>
  <si>
    <t/>
  </si>
  <si>
    <t>Colorado Springs,</t>
  </si>
  <si>
    <t/>
  </si>
  <si>
    <t/>
  </si>
  <si>
    <t/>
  </si>
  <si>
    <t/>
  </si>
  <si>
    <t/>
  </si>
  <si>
    <t>MARCOS</t>
  </si>
  <si>
    <t/>
  </si>
  <si>
    <t/>
  </si>
  <si>
    <t/>
  </si>
  <si>
    <t/>
  </si>
  <si>
    <t/>
  </si>
  <si>
    <t>Center, CO</t>
  </si>
  <si>
    <t/>
  </si>
  <si>
    <t/>
  </si>
  <si>
    <t/>
  </si>
  <si>
    <t/>
  </si>
  <si>
    <t/>
  </si>
  <si>
    <t/>
  </si>
  <si>
    <t/>
  </si>
  <si>
    <t/>
  </si>
  <si>
    <t/>
  </si>
  <si>
    <t>CO</t>
  </si>
  <si>
    <t/>
  </si>
  <si>
    <t/>
  </si>
  <si>
    <t/>
  </si>
  <si>
    <t/>
  </si>
  <si>
    <t/>
  </si>
  <si>
    <t/>
  </si>
  <si>
    <t/>
  </si>
  <si>
    <t/>
  </si>
  <si>
    <t/>
  </si>
  <si>
    <t/>
  </si>
  <si>
    <t>Eloy Federal</t>
  </si>
  <si>
    <t>Eloy Federal</t>
  </si>
  <si>
    <t/>
  </si>
  <si>
    <t/>
  </si>
  <si>
    <t/>
  </si>
  <si>
    <t/>
  </si>
  <si>
    <t>DENIZ-SAHAGUN,</t>
  </si>
  <si>
    <t/>
  </si>
  <si>
    <t/>
  </si>
  <si>
    <t/>
  </si>
  <si>
    <t/>
  </si>
  <si>
    <t/>
  </si>
  <si>
    <t/>
  </si>
  <si>
    <t/>
  </si>
  <si>
    <t/>
  </si>
  <si>
    <t/>
  </si>
  <si>
    <t/>
  </si>
  <si>
    <t>M</t>
  </si>
  <si>
    <t>5/13/1984</t>
  </si>
  <si>
    <t>MEXICO</t>
  </si>
  <si>
    <t>5/20/2015</t>
  </si>
  <si>
    <t>Contract Facility,</t>
  </si>
  <si>
    <t>Contract Facility,</t>
  </si>
  <si>
    <t>Yes</t>
  </si>
  <si>
    <t>DIGSA</t>
  </si>
  <si>
    <t>Suicide by Asphyxia</t>
  </si>
  <si>
    <t/>
  </si>
  <si>
    <t>JOSE DE JESUS</t>
  </si>
  <si>
    <t/>
  </si>
  <si>
    <t/>
  </si>
  <si>
    <t/>
  </si>
  <si>
    <t/>
  </si>
  <si>
    <t/>
  </si>
  <si>
    <t/>
  </si>
  <si>
    <t/>
  </si>
  <si>
    <t/>
  </si>
  <si>
    <t/>
  </si>
  <si>
    <t/>
  </si>
  <si>
    <t/>
  </si>
  <si>
    <t/>
  </si>
  <si>
    <t/>
  </si>
  <si>
    <t/>
  </si>
  <si>
    <t/>
  </si>
  <si>
    <t>Eloy, AZ</t>
  </si>
  <si>
    <t>AZ</t>
  </si>
  <si>
    <t/>
  </si>
  <si>
    <t/>
  </si>
  <si>
    <t/>
  </si>
  <si>
    <t/>
  </si>
  <si>
    <t/>
  </si>
  <si>
    <t/>
  </si>
  <si>
    <t/>
  </si>
  <si>
    <t/>
  </si>
  <si>
    <t/>
  </si>
  <si>
    <t>Valley Regional</t>
  </si>
  <si>
    <t/>
  </si>
  <si>
    <t/>
  </si>
  <si>
    <t/>
  </si>
  <si>
    <t/>
  </si>
  <si>
    <t/>
  </si>
  <si>
    <t/>
  </si>
  <si>
    <t/>
  </si>
  <si>
    <t/>
  </si>
  <si>
    <t/>
  </si>
  <si>
    <t/>
  </si>
  <si>
    <t/>
  </si>
  <si>
    <t>Port Isabel</t>
  </si>
  <si>
    <t/>
  </si>
  <si>
    <t/>
  </si>
  <si>
    <t/>
  </si>
  <si>
    <t/>
  </si>
  <si>
    <t>FUNEZ OCHOA,</t>
  </si>
  <si>
    <t/>
  </si>
  <si>
    <t/>
  </si>
  <si>
    <t/>
  </si>
  <si>
    <t/>
  </si>
  <si>
    <t>Medical Center</t>
  </si>
  <si>
    <t/>
  </si>
  <si>
    <t/>
  </si>
  <si>
    <t/>
  </si>
  <si>
    <t/>
  </si>
  <si>
    <t/>
  </si>
  <si>
    <t>M</t>
  </si>
  <si>
    <t>6/28/1984</t>
  </si>
  <si>
    <t>HONDURAS</t>
  </si>
  <si>
    <t>4/23/2015</t>
  </si>
  <si>
    <t/>
  </si>
  <si>
    <t>Detention Center,</t>
  </si>
  <si>
    <t>Yes</t>
  </si>
  <si>
    <t>SPC</t>
  </si>
  <si>
    <t>Pending</t>
  </si>
  <si>
    <t/>
  </si>
  <si>
    <t>CARLOS</t>
  </si>
  <si>
    <t/>
  </si>
  <si>
    <t/>
  </si>
  <si>
    <t/>
  </si>
  <si>
    <t/>
  </si>
  <si>
    <t>(VRMC),</t>
  </si>
  <si>
    <t/>
  </si>
  <si>
    <t/>
  </si>
  <si>
    <t/>
  </si>
  <si>
    <t/>
  </si>
  <si>
    <t/>
  </si>
  <si>
    <t/>
  </si>
  <si>
    <t/>
  </si>
  <si>
    <t/>
  </si>
  <si>
    <t/>
  </si>
  <si>
    <t/>
  </si>
  <si>
    <t/>
  </si>
  <si>
    <t>TX</t>
  </si>
  <si>
    <t/>
  </si>
  <si>
    <t/>
  </si>
  <si>
    <t/>
  </si>
  <si>
    <t/>
  </si>
  <si>
    <t/>
  </si>
  <si>
    <t/>
  </si>
  <si>
    <t/>
  </si>
  <si>
    <t/>
  </si>
  <si>
    <t/>
  </si>
  <si>
    <t>Brownsville, TX</t>
  </si>
  <si>
    <t/>
  </si>
  <si>
    <t/>
  </si>
  <si>
    <t/>
  </si>
  <si>
    <t/>
  </si>
  <si>
    <t/>
  </si>
  <si>
    <t>MORALES-</t>
  </si>
  <si>
    <t/>
  </si>
  <si>
    <t/>
  </si>
  <si>
    <t/>
  </si>
  <si>
    <t/>
  </si>
  <si>
    <t>Palmdale Regional</t>
  </si>
  <si>
    <t>Adelanto</t>
  </si>
  <si>
    <t/>
  </si>
  <si>
    <t/>
  </si>
  <si>
    <t/>
  </si>
  <si>
    <t>RAMOS, RAUL</t>
  </si>
  <si>
    <t>M</t>
  </si>
  <si>
    <t>12/22/1970</t>
  </si>
  <si>
    <t>EL SALVADOR</t>
  </si>
  <si>
    <t>4/6/2015</t>
  </si>
  <si>
    <t>Medical Center,</t>
  </si>
  <si>
    <t>Correctional</t>
  </si>
  <si>
    <t>No</t>
  </si>
  <si>
    <t>DIGSA</t>
  </si>
  <si>
    <t>Pending</t>
  </si>
  <si>
    <t/>
  </si>
  <si>
    <t>ERNESTO</t>
  </si>
  <si>
    <t/>
  </si>
  <si>
    <t/>
  </si>
  <si>
    <t/>
  </si>
  <si>
    <t/>
  </si>
  <si>
    <t>Palmdale, CA</t>
  </si>
  <si>
    <t>Facility, CA</t>
  </si>
  <si>
    <t/>
  </si>
  <si>
    <t/>
  </si>
  <si>
    <t/>
  </si>
  <si>
    <t/>
  </si>
  <si>
    <t>UMANA-</t>
  </si>
  <si>
    <t/>
  </si>
  <si>
    <t/>
  </si>
  <si>
    <t/>
  </si>
  <si>
    <t/>
  </si>
  <si>
    <t>Metropolitan</t>
  </si>
  <si>
    <t>South Texas</t>
  </si>
  <si>
    <t/>
  </si>
  <si>
    <t/>
  </si>
  <si>
    <t/>
  </si>
  <si>
    <t>MARTINEZ,</t>
  </si>
  <si>
    <t>M</t>
  </si>
  <si>
    <t>11/20/1966</t>
  </si>
  <si>
    <t>EL SALVADOR</t>
  </si>
  <si>
    <t>10/30/2014</t>
  </si>
  <si>
    <t>Methodist Hospital,</t>
  </si>
  <si>
    <t>Detention</t>
  </si>
  <si>
    <t>Yes</t>
  </si>
  <si>
    <t>CDF</t>
  </si>
  <si>
    <t>Sepsis</t>
  </si>
  <si>
    <t/>
  </si>
  <si>
    <t>JORGE ALBERTO</t>
  </si>
  <si>
    <t/>
  </si>
  <si>
    <t/>
  </si>
  <si>
    <t/>
  </si>
  <si>
    <t/>
  </si>
  <si>
    <t>San Antonio, TX</t>
  </si>
  <si>
    <t>Complex, TX</t>
  </si>
  <si>
    <t/>
  </si>
  <si>
    <t/>
  </si>
  <si>
    <t/>
  </si>
  <si>
    <t>GARCIA-HUEZO,</t>
  </si>
  <si>
    <t>Rio Grande</t>
  </si>
  <si>
    <t>Laredo Medical</t>
  </si>
  <si>
    <t>WELMER</t>
  </si>
  <si>
    <t>10/16/1989</t>
  </si>
  <si>
    <t>8/3/2014</t>
  </si>
  <si>
    <t>Center, Laredo, TX</t>
  </si>
  <si>
    <t>ALBERTO</t>
  </si>
  <si>
    <t>Utah Valley</t>
  </si>
  <si>
    <t>SIERRA-SANCHEZ,</t>
  </si>
  <si>
    <t>Utah County Jail,</t>
  </si>
  <si>
    <t>Staphylococcus aureus</t>
  </si>
  <si>
    <t>2/14/1976</t>
  </si>
  <si>
    <t>7/12/2014</t>
  </si>
  <si>
    <t>Regional Medical</t>
  </si>
  <si>
    <t>SANTIAGO</t>
  </si>
  <si>
    <t>UT</t>
  </si>
  <si>
    <t>infection</t>
  </si>
  <si>
    <t>Center, Provo, UT</t>
  </si>
  <si>
    <t>HERNANDEZ-</t>
  </si>
  <si>
    <t>Ben Taub Hospital,</t>
  </si>
  <si>
    <t>VALENCIA, JOSE</t>
  </si>
  <si>
    <t>9/14/1969</t>
  </si>
  <si>
    <t>4/12/2014</t>
  </si>
  <si>
    <t>disseminated pulmonary</t>
  </si>
  <si>
    <t>JAVIER</t>
  </si>
  <si>
    <t>ROCKWELL,</t>
  </si>
  <si>
    <t>PETER GEORGE</t>
  </si>
  <si>
    <t>7/9/1967</t>
  </si>
  <si>
    <t>CANADA</t>
  </si>
  <si>
    <t>2/22/2014</t>
  </si>
  <si>
    <t>CARLYSLE</t>
  </si>
  <si>
    <t>Sharp Chula Vista</t>
  </si>
  <si>
    <t>BELL, MARJORIE</t>
  </si>
  <si>
    <t>4/23/1965</t>
  </si>
  <si>
    <t>2/13/2014</t>
  </si>
  <si>
    <t>Sudden Cardiac Death</t>
  </si>
  <si>
    <t>ANNMARIE</t>
  </si>
  <si>
    <t>Chula Vista, CA</t>
  </si>
  <si>
    <t>CARLOS, TIOMBE</t>
  </si>
  <si>
    <t>ANTIGUA-</t>
  </si>
  <si>
    <t>York County Jail,</t>
  </si>
  <si>
    <t>York County</t>
  </si>
  <si>
    <t>11/21/1978</t>
  </si>
  <si>
    <t>10/23/2013</t>
  </si>
  <si>
    <t>Suicide by Hanging</t>
  </si>
  <si>
    <t>KIMANA</t>
  </si>
  <si>
    <t>BARBUDA</t>
  </si>
  <si>
    <t>York, PA</t>
  </si>
  <si>
    <t>Prison, PA</t>
  </si>
  <si>
    <t>MPONDA,</t>
  </si>
  <si>
    <t>MOZAMBIQU</t>
  </si>
  <si>
    <t>CLEMENTE</t>
  </si>
  <si>
    <t>12/31/1985</t>
  </si>
  <si>
    <t>9/2/2013</t>
  </si>
  <si>
    <t>Undetermined</t>
  </si>
  <si>
    <t>E</t>
  </si>
  <si>
    <t>NTANGOLA</t>
  </si>
  <si>
    <t>Valley Baptist</t>
  </si>
  <si>
    <t>RODRIGUEZ,</t>
  </si>
  <si>
    <t>1/21/1963</t>
  </si>
  <si>
    <t>7/31/2013</t>
  </si>
  <si>
    <t>LESLIS</t>
  </si>
  <si>
    <t>Harlingen, TX</t>
  </si>
  <si>
    <t>MENDEZ-</t>
  </si>
  <si>
    <t>Christus Spohn</t>
  </si>
  <si>
    <t>Brooks County</t>
  </si>
  <si>
    <t>4/1/1985</t>
  </si>
  <si>
    <t>6/11/2013</t>
  </si>
  <si>
    <t>Memorial Hospital,</t>
  </si>
  <si>
    <t>Rabies</t>
  </si>
  <si>
    <t>FEDERICO</t>
  </si>
  <si>
    <t>Corpus Christi, TX</t>
  </si>
  <si>
    <t>MALDANADO,</t>
  </si>
  <si>
    <t>3/5/1973</t>
  </si>
  <si>
    <t>4/30/2013</t>
  </si>
  <si>
    <t>JORGE</t>
  </si>
  <si>
    <t>GUADALUPE-</t>
  </si>
  <si>
    <t>12/15/1988</t>
  </si>
  <si>
    <t>4/28/2013</t>
  </si>
  <si>
    <t>GONZALES, ELSA</t>
  </si>
  <si>
    <t>TOMANEK,</t>
  </si>
  <si>
    <t>CZECH</t>
  </si>
  <si>
    <t>Bilateral pulmonary</t>
  </si>
  <si>
    <t>9/25/1961</t>
  </si>
  <si>
    <t>4/25/2013</t>
  </si>
  <si>
    <t>OLDRICH</t>
  </si>
  <si>
    <t>thromboembli</t>
  </si>
  <si>
    <t>Guaynabo</t>
  </si>
  <si>
    <t>BRITISH</t>
  </si>
  <si>
    <t>Centro Medico</t>
  </si>
  <si>
    <t>SMITH, GLASTON</t>
  </si>
  <si>
    <t>2/16/1962</t>
  </si>
  <si>
    <t>VIRGIN</t>
  </si>
  <si>
    <t>4/4/2013</t>
  </si>
  <si>
    <t>Hospital, Rio</t>
  </si>
  <si>
    <t>BOP</t>
  </si>
  <si>
    <t>ISLANDS</t>
  </si>
  <si>
    <t>Piedras, PR</t>
  </si>
  <si>
    <t>PR</t>
  </si>
  <si>
    <t>ORTIZ-</t>
  </si>
  <si>
    <t>Conroe Regional</t>
  </si>
  <si>
    <t>Joe Corley</t>
  </si>
  <si>
    <t>MATAMOROS,</t>
  </si>
  <si>
    <t>11/24/1987</t>
  </si>
  <si>
    <t>2/8/2013</t>
  </si>
  <si>
    <t>PABLO</t>
  </si>
  <si>
    <t>Conroe, TX</t>
  </si>
  <si>
    <t>Saint Joseph's</t>
  </si>
  <si>
    <t>COTA-DOMINGO,</t>
  </si>
  <si>
    <t>1/12/1978</t>
  </si>
  <si>
    <t>12/23/2012</t>
  </si>
  <si>
    <t>Hospital, Phoenix,</t>
  </si>
  <si>
    <t>Diabetes</t>
  </si>
  <si>
    <t>MANUEL</t>
  </si>
  <si>
    <t>Saint Bernardine</t>
  </si>
  <si>
    <t>FLORES-SEGURA,</t>
  </si>
  <si>
    <t>San Bernadino</t>
  </si>
  <si>
    <t>9/9/1980</t>
  </si>
  <si>
    <t>5/30/2012</t>
  </si>
  <si>
    <t>Hospital, San</t>
  </si>
  <si>
    <t>HOLD</t>
  </si>
  <si>
    <t>Cardian Arrest</t>
  </si>
  <si>
    <t>JUAN PABLO</t>
  </si>
  <si>
    <t>Hold Room, CA</t>
  </si>
  <si>
    <t>Bernardino, CA</t>
  </si>
  <si>
    <t>Denver Contract</t>
  </si>
  <si>
    <t>Myocardial Infarction,</t>
  </si>
  <si>
    <t>MANDZA, EVALIN-</t>
  </si>
  <si>
    <t>Aurora Medical</t>
  </si>
  <si>
    <t>12/5/1965</t>
  </si>
  <si>
    <t>GABON</t>
  </si>
  <si>
    <t>4/12/2012</t>
  </si>
  <si>
    <t>Severe Left Main</t>
  </si>
  <si>
    <t>ALI</t>
  </si>
  <si>
    <t>Center, Aurora, CO</t>
  </si>
  <si>
    <t>Coronary Artery Stenosis</t>
  </si>
  <si>
    <t>DOMINGUEZ-</t>
  </si>
  <si>
    <t>VALIVIA,</t>
  </si>
  <si>
    <t>5/10/1953</t>
  </si>
  <si>
    <t>3/4/2012</t>
  </si>
  <si>
    <t>Pneumonia</t>
  </si>
  <si>
    <t>FERNANDO</t>
  </si>
  <si>
    <t>SARABIA-</t>
  </si>
  <si>
    <t>Desert Springs</t>
  </si>
  <si>
    <t>Las Vegas Hold</t>
  </si>
  <si>
    <t>Methemphetamine</t>
  </si>
  <si>
    <t>ORTEGA, MIGUEL</t>
  </si>
  <si>
    <t>7/27/1975</t>
  </si>
  <si>
    <t>1/17/2012</t>
  </si>
  <si>
    <t>Hospital, Las Vegas,</t>
  </si>
  <si>
    <t>Room, NV</t>
  </si>
  <si>
    <t>Intoxication</t>
  </si>
  <si>
    <t>ANGEL</t>
  </si>
  <si>
    <t>NV</t>
  </si>
  <si>
    <t>ROJAS-MARTINEZ,</t>
  </si>
  <si>
    <t>6/28/1958</t>
  </si>
  <si>
    <t>12/19/2011</t>
  </si>
  <si>
    <t>Heart Attack</t>
  </si>
  <si>
    <t>RICARDO</t>
  </si>
  <si>
    <t>GRACIDA-CONTE,</t>
  </si>
  <si>
    <t>University Medical</t>
  </si>
  <si>
    <t>3/9/1957</t>
  </si>
  <si>
    <t>10/30/2011</t>
  </si>
  <si>
    <t>Congestive Heart Failure</t>
  </si>
  <si>
    <t>Center, Tucson, AZ</t>
  </si>
  <si>
    <t>El Paso Service</t>
  </si>
  <si>
    <t>RIVERA-ROMERO,</t>
  </si>
  <si>
    <t>HIV complications</t>
  </si>
  <si>
    <t>1/10/1968</t>
  </si>
  <si>
    <t>10/5/2011</t>
  </si>
  <si>
    <t>MAURO</t>
  </si>
  <si>
    <t>(presumed)</t>
  </si>
  <si>
    <t>Center, TX</t>
  </si>
  <si>
    <t>Immigration</t>
  </si>
  <si>
    <t>University of</t>
  </si>
  <si>
    <t>RAMIREZ-</t>
  </si>
  <si>
    <t>Centers of</t>
  </si>
  <si>
    <t>4/15/1976</t>
  </si>
  <si>
    <t>10/2/2011</t>
  </si>
  <si>
    <t>Virginia Hospital,</t>
  </si>
  <si>
    <t>Liver Failure</t>
  </si>
  <si>
    <t>RAMIREZ, ANIBAL</t>
  </si>
  <si>
    <t>America</t>
  </si>
  <si>
    <t>Charlottesville, VA</t>
  </si>
  <si>
    <t>Farmville, VA</t>
  </si>
  <si>
    <t>Elizabeth Contract</t>
  </si>
  <si>
    <t>RAMIREZ-REYES,</t>
  </si>
  <si>
    <t>Trinitas Hospital,</t>
  </si>
  <si>
    <t>4/25/1955</t>
  </si>
  <si>
    <t>ECUADOR</t>
  </si>
  <si>
    <t>9/26/2011</t>
  </si>
  <si>
    <t>VICTOR</t>
  </si>
  <si>
    <t>Elizabeth, NJ</t>
  </si>
  <si>
    <t>Albany Memorial</t>
  </si>
  <si>
    <t>Hospital and</t>
  </si>
  <si>
    <t>Albany County</t>
  </si>
  <si>
    <t>BAMENGA, IRENE</t>
  </si>
  <si>
    <t>11/10/1981</t>
  </si>
  <si>
    <t>ANGOLA</t>
  </si>
  <si>
    <t>7/27/2011</t>
  </si>
  <si>
    <t>Cardiomyopathy</t>
  </si>
  <si>
    <t>Albany, NY</t>
  </si>
  <si>
    <t>Northeastern</t>
  </si>
  <si>
    <t>North Georgia</t>
  </si>
  <si>
    <t>Georgia Medical</t>
  </si>
  <si>
    <t>12/24/1956</t>
  </si>
  <si>
    <t>4/28/2011</t>
  </si>
  <si>
    <t>Heart attack</t>
  </si>
  <si>
    <t>MIGUEL ANGEL</t>
  </si>
  <si>
    <t>Center, Gainesville,</t>
  </si>
  <si>
    <t>McKay Dee Hospital,</t>
  </si>
  <si>
    <t>Weber County</t>
  </si>
  <si>
    <t>Chronic colitis/ Atrial</t>
  </si>
  <si>
    <t>MILITEC, AMRA</t>
  </si>
  <si>
    <t>2/15/1964</t>
  </si>
  <si>
    <t>BOSNIA</t>
  </si>
  <si>
    <t>3/20/2011</t>
  </si>
  <si>
    <t>Ogden, UT</t>
  </si>
  <si>
    <t>Jail, UT</t>
  </si>
  <si>
    <t>fibrillation</t>
  </si>
  <si>
    <t>Clinton County</t>
  </si>
  <si>
    <t>GUO, QI GEN</t>
  </si>
  <si>
    <t>6/9/1963</t>
  </si>
  <si>
    <t>CHINA</t>
  </si>
  <si>
    <t>2/23/2011</t>
  </si>
  <si>
    <t>Correctional Facility,</t>
  </si>
  <si>
    <t>Asphyxia Suicide</t>
  </si>
  <si>
    <t>Lock Haven, PA</t>
  </si>
  <si>
    <t>Facility, PA</t>
  </si>
  <si>
    <t>AGUILAR-</t>
  </si>
  <si>
    <t>UCI Medical Center,</t>
  </si>
  <si>
    <t>Theo Lacy Facility,</t>
  </si>
  <si>
    <t>11/1/1955</t>
  </si>
  <si>
    <t>1/31/2011</t>
  </si>
  <si>
    <t>ESPINOZA, JOSE</t>
  </si>
  <si>
    <t>Orange, CA</t>
  </si>
  <si>
    <t>PALOMO-</t>
  </si>
  <si>
    <t>RODRIQUEZ,</t>
  </si>
  <si>
    <t>9/20/1980</t>
  </si>
  <si>
    <t>1/13/2011</t>
  </si>
  <si>
    <t>Acute Coronary Disease</t>
  </si>
  <si>
    <t>JUAN</t>
  </si>
  <si>
    <t>Krome Service</t>
  </si>
  <si>
    <t>Krome North</t>
  </si>
  <si>
    <t>SEGUNDO, JOSE</t>
  </si>
  <si>
    <t>2/28/1969</t>
  </si>
  <si>
    <t>12/23/2010</t>
  </si>
  <si>
    <t>Processing Center,</t>
  </si>
  <si>
    <t>Service Processing</t>
  </si>
  <si>
    <t>Blood Cancer</t>
  </si>
  <si>
    <t>Center, FL</t>
  </si>
  <si>
    <t>Oakdale Federal</t>
  </si>
  <si>
    <t>STERLING, JOHN</t>
  </si>
  <si>
    <t>11/14/1955</t>
  </si>
  <si>
    <t>11/6/2010</t>
  </si>
  <si>
    <t>Loyola Medical</t>
  </si>
  <si>
    <t>Broadview Service</t>
  </si>
  <si>
    <t>GOMEZ, JOSE</t>
  </si>
  <si>
    <t>1/24/1944</t>
  </si>
  <si>
    <t>11/5/2010</t>
  </si>
  <si>
    <t>Center, Maywood,</t>
  </si>
  <si>
    <t>STAGING</t>
  </si>
  <si>
    <t>Staging, IL</t>
  </si>
  <si>
    <t>ANTONIO</t>
  </si>
  <si>
    <t>IL</t>
  </si>
  <si>
    <t>Orleans Parish</t>
  </si>
  <si>
    <t>REYES-ZALAYA,</t>
  </si>
  <si>
    <t>1/15/1982</t>
  </si>
  <si>
    <t>7/17/2010</t>
  </si>
  <si>
    <t>Sheriff, New</t>
  </si>
  <si>
    <t>Cancer</t>
  </si>
  <si>
    <t>JOSE NELSON</t>
  </si>
  <si>
    <t>Sheriff, LA</t>
  </si>
  <si>
    <t>Orleans, LA</t>
  </si>
  <si>
    <t>Providence</t>
  </si>
  <si>
    <t>HOLOWIENKO,</t>
  </si>
  <si>
    <t>Columbia Care</t>
  </si>
  <si>
    <t>4/19/1956</t>
  </si>
  <si>
    <t>POLAND</t>
  </si>
  <si>
    <t>6/16/2010</t>
  </si>
  <si>
    <t>Northeast Hospital,</t>
  </si>
  <si>
    <t>KAZIMIERZ</t>
  </si>
  <si>
    <t>Center, SC</t>
  </si>
  <si>
    <t>Columbia, SC</t>
  </si>
  <si>
    <t>Butner Federal</t>
  </si>
  <si>
    <t>COGLE-DEL PINO,</t>
  </si>
  <si>
    <t>2/17/1938</t>
  </si>
  <si>
    <t>CUBA</t>
  </si>
  <si>
    <t>5/7/2010</t>
  </si>
  <si>
    <t>JULIAN</t>
  </si>
  <si>
    <t>Institute, Butner, NC</t>
  </si>
  <si>
    <t>Institute, NC</t>
  </si>
  <si>
    <t>Oakdale Community</t>
  </si>
  <si>
    <t>RODRIGUEZ-</t>
  </si>
  <si>
    <t>8/15/1947</t>
  </si>
  <si>
    <t>3/13/2010</t>
  </si>
  <si>
    <t>Hospital, Oakdale,</t>
  </si>
  <si>
    <t>SOLIS, ARNULFO</t>
  </si>
  <si>
    <t>Complications</t>
  </si>
  <si>
    <t>York Hospital, York,</t>
  </si>
  <si>
    <t>OBEY, EVELYN</t>
  </si>
  <si>
    <t>4/4/1973</t>
  </si>
  <si>
    <t>LIBERIA</t>
  </si>
  <si>
    <t>3/12/2010</t>
  </si>
  <si>
    <t>PA</t>
  </si>
  <si>
    <t>GOMEZ-</t>
  </si>
  <si>
    <t>Kindred</t>
  </si>
  <si>
    <t>Mira Loma</t>
  </si>
  <si>
    <t>VASQUEZ,</t>
  </si>
  <si>
    <t>10/10/1979</t>
  </si>
  <si>
    <t>3/5/2010</t>
  </si>
  <si>
    <t>Rehabilitation</t>
  </si>
  <si>
    <t>Multiple Conditions</t>
  </si>
  <si>
    <t>Hospital, CA</t>
  </si>
  <si>
    <t>PADILLA-PEREZ,</t>
  </si>
  <si>
    <t>3/4/1938</t>
  </si>
  <si>
    <t>11/21/2009</t>
  </si>
  <si>
    <t>Leukemia</t>
  </si>
  <si>
    <t>SEBASTIAN</t>
  </si>
  <si>
    <t>Bringham &amp;</t>
  </si>
  <si>
    <t>Suffolk County</t>
  </si>
  <si>
    <t>TAVAREZ, PEDRO</t>
  </si>
  <si>
    <t>7/25/1960</t>
  </si>
  <si>
    <t>10/19/2009</t>
  </si>
  <si>
    <t>Womens Hospital,</t>
  </si>
  <si>
    <t>House of</t>
  </si>
  <si>
    <t>Heart Failure</t>
  </si>
  <si>
    <t>Boston, MA</t>
  </si>
  <si>
    <t>Corrections, MA</t>
  </si>
  <si>
    <t>JIMON</t>
  </si>
  <si>
    <t>TINIGUARDO,</t>
  </si>
  <si>
    <t>10/5/1989</t>
  </si>
  <si>
    <t>9/30/2009</t>
  </si>
  <si>
    <t>Diabetes Complications</t>
  </si>
  <si>
    <t>ROLANDO</t>
  </si>
  <si>
    <t>Tallahasse General</t>
  </si>
  <si>
    <t>Wakulla County</t>
  </si>
  <si>
    <t>NEGUSSE, HULUF</t>
  </si>
  <si>
    <t>9/2/1984</t>
  </si>
  <si>
    <t>ETHIOPIA</t>
  </si>
  <si>
    <t>8/14/2009</t>
  </si>
  <si>
    <t>Hospital, Tallahasse,</t>
  </si>
  <si>
    <t>Cardiac Arrest</t>
  </si>
  <si>
    <t>Jail, FL</t>
  </si>
  <si>
    <t>FL</t>
  </si>
  <si>
    <t>STOJKA, VERA</t>
  </si>
  <si>
    <t>10/20/1952</t>
  </si>
  <si>
    <t>7/24/2009</t>
  </si>
  <si>
    <t>Center, Columbia,</t>
  </si>
  <si>
    <t>Liver Cancer</t>
  </si>
  <si>
    <t>SC</t>
  </si>
  <si>
    <t>CRUZ -SILVA,</t>
  </si>
  <si>
    <t>Retama Manor,</t>
  </si>
  <si>
    <t>5/6/1956</t>
  </si>
  <si>
    <t>5/10/2009</t>
  </si>
  <si>
    <t>ARNOLDO</t>
  </si>
  <si>
    <t>MARTINEZ</t>
  </si>
  <si>
    <t>MEDINA,</t>
  </si>
  <si>
    <t>6/7/1969</t>
  </si>
  <si>
    <t>3/11/2009</t>
  </si>
  <si>
    <t>Columbus, GA</t>
  </si>
  <si>
    <t>ROBERTO</t>
  </si>
  <si>
    <t>E.A. Conway</t>
  </si>
  <si>
    <t>Tensas Parish</t>
  </si>
  <si>
    <t>JIMENEZ-ROJAS,</t>
  </si>
  <si>
    <t>5/15/1984</t>
  </si>
  <si>
    <t>2/7/2009</t>
  </si>
  <si>
    <t>Hospital, Monroe,</t>
  </si>
  <si>
    <t>HIV Complications</t>
  </si>
  <si>
    <t>SERGIO</t>
  </si>
  <si>
    <t>CORONADO-</t>
  </si>
  <si>
    <t>Acute Cerebral Vascular</t>
  </si>
  <si>
    <t>GABRIEL,</t>
  </si>
  <si>
    <t>4/9/1979</t>
  </si>
  <si>
    <t>1/12/2009</t>
  </si>
  <si>
    <t>Incident</t>
  </si>
  <si>
    <t>CLAUDIO</t>
  </si>
  <si>
    <t>Jena, LA</t>
  </si>
  <si>
    <t>Alvarado Hospital,</t>
  </si>
  <si>
    <t>MARTINEZ, JULIO</t>
  </si>
  <si>
    <t>9/21/1956</t>
  </si>
  <si>
    <t>1/4/2009</t>
  </si>
  <si>
    <t>Lymphatic Cancer</t>
  </si>
  <si>
    <t>ALVAREZ GOMEZ,</t>
  </si>
  <si>
    <t>5/18/1979</t>
  </si>
  <si>
    <t>12/27/2008</t>
  </si>
  <si>
    <t>JOSE</t>
  </si>
  <si>
    <t>NEWBOROUGH,</t>
  </si>
  <si>
    <t>Piedmont Regional</t>
  </si>
  <si>
    <t>Piedmont</t>
  </si>
  <si>
    <t>Meningitis/HIV/</t>
  </si>
  <si>
    <t>4/21/1960</t>
  </si>
  <si>
    <t>GERMANY</t>
  </si>
  <si>
    <t>11/28/2008</t>
  </si>
  <si>
    <t>GUIDO</t>
  </si>
  <si>
    <t>Jail, Farmville, VA</t>
  </si>
  <si>
    <t>Regional Jail, VA</t>
  </si>
  <si>
    <t>SAYLAB,</t>
  </si>
  <si>
    <t>AFGHANISTA</t>
  </si>
  <si>
    <t>6/21/1950</t>
  </si>
  <si>
    <t>11/24/2008</t>
  </si>
  <si>
    <t>Lung Cancer</t>
  </si>
  <si>
    <t>HADAYATULLAH</t>
  </si>
  <si>
    <t>N</t>
  </si>
  <si>
    <t>SANTOS</t>
  </si>
  <si>
    <t>Springfield Federal</t>
  </si>
  <si>
    <t>Springfield</t>
  </si>
  <si>
    <t>MAIDIQUI,</t>
  </si>
  <si>
    <t>10/31/1948</t>
  </si>
  <si>
    <t>11/18/2008</t>
  </si>
  <si>
    <t>Federal Medical</t>
  </si>
  <si>
    <t>Electrocution</t>
  </si>
  <si>
    <t>Springfield, MO</t>
  </si>
  <si>
    <t>Center, MO</t>
  </si>
  <si>
    <t>Kern Medical</t>
  </si>
  <si>
    <t>Kern County Jail</t>
  </si>
  <si>
    <t>Self-Sustained Head</t>
  </si>
  <si>
    <t>BAIRES, JUAN</t>
  </si>
  <si>
    <t>4/27/1982</t>
  </si>
  <si>
    <t>11/12/2008</t>
  </si>
  <si>
    <t>Center, Bakersfield,</t>
  </si>
  <si>
    <t>(Lerdo), CA</t>
  </si>
  <si>
    <t>Injuries</t>
  </si>
  <si>
    <t>Casa Grande</t>
  </si>
  <si>
    <t>OWUSU,</t>
  </si>
  <si>
    <t>1/10/1946</t>
  </si>
  <si>
    <t>GHANA</t>
  </si>
  <si>
    <t>10/6/2008</t>
  </si>
  <si>
    <t>EMMANUEL</t>
  </si>
  <si>
    <t>Center, Casa</t>
  </si>
  <si>
    <t>Grande, AZ</t>
  </si>
  <si>
    <t>Sequelae of Chronic</t>
  </si>
  <si>
    <t>Lemuel Shattuck</t>
  </si>
  <si>
    <t>BARNETT, EDWIN</t>
  </si>
  <si>
    <t>7/22/1950</t>
  </si>
  <si>
    <t>8/12/2008</t>
  </si>
  <si>
    <t>Renal Failure (on</t>
  </si>
  <si>
    <t>Hospital, MA</t>
  </si>
  <si>
    <t>dialysis)</t>
  </si>
  <si>
    <t>Rhode Island</t>
  </si>
  <si>
    <t>Wyatt Detention</t>
  </si>
  <si>
    <t>NG, HIU LUI</t>
  </si>
  <si>
    <t>8/3/1974</t>
  </si>
  <si>
    <t>8/6/2008</t>
  </si>
  <si>
    <t>Hospital,</t>
  </si>
  <si>
    <t>Metastatic</t>
  </si>
  <si>
    <t>Center, RI</t>
  </si>
  <si>
    <t>Providence, RI</t>
  </si>
  <si>
    <t>Hepatocellular CA</t>
  </si>
  <si>
    <t>DAWOOD, NAIL</t>
  </si>
  <si>
    <t>Coronary Artery</t>
  </si>
  <si>
    <t>8/13/1966</t>
  </si>
  <si>
    <t>IRAQ</t>
  </si>
  <si>
    <t>7/21/2008</t>
  </si>
  <si>
    <t>YOURSEF</t>
  </si>
  <si>
    <t>Vasculitis</t>
  </si>
  <si>
    <t>Pike County</t>
  </si>
  <si>
    <t>CANALES BACA,</t>
  </si>
  <si>
    <t>Pinal County Jail,</t>
  </si>
  <si>
    <t>3/28/1972</t>
  </si>
  <si>
    <t>7/8/2008</t>
  </si>
  <si>
    <t>Asphyxia</t>
  </si>
  <si>
    <t>ROGELIO</t>
  </si>
  <si>
    <t>Milford, PA</t>
  </si>
  <si>
    <t>Vaughan Regional</t>
  </si>
  <si>
    <t>Perry County</t>
  </si>
  <si>
    <t>VALASQUEZ,</t>
  </si>
  <si>
    <t>12/19/1965</t>
  </si>
  <si>
    <t>6/27/2008</t>
  </si>
  <si>
    <t>Cardiopulmonary Arrest</t>
  </si>
  <si>
    <t>AMBROCIO</t>
  </si>
  <si>
    <t>Selma, AL</t>
  </si>
  <si>
    <t>Center, AL</t>
  </si>
  <si>
    <t>Glades County</t>
  </si>
  <si>
    <t>JOSEPH, VALERY</t>
  </si>
  <si>
    <t>7/7/1984</t>
  </si>
  <si>
    <t>HAITI</t>
  </si>
  <si>
    <t>6/20/2008</t>
  </si>
  <si>
    <t>Seizure Disorder</t>
  </si>
  <si>
    <t>Moore Haven, FL</t>
  </si>
  <si>
    <t>Hypertension and</t>
  </si>
  <si>
    <t>DUBEGEL-PAEZ,</t>
  </si>
  <si>
    <t>7/31/1947</t>
  </si>
  <si>
    <t>3/14/2008</t>
  </si>
  <si>
    <t>Athersclerotic Heart</t>
  </si>
  <si>
    <t>LUIS</t>
  </si>
  <si>
    <t>SUARES-</t>
  </si>
  <si>
    <t>arteriosclerotic</t>
  </si>
  <si>
    <t>St. Peters Hospital,</t>
  </si>
  <si>
    <t>Middlesex County</t>
  </si>
  <si>
    <t>ALMENARES,</t>
  </si>
  <si>
    <t>11/11/1935</t>
  </si>
  <si>
    <t>3/3/2008</t>
  </si>
  <si>
    <t>New Brunswick, NJ</t>
  </si>
  <si>
    <t>Jail, NJ</t>
  </si>
  <si>
    <t>ARTURO</t>
  </si>
  <si>
    <t>with CHF and severe</t>
  </si>
  <si>
    <t>pulmonary edema</t>
  </si>
  <si>
    <t>South Louisiana</t>
  </si>
  <si>
    <t>DIAZ-SALGADO,</t>
  </si>
  <si>
    <t>Savoy Medical</t>
  </si>
  <si>
    <t>Multi-System Organ</t>
  </si>
  <si>
    <t>5/22/1959</t>
  </si>
  <si>
    <t>2/3/2008</t>
  </si>
  <si>
    <t>ALEJANDRO</t>
  </si>
  <si>
    <t>Facility, Mamou, LA</t>
  </si>
  <si>
    <t>Failure</t>
  </si>
  <si>
    <t>Stewart Webster</t>
  </si>
  <si>
    <t>Metastic</t>
  </si>
  <si>
    <t>GUMAYAGAY,</t>
  </si>
  <si>
    <t>5/27/1957</t>
  </si>
  <si>
    <t>PHILIPPINES</t>
  </si>
  <si>
    <t>1/29/2008</t>
  </si>
  <si>
    <t>Hospital, Richland,</t>
  </si>
  <si>
    <t>Adenocarcinoma of</t>
  </si>
  <si>
    <t>PEDRO</t>
  </si>
  <si>
    <t>Lungs</t>
  </si>
  <si>
    <t>GONZALEZ_BAEZ,</t>
  </si>
  <si>
    <t>USC Burn Center,</t>
  </si>
  <si>
    <t>2/2/1972</t>
  </si>
  <si>
    <t>12/5/2007</t>
  </si>
  <si>
    <t>CESAR</t>
  </si>
  <si>
    <t>Los Angeles, CA</t>
  </si>
  <si>
    <t>GUEVARA-</t>
  </si>
  <si>
    <t>Ruptured Berry</t>
  </si>
  <si>
    <t>Thomason Hospital,</t>
  </si>
  <si>
    <t>LAZARO,</t>
  </si>
  <si>
    <t>3/4/1986</t>
  </si>
  <si>
    <t>8/13/2007</t>
  </si>
  <si>
    <t>Aneurysm of the Right</t>
  </si>
  <si>
    <t>El Paso, TX</t>
  </si>
  <si>
    <t>Middle Cerebral Artery</t>
  </si>
  <si>
    <t>CONTRERAS-</t>
  </si>
  <si>
    <t>Pulmonary</t>
  </si>
  <si>
    <t>DOMINGUEZ,</t>
  </si>
  <si>
    <t>9/17/1971</t>
  </si>
  <si>
    <t>8/9/2007</t>
  </si>
  <si>
    <t>Thromboembolism</t>
  </si>
  <si>
    <t>ROSA ISELA</t>
  </si>
  <si>
    <t>Acute Intoxication due</t>
  </si>
  <si>
    <t>DE ARAUJO,</t>
  </si>
  <si>
    <t>North Las Vegas,</t>
  </si>
  <si>
    <t>to the Combined Effects</t>
  </si>
  <si>
    <t>10/9/1972</t>
  </si>
  <si>
    <t>8/7/2007</t>
  </si>
  <si>
    <t>EDIMAR</t>
  </si>
  <si>
    <t>of Cocaine and</t>
  </si>
  <si>
    <t>Hydroxyzine</t>
  </si>
  <si>
    <t>San Pedro Peninsula</t>
  </si>
  <si>
    <t>San Pedro Service</t>
  </si>
  <si>
    <t>Sequalue of Acquired</t>
  </si>
  <si>
    <t>ARELLANO,</t>
  </si>
  <si>
    <t>10/10/1983</t>
  </si>
  <si>
    <t>7/20/2007</t>
  </si>
  <si>
    <t>Hospital, San Pedro,</t>
  </si>
  <si>
    <t>Immune Deficiency</t>
  </si>
  <si>
    <t>Center, CA</t>
  </si>
  <si>
    <t>Syndrome</t>
  </si>
  <si>
    <t>BAH, BOUBACAR</t>
  </si>
  <si>
    <t>1/1/1955</t>
  </si>
  <si>
    <t>GUINEA</t>
  </si>
  <si>
    <t>5/30/2007</t>
  </si>
  <si>
    <t>Medicine, Newark,</t>
  </si>
  <si>
    <t>Traumatic Brain Injury</t>
  </si>
  <si>
    <t>Bergen County Jail,</t>
  </si>
  <si>
    <t>Bergen County</t>
  </si>
  <si>
    <t>ROMERO, NERY</t>
  </si>
  <si>
    <t>4/9/1984</t>
  </si>
  <si>
    <t>2/12/2007</t>
  </si>
  <si>
    <t>Hackensack, NJ</t>
  </si>
  <si>
    <t>Maricopa Medical</t>
  </si>
  <si>
    <t>Germ Cell Tumor with</t>
  </si>
  <si>
    <t>10/31/1970</t>
  </si>
  <si>
    <t>1/18/2007</t>
  </si>
  <si>
    <t>TORRES, FELIX</t>
  </si>
  <si>
    <t>Center, Phoenix, AZ</t>
  </si>
  <si>
    <t>Metastasis</t>
  </si>
  <si>
    <t>CHAVEZ-TORRES,</t>
  </si>
  <si>
    <t>Ruptured Arteriovenous</t>
  </si>
  <si>
    <t>MARIO</t>
  </si>
  <si>
    <t>11/10/1979</t>
  </si>
  <si>
    <t>COLOMBIA</t>
  </si>
  <si>
    <t>12/13/2006</t>
  </si>
  <si>
    <t>Malformation Midbrain</t>
  </si>
  <si>
    <t>FRANCISCO</t>
  </si>
  <si>
    <t>Hemoperitoneum due to</t>
  </si>
  <si>
    <t>ABDEULAYE, SALL</t>
  </si>
  <si>
    <t>4/27/1956</t>
  </si>
  <si>
    <t>12/2/2006</t>
  </si>
  <si>
    <t>spontaneous rupture of</t>
  </si>
  <si>
    <t>right renal vein</t>
  </si>
  <si>
    <t>Northwest</t>
  </si>
  <si>
    <t>CERVANTES-</t>
  </si>
  <si>
    <t>Atherosclerotic Coronary</t>
  </si>
  <si>
    <t>7/16/1964</t>
  </si>
  <si>
    <t>11/19/2006</t>
  </si>
  <si>
    <t>CORONA, JESUS</t>
  </si>
  <si>
    <t>Artery Disease</t>
  </si>
  <si>
    <t>Tacoma, WA</t>
  </si>
  <si>
    <t>WA</t>
  </si>
  <si>
    <t>MARTINEZ-RIVAS,</t>
  </si>
  <si>
    <t>11/19/1961</t>
  </si>
  <si>
    <t>10/4/2006</t>
  </si>
  <si>
    <t>CARLOS-CORTEZ,</t>
  </si>
  <si>
    <t>9/17/1984</t>
  </si>
  <si>
    <t>10/3/2006</t>
  </si>
  <si>
    <t>RAUDEL</t>
  </si>
  <si>
    <t>Lancaster, CA</t>
  </si>
  <si>
    <t>LOPEZ-</t>
  </si>
  <si>
    <t>1/1/1974</t>
  </si>
  <si>
    <t>9/29/2006</t>
  </si>
  <si>
    <t>GREGORIO, JOSE</t>
  </si>
  <si>
    <t>Lerdo Pretrail</t>
  </si>
  <si>
    <t>Severe Atherosclerotic</t>
  </si>
  <si>
    <t>SINGH, JAMER</t>
  </si>
  <si>
    <t>11/8/1965</t>
  </si>
  <si>
    <t>9/20/2006</t>
  </si>
  <si>
    <t>Facility, Bakersfield,</t>
  </si>
  <si>
    <t>Heart Disease</t>
  </si>
  <si>
    <t>LoveLace Medical</t>
  </si>
  <si>
    <t>Bernalillo County</t>
  </si>
  <si>
    <t>KIM, YOUNG</t>
  </si>
  <si>
    <t>Widely Metastatic</t>
  </si>
  <si>
    <t>11/5/1948</t>
  </si>
  <si>
    <t>KOREA</t>
  </si>
  <si>
    <t>9/11/2006</t>
  </si>
  <si>
    <t>Center,</t>
  </si>
  <si>
    <t>SOOK</t>
  </si>
  <si>
    <t>Pancratic Cancer</t>
  </si>
  <si>
    <t>Albuquerque, NM</t>
  </si>
  <si>
    <t>NM</t>
  </si>
  <si>
    <t>Devens Federal</t>
  </si>
  <si>
    <t>CASTRO-JIMENEZ,</t>
  </si>
  <si>
    <t>8/26/1939</t>
  </si>
  <si>
    <t>8/15/2006</t>
  </si>
  <si>
    <t>RENE</t>
  </si>
  <si>
    <t>Athlersclerosis</t>
  </si>
  <si>
    <t>Ayer, MA</t>
  </si>
  <si>
    <t>MA</t>
  </si>
  <si>
    <t>OSMAN, YUSIF</t>
  </si>
  <si>
    <t>1/7/1972</t>
  </si>
  <si>
    <t>6/27/2006</t>
  </si>
  <si>
    <t>LAZANO-BLANCO,</t>
  </si>
  <si>
    <t>4/22/1955</t>
  </si>
  <si>
    <t>6/3/2006</t>
  </si>
  <si>
    <t>Severe Emphysema</t>
  </si>
  <si>
    <t>GONZALEZ,</t>
  </si>
  <si>
    <t>1/19/1930</t>
  </si>
  <si>
    <t>5/21/2006</t>
  </si>
  <si>
    <t>Renal Failure</t>
  </si>
  <si>
    <t>MIGUEL</t>
  </si>
  <si>
    <t>RODRIGUEZ</t>
  </si>
  <si>
    <t>6/21/1977</t>
  </si>
  <si>
    <t>4/23/2006</t>
  </si>
  <si>
    <t>(Lerdo), Bakerfield,</t>
  </si>
  <si>
    <t>Cryptocaccal Meningitis</t>
  </si>
  <si>
    <t>CASTRO, WALTER</t>
  </si>
  <si>
    <t>Ramsey County</t>
  </si>
  <si>
    <t>INAMAGUA-</t>
  </si>
  <si>
    <t>11/19/1975</t>
  </si>
  <si>
    <t>4/4/2006</t>
  </si>
  <si>
    <t>Adult Detention</t>
  </si>
  <si>
    <t>Neurocysticercosis</t>
  </si>
  <si>
    <t>MERCHA, MARIA</t>
  </si>
  <si>
    <t>Center, St. Paul, MN</t>
  </si>
  <si>
    <t>Center, MN</t>
  </si>
  <si>
    <t>St. Johns Regional</t>
  </si>
  <si>
    <t>POLANCO-</t>
  </si>
  <si>
    <t>Pulmonary Embolus and</t>
  </si>
  <si>
    <t>8/2/1952</t>
  </si>
  <si>
    <t>3/30/2006</t>
  </si>
  <si>
    <t>Healthcare Facility,</t>
  </si>
  <si>
    <t>MOLINA, ANGEL</t>
  </si>
  <si>
    <t>Joplin, MO</t>
  </si>
  <si>
    <t>Newton Co.</t>
  </si>
  <si>
    <t>Newton County</t>
  </si>
  <si>
    <t>GARCIA-MEJIA,</t>
  </si>
  <si>
    <t>3/18/1979</t>
  </si>
  <si>
    <t>3/18/2006</t>
  </si>
  <si>
    <t>Correctional Center</t>
  </si>
  <si>
    <t>GEOVANNY</t>
  </si>
  <si>
    <t>Newton, TX</t>
  </si>
  <si>
    <t>11/19/1984</t>
  </si>
  <si>
    <t>2/13/2006</t>
  </si>
  <si>
    <t>SANCHEZ, FELIPE</t>
  </si>
  <si>
    <t>Oakdale, LA</t>
  </si>
  <si>
    <t>MURPHY,</t>
  </si>
  <si>
    <t>6/5/1946</t>
  </si>
  <si>
    <t>2/4/2006</t>
  </si>
  <si>
    <t>VINCENT</t>
  </si>
  <si>
    <t>Corrections, Boston,</t>
  </si>
  <si>
    <t>Hampton Roads</t>
  </si>
  <si>
    <t>KENLEY, SANDRA</t>
  </si>
  <si>
    <t>5/3/1953</t>
  </si>
  <si>
    <t>BARBADOS</t>
  </si>
  <si>
    <t>12/18/2005</t>
  </si>
  <si>
    <t>Regional Jail,</t>
  </si>
  <si>
    <t>MARINA</t>
  </si>
  <si>
    <t>Portsmouth, VA</t>
  </si>
  <si>
    <t>SALAZAR-GOMEZ,</t>
  </si>
  <si>
    <t>6/24/1976</t>
  </si>
  <si>
    <t>12/14/2005</t>
  </si>
  <si>
    <t>LEDESMAN-</t>
  </si>
  <si>
    <t>GUERREO,</t>
  </si>
  <si>
    <t>10/10/1933</t>
  </si>
  <si>
    <t>12/2/2005</t>
  </si>
  <si>
    <t>MARRERO-</t>
  </si>
  <si>
    <t>Acute Myocardial</t>
  </si>
  <si>
    <t>ABREO,</t>
  </si>
  <si>
    <t>2/22/1943</t>
  </si>
  <si>
    <t>11/15/2005</t>
  </si>
  <si>
    <t>Infarction</t>
  </si>
  <si>
    <t>DOMINGO</t>
  </si>
  <si>
    <t>SANCHEZ-</t>
  </si>
  <si>
    <t>Metastic Carcinoma of</t>
  </si>
  <si>
    <t>9/9/1951</t>
  </si>
  <si>
    <t>10/30/2005</t>
  </si>
  <si>
    <t>Lung</t>
  </si>
  <si>
    <t>PRADO-</t>
  </si>
  <si>
    <t>Northeast Medical</t>
  </si>
  <si>
    <t>Seizure Disorder of</t>
  </si>
  <si>
    <t>ARENCILIA,</t>
  </si>
  <si>
    <t>11/10/1967</t>
  </si>
  <si>
    <t>10/3/2005</t>
  </si>
  <si>
    <t>Center Hospital,</t>
  </si>
  <si>
    <t>Unknown Etiology</t>
  </si>
  <si>
    <t>REINALDO</t>
  </si>
  <si>
    <t>Humble, TX</t>
  </si>
  <si>
    <t>Richland Memorial</t>
  </si>
  <si>
    <t>DELAPAZ,</t>
  </si>
  <si>
    <t>10/13/1935</t>
  </si>
  <si>
    <t>9/27/2005</t>
  </si>
  <si>
    <t>Hospital, Columbia,</t>
  </si>
  <si>
    <t>EDUARDO</t>
  </si>
  <si>
    <t>Accident</t>
  </si>
  <si>
    <t>Monmouth County</t>
  </si>
  <si>
    <t>Monmouth</t>
  </si>
  <si>
    <t>AHMAD,</t>
  </si>
  <si>
    <t>County</t>
  </si>
  <si>
    <t>Occlusive Coronary</t>
  </si>
  <si>
    <t>2/3/1962</t>
  </si>
  <si>
    <t>PAKISTAN</t>
  </si>
  <si>
    <t>9/9/2005</t>
  </si>
  <si>
    <t>TANVEER</t>
  </si>
  <si>
    <t>Institute, Freehold,</t>
  </si>
  <si>
    <t>Atherosclerosis</t>
  </si>
  <si>
    <t>Institute, NJ</t>
  </si>
  <si>
    <t>ALVAREZ-</t>
  </si>
  <si>
    <t>Acute Hemorrhagic</t>
  </si>
  <si>
    <t>Laredo Processing</t>
  </si>
  <si>
    <t>ESQUIVEL,</t>
  </si>
  <si>
    <t>10/4/1958</t>
  </si>
  <si>
    <t>7/6/2005</t>
  </si>
  <si>
    <t>Cerebral Vascular</t>
  </si>
  <si>
    <t>WALTER</t>
  </si>
  <si>
    <t>CRUZ GARCIA,</t>
  </si>
  <si>
    <t>Non-Small Cell Lung</t>
  </si>
  <si>
    <t>3/12/1952</t>
  </si>
  <si>
    <t>6/11/2005</t>
  </si>
  <si>
    <t>Columbus Regional</t>
  </si>
  <si>
    <t>Harris County Jail,</t>
  </si>
  <si>
    <t>VARGAS, NHUNG</t>
  </si>
  <si>
    <t>9/23/1968</t>
  </si>
  <si>
    <t>6/8/2005</t>
  </si>
  <si>
    <t>Hospital, Columbus,</t>
  </si>
  <si>
    <t>TUNON-ABEAL,</t>
  </si>
  <si>
    <t>4/7/1952</t>
  </si>
  <si>
    <t>5/21/2005</t>
  </si>
  <si>
    <t>Acute Renal Failure</t>
  </si>
  <si>
    <t>LAZO REINOSO,</t>
  </si>
  <si>
    <t>9/10/1954</t>
  </si>
  <si>
    <t>4/7/2005</t>
  </si>
  <si>
    <t>Pancreatic Cancer</t>
  </si>
  <si>
    <t>SILVIO</t>
  </si>
  <si>
    <t>McHenry County</t>
  </si>
  <si>
    <t>BELBACHIR,</t>
  </si>
  <si>
    <t>8/24/1977</t>
  </si>
  <si>
    <t>ALGERIA</t>
  </si>
  <si>
    <t>3/17/2005</t>
  </si>
  <si>
    <t>HASSIBA</t>
  </si>
  <si>
    <t>Woodstock, IL</t>
  </si>
  <si>
    <t>Facility, IL</t>
  </si>
  <si>
    <t>Passaic County Jail,</t>
  </si>
  <si>
    <t>Passaic County</t>
  </si>
  <si>
    <t>HEO, SUNG SOO</t>
  </si>
  <si>
    <t>2/13/1954</t>
  </si>
  <si>
    <t>2/16/2005</t>
  </si>
  <si>
    <t>Paterson, NJ</t>
  </si>
  <si>
    <t>NAND, MAYA</t>
  </si>
  <si>
    <t>St. Mary's Hospital,</t>
  </si>
  <si>
    <t>(AKA NARID,</t>
  </si>
  <si>
    <t>2/24/1948</t>
  </si>
  <si>
    <t>FIJI</t>
  </si>
  <si>
    <t>2/2/2005</t>
  </si>
  <si>
    <t>Tuscon, AZ</t>
  </si>
  <si>
    <t>MAYA)</t>
  </si>
  <si>
    <t>CORREOSO-JAY,</t>
  </si>
  <si>
    <t>Florence US</t>
  </si>
  <si>
    <t>2/19/1941</t>
  </si>
  <si>
    <t>1/31/2005</t>
  </si>
  <si>
    <t>CONRADO</t>
  </si>
  <si>
    <t>Penitentiary, CO</t>
  </si>
  <si>
    <t>Metastic Prostate Cancer</t>
  </si>
  <si>
    <t>Forth Worth Federal</t>
  </si>
  <si>
    <t>Forth Worth</t>
  </si>
  <si>
    <t>ROSELL SIERRA,</t>
  </si>
  <si>
    <t>12/25/1933</t>
  </si>
  <si>
    <t>1/8/2005</t>
  </si>
  <si>
    <t>Medical Center, Ft.</t>
  </si>
  <si>
    <t>Worth, TX</t>
  </si>
  <si>
    <t>VALLASENOR,</t>
  </si>
  <si>
    <t>7/31/1972</t>
  </si>
  <si>
    <t>1/4/2005</t>
  </si>
  <si>
    <t>IGNACIO</t>
  </si>
  <si>
    <t>LOPEZ RUELAS,</t>
  </si>
  <si>
    <t>RTA Hospice, Casa</t>
  </si>
  <si>
    <t>Cirrhosis of Unclear</t>
  </si>
  <si>
    <t>2/16/1950</t>
  </si>
  <si>
    <t>ELIAS</t>
  </si>
  <si>
    <t>Etiology</t>
  </si>
  <si>
    <t>Shepherd's Choice</t>
  </si>
  <si>
    <t>HERRERA-LIMAS,</t>
  </si>
  <si>
    <t>11/29/1972</t>
  </si>
  <si>
    <t>12/15/2004</t>
  </si>
  <si>
    <t>Nursing and Rehab,</t>
  </si>
  <si>
    <t>Carcinoma of Lung</t>
  </si>
  <si>
    <t>Gettysburg, PA</t>
  </si>
  <si>
    <t>ANACHE-</t>
  </si>
  <si>
    <t>1/6/1957</t>
  </si>
  <si>
    <t>11/30/2004</t>
  </si>
  <si>
    <t>CAMPOS, LUIS</t>
  </si>
  <si>
    <t>FILS-AIME, YVEL</t>
  </si>
  <si>
    <t>1/3/1956</t>
  </si>
  <si>
    <t>11/22/2004</t>
  </si>
  <si>
    <t>Drowning</t>
  </si>
  <si>
    <t>Jackson Memorial</t>
  </si>
  <si>
    <t>Acute and Chronic</t>
  </si>
  <si>
    <t>DANTICA, JOSEPH</t>
  </si>
  <si>
    <t>2/7/1923</t>
  </si>
  <si>
    <t>11/4/2004</t>
  </si>
  <si>
    <t>Hospital, Miami, FL</t>
  </si>
  <si>
    <t>Pancreatitis</t>
  </si>
  <si>
    <t>Wicomico County</t>
  </si>
  <si>
    <t>ZAROU, JOSE</t>
  </si>
  <si>
    <t>10/18/1948</t>
  </si>
  <si>
    <t>ARGENTINA</t>
  </si>
  <si>
    <t>11/1/2004</t>
  </si>
  <si>
    <t>Cardiac Tamponade</t>
  </si>
  <si>
    <t>Salisbury, MD</t>
  </si>
  <si>
    <t>MD</t>
  </si>
  <si>
    <t>LOPEZ-LARA, JOSE</t>
  </si>
  <si>
    <t>10/20/1948</t>
  </si>
  <si>
    <t>10/24/2004</t>
  </si>
  <si>
    <t>Cerebral Infarct</t>
  </si>
  <si>
    <t>REYES-</t>
  </si>
  <si>
    <t>Mesa Hills Specialty</t>
  </si>
  <si>
    <t>ALTIMIRANO,</t>
  </si>
  <si>
    <t>3/24/1979</t>
  </si>
  <si>
    <t>10/12/2004</t>
  </si>
  <si>
    <t>Brain Tumor</t>
  </si>
  <si>
    <t>Hospital, El Paso, TX</t>
  </si>
  <si>
    <t>SIMON</t>
  </si>
  <si>
    <t>RUIZ-TABARES,</t>
  </si>
  <si>
    <t>3/25/1980</t>
  </si>
  <si>
    <t>9/25/2004</t>
  </si>
  <si>
    <t>ERVIN</t>
  </si>
  <si>
    <t>San Juan, PR</t>
  </si>
  <si>
    <t>AYALA-GARCIA,</t>
  </si>
  <si>
    <t>6/19/1937</t>
  </si>
  <si>
    <t>9/24/2004</t>
  </si>
  <si>
    <t>SINGH,</t>
  </si>
  <si>
    <t>9/21/2004</t>
  </si>
  <si>
    <t>End Stage Renal Disease</t>
  </si>
  <si>
    <t>BHUPINDER</t>
  </si>
  <si>
    <t>SOCA-ROS,</t>
  </si>
  <si>
    <t>12/3/1981</t>
  </si>
  <si>
    <t>8/23/2004</t>
  </si>
  <si>
    <t>OTALIO</t>
  </si>
  <si>
    <t>Center, Miami, FL</t>
  </si>
  <si>
    <t>MEJIA VICENTES,</t>
  </si>
  <si>
    <t>2/25/1977</t>
  </si>
  <si>
    <t>8/22/2004</t>
  </si>
  <si>
    <t>ENRIQUEZ-</t>
  </si>
  <si>
    <t>Etowah County Jail,</t>
  </si>
  <si>
    <t>Etowah County</t>
  </si>
  <si>
    <t>Arteriosclerotic Heart</t>
  </si>
  <si>
    <t>5/21/1949</t>
  </si>
  <si>
    <t>8/11/2004</t>
  </si>
  <si>
    <t>BETANCOURT, N</t>
  </si>
  <si>
    <t>Gadsden, AL</t>
  </si>
  <si>
    <t>Jail, AL</t>
  </si>
  <si>
    <t>ALONSO, JUAN</t>
  </si>
  <si>
    <t>9/14/1930</t>
  </si>
  <si>
    <t>8/1/2004</t>
  </si>
  <si>
    <t>MARTINEZ, JOSE</t>
  </si>
  <si>
    <t>Maryview Hospital,</t>
  </si>
  <si>
    <t>1/24/1957</t>
  </si>
  <si>
    <t>7/28/2004</t>
  </si>
  <si>
    <t>HERRERA-TERAN,</t>
  </si>
  <si>
    <t>4/12/1933</t>
  </si>
  <si>
    <t>6/15/2004</t>
  </si>
  <si>
    <t>El Centro Regional</t>
  </si>
  <si>
    <t>EL Centro Service</t>
  </si>
  <si>
    <t>MENDEZ,</t>
  </si>
  <si>
    <t>8/23/1933</t>
  </si>
  <si>
    <t>6/14/2004</t>
  </si>
  <si>
    <t>Hospital, El Centro,</t>
  </si>
  <si>
    <t>Prostate Gland</t>
  </si>
  <si>
    <t>FIGUEREDO-</t>
  </si>
  <si>
    <t>Acute Pulmonary</t>
  </si>
  <si>
    <t>6/8/1958</t>
  </si>
  <si>
    <t>5/29/2004</t>
  </si>
  <si>
    <t>LOPEZ, JUAN</t>
  </si>
  <si>
    <t>Embolis</t>
  </si>
  <si>
    <t>RUST, RICHARD</t>
  </si>
  <si>
    <t>4/5/1970</t>
  </si>
  <si>
    <t>Cardiac Arrythmia</t>
  </si>
  <si>
    <t>Lourdes Hospital,</t>
  </si>
  <si>
    <t>INS Airport Hold,</t>
  </si>
  <si>
    <t>FANKEU, SAMOU</t>
  </si>
  <si>
    <t>6/16/1966</t>
  </si>
  <si>
    <t>CAMEROON</t>
  </si>
  <si>
    <t>5/11/2004</t>
  </si>
  <si>
    <t>AIDS</t>
  </si>
  <si>
    <t>Padukah, KY</t>
  </si>
  <si>
    <t>Robert Wood</t>
  </si>
  <si>
    <t>SATKUNES-</t>
  </si>
  <si>
    <t>Johnson University</t>
  </si>
  <si>
    <t>WARAN,</t>
  </si>
  <si>
    <t>5/6/1964</t>
  </si>
  <si>
    <t>SRI LANKA</t>
  </si>
  <si>
    <t>4/17/2004</t>
  </si>
  <si>
    <t>Hospital, New</t>
  </si>
  <si>
    <t>KANDIAH</t>
  </si>
  <si>
    <t>Brunswick, NJ</t>
  </si>
  <si>
    <t>MENDEZ-BACCA,</t>
  </si>
  <si>
    <t>Guadalupe City</t>
  </si>
  <si>
    <t>9/4/1974</t>
  </si>
  <si>
    <t>3/19/2004</t>
  </si>
  <si>
    <t>Jail, TX</t>
  </si>
  <si>
    <t>St. Thomas More</t>
  </si>
  <si>
    <t>Rochester Federal</t>
  </si>
  <si>
    <t>PEREZ-AYALA,</t>
  </si>
  <si>
    <t>12/24/1949</t>
  </si>
  <si>
    <t>3/14/2004</t>
  </si>
  <si>
    <t>Hospital, Canon</t>
  </si>
  <si>
    <t>City, CO</t>
  </si>
  <si>
    <t>MN</t>
  </si>
  <si>
    <t>Allenwood Low</t>
  </si>
  <si>
    <t>ALVAREZ ARIAS,</t>
  </si>
  <si>
    <t>Security Federal</t>
  </si>
  <si>
    <t>Metastic Renal Clear Cell</t>
  </si>
  <si>
    <t>JOSE DE LA</t>
  </si>
  <si>
    <t>12/8/1957</t>
  </si>
  <si>
    <t>3/10/2004</t>
  </si>
  <si>
    <t>Carcinoma</t>
  </si>
  <si>
    <t>CONCEPCION</t>
  </si>
  <si>
    <t>Institute, PA</t>
  </si>
  <si>
    <t>Subarachnoid</t>
  </si>
  <si>
    <t>SOLIS-PEREZ,</t>
  </si>
  <si>
    <t>Jefferson County</t>
  </si>
  <si>
    <t>Hemorrhage due to</t>
  </si>
  <si>
    <t>10/20/1959</t>
  </si>
  <si>
    <t>3/6/2004</t>
  </si>
  <si>
    <t>MARIA</t>
  </si>
  <si>
    <t>Aneurysm</t>
  </si>
  <si>
    <t>1/20/1939</t>
  </si>
  <si>
    <t>3/3/2004</t>
  </si>
  <si>
    <t>Coronary Artery Disease</t>
  </si>
  <si>
    <t>WILFREDO</t>
  </si>
  <si>
    <t>RODRIGUEZ, JOSE</t>
  </si>
  <si>
    <t>11/8/1971</t>
  </si>
  <si>
    <t>Histoplasmosis Sepsis</t>
  </si>
  <si>
    <t>RANGEL</t>
  </si>
  <si>
    <t>MOSLEY, HECTOR</t>
  </si>
  <si>
    <t>2/25/1947</t>
  </si>
  <si>
    <t>2/27/2004</t>
  </si>
  <si>
    <t>RIOZ-MARTINEZ,</t>
  </si>
  <si>
    <t>Frio County Jail,</t>
  </si>
  <si>
    <t>9/9/1978</t>
  </si>
  <si>
    <t>2/13/2004</t>
  </si>
  <si>
    <t>CEZAR</t>
  </si>
  <si>
    <t>Pearsall, TX</t>
  </si>
  <si>
    <t>POPOOLA,</t>
  </si>
  <si>
    <t>Parkland Memorial</t>
  </si>
  <si>
    <t>Dallas County Jail,</t>
  </si>
  <si>
    <t>8/10/1955</t>
  </si>
  <si>
    <t>NIGERIA</t>
  </si>
  <si>
    <t>2/2/2004</t>
  </si>
  <si>
    <t>Cardia Arrhythmia</t>
  </si>
  <si>
    <t>ADETUNJI</t>
  </si>
  <si>
    <t>Hospital, Dallas, TX</t>
  </si>
  <si>
    <t>San Joaquin General</t>
  </si>
  <si>
    <t>GUTIERREZ,</t>
  </si>
  <si>
    <t>Sacramento</t>
  </si>
  <si>
    <t>Upper Gastrointestinal</t>
  </si>
  <si>
    <t>2/28/1966</t>
  </si>
  <si>
    <t>1/17/2004</t>
  </si>
  <si>
    <t>Hospital, French</t>
  </si>
  <si>
    <t>RAMIRO</t>
  </si>
  <si>
    <t>County Jail, CA</t>
  </si>
  <si>
    <t>Tract Bleed</t>
  </si>
  <si>
    <t>Camp, CA</t>
  </si>
  <si>
    <t>Terre Haute US</t>
  </si>
  <si>
    <t>LEYVA-ARJONA,</t>
  </si>
  <si>
    <t>6/18/1953</t>
  </si>
  <si>
    <t>1/5/2004</t>
  </si>
  <si>
    <t>Penitentiary, Terre</t>
  </si>
  <si>
    <t>ARGELIO</t>
  </si>
  <si>
    <t>Penitentiary, IN</t>
  </si>
  <si>
    <t>Haute, IN</t>
  </si>
  <si>
    <t>LINDE-CEPERO,</t>
  </si>
  <si>
    <t>8/14/1940</t>
  </si>
  <si>
    <t>12/20/2003</t>
  </si>
  <si>
    <t>Calioblastoma</t>
  </si>
  <si>
    <t>JORRIN-MILLER,</t>
  </si>
  <si>
    <t>San Pedro SPC, San</t>
  </si>
  <si>
    <t>7/21/1951</t>
  </si>
  <si>
    <t>11/4/2003</t>
  </si>
  <si>
    <t>DANIEL</t>
  </si>
  <si>
    <t>Pedro, CA</t>
  </si>
  <si>
    <t>Acute Thrombotic</t>
  </si>
  <si>
    <t>VERDECIA-</t>
  </si>
  <si>
    <t>Atwater US</t>
  </si>
  <si>
    <t>Occlusion Left</t>
  </si>
  <si>
    <t>CARRILLO,</t>
  </si>
  <si>
    <t>3/16/1963</t>
  </si>
  <si>
    <t>10/7/2003</t>
  </si>
  <si>
    <t>Penitentiary,</t>
  </si>
  <si>
    <t>Penitentiary, CA</t>
  </si>
  <si>
    <t>Descending Coronary</t>
  </si>
  <si>
    <t>HERIBERTO</t>
  </si>
  <si>
    <t>Atwater, CA</t>
  </si>
  <si>
    <t>Artery</t>
  </si>
  <si>
    <t>FACILITY TYPE</t>
  </si>
  <si>
    <t>LOCATION OF LAST DETENTION</t>
  </si>
  <si>
    <t>IHSC STAFFED</t>
  </si>
  <si>
    <t>LOCATION OF DEATH</t>
  </si>
  <si>
    <t>COUNTRY OF BIRTH</t>
  </si>
  <si>
    <t>Hospital</t>
  </si>
  <si>
    <t>Hepatorenal Syndrome from End Stage Renal Disease, Developed Shock</t>
  </si>
  <si>
    <t>Hypoxic Encephalopathy due to hanging</t>
  </si>
  <si>
    <t>Lafayette</t>
  </si>
  <si>
    <t>Lafayette General Hospital</t>
  </si>
  <si>
    <t>Banner Casa Grande Medical Center</t>
  </si>
  <si>
    <t>San Antonio</t>
  </si>
  <si>
    <t>Complications of Myocardial Infarction w/Cardiovascular Disease</t>
  </si>
  <si>
    <t>UNITED KINGDOM</t>
  </si>
  <si>
    <t>Haskell</t>
  </si>
  <si>
    <t>Complications of Cardiovascular Disease</t>
  </si>
  <si>
    <t>Grand Island</t>
  </si>
  <si>
    <t>NE</t>
  </si>
  <si>
    <t>Anoxic Brain Injury due to Cardiac Arrest due to Seizure</t>
  </si>
  <si>
    <t>DOMINICAN REPUBLIC</t>
  </si>
  <si>
    <t>Middleton</t>
  </si>
  <si>
    <t>NY</t>
  </si>
  <si>
    <t>GI hemorrhages and cirrhosis of the liver, as well as emphysema and granulomas in the lungs consistent with tuberculosis</t>
  </si>
  <si>
    <t>San Diego</t>
  </si>
  <si>
    <t>Otay Mesa Detention Center,</t>
  </si>
  <si>
    <t>Otay Mesa Detention Center</t>
  </si>
  <si>
    <t>Kendall Regional Medical Center,</t>
  </si>
  <si>
    <t>Miami</t>
  </si>
  <si>
    <t>Hypertensive and Atherosclerotic Cardiovascular Disease</t>
  </si>
  <si>
    <t>Kendall Regional Medical Center</t>
  </si>
  <si>
    <t>Acute Alcohol Withdrawal Syndrome due to Chronic Ethanolism</t>
  </si>
  <si>
    <t>Del Sol Medical Center</t>
  </si>
  <si>
    <t>El Paso</t>
  </si>
  <si>
    <t>Otero County Processing Center</t>
  </si>
  <si>
    <t>Diffuse Alveolar Damage due to Bronchopneumonia</t>
  </si>
  <si>
    <t>LaSalle General Hospital</t>
  </si>
  <si>
    <t>Jena</t>
  </si>
  <si>
    <t>Hypertensive atherosclerotic cardiovascular disease with contribution of Emphysema (COPD) and obesity</t>
  </si>
  <si>
    <t>Alexandria</t>
  </si>
  <si>
    <t>Florence Hospital at Anthem (FHA),</t>
  </si>
  <si>
    <t>Florence</t>
  </si>
  <si>
    <t>Memorial Hermann Hospital (MHH),</t>
  </si>
  <si>
    <t>Houston</t>
  </si>
  <si>
    <t>Houston Contract Detention Facility,</t>
  </si>
  <si>
    <t>Ruptured cerebral artery aneurysm</t>
  </si>
  <si>
    <t>Colorado Springs</t>
  </si>
  <si>
    <t>Eloy</t>
  </si>
  <si>
    <t>Brownsville</t>
  </si>
  <si>
    <t>Port Isabel Detention Center</t>
  </si>
  <si>
    <t>Palmdale</t>
  </si>
  <si>
    <t>Metropolitan Methodist Hospital,</t>
  </si>
  <si>
    <t>Laredo Medical Center</t>
  </si>
  <si>
    <t>Laredo</t>
  </si>
  <si>
    <t>Utah Valley Regional Medical</t>
  </si>
  <si>
    <t>Provo</t>
  </si>
  <si>
    <t>Staphylococcus aureus infection</t>
  </si>
  <si>
    <t>Complications of disseminated pulmonary tuberculosis</t>
  </si>
  <si>
    <t>Hypertensive Cardiovascular Disease</t>
  </si>
  <si>
    <t>Sharp Chula Vista Medical Center,</t>
  </si>
  <si>
    <t>Chula Vista</t>
  </si>
  <si>
    <t>York</t>
  </si>
  <si>
    <t>ANTIGUA-BARBUDA</t>
  </si>
  <si>
    <t>CZECH REPUBLIC</t>
  </si>
  <si>
    <t>Tallahasse General Hospital</t>
  </si>
  <si>
    <t>Wakulla County Jail, FL</t>
  </si>
  <si>
    <t>Valley Baptist Medical Center,</t>
  </si>
  <si>
    <t>Harlingen</t>
  </si>
  <si>
    <t>Christus Spohn Memorial Hospital,</t>
  </si>
  <si>
    <t>Corpus Christi</t>
  </si>
  <si>
    <t>Eloy Federal Contract Facility,</t>
  </si>
  <si>
    <t>Rolling Plains Detention Center,</t>
  </si>
  <si>
    <t>Bilateral pulmonary thromboembli</t>
  </si>
  <si>
    <t>BRITISH VIRGIN ISLANDS</t>
  </si>
  <si>
    <t>Conroe Regional Medical Center,</t>
  </si>
  <si>
    <t>Conroe</t>
  </si>
  <si>
    <t>Phoenix</t>
  </si>
  <si>
    <t>San</t>
  </si>
  <si>
    <t>Myocardial Infarction, Severe Left Main Coronary Artery Stenosis</t>
  </si>
  <si>
    <t>Methemphetamine Intoxication</t>
  </si>
  <si>
    <t>University Medical Center</t>
  </si>
  <si>
    <t>Tucson</t>
  </si>
  <si>
    <t>HIV complications (presumed)</t>
  </si>
  <si>
    <t>University of Virginia Hospital,</t>
  </si>
  <si>
    <t>Charlottesville</t>
  </si>
  <si>
    <t>VA</t>
  </si>
  <si>
    <t>Elizabeth</t>
  </si>
  <si>
    <t>Hypertensive and atherosclerotic cardiovascular disease</t>
  </si>
  <si>
    <t>Albany</t>
  </si>
  <si>
    <t>Ogden</t>
  </si>
  <si>
    <t>Chronic colitis/ Atrial fibrillation</t>
  </si>
  <si>
    <t>Clinton County Correctional Facility,</t>
  </si>
  <si>
    <t>Lock Haven</t>
  </si>
  <si>
    <t>Orange</t>
  </si>
  <si>
    <t>Rapides Regional Medical Center,</t>
  </si>
  <si>
    <t>Oakdale Federal Detention Center,</t>
  </si>
  <si>
    <t>Krome North Service Processing Center, FL</t>
  </si>
  <si>
    <t>Maywood</t>
  </si>
  <si>
    <t>Orleans Parish Sheriff, LA</t>
  </si>
  <si>
    <t>Providence Northeast Hospital,</t>
  </si>
  <si>
    <t>Columbia</t>
  </si>
  <si>
    <t>Columbia Care Center, SC</t>
  </si>
  <si>
    <t>Butner Federal Correctional</t>
  </si>
  <si>
    <t>Butner</t>
  </si>
  <si>
    <t>NC</t>
  </si>
  <si>
    <t>Butner Federal Correctional Institute</t>
  </si>
  <si>
    <t>Oakdale Community Hospital</t>
  </si>
  <si>
    <t>Oakdale</t>
  </si>
  <si>
    <t>Pneumonia Complications</t>
  </si>
  <si>
    <t>Kindred Rehabilitation</t>
  </si>
  <si>
    <t>Bringham &amp; Womens Hospital,</t>
  </si>
  <si>
    <t>Boston</t>
  </si>
  <si>
    <t>Atwater US Penitentiary,</t>
  </si>
  <si>
    <t>Atwater</t>
  </si>
  <si>
    <t>Acute Thrombotic Occlusion Left Descending Coronary Artery</t>
  </si>
  <si>
    <t>IN</t>
  </si>
  <si>
    <t>French Camp</t>
  </si>
  <si>
    <t>Haute</t>
  </si>
  <si>
    <t>Butnar</t>
  </si>
  <si>
    <t>Canon City</t>
  </si>
  <si>
    <t>St. Thomas More Hospital</t>
  </si>
  <si>
    <t>Ramsey County Adult Detention Center</t>
  </si>
  <si>
    <t>St. Paul</t>
  </si>
  <si>
    <t>RI</t>
  </si>
  <si>
    <t>Rhode Island Hospital,</t>
  </si>
  <si>
    <t>Krome Service Processing Center</t>
  </si>
  <si>
    <t>Tx</t>
  </si>
  <si>
    <t>Center Jefferson</t>
  </si>
  <si>
    <t>Aurora</t>
  </si>
  <si>
    <t>Aurora Medical Center</t>
  </si>
  <si>
    <t>York Hospital</t>
  </si>
  <si>
    <t>Pidemont Regional Jail</t>
  </si>
  <si>
    <t>Farmvill</t>
  </si>
  <si>
    <t>Savoy Medical Faciliy</t>
  </si>
  <si>
    <t>Mamou</t>
  </si>
  <si>
    <t>New Brunswick</t>
  </si>
  <si>
    <t>Maricopa Medical Center</t>
  </si>
  <si>
    <t>Pheonix</t>
  </si>
  <si>
    <t>Piedmont Regional Jail</t>
  </si>
  <si>
    <t>Farmville</t>
  </si>
  <si>
    <t>Hackensack</t>
  </si>
  <si>
    <t>Jackson Memorial Hospital</t>
  </si>
  <si>
    <t>Mesa Hills Specialty Hospital</t>
  </si>
  <si>
    <t>Tuscon</t>
  </si>
  <si>
    <t>Parkland Memorial Hospital</t>
  </si>
  <si>
    <t>Dallas</t>
  </si>
  <si>
    <t>Orange Regional Medical Center/St.Mary's Medical Center,</t>
  </si>
  <si>
    <t>Albany Memorial Hospital and Medical Center</t>
  </si>
  <si>
    <t>Newark</t>
  </si>
  <si>
    <t>Monmouth County Correctional Institute</t>
  </si>
  <si>
    <t>Freehold</t>
  </si>
  <si>
    <t>Glades County Detention Center,</t>
  </si>
  <si>
    <t>Moore Haven</t>
  </si>
  <si>
    <t>Gadsden</t>
  </si>
  <si>
    <t>AL</t>
  </si>
  <si>
    <t>Oakland</t>
  </si>
  <si>
    <t>Guaynabo Metropolitan Detention Center</t>
  </si>
  <si>
    <t>San Juan</t>
  </si>
  <si>
    <t>Robert Wood Johnson University Hospital</t>
  </si>
  <si>
    <t>Tallahassee</t>
  </si>
  <si>
    <t>Krome North Service Processing</t>
  </si>
  <si>
    <t>Krome North Service Processing Center</t>
  </si>
  <si>
    <t>Banner Casa Grande Medical Center,</t>
  </si>
  <si>
    <t>Valley Regional Medical Center (VRMC),</t>
  </si>
  <si>
    <t>Palmdale Regional Medical Center,</t>
  </si>
  <si>
    <t>Jena/LaSalle Detention Facility,</t>
  </si>
  <si>
    <t>Springfield Federal Medical Center,</t>
  </si>
  <si>
    <t>Pike County Correctional Facility,</t>
  </si>
  <si>
    <t>Vaughan Regional Medical Center,</t>
  </si>
  <si>
    <t>Northwest Detention Center,</t>
  </si>
  <si>
    <t>Mira Loma Detention Center,</t>
  </si>
  <si>
    <t>LoveLace Medical Center,</t>
  </si>
  <si>
    <t>Devens Federal Medical Center,</t>
  </si>
  <si>
    <t>St. Johns Regional Healthcare Facility,</t>
  </si>
  <si>
    <t>Newton Co. Correctional Center</t>
  </si>
  <si>
    <t>Hampton Roads Regional Jail,</t>
  </si>
  <si>
    <t>Northeast Medical Center Hospital,</t>
  </si>
  <si>
    <t>McHenry County Correctional Facility,</t>
  </si>
  <si>
    <t>Shepherd's Choice Nursing and Rehab,</t>
  </si>
  <si>
    <t>Wicomico County Detention Center,</t>
  </si>
  <si>
    <t>Valley</t>
  </si>
  <si>
    <t>Chula</t>
  </si>
  <si>
    <t>Columbus</t>
  </si>
  <si>
    <t>Los Angeles</t>
  </si>
  <si>
    <t>Paterson</t>
  </si>
  <si>
    <t>Grande</t>
  </si>
  <si>
    <t>Salisbury</t>
  </si>
  <si>
    <t>Portsmouth</t>
  </si>
  <si>
    <t>Padukah</t>
  </si>
  <si>
    <t>Pearsall</t>
  </si>
  <si>
    <t>Pedro</t>
  </si>
  <si>
    <t xml:space="preserve">Victor Valley Community Hospital  Victorville </t>
  </si>
  <si>
    <t xml:space="preserve">Grady Memorial Hospital  Atlanta </t>
  </si>
  <si>
    <t xml:space="preserve">Sumter Medical Center  Americus </t>
  </si>
  <si>
    <t xml:space="preserve">UMDNJ/Rutgers Hospital  Newark </t>
  </si>
  <si>
    <t>St. Mary's Medical Center  Apple</t>
  </si>
  <si>
    <t xml:space="preserve">Memorial Hospital Central (MHC)  Colorado Springs </t>
  </si>
  <si>
    <t xml:space="preserve">Valley Baptist Medical Center </t>
  </si>
  <si>
    <t>Centro Medico Hospital  Rio</t>
  </si>
  <si>
    <t xml:space="preserve">Saint Joseph's Hospital  Phoenix </t>
  </si>
  <si>
    <t>Saint Bernardine Hospital  San</t>
  </si>
  <si>
    <t xml:space="preserve">Desert Springs Hospital  Las Vegas </t>
  </si>
  <si>
    <t xml:space="preserve">Northeastern Georgia Medical Center  Gainesville </t>
  </si>
  <si>
    <t xml:space="preserve">Loyola Medical Center  </t>
  </si>
  <si>
    <t>Orleans Parish Sheriff  New</t>
  </si>
  <si>
    <t xml:space="preserve">Oakdale Community Hospital  Oakdale </t>
  </si>
  <si>
    <t xml:space="preserve">San Pedro Peninsula Hospital  San Pedro </t>
  </si>
  <si>
    <t>Casa Grande Regional Medical Center  Casa</t>
  </si>
  <si>
    <t xml:space="preserve">Stewart Webster Hospital  Richland </t>
  </si>
  <si>
    <t xml:space="preserve">University of Medicine  Newark </t>
  </si>
  <si>
    <t xml:space="preserve">Lerdo Pretrail Facility  Bakersfield </t>
  </si>
  <si>
    <t xml:space="preserve">Kern County Jail (Lerdo)  Bakerfield </t>
  </si>
  <si>
    <t xml:space="preserve">Suffolk County House of Corrections  Boston </t>
  </si>
  <si>
    <t xml:space="preserve">Richland Memorial Hospital  Columbia </t>
  </si>
  <si>
    <t xml:space="preserve">Columbus Regional Hospital  Columbus </t>
  </si>
  <si>
    <t xml:space="preserve">E.A. Conway Hospital  Monroe </t>
  </si>
  <si>
    <t>Forth Worth Federal Medical Center  Ft.</t>
  </si>
  <si>
    <t>RTA Hospice  Casa</t>
  </si>
  <si>
    <t xml:space="preserve">Columbia Care Center  Columbia </t>
  </si>
  <si>
    <t xml:space="preserve">El Centro Regional Hospital  El Centro </t>
  </si>
  <si>
    <t xml:space="preserve">Kern Medical Center  Bakersfield </t>
  </si>
  <si>
    <t>San Joaquin General Hospital  French</t>
  </si>
  <si>
    <t>Terre Haute US Penitentiary  Terre</t>
  </si>
  <si>
    <t>San Pedro SPC  San</t>
  </si>
  <si>
    <t>ButnerNC</t>
  </si>
  <si>
    <t>MO</t>
  </si>
  <si>
    <t>KY</t>
  </si>
  <si>
    <t>Columbus,</t>
  </si>
  <si>
    <t>Piedras</t>
  </si>
  <si>
    <t>Bernardino</t>
  </si>
  <si>
    <t>Orleans</t>
  </si>
  <si>
    <t>Institute</t>
  </si>
  <si>
    <t>Milford</t>
  </si>
  <si>
    <t>Selma</t>
  </si>
  <si>
    <t>Tacoma</t>
  </si>
  <si>
    <t>Lancaster</t>
  </si>
  <si>
    <t>Bakersfield</t>
  </si>
  <si>
    <t>Albuquerque</t>
  </si>
  <si>
    <t>Ayer</t>
  </si>
  <si>
    <t>Joplin</t>
  </si>
  <si>
    <t>Newton</t>
  </si>
  <si>
    <t>Humble</t>
  </si>
  <si>
    <t>Monroe</t>
  </si>
  <si>
    <t>Woodstock</t>
  </si>
  <si>
    <t>Worth</t>
  </si>
  <si>
    <t>Gettysburg</t>
  </si>
  <si>
    <t xml:space="preserve">Laredo  </t>
  </si>
  <si>
    <t xml:space="preserve"> Victorville</t>
  </si>
  <si>
    <t xml:space="preserve"> Atlanta</t>
  </si>
  <si>
    <t xml:space="preserve"> Americus</t>
  </si>
  <si>
    <t xml:space="preserve"> Newark</t>
  </si>
  <si>
    <t xml:space="preserve"> Las Vegas</t>
  </si>
  <si>
    <t xml:space="preserve"> Gainesville</t>
  </si>
  <si>
    <t xml:space="preserve"> San Pedro</t>
  </si>
  <si>
    <t xml:space="preserve"> Richland</t>
  </si>
  <si>
    <t xml:space="preserve"> Bakersfield</t>
  </si>
  <si>
    <t xml:space="preserve"> Bakerfield</t>
  </si>
  <si>
    <t xml:space="preserve"> Boston</t>
  </si>
  <si>
    <t xml:space="preserve"> Columbia</t>
  </si>
  <si>
    <t xml:space="preserve"> Columbus</t>
  </si>
  <si>
    <t xml:space="preserve"> Monroe</t>
  </si>
  <si>
    <t xml:space="preserve"> El Centro</t>
  </si>
  <si>
    <t>CITY OF DEATH</t>
  </si>
  <si>
    <t>STATE OF DEATH</t>
  </si>
  <si>
    <t>Immigrations Center of America Farmville, VA</t>
  </si>
  <si>
    <t>Guaynabo Metropolitan Detention Center, PR</t>
  </si>
  <si>
    <t>Albany County Jail, NY</t>
  </si>
  <si>
    <t>Adelanto Correctional Facility, CA</t>
  </si>
  <si>
    <t>Sequelae of Chronic Renal Failure (on dialysis)</t>
  </si>
  <si>
    <t>Atlanta City Detention Center, GA</t>
  </si>
  <si>
    <t>Stewart Detention Center, GA</t>
  </si>
  <si>
    <t>Jena/LaSalle Detention Facility, LA</t>
  </si>
  <si>
    <t>Eloy Federal Contract Facility, AZ</t>
  </si>
  <si>
    <t>South Texas Detention Complex, TX</t>
  </si>
  <si>
    <t>Rolling Plains Detention Center, TX</t>
  </si>
  <si>
    <t>Hall County Department of Corrections, NE</t>
  </si>
  <si>
    <t>Orange County Jail, NY</t>
  </si>
  <si>
    <t>Essex County Correctional Facility, NJ</t>
  </si>
  <si>
    <t>Otay Mesa Detention Center, CA</t>
  </si>
  <si>
    <t>Columbia Kendal Hospital, FL</t>
  </si>
  <si>
    <t>Otero County Processing Center, NM</t>
  </si>
  <si>
    <t>Florence Servicing Processing Center, AZ</t>
  </si>
  <si>
    <t>Houston Contract Detention Facility, TX</t>
  </si>
  <si>
    <t>El Paso County Criminal Justice Center, CO</t>
  </si>
  <si>
    <t>Port Isabel Detention Center, TX</t>
  </si>
  <si>
    <t>Rio Grande Detention Center, TX</t>
  </si>
  <si>
    <t>Utah County Jail, UT</t>
  </si>
  <si>
    <t>York County Prison, PA</t>
  </si>
  <si>
    <t>Brooks County Detention Center, TX</t>
  </si>
  <si>
    <t>Joe Corley Detention Facility, TX</t>
  </si>
  <si>
    <t>San Bernadino Hold Room, CA</t>
  </si>
  <si>
    <t>Denver Contract Detention Facility, CO</t>
  </si>
  <si>
    <t>Las Vegas Hold Room, NV</t>
  </si>
  <si>
    <t>El Paso Service Processing Center, TX</t>
  </si>
  <si>
    <t>Elizabeth Contract Detention Facility, NJ</t>
  </si>
  <si>
    <t>North Georgia Detention Center, GA</t>
  </si>
  <si>
    <t>Weber County Jail, UT</t>
  </si>
  <si>
    <t>Theo Lacy Facility, CA</t>
  </si>
  <si>
    <t>Oakdale Federal Detention Center, LA</t>
  </si>
  <si>
    <t>Broadview Service Staging, IL</t>
  </si>
  <si>
    <t>Butner Federal Correctional Institute, NC</t>
  </si>
  <si>
    <t>Mira Loma Detention Center, CA</t>
  </si>
  <si>
    <t>Suffolk County House of Corrections, MA</t>
  </si>
  <si>
    <t>Tensas Parish Detention Center, LA</t>
  </si>
  <si>
    <t>Piedmont Regional Jail, VA</t>
  </si>
  <si>
    <t>Springfield Federal Medical Center, MO</t>
  </si>
  <si>
    <t>Kern County Jail (Lerdo), CA</t>
  </si>
  <si>
    <t>Lemuel Shattuck Hospital, MA</t>
  </si>
  <si>
    <t>Wyatt Detention Center, RI</t>
  </si>
  <si>
    <t>Pinal County Jail, AZ</t>
  </si>
  <si>
    <t>Perry County Correctional Center, AL</t>
  </si>
  <si>
    <t>Glades County Detention Center, FL</t>
  </si>
  <si>
    <t>Middlesex County Jail, NJ</t>
  </si>
  <si>
    <t>South Louisiana Detention Center, LA</t>
  </si>
  <si>
    <t>North Las Vegas, NV</t>
  </si>
  <si>
    <t>San Pedro Service Processing Center, CA</t>
  </si>
  <si>
    <t>Bergen County Jail, NJ</t>
  </si>
  <si>
    <t>Northwest Detention Center, WA</t>
  </si>
  <si>
    <t>Bernalillo County Detention Center, NM</t>
  </si>
  <si>
    <t>Devens Federal Medical Center, MA</t>
  </si>
  <si>
    <t>Ramsey County Adult Detention Center, MN</t>
  </si>
  <si>
    <t>Newton County Correctional Center, TX</t>
  </si>
  <si>
    <t>Hampton Roads Regional Jail, VA</t>
  </si>
  <si>
    <t>Monmouth County Correctional Institute, NJ</t>
  </si>
  <si>
    <t>Laredo Processing Center, TX</t>
  </si>
  <si>
    <t>Harris County Jail, GA</t>
  </si>
  <si>
    <t>McHenry County Correctional Facility, IL</t>
  </si>
  <si>
    <t>Passaic County Jail, NJ</t>
  </si>
  <si>
    <t>Florence US Penitentiary, CO</t>
  </si>
  <si>
    <t>Forth Worth Federal Medical Center, TX</t>
  </si>
  <si>
    <t>Wicomico County Detention Center, MD</t>
  </si>
  <si>
    <t>Etowah County Jail, AL</t>
  </si>
  <si>
    <t>Pike County Correctional Facility, PA</t>
  </si>
  <si>
    <t>EL Centro Service Processing Center, CA</t>
  </si>
  <si>
    <t>INS Airport Hold, IL</t>
  </si>
  <si>
    <t>Guadalupe City Jail, TX</t>
  </si>
  <si>
    <t>Rochester Federal Medical Center, MN</t>
  </si>
  <si>
    <t>Allenwood Low Security Federal Correctional Institute, PA</t>
  </si>
  <si>
    <t>Jefferson County Jail, TX</t>
  </si>
  <si>
    <t>Frio County Jail, TX</t>
  </si>
  <si>
    <t>Dallas County Jail, TX</t>
  </si>
  <si>
    <t>Sacramento County Jail, CA</t>
  </si>
  <si>
    <t>Terre Haute US Penitentiary, IN</t>
  </si>
  <si>
    <t>Atwater US Penitentiary, CA</t>
  </si>
  <si>
    <t>Congestive Heart Failure/Cardiovascular Disease</t>
  </si>
  <si>
    <t>Acute Cerebral Vascular Incident</t>
  </si>
  <si>
    <t>Meningitis/HIV/ Pneumonia</t>
  </si>
  <si>
    <t>Self-Sustained Head Injuries</t>
  </si>
  <si>
    <t>Complications of Metastatic Hepatocellular CA</t>
  </si>
  <si>
    <t>Coronary Artery Vasculitis</t>
  </si>
  <si>
    <t>Hypertension and Athersclerotic Heart Disease</t>
  </si>
  <si>
    <t>Hypertensive and arteriosclerotic cardiovascular disease with CHF and severe pulmonary edema</t>
  </si>
  <si>
    <t>Multi-System Organ Failure</t>
  </si>
  <si>
    <t>Metastic Adenocarcinoma of Lungs</t>
  </si>
  <si>
    <t>Ruptured Berry Aneurysm of the Right Middle Cerebral Artery</t>
  </si>
  <si>
    <t>Pulmonary Thromboembolism</t>
  </si>
  <si>
    <t>Acute Intoxication due to the Combined Effects of Cocaine and Hydroxyzine</t>
  </si>
  <si>
    <t>Sequalue of Acquired Immune Deficiency Syndrome</t>
  </si>
  <si>
    <t>Germ Cell Tumor with Metastasis</t>
  </si>
  <si>
    <t>Ruptured Arteriovenous Malformation Midbrain</t>
  </si>
  <si>
    <t>Hemoperitoneum due to spontaneous rupture of right renal vein</t>
  </si>
  <si>
    <t>Atherosclerotic Coronary Artery Disease</t>
  </si>
  <si>
    <t>Severe Atherosclerotic Heart Disease</t>
  </si>
  <si>
    <t>Widely Metastatic Pancratic Cancer</t>
  </si>
  <si>
    <t>Coronary Artery Athlersclerosis</t>
  </si>
  <si>
    <t>Sequelae of Chronic Renal Failure</t>
  </si>
  <si>
    <t>Pulmonary Embolus and Cardiac Arrest</t>
  </si>
  <si>
    <t>Acute Myocardial Infarction</t>
  </si>
  <si>
    <t>Metastic Carcinoma of Lung</t>
  </si>
  <si>
    <t>Seizure Disorder of Unknown Etiology</t>
  </si>
  <si>
    <t>Acute Cerebral Vascular Accident</t>
  </si>
  <si>
    <t>Occlusive Coronary Atherosclerosis</t>
  </si>
  <si>
    <t>Acute Hemorrhagic Cerebral Vascular Accident</t>
  </si>
  <si>
    <t>Non-Small Cell Lung Cancer</t>
  </si>
  <si>
    <t>Complications of Metastic Prostate Cancer</t>
  </si>
  <si>
    <t>Cirrhosis of Unclear Etiology</t>
  </si>
  <si>
    <t>Acute and Chronic Pancreatitis</t>
  </si>
  <si>
    <t>Arteriosclerotic Heart Disease</t>
  </si>
  <si>
    <t>Metastic Carcinoma of Prostate Gland</t>
  </si>
  <si>
    <t>Acute Pulmonary Embolis</t>
  </si>
  <si>
    <t>Metastic Renal Clear Cell Carcinoma</t>
  </si>
  <si>
    <t>Subarachnoid Hemorrhage due to Ruptured Berry Aneurysm</t>
  </si>
  <si>
    <t>Upper Gastrointestinal Tract Bleed</t>
  </si>
  <si>
    <t>Brain Tumor Calioblastoma</t>
  </si>
  <si>
    <t>MOZAMBIQUE</t>
  </si>
  <si>
    <t>AFGHANISTAN</t>
  </si>
  <si>
    <t>https://www.ice.gov/doclib/foia/reports/detaineedeaths-2003-2017.pdf</t>
  </si>
  <si>
    <t>https://www.aila.org/infonet/deaths-at-adult-detention-centers</t>
  </si>
  <si>
    <t>https://github.com/themarshallproject/dhs_immigration_detention/blob/master/detention.csv</t>
  </si>
  <si>
    <t>https://www.pbs.org/wgbh/frontline/article/how-ice-data-undercounts-covid-19-victims/</t>
  </si>
  <si>
    <t>AGE (days)</t>
  </si>
  <si>
    <t>AGE (years)</t>
  </si>
  <si>
    <t>Internal bleeding and hemorrhagic shock</t>
  </si>
  <si>
    <t>Jersey City Medical</t>
  </si>
  <si>
    <t>Larkin Community Hospital</t>
  </si>
  <si>
    <t>Self-inflicted strangulation attempt</t>
  </si>
  <si>
    <t>strangulation</t>
  </si>
  <si>
    <t>IAH Secure Adult Detention Center</t>
  </si>
  <si>
    <t>Conroe Regional Medical Center</t>
  </si>
  <si>
    <t>Cardiac arrest</t>
  </si>
  <si>
    <t>Samimi to University of Colorado Medical Center</t>
  </si>
  <si>
    <t>IRAN</t>
  </si>
  <si>
    <t>Aurora Contract Detention Facility</t>
  </si>
  <si>
    <t>Hialeah</t>
  </si>
  <si>
    <t>Jersey City</t>
  </si>
  <si>
    <t>Mayo Clinic</t>
  </si>
  <si>
    <t>Jacksonville</t>
  </si>
  <si>
    <t xml:space="preserve">Stewart Detention Center </t>
  </si>
  <si>
    <t xml:space="preserve">Krome Detention Center </t>
  </si>
  <si>
    <t>ARMENIA</t>
  </si>
  <si>
    <t>Texas Health Huguley Hospital</t>
  </si>
  <si>
    <t>Prairieland Detention Center</t>
  </si>
  <si>
    <t>Fort Worth</t>
  </si>
  <si>
    <t>Valley Baptist Medical Center</t>
  </si>
  <si>
    <t>cardiac arrest</t>
  </si>
  <si>
    <t>Cibola County Correctional Center</t>
  </si>
  <si>
    <t>Lovelace Medical Center</t>
  </si>
  <si>
    <t>cut off from methadone</t>
  </si>
  <si>
    <t>transgender unit, lack of medical cre</t>
  </si>
  <si>
    <t>ERITREA</t>
  </si>
  <si>
    <t>Suicide</t>
  </si>
  <si>
    <t>Cairo Holding Area (Egypt)</t>
  </si>
  <si>
    <t>Cairo</t>
  </si>
  <si>
    <t>Egypt</t>
  </si>
  <si>
    <t>n/a</t>
  </si>
  <si>
    <t xml:space="preserve">suicide in shower of Cairo holding area, en route of  being deported to Eritrea </t>
  </si>
  <si>
    <t>Eloy Detention Center</t>
  </si>
  <si>
    <t>https://oversight.house.gov/sites/democrats.oversight.house.gov/files/2020-09-24.%20Staff%20Report%20on%20ICE%20Contractors.pdf</t>
  </si>
  <si>
    <t>Southwest Georgia Regional Medical Center</t>
  </si>
  <si>
    <t>Cuthbert</t>
  </si>
  <si>
    <t>self-inflicted strangulation</t>
  </si>
  <si>
    <t>Stewart Detention Facility</t>
  </si>
  <si>
    <t>Alvarado Hospital</t>
  </si>
  <si>
    <t>La Mesa</t>
  </si>
  <si>
    <t>Key West</t>
  </si>
  <si>
    <t>Monroe County Detention Center</t>
  </si>
  <si>
    <t>Lower Keys Medical Center</t>
  </si>
  <si>
    <t>Northwest Detention Center</t>
  </si>
  <si>
    <t>Saint Joseph's Medical Center</t>
  </si>
  <si>
    <t>anoxic brain injury due to asphyxiation</t>
  </si>
  <si>
    <t>Jacksonville hospital</t>
  </si>
  <si>
    <t>Baker County Detention Center</t>
  </si>
  <si>
    <t>Florence Service Processing Center</t>
  </si>
  <si>
    <t>La Paz County Jail</t>
  </si>
  <si>
    <t>Abrazo West Campus Hospital</t>
  </si>
  <si>
    <t>Goodyear</t>
  </si>
  <si>
    <t>El SALVADOR</t>
  </si>
  <si>
    <t>AIDS complications, cardiac arrest</t>
  </si>
  <si>
    <t>trangender, med negelct, asked to be deported, asylum seeker, "nothing illegal" dx with HIV in detention, lack of treatment</t>
  </si>
  <si>
    <t>Houston Contract Detention Facility</t>
  </si>
  <si>
    <t>Memorial Hermann Northeast Hospital</t>
  </si>
  <si>
    <t>meningitis, clinical history of diabetic ketoacidosis, clinical history of sepsis</t>
  </si>
  <si>
    <t>coronary artery disease</t>
  </si>
  <si>
    <t>rheumatic heart disease, with coronary artery disease, pneumonia, and tuberculosis as contributing</t>
  </si>
  <si>
    <t>thrombosis of the right coronary artery due to atherosclerotic cardiovascular disease</t>
  </si>
  <si>
    <t>complications of liver cirrhosis, diabetes mellitus, and hypertensive cardiovascular disease</t>
  </si>
  <si>
    <t>Die in deportation transit</t>
  </si>
  <si>
    <t>Die 4 days after release</t>
  </si>
  <si>
    <t>sudden cardiac death associated with biventricular cardiac dilation</t>
  </si>
  <si>
    <t>Piedmont Hospital</t>
  </si>
  <si>
    <t>valvular heart disease with cardiomegaly and hepatic cirrhosis</t>
  </si>
  <si>
    <t>Northwestern Medicine Central DuPage Hospital</t>
  </si>
  <si>
    <t>subdural hematoma</t>
  </si>
  <si>
    <t>Winfield</t>
  </si>
  <si>
    <t>McHenry County Adult Correctional Facility</t>
  </si>
  <si>
    <t>Sharp Chula Vista Medical Center</t>
  </si>
  <si>
    <t>brain death secondary to herniation secondary to basal ganglia  hemorrhage (he fell off his top bunk, landed on blankets on a chair, and sat on the floor)</t>
  </si>
  <si>
    <t>Richwood Correctional Center</t>
  </si>
  <si>
    <t>Worcester County Jail</t>
  </si>
  <si>
    <t xml:space="preserve">Worcester County Jail </t>
  </si>
  <si>
    <t xml:space="preserve">West Boylston </t>
  </si>
  <si>
    <t>FRANCE</t>
  </si>
  <si>
    <t>cardiac arrest related to septic shock</t>
  </si>
  <si>
    <t>Presbyterian Hospital</t>
  </si>
  <si>
    <t>New York</t>
  </si>
  <si>
    <t xml:space="preserve">Macclenny </t>
  </si>
  <si>
    <t>Northeast Ohio Correctional Center</t>
  </si>
  <si>
    <t>Youngstown,</t>
  </si>
  <si>
    <t>OH</t>
  </si>
  <si>
    <t>Texas Health Harris Methodist Hospital</t>
  </si>
  <si>
    <t>acute pancreatitis, sepsis cardiac arrest</t>
  </si>
  <si>
    <t>Karnes County Residential Center</t>
  </si>
  <si>
    <t>in family center with son</t>
  </si>
  <si>
    <t xml:space="preserve">Karnes City </t>
  </si>
  <si>
    <t>Kidney failure, suspected overdose</t>
  </si>
  <si>
    <t>likely suicide</t>
  </si>
  <si>
    <t>COVID-19</t>
  </si>
  <si>
    <t>Paradise Valley Hospital</t>
  </si>
  <si>
    <t>National City</t>
  </si>
  <si>
    <t>COSTA RICA</t>
  </si>
  <si>
    <t>Stewart Detention Center</t>
  </si>
  <si>
    <t>Piedmont Columbus Regional Hospital</t>
  </si>
  <si>
    <t xml:space="preserve">Piedmont Columbus Regional Hospital </t>
  </si>
  <si>
    <t>SOUTH KOREA</t>
  </si>
  <si>
    <t>Mesa Verde ICE Processing Facility</t>
  </si>
  <si>
    <t>seen by psychologist day prior, history of SA</t>
  </si>
  <si>
    <t>Kendall Regional Hospital</t>
  </si>
  <si>
    <t>Tamiami</t>
  </si>
  <si>
    <t>Glades County Detention Center</t>
  </si>
  <si>
    <t>transferred 2x in June</t>
  </si>
  <si>
    <t>Etowah County Jail</t>
  </si>
  <si>
    <t>Oschner Louisiana State University (LSU) Health – Monroe</t>
  </si>
  <si>
    <t>septic shock from pseudomonas</t>
  </si>
  <si>
    <t>Centra Lynchburg General Hospital</t>
  </si>
  <si>
    <t>Lynchburg</t>
  </si>
  <si>
    <t>Immigration Centers of America – Farmville</t>
  </si>
  <si>
    <t>TAIWAN</t>
  </si>
  <si>
    <t>intracranial hemorrhage, cardiac arrest</t>
  </si>
  <si>
    <t xml:space="preserve">Miami	</t>
  </si>
  <si>
    <t>Joe Corley Processing Center</t>
  </si>
  <si>
    <t>Enter Stewart Detention Center on August 15, 2020, 15 days after his entry into ICE custody following his release from the Edgefield Federal Correction Institution in Edgefield, South Carolina, due to compassionate release on medical grounds due to chronic illnesses of lymphoma, gout, hyperlipidemia, hypertension and hypothyroidism</t>
  </si>
  <si>
    <t>Christus St. Frances Cabrini Hospital</t>
  </si>
  <si>
    <t>MARSHALL ISLANDS</t>
  </si>
  <si>
    <t>unknown</t>
  </si>
  <si>
    <t>Krome Detention Center</t>
  </si>
  <si>
    <t>Adams County Detention Center</t>
  </si>
  <si>
    <t>heart attack</t>
  </si>
  <si>
    <t>BAHAMAS</t>
  </si>
  <si>
    <t>https://www.nbcnews.com/politics/immigration/24-immigrants-have-died-ice-custody-during-trump-administration-n1015291</t>
  </si>
  <si>
    <t>Deaths</t>
  </si>
  <si>
    <t>Total</t>
  </si>
  <si>
    <t>Total Deaths</t>
  </si>
  <si>
    <t>Average Age</t>
  </si>
  <si>
    <t>Average Age (SD)</t>
  </si>
  <si>
    <t>SD</t>
  </si>
  <si>
    <t>COVID</t>
  </si>
  <si>
    <t>Total Detained</t>
  </si>
  <si>
    <t>Average Daily Population</t>
  </si>
  <si>
    <t>Average Length of Stay (days)</t>
  </si>
  <si>
    <t>Fiscal Year</t>
  </si>
  <si>
    <t>Average</t>
  </si>
  <si>
    <t>Age</t>
  </si>
  <si>
    <t>US (2018)</t>
  </si>
  <si>
    <t>US (2003)</t>
  </si>
  <si>
    <t>Median</t>
  </si>
  <si>
    <t>25th</t>
  </si>
  <si>
    <t xml:space="preserve">75th </t>
  </si>
  <si>
    <t>Other Deaths</t>
  </si>
  <si>
    <t>Suicide Rate per 100K</t>
  </si>
  <si>
    <t>Non-COVID Deaths</t>
  </si>
  <si>
    <t>COVID deaths</t>
  </si>
  <si>
    <t>COVID-19 deaths</t>
  </si>
  <si>
    <t>Suicide Percent</t>
  </si>
  <si>
    <t>Average LOS</t>
  </si>
  <si>
    <t>Death Rate per 100K/Year</t>
  </si>
  <si>
    <t xml:space="preserve">Suicide </t>
  </si>
  <si>
    <t>Bolded columns are udpated figures using ICE data, as Marshall project data was published in early Sep 2019; fiscal year ends Sep 30 2020</t>
  </si>
  <si>
    <t>Deaths Per Person Year</t>
  </si>
  <si>
    <t>Suicide Per Person Year</t>
  </si>
  <si>
    <t>Suicide Rate per 100,000 admissions</t>
  </si>
  <si>
    <r>
      <t xml:space="preserve">Deaths Per Person Year = (Deaths/ADP)*100
</t>
    </r>
    <r>
      <rPr>
        <b/>
        <sz val="10"/>
        <rFont val="Arial"/>
        <family val="2"/>
      </rPr>
      <t>NOT SURE IF I FULLY GET THIS CALC</t>
    </r>
  </si>
  <si>
    <t>Total Death Rate per 100,000 admissions</t>
  </si>
  <si>
    <r>
      <t xml:space="preserve">Suicide Per Person Year  = (Suicides/ADP)*100
</t>
    </r>
    <r>
      <rPr>
        <b/>
        <sz val="10"/>
        <rFont val="Arial"/>
        <family val="2"/>
      </rPr>
      <t>NOT SURE IF I FULLY GET THIS CALC</t>
    </r>
  </si>
  <si>
    <t xml:space="preserve">Admissions per year = 365/Average LOS x ADP
</t>
  </si>
  <si>
    <r>
      <t xml:space="preserve">Death Rate per 100,000 admissions = (death * 100K) / admissions per year
</t>
    </r>
    <r>
      <rPr>
        <b/>
        <sz val="10"/>
        <rFont val="Arial"/>
        <family val="2"/>
      </rPr>
      <t>I THINK WE CAN USE DETAINED POPULATION INSTEAD ADMISSIONS PER YEAR</t>
    </r>
  </si>
  <si>
    <r>
      <t xml:space="preserve">Suicide Rate per 100,000 admissions = (death * 100K) / admissions per year
</t>
    </r>
    <r>
      <rPr>
        <b/>
        <sz val="10"/>
        <rFont val="Arial"/>
        <family val="2"/>
      </rPr>
      <t>I THINK WE CAN USE DETAINED POPULATION INSTEAD ADMISSIONS PER YEAR</t>
    </r>
  </si>
  <si>
    <t>https://www.ncbi.nlm.nih.gov/pmc/articles/PMC4661656/pdf/ijerph-12-14414.pdf</t>
  </si>
  <si>
    <t>NEWS</t>
  </si>
  <si>
    <t>PRIOR PAPER</t>
  </si>
  <si>
    <t>SOURCES</t>
  </si>
  <si>
    <t>https://www.ice.gov/detainee-death-reporting</t>
  </si>
  <si>
    <t>METHODOLOGY REPLICATES GRANSKI ET AL. - https://www.ncbi.nlm.nih.gov/pmc/articles/PMC4661656/pdf/ijerph-12-14414.pdf</t>
  </si>
  <si>
    <t>Year</t>
  </si>
  <si>
    <t>Total Population</t>
  </si>
  <si>
    <t>Female</t>
  </si>
  <si>
    <t>Male</t>
  </si>
  <si>
    <t>Age SD</t>
  </si>
  <si>
    <t>Average Age  of Deaths</t>
  </si>
  <si>
    <t>https://www.nimh.nih.gov/health/statistics/suicide.shtml</t>
  </si>
  <si>
    <t>Non-COVID Death Rate per 100K-Admissions</t>
  </si>
  <si>
    <t>Suicide Rate per 100K-Admission</t>
  </si>
  <si>
    <t>Total Detained Population</t>
  </si>
  <si>
    <t>Suicide Rate per 100K Person-Years</t>
  </si>
  <si>
    <t>Suicide Rate per 100K Admissions</t>
  </si>
  <si>
    <t>Non-COVID Death Rate per 100K Person-Years</t>
  </si>
  <si>
    <t>Suicide Combined</t>
  </si>
  <si>
    <t>Deaths (excluding COVID-19)</t>
  </si>
  <si>
    <t>Death Rate per 100K Admissions</t>
  </si>
  <si>
    <t>Death Rate per 100K Persons-Year</t>
  </si>
  <si>
    <t>Suicide Rate per 100K Persons-Year</t>
  </si>
  <si>
    <t>Suicide Deaths (% non-COVID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</si>
</sst>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font>
      <sz val="10"/>
      <name val="Arial"/>
      <family val="2"/>
    </font>
    <font>
      <sz val="10"/>
      <name val="Arial"/>
      <family val="2"/>
    </font>
    <font>
      <sz val="22"/>
      <color rgb="FF000080"/>
      <name val="Times New Roman Bold"/>
      <family val="2"/>
    </font>
    <font>
      <sz val="12"/>
      <name val="Arial"/>
      <family val="2"/>
    </font>
    <font>
      <sz val="10"/>
      <name val="Arial Bold"/>
      <family val="2"/>
    </font>
    <font>
      <sz val="10"/>
      <name val="Arial"/>
      <family val="2"/>
    </font>
    <font>
      <sz val="10"/>
      <color rgb="FF0000FF"/>
      <name val="Arial"/>
      <family val="2"/>
    </font>
    <font>
      <u/>
      <sz val="10"/>
      <color theme="10"/>
      <name val="Arial"/>
      <family val="2"/>
    </font>
    <font>
      <b/>
      <sz val="10"/>
      <name val="Arial"/>
      <family val="2"/>
    </font>
    <font>
      <sz val="11"/>
      <name val="Arial"/>
      <family val="2"/>
    </font>
    <font>
      <sz val="11"/>
      <name val="Arial Bold"/>
      <family val="2"/>
    </font>
    <font>
      <sz val="11"/>
      <color rgb="FF0000FF"/>
      <name val="Arial"/>
      <family val="2"/>
    </font>
    <font>
      <i/>
      <sz val="11"/>
      <name val="Arial"/>
      <family val="2"/>
    </font>
    <font>
      <sz val="11"/>
      <name val="TimesNewRomanPSMT"/>
    </font>
    <font>
      <b/>
      <sz val="11"/>
      <name val="Arial"/>
      <family val="2"/>
    </font>
    <font>
      <sz val="10"/>
      <name val="Ariual"/>
    </font>
    <font>
      <sz val="11"/>
      <color rgb="FF24292E"/>
      <name val="Arial"/>
      <family val="2"/>
    </font>
    <font>
      <b/>
      <sz val="11"/>
      <color rgb="FF24292E"/>
      <name val="Arial"/>
      <family val="2"/>
    </font>
    <font>
      <b/>
      <sz val="12"/>
      <color rgb="FF000000"/>
      <name val="Calibri"/>
      <family val="2"/>
    </font>
    <font>
      <b/>
      <sz val="11"/>
      <color rgb="FF293340"/>
      <name val="Arial"/>
      <family val="2"/>
    </font>
    <font>
      <sz val="11"/>
      <color rgb="FF293340"/>
      <name val="Arial"/>
      <family val="2"/>
    </font>
  </fonts>
  <fills count="8">
    <fill>
      <patternFill patternType="none"/>
    </fill>
    <fill>
      <patternFill patternType="gray125"/>
    </fill>
    <fill>
      <patternFill patternType="solid">
        <fgColor rgb="FFCBCBCB"/>
      </patternFill>
    </fill>
    <fill>
      <patternFill patternType="solid">
        <fgColor rgb="FFCACACA"/>
      </patternFill>
    </fill>
    <fill>
      <patternFill patternType="solid">
        <fgColor rgb="FFFFFF00"/>
        <bgColor indexed="64"/>
      </patternFill>
    </fill>
    <fill>
      <patternFill patternType="solid">
        <fgColor rgb="FFFF0000"/>
        <bgColor indexed="64"/>
      </patternFill>
    </fill>
    <fill>
      <patternFill patternType="solid">
        <fgColor rgb="FF0070C0"/>
        <bgColor indexed="64"/>
      </patternFill>
    </fill>
    <fill>
      <patternFill patternType="solid">
        <fgColor theme="0" tint="-0.14999847407452621"/>
        <bgColor indexed="64"/>
      </patternFill>
    </fill>
  </fills>
  <borders count="87">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bottom/>
      <diagonal/>
    </border>
    <border>
      <left style="thin">
        <color auto="1"/>
      </left>
      <right style="thin">
        <color auto="1"/>
      </right>
      <top/>
      <bottom/>
      <diagonal/>
    </border>
    <border>
      <left style="medium">
        <color auto="1"/>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bottom style="medium">
        <color auto="1"/>
      </bottom>
      <diagonal/>
    </border>
    <border>
      <left style="medium">
        <color auto="1"/>
      </left>
      <right/>
      <top style="thin">
        <color auto="1"/>
      </top>
      <bottom/>
      <diagonal/>
    </border>
    <border>
      <left style="medium">
        <color auto="1"/>
      </left>
      <right/>
      <top style="medium">
        <color auto="1"/>
      </top>
      <bottom/>
      <diagonal/>
    </border>
    <border>
      <left style="thin">
        <color auto="1"/>
      </left>
      <right/>
      <top/>
      <bottom style="medium">
        <color auto="1"/>
      </bottom>
      <diagonal/>
    </border>
    <border>
      <left style="thin">
        <color auto="1"/>
      </left>
      <right style="thin">
        <color auto="1"/>
      </right>
      <top/>
      <bottom style="medium">
        <color auto="1"/>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343">
    <xf numFmtId="0" fontId="0" fillId="0" borderId="0" xfId="0"/>
    <xf numFmtId="0" fontId="2" fillId="0" borderId="0" xfId="0" applyNumberFormat="1" applyFont="1"/>
    <xf numFmtId="0" fontId="3" fillId="0" borderId="1" xfId="0" applyNumberFormat="1" applyFont="1" applyBorder="1"/>
    <xf numFmtId="0" fontId="0" fillId="0" borderId="1" xfId="0" applyNumberFormat="1" applyBorder="1"/>
    <xf numFmtId="0" fontId="0" fillId="2" borderId="2" xfId="0" applyNumberFormat="1" applyFill="1" applyBorder="1"/>
    <xf numFmtId="0" fontId="0" fillId="2" borderId="3" xfId="0" applyNumberFormat="1" applyFill="1" applyBorder="1"/>
    <xf numFmtId="0" fontId="0" fillId="2" borderId="4" xfId="0" applyNumberFormat="1" applyFill="1" applyBorder="1"/>
    <xf numFmtId="0" fontId="0" fillId="3" borderId="4" xfId="0" applyNumberFormat="1" applyFill="1" applyBorder="1"/>
    <xf numFmtId="0" fontId="4" fillId="2" borderId="5" xfId="0" applyNumberFormat="1" applyFont="1" applyFill="1" applyBorder="1"/>
    <xf numFmtId="0" fontId="0" fillId="2" borderId="6" xfId="0" applyNumberFormat="1" applyFill="1" applyBorder="1"/>
    <xf numFmtId="0" fontId="0" fillId="2" borderId="7" xfId="0" applyNumberFormat="1" applyFill="1" applyBorder="1"/>
    <xf numFmtId="0" fontId="0" fillId="2" borderId="8" xfId="0" applyNumberFormat="1" applyFill="1" applyBorder="1"/>
    <xf numFmtId="0" fontId="4" fillId="2" borderId="9" xfId="0" applyNumberFormat="1" applyFont="1" applyFill="1" applyBorder="1"/>
    <xf numFmtId="0" fontId="4" fillId="3" borderId="9" xfId="0" applyNumberFormat="1" applyFont="1" applyFill="1" applyBorder="1"/>
    <xf numFmtId="0" fontId="4" fillId="2" borderId="7" xfId="0" applyNumberFormat="1" applyFont="1" applyFill="1" applyBorder="1"/>
    <xf numFmtId="0" fontId="0" fillId="2" borderId="10" xfId="0" applyNumberFormat="1" applyFill="1" applyBorder="1"/>
    <xf numFmtId="0" fontId="0" fillId="2" borderId="11" xfId="0" applyNumberFormat="1" applyFill="1" applyBorder="1"/>
    <xf numFmtId="0" fontId="4" fillId="2" borderId="8" xfId="0" applyNumberFormat="1" applyFont="1" applyFill="1" applyBorder="1"/>
    <xf numFmtId="0" fontId="0" fillId="2" borderId="9" xfId="0" applyNumberFormat="1" applyFill="1" applyBorder="1"/>
    <xf numFmtId="0" fontId="0" fillId="3" borderId="9" xfId="0" applyNumberFormat="1" applyFill="1" applyBorder="1"/>
    <xf numFmtId="0" fontId="4" fillId="2" borderId="10" xfId="0" applyNumberFormat="1" applyFont="1" applyFill="1" applyBorder="1"/>
    <xf numFmtId="0" fontId="4" fillId="2" borderId="11" xfId="0" applyNumberFormat="1" applyFont="1" applyFill="1" applyBorder="1"/>
    <xf numFmtId="0" fontId="0" fillId="2" borderId="12" xfId="0" applyNumberFormat="1" applyFill="1" applyBorder="1"/>
    <xf numFmtId="0" fontId="0" fillId="2" borderId="13" xfId="0" applyNumberFormat="1" applyFill="1" applyBorder="1"/>
    <xf numFmtId="0" fontId="0" fillId="2" borderId="14" xfId="0" applyNumberFormat="1" applyFill="1" applyBorder="1"/>
    <xf numFmtId="0" fontId="0" fillId="3" borderId="14" xfId="0" applyNumberFormat="1" applyFill="1" applyBorder="1"/>
    <xf numFmtId="0" fontId="4" fillId="2" borderId="15" xfId="0" applyNumberFormat="1" applyFont="1" applyFill="1" applyBorder="1"/>
    <xf numFmtId="0" fontId="0" fillId="2" borderId="16" xfId="0" applyNumberFormat="1" applyFill="1" applyBorder="1"/>
    <xf numFmtId="0" fontId="0" fillId="0" borderId="17" xfId="0" applyNumberFormat="1" applyBorder="1"/>
    <xf numFmtId="0" fontId="0" fillId="0" borderId="8" xfId="0" applyNumberFormat="1" applyBorder="1"/>
    <xf numFmtId="0" fontId="0" fillId="0" borderId="7" xfId="0" applyNumberFormat="1" applyBorder="1"/>
    <xf numFmtId="0" fontId="0" fillId="0" borderId="9" xfId="0" applyNumberFormat="1" applyBorder="1"/>
    <xf numFmtId="0" fontId="5" fillId="0" borderId="7" xfId="0" applyNumberFormat="1" applyFont="1" applyBorder="1"/>
    <xf numFmtId="0" fontId="0" fillId="0" borderId="10" xfId="0" applyNumberFormat="1" applyBorder="1"/>
    <xf numFmtId="0" fontId="0" fillId="0" borderId="11" xfId="0" applyNumberFormat="1" applyBorder="1"/>
    <xf numFmtId="0" fontId="5" fillId="0" borderId="8" xfId="0" applyNumberFormat="1" applyFont="1" applyBorder="1"/>
    <xf numFmtId="1" fontId="6" fillId="0" borderId="17" xfId="0" applyNumberFormat="1" applyFont="1" applyBorder="1"/>
    <xf numFmtId="0" fontId="5" fillId="0" borderId="9" xfId="0" applyNumberFormat="1" applyFont="1" applyBorder="1"/>
    <xf numFmtId="0" fontId="5" fillId="0" borderId="10" xfId="0" applyNumberFormat="1" applyFont="1" applyBorder="1"/>
    <xf numFmtId="0" fontId="5" fillId="0" borderId="11" xfId="0" applyNumberFormat="1" applyFont="1" applyBorder="1"/>
    <xf numFmtId="0" fontId="0" fillId="0" borderId="18" xfId="0" applyNumberFormat="1" applyBorder="1"/>
    <xf numFmtId="0" fontId="0" fillId="0" borderId="13" xfId="0" applyNumberFormat="1" applyBorder="1"/>
    <xf numFmtId="0" fontId="0" fillId="0" borderId="12" xfId="0" applyNumberFormat="1" applyBorder="1"/>
    <xf numFmtId="0" fontId="0" fillId="0" borderId="14" xfId="0" applyNumberFormat="1" applyBorder="1"/>
    <xf numFmtId="0" fontId="5" fillId="0" borderId="12" xfId="0" applyNumberFormat="1" applyFont="1" applyBorder="1"/>
    <xf numFmtId="0" fontId="0" fillId="0" borderId="15" xfId="0" applyNumberFormat="1" applyBorder="1"/>
    <xf numFmtId="0" fontId="0" fillId="0" borderId="16"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5" fillId="0" borderId="21" xfId="0" applyNumberFormat="1" applyFont="1" applyBorder="1"/>
    <xf numFmtId="0" fontId="0" fillId="0" borderId="23" xfId="0" applyNumberFormat="1" applyBorder="1"/>
    <xf numFmtId="0" fontId="0" fillId="0" borderId="24" xfId="0" applyNumberFormat="1" applyBorder="1"/>
    <xf numFmtId="0" fontId="0" fillId="0" borderId="25" xfId="0" applyNumberFormat="1" applyBorder="1"/>
    <xf numFmtId="0" fontId="5" fillId="0" borderId="26" xfId="0" applyNumberFormat="1" applyFont="1" applyBorder="1"/>
    <xf numFmtId="0" fontId="0" fillId="0" borderId="27" xfId="0" applyNumberFormat="1" applyBorder="1"/>
    <xf numFmtId="0" fontId="0" fillId="0" borderId="28" xfId="0" applyNumberFormat="1" applyBorder="1"/>
    <xf numFmtId="0" fontId="5" fillId="0" borderId="27" xfId="0" applyNumberFormat="1" applyFont="1" applyBorder="1"/>
    <xf numFmtId="0" fontId="0" fillId="0" borderId="29" xfId="0" applyNumberFormat="1" applyBorder="1"/>
    <xf numFmtId="0" fontId="0" fillId="0" borderId="30" xfId="0" applyNumberFormat="1" applyBorder="1"/>
    <xf numFmtId="0" fontId="0" fillId="0" borderId="31" xfId="0" applyNumberFormat="1" applyBorder="1"/>
    <xf numFmtId="0" fontId="5" fillId="0" borderId="20" xfId="0" applyNumberFormat="1" applyFont="1" applyBorder="1"/>
    <xf numFmtId="0" fontId="0" fillId="0" borderId="32" xfId="0" applyNumberFormat="1" applyBorder="1"/>
    <xf numFmtId="0" fontId="0" fillId="0" borderId="26" xfId="0" applyNumberFormat="1" applyBorder="1"/>
    <xf numFmtId="0" fontId="5" fillId="0" borderId="30" xfId="0" applyNumberFormat="1" applyFont="1" applyBorder="1"/>
    <xf numFmtId="0" fontId="0" fillId="0" borderId="33" xfId="0" applyNumberFormat="1" applyBorder="1"/>
    <xf numFmtId="0" fontId="0" fillId="0" borderId="34" xfId="0" applyNumberFormat="1" applyBorder="1"/>
    <xf numFmtId="0" fontId="0" fillId="0" borderId="35" xfId="0" applyNumberFormat="1" applyBorder="1"/>
    <xf numFmtId="0" fontId="0" fillId="0" borderId="36" xfId="0" applyNumberFormat="1" applyBorder="1"/>
    <xf numFmtId="0" fontId="5" fillId="0" borderId="35" xfId="0" applyNumberFormat="1" applyFont="1" applyBorder="1"/>
    <xf numFmtId="0" fontId="0" fillId="0" borderId="37" xfId="0" applyNumberFormat="1" applyBorder="1"/>
    <xf numFmtId="0" fontId="5" fillId="0" borderId="38" xfId="0" applyNumberFormat="1" applyFont="1" applyBorder="1"/>
    <xf numFmtId="0" fontId="0" fillId="0" borderId="39" xfId="0" applyNumberFormat="1" applyBorder="1"/>
    <xf numFmtId="0" fontId="0" fillId="0" borderId="40" xfId="0" applyNumberFormat="1" applyBorder="1"/>
    <xf numFmtId="1" fontId="6" fillId="0" borderId="40" xfId="0" applyNumberFormat="1" applyFont="1" applyBorder="1"/>
    <xf numFmtId="0" fontId="0" fillId="0" borderId="41" xfId="0" applyNumberFormat="1" applyBorder="1"/>
    <xf numFmtId="0" fontId="0" fillId="0" borderId="43" xfId="0" applyNumberFormat="1" applyBorder="1"/>
    <xf numFmtId="0" fontId="0" fillId="0" borderId="44" xfId="0" applyNumberFormat="1" applyBorder="1"/>
    <xf numFmtId="0" fontId="5" fillId="0" borderId="43" xfId="0" applyNumberFormat="1" applyFont="1" applyBorder="1"/>
    <xf numFmtId="0" fontId="5" fillId="0" borderId="44" xfId="0" applyNumberFormat="1" applyFont="1" applyBorder="1"/>
    <xf numFmtId="1" fontId="6" fillId="0" borderId="43" xfId="0" applyNumberFormat="1" applyFont="1" applyBorder="1"/>
    <xf numFmtId="0" fontId="0" fillId="0" borderId="45" xfId="0" applyNumberFormat="1" applyBorder="1"/>
    <xf numFmtId="0" fontId="0" fillId="0" borderId="46" xfId="0" applyNumberFormat="1" applyBorder="1"/>
    <xf numFmtId="0" fontId="0" fillId="0" borderId="47" xfId="0" applyNumberFormat="1" applyBorder="1"/>
    <xf numFmtId="0" fontId="0" fillId="0" borderId="48" xfId="0" applyNumberFormat="1" applyBorder="1"/>
    <xf numFmtId="0" fontId="0" fillId="0" borderId="49" xfId="0" applyNumberFormat="1" applyBorder="1"/>
    <xf numFmtId="0" fontId="0" fillId="0" borderId="50" xfId="0" applyNumberFormat="1" applyBorder="1"/>
    <xf numFmtId="0" fontId="5" fillId="0" borderId="51" xfId="0" applyNumberFormat="1" applyFont="1" applyBorder="1"/>
    <xf numFmtId="0" fontId="0" fillId="0" borderId="52" xfId="0" applyNumberFormat="1" applyBorder="1"/>
    <xf numFmtId="0" fontId="0" fillId="0" borderId="53" xfId="0" applyNumberFormat="1" applyBorder="1"/>
    <xf numFmtId="0" fontId="0" fillId="0" borderId="54" xfId="0" applyNumberFormat="1" applyBorder="1"/>
    <xf numFmtId="0" fontId="0" fillId="0" borderId="55" xfId="0" applyNumberFormat="1" applyBorder="1"/>
    <xf numFmtId="0" fontId="5" fillId="0" borderId="56" xfId="0" applyNumberFormat="1" applyFont="1" applyBorder="1"/>
    <xf numFmtId="0" fontId="0" fillId="0" borderId="57" xfId="0" applyNumberFormat="1" applyBorder="1"/>
    <xf numFmtId="0" fontId="0" fillId="0" borderId="58" xfId="0" applyNumberFormat="1" applyBorder="1"/>
    <xf numFmtId="0" fontId="0" fillId="0" borderId="59" xfId="0" applyNumberFormat="1" applyBorder="1"/>
    <xf numFmtId="0" fontId="0" fillId="0" borderId="60" xfId="0" applyNumberFormat="1" applyBorder="1"/>
    <xf numFmtId="0" fontId="0" fillId="0" borderId="61" xfId="0" applyNumberFormat="1" applyBorder="1"/>
    <xf numFmtId="0" fontId="0" fillId="0" borderId="62" xfId="0" applyNumberFormat="1" applyBorder="1"/>
    <xf numFmtId="0" fontId="5" fillId="0" borderId="62" xfId="0" applyNumberFormat="1" applyFont="1" applyBorder="1"/>
    <xf numFmtId="0" fontId="0" fillId="0" borderId="63" xfId="0" applyNumberFormat="1" applyBorder="1"/>
    <xf numFmtId="0" fontId="0" fillId="0" borderId="64" xfId="0" applyNumberFormat="1" applyBorder="1"/>
    <xf numFmtId="0" fontId="0" fillId="0" borderId="65" xfId="0" applyNumberFormat="1" applyBorder="1"/>
    <xf numFmtId="0" fontId="5" fillId="0" borderId="16" xfId="0" applyNumberFormat="1" applyFont="1" applyBorder="1"/>
    <xf numFmtId="0" fontId="0" fillId="0" borderId="66" xfId="0" applyNumberFormat="1" applyBorder="1"/>
    <xf numFmtId="0" fontId="0" fillId="0" borderId="67" xfId="0" applyNumberFormat="1" applyBorder="1"/>
    <xf numFmtId="0" fontId="5" fillId="0" borderId="68" xfId="0" applyNumberFormat="1" applyFont="1" applyBorder="1"/>
    <xf numFmtId="0" fontId="0" fillId="0" borderId="38" xfId="0" applyNumberFormat="1" applyBorder="1"/>
    <xf numFmtId="0" fontId="0" fillId="0" borderId="69" xfId="0" applyNumberFormat="1" applyBorder="1"/>
    <xf numFmtId="0" fontId="0" fillId="0" borderId="70" xfId="0" applyNumberFormat="1" applyBorder="1"/>
    <xf numFmtId="0" fontId="0" fillId="0" borderId="71" xfId="0" applyNumberFormat="1" applyBorder="1"/>
    <xf numFmtId="0" fontId="0" fillId="0" borderId="72" xfId="0" applyNumberFormat="1" applyBorder="1"/>
    <xf numFmtId="0" fontId="5" fillId="0" borderId="73" xfId="0" applyNumberFormat="1" applyFont="1" applyBorder="1"/>
    <xf numFmtId="0" fontId="5" fillId="0" borderId="71" xfId="0" applyNumberFormat="1" applyFont="1" applyBorder="1"/>
    <xf numFmtId="0" fontId="0" fillId="0" borderId="74" xfId="0" applyNumberFormat="1" applyBorder="1"/>
    <xf numFmtId="0" fontId="5" fillId="0" borderId="75" xfId="0" applyNumberFormat="1" applyFont="1" applyBorder="1"/>
    <xf numFmtId="0" fontId="0" fillId="0" borderId="76" xfId="0" applyNumberFormat="1" applyBorder="1"/>
    <xf numFmtId="0" fontId="5" fillId="0" borderId="61" xfId="0" applyNumberFormat="1" applyFont="1" applyBorder="1"/>
    <xf numFmtId="0" fontId="5" fillId="0" borderId="24" xfId="0" applyNumberFormat="1" applyFont="1" applyBorder="1"/>
    <xf numFmtId="0" fontId="0" fillId="0" borderId="68" xfId="0" applyNumberFormat="1" applyBorder="1"/>
    <xf numFmtId="0" fontId="0" fillId="0" borderId="77" xfId="0" applyNumberFormat="1" applyBorder="1"/>
    <xf numFmtId="0" fontId="0" fillId="0" borderId="78" xfId="0" applyNumberFormat="1" applyBorder="1"/>
    <xf numFmtId="0" fontId="0" fillId="0" borderId="79" xfId="0" applyNumberFormat="1" applyBorder="1"/>
    <xf numFmtId="0" fontId="0" fillId="0" borderId="80" xfId="0" applyNumberFormat="1" applyBorder="1"/>
    <xf numFmtId="0" fontId="5" fillId="0" borderId="49" xfId="0" applyNumberFormat="1" applyFont="1" applyBorder="1"/>
    <xf numFmtId="0" fontId="5" fillId="0" borderId="15" xfId="0" applyNumberFormat="1" applyFont="1" applyBorder="1"/>
    <xf numFmtId="0" fontId="0" fillId="0" borderId="81" xfId="0" applyNumberFormat="1" applyBorder="1"/>
    <xf numFmtId="0" fontId="5" fillId="0" borderId="81" xfId="0" applyNumberFormat="1" applyFont="1" applyBorder="1"/>
    <xf numFmtId="0" fontId="0" fillId="0" borderId="3" xfId="0" applyNumberFormat="1" applyBorder="1"/>
    <xf numFmtId="0" fontId="0" fillId="0" borderId="4" xfId="0" applyNumberFormat="1" applyBorder="1"/>
    <xf numFmtId="0" fontId="5" fillId="0" borderId="2" xfId="0" applyNumberFormat="1" applyFont="1" applyBorder="1"/>
    <xf numFmtId="0" fontId="0" fillId="0" borderId="5" xfId="0" applyNumberFormat="1" applyBorder="1"/>
    <xf numFmtId="0" fontId="5" fillId="0" borderId="60" xfId="0" applyNumberFormat="1" applyFont="1" applyBorder="1"/>
    <xf numFmtId="0" fontId="5" fillId="0" borderId="63" xfId="0" applyNumberFormat="1" applyFont="1" applyBorder="1"/>
    <xf numFmtId="0" fontId="0" fillId="0" borderId="82" xfId="0" applyNumberFormat="1" applyBorder="1"/>
    <xf numFmtId="0" fontId="5" fillId="0" borderId="77" xfId="0" applyNumberFormat="1" applyFont="1" applyBorder="1"/>
    <xf numFmtId="0" fontId="0" fillId="0" borderId="43" xfId="0" applyBorder="1"/>
    <xf numFmtId="0" fontId="1" fillId="0" borderId="81" xfId="0" applyFont="1" applyBorder="1"/>
    <xf numFmtId="0" fontId="0" fillId="0" borderId="78" xfId="0" applyBorder="1"/>
    <xf numFmtId="0" fontId="0" fillId="0" borderId="79" xfId="0" applyBorder="1"/>
    <xf numFmtId="0" fontId="1" fillId="0" borderId="79" xfId="0" applyFont="1" applyBorder="1"/>
    <xf numFmtId="0" fontId="0" fillId="0" borderId="62" xfId="0" applyBorder="1"/>
    <xf numFmtId="0" fontId="0" fillId="0" borderId="44" xfId="0" applyBorder="1"/>
    <xf numFmtId="0" fontId="1" fillId="0" borderId="44" xfId="0" applyFont="1" applyBorder="1"/>
    <xf numFmtId="0" fontId="1" fillId="0" borderId="43" xfId="0" applyFont="1" applyBorder="1"/>
    <xf numFmtId="0" fontId="1" fillId="0" borderId="62" xfId="0" applyFont="1" applyBorder="1"/>
    <xf numFmtId="0" fontId="0" fillId="0" borderId="80" xfId="0" applyBorder="1"/>
    <xf numFmtId="0" fontId="1" fillId="0" borderId="66" xfId="0" applyFont="1" applyBorder="1"/>
    <xf numFmtId="0" fontId="0" fillId="0" borderId="76" xfId="0" applyBorder="1"/>
    <xf numFmtId="0" fontId="0" fillId="0" borderId="68" xfId="0" applyBorder="1"/>
    <xf numFmtId="0" fontId="1" fillId="0" borderId="68" xfId="0" applyFont="1" applyBorder="1"/>
    <xf numFmtId="0" fontId="0" fillId="0" borderId="66" xfId="0" applyBorder="1"/>
    <xf numFmtId="0" fontId="0" fillId="0" borderId="81" xfId="0" applyBorder="1"/>
    <xf numFmtId="0" fontId="0" fillId="0" borderId="82" xfId="0" applyBorder="1"/>
    <xf numFmtId="0" fontId="0" fillId="0" borderId="42" xfId="0" applyBorder="1"/>
    <xf numFmtId="0" fontId="0" fillId="0" borderId="40" xfId="0" applyBorder="1"/>
    <xf numFmtId="0" fontId="1" fillId="0" borderId="40" xfId="0" applyFont="1" applyBorder="1"/>
    <xf numFmtId="0" fontId="0" fillId="0" borderId="41" xfId="0" applyBorder="1"/>
    <xf numFmtId="0" fontId="1" fillId="0" borderId="76" xfId="0" applyFont="1" applyBorder="1"/>
    <xf numFmtId="0" fontId="1" fillId="0" borderId="78" xfId="0" applyFont="1" applyBorder="1"/>
    <xf numFmtId="0" fontId="0" fillId="0" borderId="83" xfId="0" applyBorder="1"/>
    <xf numFmtId="0" fontId="0" fillId="0" borderId="84" xfId="0" applyBorder="1"/>
    <xf numFmtId="0" fontId="1" fillId="0" borderId="84" xfId="0" applyFont="1" applyBorder="1"/>
    <xf numFmtId="0" fontId="7" fillId="0" borderId="0" xfId="2"/>
    <xf numFmtId="0" fontId="8" fillId="0" borderId="0" xfId="0" applyFont="1"/>
    <xf numFmtId="0" fontId="9" fillId="2" borderId="7" xfId="0" applyNumberFormat="1" applyFont="1" applyFill="1" applyBorder="1"/>
    <xf numFmtId="0" fontId="10" fillId="2" borderId="7" xfId="0" applyNumberFormat="1" applyFont="1" applyFill="1" applyBorder="1"/>
    <xf numFmtId="0" fontId="10" fillId="2" borderId="9" xfId="0" applyNumberFormat="1" applyFont="1" applyFill="1" applyBorder="1"/>
    <xf numFmtId="0" fontId="10" fillId="3" borderId="9" xfId="0" applyNumberFormat="1" applyFont="1" applyFill="1" applyBorder="1"/>
    <xf numFmtId="0" fontId="10" fillId="3" borderId="44" xfId="0" applyNumberFormat="1" applyFont="1" applyFill="1" applyBorder="1"/>
    <xf numFmtId="0" fontId="10" fillId="2" borderId="44" xfId="0" applyNumberFormat="1" applyFont="1" applyFill="1" applyBorder="1"/>
    <xf numFmtId="0" fontId="10" fillId="2" borderId="5" xfId="0" applyNumberFormat="1" applyFont="1" applyFill="1" applyBorder="1"/>
    <xf numFmtId="0" fontId="10" fillId="2" borderId="11" xfId="0" applyNumberFormat="1" applyFont="1" applyFill="1" applyBorder="1"/>
    <xf numFmtId="0" fontId="9" fillId="0" borderId="0" xfId="0" applyFont="1"/>
    <xf numFmtId="1" fontId="11" fillId="0" borderId="17" xfId="0" applyNumberFormat="1" applyFont="1" applyBorder="1"/>
    <xf numFmtId="0" fontId="9" fillId="0" borderId="7" xfId="0" applyFont="1" applyBorder="1"/>
    <xf numFmtId="0" fontId="9" fillId="0" borderId="9" xfId="0" applyFont="1" applyBorder="1"/>
    <xf numFmtId="14" fontId="9" fillId="0" borderId="9" xfId="0" applyNumberFormat="1" applyFont="1" applyBorder="1"/>
    <xf numFmtId="0" fontId="9" fillId="0" borderId="44" xfId="0" applyNumberFormat="1" applyFont="1" applyBorder="1"/>
    <xf numFmtId="0" fontId="9" fillId="0" borderId="10" xfId="0" applyFont="1" applyBorder="1"/>
    <xf numFmtId="0" fontId="9" fillId="4" borderId="0" xfId="0" applyFont="1" applyFill="1"/>
    <xf numFmtId="0" fontId="9" fillId="0" borderId="44" xfId="0" applyFont="1" applyBorder="1"/>
    <xf numFmtId="0" fontId="9" fillId="4" borderId="0" xfId="0" applyNumberFormat="1" applyFont="1" applyFill="1" applyBorder="1"/>
    <xf numFmtId="0" fontId="9" fillId="5" borderId="0" xfId="0" applyFont="1" applyFill="1"/>
    <xf numFmtId="0" fontId="9" fillId="4" borderId="44" xfId="0" applyNumberFormat="1" applyFont="1" applyFill="1" applyBorder="1"/>
    <xf numFmtId="0" fontId="9" fillId="0" borderId="85" xfId="0" applyFont="1" applyBorder="1"/>
    <xf numFmtId="1" fontId="11" fillId="0" borderId="40" xfId="0" applyNumberFormat="1" applyFont="1" applyBorder="1"/>
    <xf numFmtId="0" fontId="9" fillId="0" borderId="8" xfId="0" applyFont="1" applyBorder="1"/>
    <xf numFmtId="1" fontId="11" fillId="0" borderId="43" xfId="0" applyNumberFormat="1" applyFont="1" applyBorder="1"/>
    <xf numFmtId="0" fontId="9" fillId="0" borderId="85" xfId="0" applyNumberFormat="1" applyFont="1" applyBorder="1"/>
    <xf numFmtId="0" fontId="9" fillId="4" borderId="44" xfId="0" applyFont="1" applyFill="1" applyBorder="1"/>
    <xf numFmtId="0" fontId="9" fillId="0" borderId="68" xfId="0" applyFont="1" applyBorder="1"/>
    <xf numFmtId="0" fontId="9" fillId="0" borderId="62" xfId="0" applyFont="1" applyBorder="1"/>
    <xf numFmtId="14" fontId="9" fillId="0" borderId="44" xfId="0" applyNumberFormat="1" applyFont="1" applyBorder="1"/>
    <xf numFmtId="0" fontId="9" fillId="0" borderId="0" xfId="0" applyNumberFormat="1" applyFont="1" applyBorder="1"/>
    <xf numFmtId="0" fontId="9" fillId="5" borderId="44" xfId="0" applyFont="1" applyFill="1" applyBorder="1"/>
    <xf numFmtId="0" fontId="9" fillId="0" borderId="79" xfId="0" applyNumberFormat="1" applyFont="1" applyBorder="1"/>
    <xf numFmtId="0" fontId="9" fillId="0" borderId="68" xfId="0" applyNumberFormat="1" applyFont="1" applyBorder="1"/>
    <xf numFmtId="0" fontId="9" fillId="0" borderId="40" xfId="0" applyFont="1" applyBorder="1"/>
    <xf numFmtId="0" fontId="9" fillId="0" borderId="62" xfId="0" applyNumberFormat="1" applyFont="1" applyBorder="1"/>
    <xf numFmtId="0" fontId="9" fillId="5" borderId="44" xfId="0" applyNumberFormat="1" applyFont="1" applyFill="1" applyBorder="1"/>
    <xf numFmtId="0" fontId="9" fillId="0" borderId="44" xfId="0" applyNumberFormat="1" applyFont="1" applyFill="1" applyBorder="1"/>
    <xf numFmtId="14" fontId="9" fillId="0" borderId="0" xfId="0" applyNumberFormat="1" applyFont="1"/>
    <xf numFmtId="0" fontId="9" fillId="4" borderId="0" xfId="0" applyFont="1" applyFill="1" applyBorder="1"/>
    <xf numFmtId="0" fontId="9" fillId="5" borderId="0" xfId="0" applyFont="1" applyFill="1" applyBorder="1"/>
    <xf numFmtId="15" fontId="9" fillId="0" borderId="44" xfId="0" applyNumberFormat="1" applyFont="1" applyBorder="1"/>
    <xf numFmtId="0" fontId="12" fillId="0" borderId="0" xfId="0" applyFont="1"/>
    <xf numFmtId="0" fontId="9" fillId="0" borderId="0" xfId="0" applyNumberFormat="1" applyFont="1" applyFill="1" applyBorder="1"/>
    <xf numFmtId="0" fontId="9" fillId="0" borderId="0" xfId="0" applyFont="1" applyAlignment="1">
      <alignment wrapText="1"/>
    </xf>
    <xf numFmtId="0" fontId="13" fillId="4" borderId="0" xfId="0" applyFont="1" applyFill="1"/>
    <xf numFmtId="0" fontId="13" fillId="0" borderId="0" xfId="0" applyFont="1"/>
    <xf numFmtId="0" fontId="9" fillId="0" borderId="0" xfId="0" applyFont="1" applyAlignment="1"/>
    <xf numFmtId="0" fontId="12" fillId="5" borderId="0" xfId="0" applyFont="1" applyFill="1"/>
    <xf numFmtId="0" fontId="9" fillId="6" borderId="0" xfId="0" applyFont="1" applyFill="1"/>
    <xf numFmtId="15" fontId="9" fillId="0" borderId="0" xfId="0" applyNumberFormat="1" applyFont="1"/>
    <xf numFmtId="1" fontId="9" fillId="0" borderId="44" xfId="0" applyNumberFormat="1" applyFont="1" applyBorder="1"/>
    <xf numFmtId="1" fontId="11" fillId="7" borderId="43" xfId="0" applyNumberFormat="1" applyFont="1" applyFill="1" applyBorder="1"/>
    <xf numFmtId="0" fontId="9" fillId="7" borderId="62" xfId="0" applyFont="1" applyFill="1" applyBorder="1"/>
    <xf numFmtId="0" fontId="9" fillId="7" borderId="44" xfId="0" applyFont="1" applyFill="1" applyBorder="1"/>
    <xf numFmtId="14" fontId="9" fillId="7" borderId="44" xfId="0" applyNumberFormat="1" applyFont="1" applyFill="1" applyBorder="1"/>
    <xf numFmtId="0" fontId="9" fillId="7" borderId="44" xfId="0" applyNumberFormat="1" applyFont="1" applyFill="1" applyBorder="1"/>
    <xf numFmtId="0" fontId="9" fillId="7" borderId="85" xfId="0" applyFont="1" applyFill="1" applyBorder="1"/>
    <xf numFmtId="0" fontId="9" fillId="7" borderId="0" xfId="0" applyFont="1" applyFill="1"/>
    <xf numFmtId="0" fontId="0" fillId="7" borderId="0" xfId="0" applyFill="1"/>
    <xf numFmtId="14" fontId="9" fillId="0" borderId="0" xfId="0" applyNumberFormat="1" applyFont="1" applyAlignment="1">
      <alignment horizontal="left"/>
    </xf>
    <xf numFmtId="14" fontId="9" fillId="0" borderId="44" xfId="0" applyNumberFormat="1" applyFont="1" applyBorder="1" applyAlignment="1">
      <alignment horizontal="left"/>
    </xf>
    <xf numFmtId="0" fontId="14" fillId="0" borderId="85" xfId="0" applyFont="1" applyFill="1" applyBorder="1"/>
    <xf numFmtId="1" fontId="8" fillId="0" borderId="0" xfId="0" applyNumberFormat="1" applyFont="1"/>
    <xf numFmtId="164" fontId="8" fillId="0" borderId="0" xfId="0" applyNumberFormat="1" applyFont="1"/>
    <xf numFmtId="164" fontId="9" fillId="7" borderId="44" xfId="0" applyNumberFormat="1" applyFont="1" applyFill="1" applyBorder="1"/>
    <xf numFmtId="164" fontId="0" fillId="0" borderId="0" xfId="0" applyNumberFormat="1"/>
    <xf numFmtId="1" fontId="11" fillId="7" borderId="0" xfId="0" applyNumberFormat="1" applyFont="1" applyFill="1" applyBorder="1"/>
    <xf numFmtId="0" fontId="9" fillId="7" borderId="0" xfId="0" applyFont="1" applyFill="1" applyBorder="1"/>
    <xf numFmtId="14" fontId="9" fillId="7" borderId="0" xfId="0" applyNumberFormat="1" applyFont="1" applyFill="1" applyBorder="1"/>
    <xf numFmtId="164" fontId="9" fillId="7" borderId="0" xfId="0" applyNumberFormat="1" applyFont="1" applyFill="1" applyBorder="1"/>
    <xf numFmtId="0" fontId="9" fillId="7" borderId="0" xfId="0" applyNumberFormat="1" applyFont="1" applyFill="1" applyBorder="1"/>
    <xf numFmtId="0" fontId="14" fillId="0" borderId="0" xfId="0" applyFont="1" applyFill="1" applyBorder="1"/>
    <xf numFmtId="9" fontId="0" fillId="0" borderId="0" xfId="1" applyFont="1"/>
    <xf numFmtId="2" fontId="0" fillId="0" borderId="0" xfId="0" applyNumberFormat="1" applyAlignment="1">
      <alignment horizontal="right"/>
    </xf>
    <xf numFmtId="0" fontId="15" fillId="0" borderId="0" xfId="0" applyFont="1" applyAlignment="1">
      <alignment wrapText="1"/>
    </xf>
    <xf numFmtId="0" fontId="15" fillId="0" borderId="0" xfId="0" applyFont="1"/>
    <xf numFmtId="1" fontId="9" fillId="0" borderId="0" xfId="0" applyNumberFormat="1" applyFont="1"/>
    <xf numFmtId="2" fontId="0" fillId="0" borderId="0" xfId="0" applyNumberFormat="1"/>
    <xf numFmtId="2" fontId="0" fillId="7" borderId="0" xfId="0" applyNumberFormat="1" applyFill="1"/>
    <xf numFmtId="0" fontId="0" fillId="0" borderId="0" xfId="0" applyAlignment="1">
      <alignment horizontal="right" vertical="center"/>
    </xf>
    <xf numFmtId="0" fontId="0" fillId="0" borderId="86" xfId="0" applyBorder="1"/>
    <xf numFmtId="0" fontId="0" fillId="0" borderId="86" xfId="0" applyBorder="1" applyAlignment="1">
      <alignment horizontal="right" vertical="center"/>
    </xf>
    <xf numFmtId="3" fontId="0" fillId="0" borderId="86" xfId="0" applyNumberFormat="1" applyBorder="1"/>
    <xf numFmtId="2" fontId="0" fillId="0" borderId="86" xfId="0" applyNumberFormat="1" applyBorder="1" applyAlignment="1">
      <alignment horizontal="right" vertical="center"/>
    </xf>
    <xf numFmtId="1" fontId="0" fillId="0" borderId="86" xfId="0" applyNumberFormat="1" applyBorder="1" applyAlignment="1">
      <alignment horizontal="right"/>
    </xf>
    <xf numFmtId="0" fontId="8" fillId="0" borderId="86" xfId="0" applyFont="1" applyBorder="1" applyAlignment="1">
      <alignment horizontal="right" vertical="center"/>
    </xf>
    <xf numFmtId="3" fontId="8" fillId="0" borderId="86" xfId="0" applyNumberFormat="1" applyFont="1" applyBorder="1"/>
    <xf numFmtId="2" fontId="8" fillId="0" borderId="86" xfId="0" applyNumberFormat="1" applyFont="1" applyBorder="1" applyAlignment="1">
      <alignment horizontal="right" vertical="center"/>
    </xf>
    <xf numFmtId="1" fontId="8" fillId="0" borderId="86" xfId="0" applyNumberFormat="1" applyFont="1" applyBorder="1" applyAlignment="1">
      <alignment horizontal="right"/>
    </xf>
    <xf numFmtId="0" fontId="0" fillId="0" borderId="86" xfId="0" applyFill="1" applyBorder="1"/>
    <xf numFmtId="1" fontId="11" fillId="0" borderId="0" xfId="0" applyNumberFormat="1" applyFont="1" applyBorder="1"/>
    <xf numFmtId="0" fontId="9" fillId="0" borderId="0" xfId="0" applyFont="1" applyBorder="1"/>
    <xf numFmtId="14" fontId="9" fillId="0" borderId="0" xfId="0" applyNumberFormat="1" applyFont="1" applyBorder="1"/>
    <xf numFmtId="1" fontId="9" fillId="0" borderId="0" xfId="0" applyNumberFormat="1" applyFont="1" applyBorder="1"/>
    <xf numFmtId="0" fontId="9" fillId="5" borderId="0" xfId="0" applyNumberFormat="1" applyFont="1" applyFill="1" applyBorder="1"/>
    <xf numFmtId="0" fontId="0" fillId="0" borderId="0" xfId="0" applyBorder="1"/>
    <xf numFmtId="0" fontId="8" fillId="0" borderId="0" xfId="0" applyFont="1" applyBorder="1"/>
    <xf numFmtId="164" fontId="8" fillId="0" borderId="0" xfId="0" applyNumberFormat="1" applyFont="1" applyBorder="1"/>
    <xf numFmtId="1" fontId="8" fillId="0" borderId="0" xfId="0" applyNumberFormat="1" applyFont="1" applyBorder="1"/>
    <xf numFmtId="0" fontId="0" fillId="0" borderId="86" xfId="0" applyFill="1" applyBorder="1" applyAlignment="1">
      <alignment horizontal="right" vertical="center"/>
    </xf>
    <xf numFmtId="164" fontId="0" fillId="0" borderId="86" xfId="0" applyNumberFormat="1" applyFill="1" applyBorder="1"/>
    <xf numFmtId="0" fontId="0" fillId="0" borderId="86" xfId="0" applyFill="1" applyBorder="1" applyAlignment="1">
      <alignment vertical="center"/>
    </xf>
    <xf numFmtId="164" fontId="0" fillId="4" borderId="86" xfId="0" applyNumberFormat="1" applyFill="1" applyBorder="1"/>
    <xf numFmtId="0" fontId="14" fillId="0" borderId="0" xfId="0" applyFont="1" applyAlignment="1"/>
    <xf numFmtId="0" fontId="16" fillId="0" borderId="0" xfId="0" applyFont="1"/>
    <xf numFmtId="0" fontId="16" fillId="0" borderId="0" xfId="0" applyFont="1" applyAlignment="1">
      <alignment horizontal="center" vertical="center" wrapText="1"/>
    </xf>
    <xf numFmtId="3" fontId="16" fillId="0" borderId="0" xfId="0" applyNumberFormat="1" applyFont="1"/>
    <xf numFmtId="0" fontId="9" fillId="2" borderId="7" xfId="0" applyNumberFormat="1" applyFont="1" applyFill="1" applyBorder="1" applyAlignment="1">
      <alignment wrapText="1"/>
    </xf>
    <xf numFmtId="0" fontId="10" fillId="2" borderId="7" xfId="0" applyNumberFormat="1" applyFont="1" applyFill="1" applyBorder="1" applyAlignment="1">
      <alignment wrapText="1"/>
    </xf>
    <xf numFmtId="0" fontId="10" fillId="2" borderId="9" xfId="0" applyNumberFormat="1" applyFont="1" applyFill="1" applyBorder="1" applyAlignment="1">
      <alignment wrapText="1"/>
    </xf>
    <xf numFmtId="0" fontId="10" fillId="3" borderId="9" xfId="0" applyNumberFormat="1" applyFont="1" applyFill="1" applyBorder="1" applyAlignment="1">
      <alignment wrapText="1"/>
    </xf>
    <xf numFmtId="0" fontId="10" fillId="3" borderId="44" xfId="0" applyNumberFormat="1" applyFont="1" applyFill="1" applyBorder="1" applyAlignment="1">
      <alignment wrapText="1"/>
    </xf>
    <xf numFmtId="0" fontId="10" fillId="2" borderId="44" xfId="0" applyNumberFormat="1" applyFont="1" applyFill="1" applyBorder="1" applyAlignment="1">
      <alignment wrapText="1"/>
    </xf>
    <xf numFmtId="0" fontId="10" fillId="2" borderId="5" xfId="0" applyNumberFormat="1" applyFont="1" applyFill="1" applyBorder="1" applyAlignment="1">
      <alignment wrapText="1"/>
    </xf>
    <xf numFmtId="0" fontId="10" fillId="2" borderId="11" xfId="0" applyNumberFormat="1" applyFont="1" applyFill="1" applyBorder="1" applyAlignment="1">
      <alignment wrapText="1"/>
    </xf>
    <xf numFmtId="0" fontId="0" fillId="0" borderId="0" xfId="0" applyAlignment="1">
      <alignment wrapText="1"/>
    </xf>
    <xf numFmtId="164" fontId="0" fillId="0" borderId="0" xfId="0" applyNumberFormat="1" applyAlignment="1">
      <alignment wrapText="1"/>
    </xf>
    <xf numFmtId="0" fontId="8" fillId="0" borderId="0" xfId="0" applyFont="1" applyAlignment="1">
      <alignment wrapText="1"/>
    </xf>
    <xf numFmtId="2" fontId="8" fillId="0" borderId="0" xfId="0" applyNumberFormat="1" applyFont="1"/>
    <xf numFmtId="3" fontId="9" fillId="0" borderId="0" xfId="0" applyNumberFormat="1" applyFont="1"/>
    <xf numFmtId="0" fontId="17" fillId="0" borderId="0" xfId="0" applyFont="1"/>
    <xf numFmtId="3" fontId="17" fillId="0" borderId="0" xfId="0" applyNumberFormat="1" applyFont="1"/>
    <xf numFmtId="0" fontId="14" fillId="0" borderId="0" xfId="0" applyFont="1"/>
    <xf numFmtId="3" fontId="14" fillId="0" borderId="0" xfId="0" applyNumberFormat="1" applyFont="1"/>
    <xf numFmtId="165" fontId="0" fillId="0" borderId="0" xfId="0" applyNumberFormat="1"/>
    <xf numFmtId="166" fontId="0" fillId="0" borderId="0" xfId="0" applyNumberFormat="1"/>
    <xf numFmtId="1" fontId="0" fillId="0" borderId="0" xfId="0" applyNumberFormat="1"/>
    <xf numFmtId="0" fontId="9" fillId="2" borderId="7" xfId="0" applyNumberFormat="1" applyFont="1" applyFill="1" applyBorder="1" applyAlignment="1">
      <alignment vertical="top" wrapText="1"/>
    </xf>
    <xf numFmtId="0" fontId="10" fillId="2" borderId="7" xfId="0" applyNumberFormat="1" applyFont="1" applyFill="1" applyBorder="1" applyAlignment="1">
      <alignment vertical="top" wrapText="1"/>
    </xf>
    <xf numFmtId="0" fontId="10" fillId="2" borderId="9" xfId="0" applyNumberFormat="1" applyFont="1" applyFill="1" applyBorder="1" applyAlignment="1">
      <alignment vertical="top" wrapText="1"/>
    </xf>
    <xf numFmtId="0" fontId="10" fillId="3" borderId="9" xfId="0" applyNumberFormat="1" applyFont="1" applyFill="1" applyBorder="1" applyAlignment="1">
      <alignment vertical="top" wrapText="1"/>
    </xf>
    <xf numFmtId="0" fontId="10" fillId="3" borderId="44" xfId="0" applyNumberFormat="1" applyFont="1" applyFill="1" applyBorder="1" applyAlignment="1">
      <alignment vertical="top" wrapText="1"/>
    </xf>
    <xf numFmtId="0" fontId="10" fillId="2" borderId="44" xfId="0" applyNumberFormat="1" applyFont="1" applyFill="1" applyBorder="1" applyAlignment="1">
      <alignment vertical="top" wrapText="1"/>
    </xf>
    <xf numFmtId="0" fontId="10" fillId="2" borderId="5" xfId="0" applyNumberFormat="1" applyFont="1" applyFill="1" applyBorder="1" applyAlignment="1">
      <alignment vertical="top" wrapText="1"/>
    </xf>
    <xf numFmtId="0" fontId="10" fillId="2" borderId="11" xfId="0" applyNumberFormat="1" applyFont="1" applyFill="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3" fontId="16" fillId="0" borderId="0" xfId="0" applyNumberFormat="1" applyFont="1" applyAlignment="1">
      <alignment vertical="top" wrapText="1"/>
    </xf>
    <xf numFmtId="0" fontId="9" fillId="0" borderId="0" xfId="0" applyFont="1" applyBorder="1" applyAlignment="1"/>
    <xf numFmtId="0" fontId="14" fillId="0" borderId="44" xfId="0" applyNumberFormat="1" applyFont="1" applyBorder="1"/>
    <xf numFmtId="14" fontId="9" fillId="0" borderId="0" xfId="0" applyNumberFormat="1" applyFont="1" applyBorder="1" applyAlignment="1">
      <alignment horizontal="left"/>
    </xf>
    <xf numFmtId="0" fontId="13" fillId="0" borderId="0" xfId="0" applyFont="1" applyBorder="1"/>
    <xf numFmtId="0" fontId="0" fillId="7" borderId="0" xfId="0" applyFill="1" applyBorder="1"/>
    <xf numFmtId="0" fontId="0" fillId="0" borderId="0" xfId="0" applyBorder="1" applyAlignment="1">
      <alignment horizontal="right" vertical="center"/>
    </xf>
    <xf numFmtId="1" fontId="8" fillId="0" borderId="0" xfId="0" applyNumberFormat="1" applyFont="1" applyBorder="1" applyAlignment="1">
      <alignment horizontal="right"/>
    </xf>
    <xf numFmtId="0" fontId="0" fillId="0" borderId="0" xfId="0" applyFill="1" applyBorder="1"/>
    <xf numFmtId="0" fontId="0" fillId="0" borderId="79" xfId="0" applyFill="1" applyBorder="1" applyAlignment="1">
      <alignment horizontal="right" vertical="center"/>
    </xf>
    <xf numFmtId="0" fontId="0" fillId="0" borderId="79"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vertical="center"/>
    </xf>
    <xf numFmtId="166" fontId="0" fillId="0" borderId="86" xfId="0" applyNumberFormat="1" applyFill="1" applyBorder="1"/>
    <xf numFmtId="166" fontId="0" fillId="0" borderId="79" xfId="0" applyNumberFormat="1" applyFill="1" applyBorder="1"/>
    <xf numFmtId="0" fontId="0" fillId="4" borderId="0" xfId="0" applyFill="1" applyAlignment="1">
      <alignment vertical="top" wrapText="1"/>
    </xf>
    <xf numFmtId="0" fontId="18" fillId="0" borderId="0" xfId="0" applyFont="1"/>
    <xf numFmtId="0" fontId="8" fillId="0" borderId="0" xfId="0" applyFont="1" applyAlignment="1"/>
    <xf numFmtId="2" fontId="8" fillId="0" borderId="0" xfId="0" applyNumberFormat="1" applyFont="1" applyAlignment="1">
      <alignment horizontal="right"/>
    </xf>
    <xf numFmtId="0" fontId="19" fillId="0" borderId="0" xfId="0" applyFont="1"/>
    <xf numFmtId="0" fontId="20" fillId="0" borderId="0" xfId="0" applyFont="1"/>
    <xf numFmtId="0" fontId="0" fillId="0" borderId="86" xfId="0" applyBorder="1" applyAlignment="1">
      <alignment wrapText="1"/>
    </xf>
    <xf numFmtId="1" fontId="8" fillId="0" borderId="0" xfId="0" applyNumberFormat="1" applyFont="1" applyAlignment="1">
      <alignment horizontal="right"/>
    </xf>
    <xf numFmtId="3" fontId="0" fillId="4" borderId="86" xfId="0" applyNumberFormat="1" applyFill="1" applyBorder="1" applyAlignment="1">
      <alignment horizontal="center"/>
    </xf>
    <xf numFmtId="0" fontId="0" fillId="4" borderId="86" xfId="0" applyFill="1" applyBorder="1" applyAlignment="1">
      <alignment horizontal="center"/>
    </xf>
    <xf numFmtId="164" fontId="0" fillId="4" borderId="86" xfId="0" applyNumberFormat="1" applyFill="1" applyBorder="1" applyAlignment="1">
      <alignment horizontal="center" wrapText="1"/>
    </xf>
    <xf numFmtId="1" fontId="0" fillId="4" borderId="86" xfId="0" applyNumberFormat="1" applyFill="1" applyBorder="1" applyAlignment="1">
      <alignment horizontal="center" wrapText="1"/>
    </xf>
    <xf numFmtId="0" fontId="0" fillId="0" borderId="86" xfId="0" applyBorder="1" applyAlignment="1">
      <alignment horizontal="center" wrapText="1"/>
    </xf>
    <xf numFmtId="0" fontId="8" fillId="0" borderId="86" xfId="0" applyFont="1" applyBorder="1" applyAlignment="1">
      <alignment horizontal="center"/>
    </xf>
    <xf numFmtId="3" fontId="0" fillId="0" borderId="86" xfId="0" applyNumberFormat="1" applyBorder="1" applyAlignment="1">
      <alignment horizontal="center"/>
    </xf>
    <xf numFmtId="0" fontId="0" fillId="0" borderId="86" xfId="0" applyBorder="1" applyAlignment="1">
      <alignment horizontal="center"/>
    </xf>
    <xf numFmtId="164" fontId="0" fillId="0" borderId="86" xfId="0" applyNumberFormat="1" applyBorder="1" applyAlignment="1">
      <alignment horizontal="center" wrapText="1"/>
    </xf>
    <xf numFmtId="1" fontId="0" fillId="0" borderId="86" xfId="0" applyNumberFormat="1" applyBorder="1" applyAlignment="1">
      <alignment horizontal="center" wrapText="1"/>
    </xf>
    <xf numFmtId="0" fontId="8" fillId="4" borderId="86" xfId="0" applyFont="1" applyFill="1" applyBorder="1" applyAlignment="1">
      <alignment horizontal="center"/>
    </xf>
    <xf numFmtId="2" fontId="0" fillId="0" borderId="86" xfId="0" applyNumberFormat="1" applyBorder="1" applyAlignment="1">
      <alignment horizontal="center"/>
    </xf>
    <xf numFmtId="2" fontId="0" fillId="4" borderId="86" xfId="0" applyNumberFormat="1" applyFill="1" applyBorder="1" applyAlignment="1">
      <alignment horizontal="center"/>
    </xf>
    <xf numFmtId="1" fontId="0" fillId="0" borderId="86" xfId="0" applyNumberFormat="1" applyFill="1" applyBorder="1"/>
    <xf numFmtId="1" fontId="20" fillId="0" borderId="0" xfId="0" applyNumberFormat="1" applyFont="1"/>
    <xf numFmtId="1" fontId="0" fillId="0" borderId="86" xfId="0" applyNumberFormat="1" applyFill="1" applyBorder="1" applyAlignment="1">
      <alignment vertical="center"/>
    </xf>
    <xf numFmtId="0" fontId="0" fillId="4"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 No. of Deaths and Suicide</a:t>
            </a:r>
            <a:r>
              <a:rPr lang="en-US" sz="1000" baseline="0"/>
              <a:t> Deaths in ICE Detention (2003-2020)</a:t>
            </a:r>
            <a:r>
              <a:rPr lang="en-US" sz="10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Analysis'!$T$31</c:f>
              <c:strCache>
                <c:ptCount val="1"/>
                <c:pt idx="0">
                  <c:v>Non-COVID Deaths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'Our Analysis'!$R$38:$R$48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Analysis'!$T$38:$T$48</c:f>
              <c:numCache>
                <c:formatCode>General</c:formatCode>
                <c:ptCount val="11"/>
                <c:pt idx="0">
                  <c:v>8</c:v>
                </c:pt>
                <c:pt idx="1">
                  <c:v>10</c:v>
                </c:pt>
                <c:pt idx="2">
                  <c:v>8</c:v>
                </c:pt>
                <c:pt idx="3">
                  <c:v>9</c:v>
                </c:pt>
                <c:pt idx="4">
                  <c:v>6</c:v>
                </c:pt>
                <c:pt idx="5">
                  <c:v>8</c:v>
                </c:pt>
                <c:pt idx="6">
                  <c:v>10</c:v>
                </c:pt>
                <c:pt idx="7">
                  <c:v>12</c:v>
                </c:pt>
                <c:pt idx="8">
                  <c:v>10</c:v>
                </c:pt>
                <c:pt idx="9">
                  <c:v>8</c:v>
                </c:pt>
                <c:pt idx="10">
                  <c:v>21</c:v>
                </c:pt>
              </c:numCache>
            </c:numRef>
          </c:yVal>
          <c:smooth val="0"/>
          <c:extLst>
            <c:ext xmlns:c16="http://schemas.microsoft.com/office/drawing/2014/chart" uri="{C3380CC4-5D6E-409C-BE32-E72D297353CC}">
              <c16:uniqueId val="{00000000-2F23-9242-95D9-E88B83AFEC5E}"/>
            </c:ext>
          </c:extLst>
        </c:ser>
        <c:ser>
          <c:idx val="1"/>
          <c:order val="1"/>
          <c:tx>
            <c:strRef>
              <c:f>'Our Analysis'!$U$31</c:f>
              <c:strCache>
                <c:ptCount val="1"/>
                <c:pt idx="0">
                  <c:v>Suicide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'Our Analysis'!$R$38:$R$48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Analysis'!$U$38:$U$48</c:f>
              <c:numCache>
                <c:formatCode>General</c:formatCode>
                <c:ptCount val="11"/>
                <c:pt idx="0">
                  <c:v>0</c:v>
                </c:pt>
                <c:pt idx="1">
                  <c:v>1</c:v>
                </c:pt>
                <c:pt idx="2">
                  <c:v>0</c:v>
                </c:pt>
                <c:pt idx="3">
                  <c:v>2</c:v>
                </c:pt>
                <c:pt idx="4">
                  <c:v>1</c:v>
                </c:pt>
                <c:pt idx="5">
                  <c:v>2</c:v>
                </c:pt>
                <c:pt idx="6">
                  <c:v>0</c:v>
                </c:pt>
                <c:pt idx="7">
                  <c:v>2</c:v>
                </c:pt>
                <c:pt idx="8">
                  <c:v>2</c:v>
                </c:pt>
                <c:pt idx="9">
                  <c:v>2</c:v>
                </c:pt>
                <c:pt idx="10">
                  <c:v>6</c:v>
                </c:pt>
              </c:numCache>
            </c:numRef>
          </c:yVal>
          <c:smooth val="0"/>
          <c:extLst>
            <c:ext xmlns:c16="http://schemas.microsoft.com/office/drawing/2014/chart" uri="{C3380CC4-5D6E-409C-BE32-E72D297353CC}">
              <c16:uniqueId val="{00000001-2F23-9242-95D9-E88B83AFEC5E}"/>
            </c:ext>
          </c:extLst>
        </c:ser>
        <c:dLbls>
          <c:showLegendKey val="0"/>
          <c:showVal val="0"/>
          <c:showCatName val="0"/>
          <c:showSerName val="0"/>
          <c:showPercent val="0"/>
          <c:showBubbleSize val="0"/>
        </c:dLbls>
        <c:axId val="570095039"/>
        <c:axId val="550879343"/>
      </c:scatterChart>
      <c:valAx>
        <c:axId val="570095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9343"/>
        <c:crosses val="autoZero"/>
        <c:crossBetween val="midCat"/>
      </c:valAx>
      <c:valAx>
        <c:axId val="55087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5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Total No. of Deaths and Suicide Deaths in ICE Detention (2003-2020) </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'Prior analysis -ignore'!$T$55</c:f>
              <c:strCache>
                <c:ptCount val="1"/>
                <c:pt idx="0">
                  <c:v>Other Deaths</c:v>
                </c:pt>
              </c:strCache>
            </c:strRef>
          </c:tx>
          <c:spPr>
            <a:solidFill>
              <a:schemeClr val="accent1"/>
            </a:solidFill>
            <a:ln>
              <a:noFill/>
            </a:ln>
            <a:effectLst/>
          </c:spPr>
          <c:invertIfNegative val="0"/>
          <c:cat>
            <c:numRef>
              <c:f>'Prior analysis -ignore'!$R$56:$R$72</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'Prior analysis -ignore'!$T$56:$T$72</c:f>
              <c:numCache>
                <c:formatCode>General</c:formatCode>
                <c:ptCount val="17"/>
                <c:pt idx="0">
                  <c:v>24</c:v>
                </c:pt>
                <c:pt idx="1">
                  <c:v>19</c:v>
                </c:pt>
                <c:pt idx="2">
                  <c:v>15</c:v>
                </c:pt>
                <c:pt idx="3">
                  <c:v>9</c:v>
                </c:pt>
                <c:pt idx="4">
                  <c:v>10</c:v>
                </c:pt>
                <c:pt idx="5">
                  <c:v>13</c:v>
                </c:pt>
                <c:pt idx="6">
                  <c:v>8</c:v>
                </c:pt>
                <c:pt idx="7">
                  <c:v>9</c:v>
                </c:pt>
                <c:pt idx="8">
                  <c:v>8</c:v>
                </c:pt>
                <c:pt idx="9">
                  <c:v>7</c:v>
                </c:pt>
                <c:pt idx="10">
                  <c:v>5</c:v>
                </c:pt>
                <c:pt idx="11">
                  <c:v>6</c:v>
                </c:pt>
                <c:pt idx="12">
                  <c:v>10</c:v>
                </c:pt>
                <c:pt idx="13">
                  <c:v>10</c:v>
                </c:pt>
                <c:pt idx="14">
                  <c:v>8</c:v>
                </c:pt>
                <c:pt idx="15">
                  <c:v>6</c:v>
                </c:pt>
                <c:pt idx="16">
                  <c:v>15</c:v>
                </c:pt>
              </c:numCache>
            </c:numRef>
          </c:val>
          <c:extLst>
            <c:ext xmlns:c16="http://schemas.microsoft.com/office/drawing/2014/chart" uri="{C3380CC4-5D6E-409C-BE32-E72D297353CC}">
              <c16:uniqueId val="{00000000-82B3-254F-BC94-3A6B4320E4C3}"/>
            </c:ext>
          </c:extLst>
        </c:ser>
        <c:ser>
          <c:idx val="1"/>
          <c:order val="1"/>
          <c:tx>
            <c:strRef>
              <c:f>'Prior analysis -ignore'!$U$55</c:f>
              <c:strCache>
                <c:ptCount val="1"/>
                <c:pt idx="0">
                  <c:v>Suicide</c:v>
                </c:pt>
              </c:strCache>
            </c:strRef>
          </c:tx>
          <c:spPr>
            <a:solidFill>
              <a:schemeClr val="accent2"/>
            </a:solidFill>
            <a:ln>
              <a:noFill/>
            </a:ln>
            <a:effectLst/>
          </c:spPr>
          <c:invertIfNegative val="0"/>
          <c:cat>
            <c:numRef>
              <c:f>'Prior analysis -ignore'!$R$56:$R$72</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'Prior analysis -ignore'!$U$56:$U$72</c:f>
              <c:numCache>
                <c:formatCode>General</c:formatCode>
                <c:ptCount val="17"/>
                <c:pt idx="0">
                  <c:v>4</c:v>
                </c:pt>
                <c:pt idx="1">
                  <c:v>2</c:v>
                </c:pt>
                <c:pt idx="2">
                  <c:v>4</c:v>
                </c:pt>
                <c:pt idx="3">
                  <c:v>3</c:v>
                </c:pt>
                <c:pt idx="4">
                  <c:v>1</c:v>
                </c:pt>
                <c:pt idx="5">
                  <c:v>1</c:v>
                </c:pt>
                <c:pt idx="6">
                  <c:v>0</c:v>
                </c:pt>
                <c:pt idx="7">
                  <c:v>1</c:v>
                </c:pt>
                <c:pt idx="8">
                  <c:v>0</c:v>
                </c:pt>
                <c:pt idx="9">
                  <c:v>2</c:v>
                </c:pt>
                <c:pt idx="10">
                  <c:v>1</c:v>
                </c:pt>
                <c:pt idx="11">
                  <c:v>2</c:v>
                </c:pt>
                <c:pt idx="12">
                  <c:v>0</c:v>
                </c:pt>
                <c:pt idx="13">
                  <c:v>2</c:v>
                </c:pt>
                <c:pt idx="14">
                  <c:v>2</c:v>
                </c:pt>
                <c:pt idx="15">
                  <c:v>2</c:v>
                </c:pt>
                <c:pt idx="16">
                  <c:v>6</c:v>
                </c:pt>
              </c:numCache>
            </c:numRef>
          </c:val>
          <c:extLst>
            <c:ext xmlns:c16="http://schemas.microsoft.com/office/drawing/2014/chart" uri="{C3380CC4-5D6E-409C-BE32-E72D297353CC}">
              <c16:uniqueId val="{00000001-82B3-254F-BC94-3A6B4320E4C3}"/>
            </c:ext>
          </c:extLst>
        </c:ser>
        <c:dLbls>
          <c:showLegendKey val="0"/>
          <c:showVal val="0"/>
          <c:showCatName val="0"/>
          <c:showSerName val="0"/>
          <c:showPercent val="0"/>
          <c:showBubbleSize val="0"/>
        </c:dLbls>
        <c:gapWidth val="150"/>
        <c:overlap val="100"/>
        <c:axId val="549294975"/>
        <c:axId val="552046847"/>
      </c:barChart>
      <c:catAx>
        <c:axId val="5492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46847"/>
        <c:crosses val="autoZero"/>
        <c:auto val="1"/>
        <c:lblAlgn val="ctr"/>
        <c:lblOffset val="100"/>
        <c:noMultiLvlLbl val="0"/>
      </c:catAx>
      <c:valAx>
        <c:axId val="55204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9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Total No. of Deaths and Suicide Deaths in ICE Detention (2003-2020) </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'Our Analysis'!$V$55</c:f>
              <c:strCache>
                <c:ptCount val="1"/>
                <c:pt idx="0">
                  <c:v>Other Deaths</c:v>
                </c:pt>
              </c:strCache>
            </c:strRef>
          </c:tx>
          <c:spPr>
            <a:solidFill>
              <a:schemeClr val="accent1"/>
            </a:solidFill>
            <a:ln>
              <a:noFill/>
            </a:ln>
            <a:effectLst/>
          </c:spPr>
          <c:invertIfNegative val="0"/>
          <c:cat>
            <c:numRef>
              <c:f>'Our Analysis'!$R$62:$R$72</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'Our Analysis'!$V$62:$V$72</c:f>
              <c:numCache>
                <c:formatCode>General</c:formatCode>
                <c:ptCount val="11"/>
                <c:pt idx="0">
                  <c:v>8</c:v>
                </c:pt>
                <c:pt idx="1">
                  <c:v>9</c:v>
                </c:pt>
                <c:pt idx="2">
                  <c:v>8</c:v>
                </c:pt>
                <c:pt idx="3">
                  <c:v>7</c:v>
                </c:pt>
                <c:pt idx="4">
                  <c:v>5</c:v>
                </c:pt>
                <c:pt idx="5">
                  <c:v>6</c:v>
                </c:pt>
                <c:pt idx="6">
                  <c:v>10</c:v>
                </c:pt>
                <c:pt idx="7">
                  <c:v>10</c:v>
                </c:pt>
                <c:pt idx="8">
                  <c:v>8</c:v>
                </c:pt>
                <c:pt idx="9">
                  <c:v>6</c:v>
                </c:pt>
                <c:pt idx="10">
                  <c:v>7</c:v>
                </c:pt>
              </c:numCache>
            </c:numRef>
          </c:val>
          <c:extLst>
            <c:ext xmlns:c16="http://schemas.microsoft.com/office/drawing/2014/chart" uri="{C3380CC4-5D6E-409C-BE32-E72D297353CC}">
              <c16:uniqueId val="{00000000-BD6C-B549-8397-72144E11DDE0}"/>
            </c:ext>
          </c:extLst>
        </c:ser>
        <c:ser>
          <c:idx val="1"/>
          <c:order val="1"/>
          <c:tx>
            <c:strRef>
              <c:f>'Our Analysis'!$T$55</c:f>
              <c:strCache>
                <c:ptCount val="1"/>
                <c:pt idx="0">
                  <c:v>Suicide</c:v>
                </c:pt>
              </c:strCache>
            </c:strRef>
          </c:tx>
          <c:spPr>
            <a:solidFill>
              <a:schemeClr val="accent2"/>
            </a:solidFill>
            <a:ln>
              <a:noFill/>
            </a:ln>
            <a:effectLst/>
          </c:spPr>
          <c:invertIfNegative val="0"/>
          <c:cat>
            <c:numRef>
              <c:f>'Our Analysis'!$R$62:$R$72</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'Our Analysis'!$T$62:$T$72</c:f>
              <c:numCache>
                <c:formatCode>General</c:formatCode>
                <c:ptCount val="11"/>
                <c:pt idx="0">
                  <c:v>0</c:v>
                </c:pt>
                <c:pt idx="1">
                  <c:v>1</c:v>
                </c:pt>
                <c:pt idx="2">
                  <c:v>0</c:v>
                </c:pt>
                <c:pt idx="3">
                  <c:v>2</c:v>
                </c:pt>
                <c:pt idx="4">
                  <c:v>1</c:v>
                </c:pt>
                <c:pt idx="5">
                  <c:v>2</c:v>
                </c:pt>
                <c:pt idx="6">
                  <c:v>0</c:v>
                </c:pt>
                <c:pt idx="7">
                  <c:v>2</c:v>
                </c:pt>
                <c:pt idx="8">
                  <c:v>2</c:v>
                </c:pt>
                <c:pt idx="9">
                  <c:v>2</c:v>
                </c:pt>
                <c:pt idx="10">
                  <c:v>6</c:v>
                </c:pt>
              </c:numCache>
            </c:numRef>
          </c:val>
          <c:extLst>
            <c:ext xmlns:c16="http://schemas.microsoft.com/office/drawing/2014/chart" uri="{C3380CC4-5D6E-409C-BE32-E72D297353CC}">
              <c16:uniqueId val="{00000001-BD6C-B549-8397-72144E11DDE0}"/>
            </c:ext>
          </c:extLst>
        </c:ser>
        <c:ser>
          <c:idx val="2"/>
          <c:order val="2"/>
          <c:tx>
            <c:strRef>
              <c:f>'Our Analysis'!$U$55</c:f>
              <c:strCache>
                <c:ptCount val="1"/>
                <c:pt idx="0">
                  <c:v>COVID-19 deaths</c:v>
                </c:pt>
              </c:strCache>
            </c:strRef>
          </c:tx>
          <c:spPr>
            <a:solidFill>
              <a:schemeClr val="accent3"/>
            </a:solidFill>
            <a:ln>
              <a:noFill/>
            </a:ln>
            <a:effectLst/>
          </c:spPr>
          <c:invertIfNegative val="0"/>
          <c:cat>
            <c:numRef>
              <c:f>'Our Analysis'!$R$62:$R$72</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'Our Analysis'!$U$62:$U$72</c:f>
              <c:numCache>
                <c:formatCode>General</c:formatCode>
                <c:ptCount val="11"/>
                <c:pt idx="0">
                  <c:v>0</c:v>
                </c:pt>
                <c:pt idx="1">
                  <c:v>0</c:v>
                </c:pt>
                <c:pt idx="2">
                  <c:v>0</c:v>
                </c:pt>
                <c:pt idx="3">
                  <c:v>0</c:v>
                </c:pt>
                <c:pt idx="4">
                  <c:v>0</c:v>
                </c:pt>
                <c:pt idx="5">
                  <c:v>0</c:v>
                </c:pt>
                <c:pt idx="6">
                  <c:v>0</c:v>
                </c:pt>
                <c:pt idx="7">
                  <c:v>0</c:v>
                </c:pt>
                <c:pt idx="8">
                  <c:v>0</c:v>
                </c:pt>
                <c:pt idx="9">
                  <c:v>0</c:v>
                </c:pt>
                <c:pt idx="10">
                  <c:v>8</c:v>
                </c:pt>
              </c:numCache>
            </c:numRef>
          </c:val>
          <c:extLst>
            <c:ext xmlns:c16="http://schemas.microsoft.com/office/drawing/2014/chart" uri="{C3380CC4-5D6E-409C-BE32-E72D297353CC}">
              <c16:uniqueId val="{00000002-BD6C-B549-8397-72144E11DDE0}"/>
            </c:ext>
          </c:extLst>
        </c:ser>
        <c:dLbls>
          <c:showLegendKey val="0"/>
          <c:showVal val="0"/>
          <c:showCatName val="0"/>
          <c:showSerName val="0"/>
          <c:showPercent val="0"/>
          <c:showBubbleSize val="0"/>
        </c:dLbls>
        <c:gapWidth val="150"/>
        <c:overlap val="100"/>
        <c:axId val="549294975"/>
        <c:axId val="552046847"/>
      </c:barChart>
      <c:catAx>
        <c:axId val="5492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46847"/>
        <c:crosses val="autoZero"/>
        <c:auto val="1"/>
        <c:lblAlgn val="ctr"/>
        <c:lblOffset val="100"/>
        <c:noMultiLvlLbl val="0"/>
      </c:catAx>
      <c:valAx>
        <c:axId val="55204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9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Suicide Rate per 100K Persons-Year </a:t>
            </a:r>
            <a:br>
              <a:rPr lang="en-US" sz="1400" b="0" i="0" baseline="0">
                <a:effectLst/>
              </a:rPr>
            </a:br>
            <a:r>
              <a:rPr lang="en-US" sz="1400" b="0" i="0" baseline="0">
                <a:effectLst/>
              </a:rPr>
              <a:t>in U.S. Immigration Detention Centers (FY 2010-2020)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Analysis'!$AG$31</c:f>
              <c:strCache>
                <c:ptCount val="1"/>
                <c:pt idx="0">
                  <c:v>Suicide Rate per 100K Person-Years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'Our Analysis'!$AC$38:$AC$48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Analysis'!$AG$38:$AG$48</c:f>
              <c:numCache>
                <c:formatCode>0</c:formatCode>
                <c:ptCount val="11"/>
                <c:pt idx="0">
                  <c:v>0</c:v>
                </c:pt>
                <c:pt idx="1">
                  <c:v>3.0003000300030003</c:v>
                </c:pt>
                <c:pt idx="2">
                  <c:v>0</c:v>
                </c:pt>
                <c:pt idx="3">
                  <c:v>5.9192612761927315</c:v>
                </c:pt>
                <c:pt idx="4">
                  <c:v>3.0096006259969301</c:v>
                </c:pt>
                <c:pt idx="5">
                  <c:v>7.0301240816900412</c:v>
                </c:pt>
                <c:pt idx="6">
                  <c:v>0</c:v>
                </c:pt>
                <c:pt idx="7">
                  <c:v>5.2485172938644835</c:v>
                </c:pt>
                <c:pt idx="8">
                  <c:v>4.7406845548497207</c:v>
                </c:pt>
                <c:pt idx="9">
                  <c:v>3.9868434167248084</c:v>
                </c:pt>
                <c:pt idx="10">
                  <c:v>17.428181369274114</c:v>
                </c:pt>
              </c:numCache>
            </c:numRef>
          </c:yVal>
          <c:smooth val="0"/>
          <c:extLst>
            <c:ext xmlns:c16="http://schemas.microsoft.com/office/drawing/2014/chart" uri="{C3380CC4-5D6E-409C-BE32-E72D297353CC}">
              <c16:uniqueId val="{00000000-2E18-A043-B984-95F00E43A033}"/>
            </c:ext>
          </c:extLst>
        </c:ser>
        <c:dLbls>
          <c:showLegendKey val="0"/>
          <c:showVal val="0"/>
          <c:showCatName val="0"/>
          <c:showSerName val="0"/>
          <c:showPercent val="0"/>
          <c:showBubbleSize val="0"/>
        </c:dLbls>
        <c:axId val="201356592"/>
        <c:axId val="201358240"/>
      </c:scatterChart>
      <c:valAx>
        <c:axId val="201356592"/>
        <c:scaling>
          <c:orientation val="minMax"/>
          <c:max val="2020"/>
          <c:min val="2010"/>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8240"/>
        <c:crosses val="autoZero"/>
        <c:crossBetween val="midCat"/>
      </c:valAx>
      <c:valAx>
        <c:axId val="20135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659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 Rate per 100K Admissions </a:t>
            </a:r>
            <a:br>
              <a:rPr lang="en-US"/>
            </a:br>
            <a:r>
              <a:rPr lang="en-US" sz="1400" b="0" i="0" u="none" strike="noStrike" baseline="0">
                <a:effectLst/>
              </a:rPr>
              <a:t>in U.S. Immigration Detention Centers</a:t>
            </a:r>
            <a:r>
              <a:rPr lang="en-US" sz="1400" b="0" i="0" u="none" strike="noStrike" baseline="0"/>
              <a:t> (FY 2010-2020)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Analysis'!$AF$31</c:f>
              <c:strCache>
                <c:ptCount val="1"/>
                <c:pt idx="0">
                  <c:v>Suicide Rate per 100K-Admission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'Our Analysis'!$AC$38:$AC$48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Analysis'!$AF$38:$AF$48</c:f>
              <c:numCache>
                <c:formatCode>0</c:formatCode>
                <c:ptCount val="11"/>
                <c:pt idx="0">
                  <c:v>0</c:v>
                </c:pt>
                <c:pt idx="1">
                  <c:v>0.23296610110262855</c:v>
                </c:pt>
                <c:pt idx="2">
                  <c:v>0</c:v>
                </c:pt>
                <c:pt idx="3">
                  <c:v>0.45397076882219556</c:v>
                </c:pt>
                <c:pt idx="4">
                  <c:v>0.23489176187612748</c:v>
                </c:pt>
                <c:pt idx="5">
                  <c:v>0.65074086847876311</c:v>
                </c:pt>
                <c:pt idx="6">
                  <c:v>0</c:v>
                </c:pt>
                <c:pt idx="7">
                  <c:v>0.61806416124057839</c:v>
                </c:pt>
                <c:pt idx="8">
                  <c:v>0.50447978045039954</c:v>
                </c:pt>
                <c:pt idx="9">
                  <c:v>0.39150128999675055</c:v>
                </c:pt>
                <c:pt idx="10">
                  <c:v>3.3823587442429437</c:v>
                </c:pt>
              </c:numCache>
            </c:numRef>
          </c:yVal>
          <c:smooth val="0"/>
          <c:extLst>
            <c:ext xmlns:c16="http://schemas.microsoft.com/office/drawing/2014/chart" uri="{C3380CC4-5D6E-409C-BE32-E72D297353CC}">
              <c16:uniqueId val="{00000000-4EFC-6046-B779-17FEC1088315}"/>
            </c:ext>
          </c:extLst>
        </c:ser>
        <c:dLbls>
          <c:showLegendKey val="0"/>
          <c:showVal val="0"/>
          <c:showCatName val="0"/>
          <c:showSerName val="0"/>
          <c:showPercent val="0"/>
          <c:showBubbleSize val="0"/>
        </c:dLbls>
        <c:axId val="1126331727"/>
        <c:axId val="1126512111"/>
      </c:scatterChart>
      <c:valAx>
        <c:axId val="1126331727"/>
        <c:scaling>
          <c:orientation val="minMax"/>
          <c:max val="2020"/>
          <c:min val="2010"/>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12111"/>
        <c:crosses val="autoZero"/>
        <c:crossBetween val="midCat"/>
      </c:valAx>
      <c:valAx>
        <c:axId val="11265121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31727"/>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 per 100K</a:t>
            </a:r>
            <a:r>
              <a:rPr lang="en-US" baseline="0"/>
              <a:t> </a:t>
            </a:r>
            <a:r>
              <a:rPr lang="en-US"/>
              <a:t>Admissions </a:t>
            </a:r>
            <a:br>
              <a:rPr lang="en-US"/>
            </a:br>
            <a:r>
              <a:rPr lang="en-US"/>
              <a:t>(excluding</a:t>
            </a:r>
            <a:r>
              <a:rPr lang="en-US" baseline="0"/>
              <a:t> COVID-19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Analysis'!$AD$31</c:f>
              <c:strCache>
                <c:ptCount val="1"/>
                <c:pt idx="0">
                  <c:v>Non-COVID Death Rate per 100K-Admissions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'Our Analysis'!$AC$38:$AC$48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Analysis'!$AD$38:$AD$48</c:f>
              <c:numCache>
                <c:formatCode>0</c:formatCode>
                <c:ptCount val="11"/>
                <c:pt idx="0">
                  <c:v>2.2034682590397283</c:v>
                </c:pt>
                <c:pt idx="1">
                  <c:v>2.3296610110262859</c:v>
                </c:pt>
                <c:pt idx="2">
                  <c:v>1.6753119745017517</c:v>
                </c:pt>
                <c:pt idx="3">
                  <c:v>2.0428684596998798</c:v>
                </c:pt>
                <c:pt idx="4">
                  <c:v>1.4093505712567649</c:v>
                </c:pt>
                <c:pt idx="5">
                  <c:v>2.6029634739150525</c:v>
                </c:pt>
                <c:pt idx="6">
                  <c:v>2.8338084685532272</c:v>
                </c:pt>
                <c:pt idx="7">
                  <c:v>3.7083849674434703</c:v>
                </c:pt>
                <c:pt idx="8">
                  <c:v>2.5223989022519979</c:v>
                </c:pt>
                <c:pt idx="9">
                  <c:v>1.5660051599870022</c:v>
                </c:pt>
                <c:pt idx="10">
                  <c:v>7.3284439458597115</c:v>
                </c:pt>
              </c:numCache>
            </c:numRef>
          </c:yVal>
          <c:smooth val="0"/>
          <c:extLst>
            <c:ext xmlns:c16="http://schemas.microsoft.com/office/drawing/2014/chart" uri="{C3380CC4-5D6E-409C-BE32-E72D297353CC}">
              <c16:uniqueId val="{00000000-AA88-7E42-8598-7BB93359CA2E}"/>
            </c:ext>
          </c:extLst>
        </c:ser>
        <c:dLbls>
          <c:showLegendKey val="0"/>
          <c:showVal val="0"/>
          <c:showCatName val="0"/>
          <c:showSerName val="0"/>
          <c:showPercent val="0"/>
          <c:showBubbleSize val="0"/>
        </c:dLbls>
        <c:axId val="1126396575"/>
        <c:axId val="1126238047"/>
      </c:scatterChart>
      <c:valAx>
        <c:axId val="112639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38047"/>
        <c:crosses val="autoZero"/>
        <c:crossBetween val="midCat"/>
      </c:valAx>
      <c:valAx>
        <c:axId val="112623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96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Non-COVID Death Rate per 100K Persons-Year </a:t>
            </a:r>
            <a:r>
              <a:rPr lang="en-US" sz="1400" b="0" i="0" u="none" strike="noStrike" baseline="0">
                <a:effectLst/>
              </a:rPr>
              <a:t>(excluding COVID-19 deaths)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Analysis'!$AE$31</c:f>
              <c:strCache>
                <c:ptCount val="1"/>
                <c:pt idx="0">
                  <c:v>Non-COVID Death Rate per 100K Person-Years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'Our Analysis'!$AC$38:$AC$48</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xVal>
          <c:yVal>
            <c:numRef>
              <c:f>'Our Analysis'!$AE$38:$AE$48</c:f>
              <c:numCache>
                <c:formatCode>0</c:formatCode>
                <c:ptCount val="11"/>
                <c:pt idx="0">
                  <c:v>25.902541686903024</c:v>
                </c:pt>
                <c:pt idx="1">
                  <c:v>30.003000300030006</c:v>
                </c:pt>
                <c:pt idx="2">
                  <c:v>23.350846468184471</c:v>
                </c:pt>
                <c:pt idx="3">
                  <c:v>26.636675742867293</c:v>
                </c:pt>
                <c:pt idx="4">
                  <c:v>18.057603755981582</c:v>
                </c:pt>
                <c:pt idx="5">
                  <c:v>28.120496326760165</c:v>
                </c:pt>
                <c:pt idx="6">
                  <c:v>29.090062834535722</c:v>
                </c:pt>
                <c:pt idx="7">
                  <c:v>31.491103763186899</c:v>
                </c:pt>
                <c:pt idx="8">
                  <c:v>23.703422774248601</c:v>
                </c:pt>
                <c:pt idx="9">
                  <c:v>15.947373666899233</c:v>
                </c:pt>
                <c:pt idx="10">
                  <c:v>37.761059633427251</c:v>
                </c:pt>
              </c:numCache>
            </c:numRef>
          </c:yVal>
          <c:smooth val="0"/>
          <c:extLst>
            <c:ext xmlns:c16="http://schemas.microsoft.com/office/drawing/2014/chart" uri="{C3380CC4-5D6E-409C-BE32-E72D297353CC}">
              <c16:uniqueId val="{00000000-542B-864D-9959-E30FCF7FCA64}"/>
            </c:ext>
          </c:extLst>
        </c:ser>
        <c:dLbls>
          <c:showLegendKey val="0"/>
          <c:showVal val="0"/>
          <c:showCatName val="0"/>
          <c:showSerName val="0"/>
          <c:showPercent val="0"/>
          <c:showBubbleSize val="0"/>
        </c:dLbls>
        <c:axId val="1125696191"/>
        <c:axId val="1125731743"/>
      </c:scatterChart>
      <c:valAx>
        <c:axId val="1125696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1743"/>
        <c:crosses val="autoZero"/>
        <c:crossBetween val="midCat"/>
      </c:valAx>
      <c:valAx>
        <c:axId val="1125731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961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 Rate per 100K Admissiosn in U.S.</a:t>
            </a:r>
            <a:r>
              <a:rPr lang="en-US" baseline="0"/>
              <a:t> Immigration Detention Centers</a:t>
            </a:r>
          </a:p>
        </c:rich>
      </c:tx>
      <c:layout>
        <c:manualLayout>
          <c:xMode val="edge"/>
          <c:yMode val="edge"/>
          <c:x val="0.121562335958005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'Granski methods Analysis'!$W$32</c:f>
              <c:strCache>
                <c:ptCount val="1"/>
                <c:pt idx="0">
                  <c:v>Suicide Rate per 100,000 admissions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'Granski methods Analysis'!$R$33:$R$49</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'Granski methods Analysis'!$W$33:$W$49</c:f>
              <c:numCache>
                <c:formatCode>0.0000</c:formatCode>
                <c:ptCount val="17"/>
                <c:pt idx="0">
                  <c:v>2.0190611365714939</c:v>
                </c:pt>
                <c:pt idx="1">
                  <c:v>1.0698798260958973</c:v>
                </c:pt>
                <c:pt idx="2">
                  <c:v>1.6074649335936919</c:v>
                </c:pt>
                <c:pt idx="3">
                  <c:v>1.0011146104402597</c:v>
                </c:pt>
                <c:pt idx="4">
                  <c:v>0.26301231889338211</c:v>
                </c:pt>
                <c:pt idx="5">
                  <c:v>0.26630772027788185</c:v>
                </c:pt>
                <c:pt idx="6">
                  <c:v>0</c:v>
                </c:pt>
                <c:pt idx="7">
                  <c:v>0.24002400240024002</c:v>
                </c:pt>
                <c:pt idx="8">
                  <c:v>0</c:v>
                </c:pt>
                <c:pt idx="9">
                  <c:v>0.46543232500474357</c:v>
                </c:pt>
                <c:pt idx="10">
                  <c:v>0.24406624254660036</c:v>
                </c:pt>
                <c:pt idx="11">
                  <c:v>0.66641724171637118</c:v>
                </c:pt>
                <c:pt idx="12">
                  <c:v>0</c:v>
                </c:pt>
                <c:pt idx="13">
                  <c:v>0.62838412532021348</c:v>
                </c:pt>
                <c:pt idx="14">
                  <c:v>0.51173416838651775</c:v>
                </c:pt>
                <c:pt idx="15">
                  <c:v>0.37465405258537238</c:v>
                </c:pt>
                <c:pt idx="16">
                  <c:v>2.99382732014654</c:v>
                </c:pt>
              </c:numCache>
            </c:numRef>
          </c:yVal>
          <c:smooth val="0"/>
          <c:extLst>
            <c:ext xmlns:c16="http://schemas.microsoft.com/office/drawing/2014/chart" uri="{C3380CC4-5D6E-409C-BE32-E72D297353CC}">
              <c16:uniqueId val="{00000001-2A3F-EC44-9942-AA40FE77CC96}"/>
            </c:ext>
          </c:extLst>
        </c:ser>
        <c:dLbls>
          <c:showLegendKey val="0"/>
          <c:showVal val="0"/>
          <c:showCatName val="0"/>
          <c:showSerName val="0"/>
          <c:showPercent val="0"/>
          <c:showBubbleSize val="0"/>
        </c:dLbls>
        <c:axId val="131224256"/>
        <c:axId val="109795728"/>
      </c:scatterChart>
      <c:valAx>
        <c:axId val="13122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5728"/>
        <c:crosses val="autoZero"/>
        <c:crossBetween val="midCat"/>
      </c:valAx>
      <c:valAx>
        <c:axId val="10979572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4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Suicides Per Person Year </a:t>
            </a:r>
            <a:r>
              <a:rPr lang="en-US" sz="1400" b="0" i="0" u="none" strike="noStrike" baseline="0">
                <a:effectLst/>
              </a:rPr>
              <a:t>in U.S. Immigration Detention Centers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'Granski methods Analysis'!$V$32</c:f>
              <c:strCache>
                <c:ptCount val="1"/>
                <c:pt idx="0">
                  <c:v>Suicide Per Person Year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'Granski methods Analysis'!$R$33:$R$49</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'Granski methods Analysis'!$V$33:$V$49</c:f>
              <c:numCache>
                <c:formatCode>0.0000</c:formatCode>
                <c:ptCount val="17"/>
                <c:pt idx="0">
                  <c:v>1.8241517694272163E-2</c:v>
                </c:pt>
                <c:pt idx="1">
                  <c:v>1.0143016533116949E-2</c:v>
                </c:pt>
                <c:pt idx="2">
                  <c:v>1.7410228509249184E-2</c:v>
                </c:pt>
                <c:pt idx="3">
                  <c:v>9.9026241954117845E-3</c:v>
                </c:pt>
                <c:pt idx="4">
                  <c:v>3.1475244720027694E-3</c:v>
                </c:pt>
                <c:pt idx="5">
                  <c:v>3.1154589070970153E-3</c:v>
                </c:pt>
                <c:pt idx="6">
                  <c:v>0</c:v>
                </c:pt>
                <c:pt idx="7">
                  <c:v>3.0003000300030005E-3</c:v>
                </c:pt>
                <c:pt idx="8">
                  <c:v>0</c:v>
                </c:pt>
                <c:pt idx="9">
                  <c:v>5.9192612761927313E-3</c:v>
                </c:pt>
                <c:pt idx="10">
                  <c:v>3.0096006259969304E-3</c:v>
                </c:pt>
                <c:pt idx="11">
                  <c:v>7.0301240816900415E-3</c:v>
                </c:pt>
                <c:pt idx="12">
                  <c:v>0</c:v>
                </c:pt>
                <c:pt idx="13">
                  <c:v>5.2485172938644834E-3</c:v>
                </c:pt>
                <c:pt idx="14">
                  <c:v>4.7406845548497202E-3</c:v>
                </c:pt>
                <c:pt idx="15">
                  <c:v>3.9868434167248086E-3</c:v>
                </c:pt>
                <c:pt idx="16">
                  <c:v>1.7428181369274116E-2</c:v>
                </c:pt>
              </c:numCache>
            </c:numRef>
          </c:yVal>
          <c:smooth val="0"/>
          <c:extLst>
            <c:ext xmlns:c16="http://schemas.microsoft.com/office/drawing/2014/chart" uri="{C3380CC4-5D6E-409C-BE32-E72D297353CC}">
              <c16:uniqueId val="{00000000-A3DF-504E-9970-3BB1BC96EBDD}"/>
            </c:ext>
          </c:extLst>
        </c:ser>
        <c:dLbls>
          <c:showLegendKey val="0"/>
          <c:showVal val="0"/>
          <c:showCatName val="0"/>
          <c:showSerName val="0"/>
          <c:showPercent val="0"/>
          <c:showBubbleSize val="0"/>
        </c:dLbls>
        <c:axId val="187677952"/>
        <c:axId val="184855312"/>
      </c:scatterChart>
      <c:valAx>
        <c:axId val="18767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5312"/>
        <c:crosses val="autoZero"/>
        <c:crossBetween val="midCat"/>
      </c:valAx>
      <c:valAx>
        <c:axId val="18485531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 No. of Deaths and Suicide</a:t>
            </a:r>
            <a:r>
              <a:rPr lang="en-US" sz="1000" baseline="0"/>
              <a:t> Deaths in ICE Detention (2003-2020)</a:t>
            </a:r>
            <a:r>
              <a:rPr lang="en-US" sz="10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'Prior analysis -ignore'!$T$31</c:f>
              <c:strCache>
                <c:ptCount val="1"/>
                <c:pt idx="0">
                  <c:v>Total Deaths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'Prior analysis -ignore'!$R$32:$R$48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'Prior analysis -ignore'!$T$32:$T$48</c:f>
              <c:numCache>
                <c:formatCode>General</c:formatCode>
                <c:ptCount val="17"/>
                <c:pt idx="0">
                  <c:v>28</c:v>
                </c:pt>
                <c:pt idx="1">
                  <c:v>21</c:v>
                </c:pt>
                <c:pt idx="2">
                  <c:v>19</c:v>
                </c:pt>
                <c:pt idx="3">
                  <c:v>12</c:v>
                </c:pt>
                <c:pt idx="4">
                  <c:v>11</c:v>
                </c:pt>
                <c:pt idx="5">
                  <c:v>14</c:v>
                </c:pt>
                <c:pt idx="6">
                  <c:v>8</c:v>
                </c:pt>
                <c:pt idx="7">
                  <c:v>10</c:v>
                </c:pt>
                <c:pt idx="8">
                  <c:v>8</c:v>
                </c:pt>
                <c:pt idx="9">
                  <c:v>9</c:v>
                </c:pt>
                <c:pt idx="10">
                  <c:v>6</c:v>
                </c:pt>
                <c:pt idx="11">
                  <c:v>8</c:v>
                </c:pt>
                <c:pt idx="12">
                  <c:v>10</c:v>
                </c:pt>
                <c:pt idx="13">
                  <c:v>12</c:v>
                </c:pt>
                <c:pt idx="14">
                  <c:v>9</c:v>
                </c:pt>
                <c:pt idx="15">
                  <c:v>8</c:v>
                </c:pt>
                <c:pt idx="16">
                  <c:v>21</c:v>
                </c:pt>
              </c:numCache>
            </c:numRef>
          </c:yVal>
          <c:smooth val="0"/>
          <c:extLst>
            <c:ext xmlns:c16="http://schemas.microsoft.com/office/drawing/2014/chart" uri="{C3380CC4-5D6E-409C-BE32-E72D297353CC}">
              <c16:uniqueId val="{00000000-CA17-0C41-AF3A-F288814A3D7D}"/>
            </c:ext>
          </c:extLst>
        </c:ser>
        <c:ser>
          <c:idx val="1"/>
          <c:order val="1"/>
          <c:tx>
            <c:strRef>
              <c:f>'Prior analysis -ignore'!$U$31</c:f>
              <c:strCache>
                <c:ptCount val="1"/>
                <c:pt idx="0">
                  <c:v>Suicide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'Prior analysis -ignore'!$R$32:$R$48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'Prior analysis -ignore'!$U$32:$U$48</c:f>
              <c:numCache>
                <c:formatCode>General</c:formatCode>
                <c:ptCount val="17"/>
                <c:pt idx="0">
                  <c:v>4</c:v>
                </c:pt>
                <c:pt idx="1">
                  <c:v>2</c:v>
                </c:pt>
                <c:pt idx="2">
                  <c:v>4</c:v>
                </c:pt>
                <c:pt idx="3">
                  <c:v>3</c:v>
                </c:pt>
                <c:pt idx="4">
                  <c:v>1</c:v>
                </c:pt>
                <c:pt idx="5">
                  <c:v>1</c:v>
                </c:pt>
                <c:pt idx="6">
                  <c:v>0</c:v>
                </c:pt>
                <c:pt idx="7">
                  <c:v>1</c:v>
                </c:pt>
                <c:pt idx="8">
                  <c:v>0</c:v>
                </c:pt>
                <c:pt idx="9">
                  <c:v>2</c:v>
                </c:pt>
                <c:pt idx="10">
                  <c:v>1</c:v>
                </c:pt>
                <c:pt idx="11">
                  <c:v>2</c:v>
                </c:pt>
                <c:pt idx="12">
                  <c:v>0</c:v>
                </c:pt>
                <c:pt idx="13">
                  <c:v>2</c:v>
                </c:pt>
                <c:pt idx="14">
                  <c:v>1</c:v>
                </c:pt>
                <c:pt idx="15">
                  <c:v>2</c:v>
                </c:pt>
                <c:pt idx="16">
                  <c:v>6</c:v>
                </c:pt>
              </c:numCache>
            </c:numRef>
          </c:yVal>
          <c:smooth val="0"/>
          <c:extLst>
            <c:ext xmlns:c16="http://schemas.microsoft.com/office/drawing/2014/chart" uri="{C3380CC4-5D6E-409C-BE32-E72D297353CC}">
              <c16:uniqueId val="{00000001-CA17-0C41-AF3A-F288814A3D7D}"/>
            </c:ext>
          </c:extLst>
        </c:ser>
        <c:dLbls>
          <c:showLegendKey val="0"/>
          <c:showVal val="0"/>
          <c:showCatName val="0"/>
          <c:showSerName val="0"/>
          <c:showPercent val="0"/>
          <c:showBubbleSize val="0"/>
        </c:dLbls>
        <c:axId val="570095039"/>
        <c:axId val="550879343"/>
      </c:scatterChart>
      <c:valAx>
        <c:axId val="570095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9343"/>
        <c:crosses val="autoZero"/>
        <c:crossBetween val="midCat"/>
      </c:valAx>
      <c:valAx>
        <c:axId val="55087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5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108669</xdr:colOff>
      <xdr:row>30</xdr:row>
      <xdr:rowOff>526586</xdr:rowOff>
    </xdr:from>
    <xdr:to>
      <xdr:col>26</xdr:col>
      <xdr:colOff>561750</xdr:colOff>
      <xdr:row>44</xdr:row>
      <xdr:rowOff>152829</xdr:rowOff>
    </xdr:to>
    <xdr:graphicFrame macro="">
      <xdr:nvGraphicFramePr>
        <xdr:cNvPr id="2" name="Chart 1">
          <a:extLst>
            <a:ext uri="{FF2B5EF4-FFF2-40B4-BE49-F238E27FC236}">
              <a16:creationId xmlns:a16="http://schemas.microsoft.com/office/drawing/2014/main" id="{E5B92B81-7962-104A-A356-399B12BA2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1124274</xdr:colOff>
      <xdr:row>52</xdr:row>
      <xdr:rowOff>98361</xdr:rowOff>
    </xdr:from>
    <xdr:to>
      <xdr:col>30</xdr:col>
      <xdr:colOff>325275</xdr:colOff>
      <xdr:row>75</xdr:row>
      <xdr:rowOff>177703</xdr:rowOff>
    </xdr:to>
    <xdr:graphicFrame macro="">
      <xdr:nvGraphicFramePr>
        <xdr:cNvPr id="3" name="Chart 2">
          <a:extLst>
            <a:ext uri="{FF2B5EF4-FFF2-40B4-BE49-F238E27FC236}">
              <a16:creationId xmlns:a16="http://schemas.microsoft.com/office/drawing/2014/main" id="{C50A7840-B1B3-144A-A763-C45424C24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566690</xdr:colOff>
      <xdr:row>30</xdr:row>
      <xdr:rowOff>473596</xdr:rowOff>
    </xdr:from>
    <xdr:to>
      <xdr:col>46</xdr:col>
      <xdr:colOff>33303</xdr:colOff>
      <xdr:row>46</xdr:row>
      <xdr:rowOff>18096</xdr:rowOff>
    </xdr:to>
    <xdr:graphicFrame macro="">
      <xdr:nvGraphicFramePr>
        <xdr:cNvPr id="4" name="Chart 3">
          <a:extLst>
            <a:ext uri="{FF2B5EF4-FFF2-40B4-BE49-F238E27FC236}">
              <a16:creationId xmlns:a16="http://schemas.microsoft.com/office/drawing/2014/main" id="{83497E9A-E6A8-B145-B2C4-F6E607182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685670</xdr:colOff>
      <xdr:row>30</xdr:row>
      <xdr:rowOff>485321</xdr:rowOff>
    </xdr:from>
    <xdr:to>
      <xdr:col>39</xdr:col>
      <xdr:colOff>214217</xdr:colOff>
      <xdr:row>46</xdr:row>
      <xdr:rowOff>30195</xdr:rowOff>
    </xdr:to>
    <xdr:graphicFrame macro="">
      <xdr:nvGraphicFramePr>
        <xdr:cNvPr id="6" name="Chart 5">
          <a:extLst>
            <a:ext uri="{FF2B5EF4-FFF2-40B4-BE49-F238E27FC236}">
              <a16:creationId xmlns:a16="http://schemas.microsoft.com/office/drawing/2014/main" id="{257E77A7-09E8-9545-9D60-D7210C066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781049</xdr:colOff>
      <xdr:row>48</xdr:row>
      <xdr:rowOff>120650</xdr:rowOff>
    </xdr:from>
    <xdr:to>
      <xdr:col>38</xdr:col>
      <xdr:colOff>539749</xdr:colOff>
      <xdr:row>63</xdr:row>
      <xdr:rowOff>158750</xdr:rowOff>
    </xdr:to>
    <xdr:graphicFrame macro="">
      <xdr:nvGraphicFramePr>
        <xdr:cNvPr id="7" name="Chart 6">
          <a:extLst>
            <a:ext uri="{FF2B5EF4-FFF2-40B4-BE49-F238E27FC236}">
              <a16:creationId xmlns:a16="http://schemas.microsoft.com/office/drawing/2014/main" id="{01A57834-7D99-094F-820B-C7D5706D2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333438</xdr:colOff>
      <xdr:row>49</xdr:row>
      <xdr:rowOff>16459</xdr:rowOff>
    </xdr:from>
    <xdr:to>
      <xdr:col>44</xdr:col>
      <xdr:colOff>781827</xdr:colOff>
      <xdr:row>64</xdr:row>
      <xdr:rowOff>58187</xdr:rowOff>
    </xdr:to>
    <xdr:graphicFrame macro="">
      <xdr:nvGraphicFramePr>
        <xdr:cNvPr id="8" name="Chart 7">
          <a:extLst>
            <a:ext uri="{FF2B5EF4-FFF2-40B4-BE49-F238E27FC236}">
              <a16:creationId xmlns:a16="http://schemas.microsoft.com/office/drawing/2014/main" id="{428372D1-55CC-614B-A6F7-DBB1D1D74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611942</xdr:colOff>
      <xdr:row>32</xdr:row>
      <xdr:rowOff>111328</xdr:rowOff>
    </xdr:from>
    <xdr:to>
      <xdr:col>26</xdr:col>
      <xdr:colOff>874048</xdr:colOff>
      <xdr:row>48</xdr:row>
      <xdr:rowOff>33687</xdr:rowOff>
    </xdr:to>
    <xdr:graphicFrame macro="">
      <xdr:nvGraphicFramePr>
        <xdr:cNvPr id="4" name="Chart 3">
          <a:extLst>
            <a:ext uri="{FF2B5EF4-FFF2-40B4-BE49-F238E27FC236}">
              <a16:creationId xmlns:a16="http://schemas.microsoft.com/office/drawing/2014/main" id="{048251E0-B3ED-DC47-9FDD-DD4ED4B31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1270000</xdr:colOff>
      <xdr:row>32</xdr:row>
      <xdr:rowOff>76199</xdr:rowOff>
    </xdr:from>
    <xdr:to>
      <xdr:col>30</xdr:col>
      <xdr:colOff>711199</xdr:colOff>
      <xdr:row>47</xdr:row>
      <xdr:rowOff>143932</xdr:rowOff>
    </xdr:to>
    <xdr:graphicFrame macro="">
      <xdr:nvGraphicFramePr>
        <xdr:cNvPr id="5" name="Chart 4">
          <a:extLst>
            <a:ext uri="{FF2B5EF4-FFF2-40B4-BE49-F238E27FC236}">
              <a16:creationId xmlns:a16="http://schemas.microsoft.com/office/drawing/2014/main" id="{65F0C1E7-7A5D-4C41-9D8E-BED393B8B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351252</xdr:colOff>
      <xdr:row>31</xdr:row>
      <xdr:rowOff>41418</xdr:rowOff>
    </xdr:from>
    <xdr:to>
      <xdr:col>29</xdr:col>
      <xdr:colOff>804333</xdr:colOff>
      <xdr:row>46</xdr:row>
      <xdr:rowOff>38672</xdr:rowOff>
    </xdr:to>
    <xdr:graphicFrame macro="">
      <xdr:nvGraphicFramePr>
        <xdr:cNvPr id="7" name="Chart 6">
          <a:extLst>
            <a:ext uri="{FF2B5EF4-FFF2-40B4-BE49-F238E27FC236}">
              <a16:creationId xmlns:a16="http://schemas.microsoft.com/office/drawing/2014/main" id="{9776A5A8-3A57-0448-8892-A07F67AB6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374974</xdr:colOff>
      <xdr:row>54</xdr:row>
      <xdr:rowOff>174561</xdr:rowOff>
    </xdr:from>
    <xdr:to>
      <xdr:col>33</xdr:col>
      <xdr:colOff>109375</xdr:colOff>
      <xdr:row>78</xdr:row>
      <xdr:rowOff>114203</xdr:rowOff>
    </xdr:to>
    <xdr:graphicFrame macro="">
      <xdr:nvGraphicFramePr>
        <xdr:cNvPr id="8" name="Chart 7">
          <a:extLst>
            <a:ext uri="{FF2B5EF4-FFF2-40B4-BE49-F238E27FC236}">
              <a16:creationId xmlns:a16="http://schemas.microsoft.com/office/drawing/2014/main" id="{69A27585-F6AC-D44A-A6F3-60250C7CA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themarshallproject/dhs_immigration_detention/blob/master/detention.csv"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imh.nih.gov/health/statistics/suicide.s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ncbi.nlm.nih.gov/pmc/articles/PMC4661656/pdf/ijerph-12-14414.pdf" TargetMode="External"/><Relationship Id="rId3" Type="http://schemas.openxmlformats.org/officeDocument/2006/relationships/hyperlink" Target="https://github.com/themarshallproject/dhs_immigration_detention/blob/master/detention.csv" TargetMode="External"/><Relationship Id="rId7" Type="http://schemas.openxmlformats.org/officeDocument/2006/relationships/hyperlink" Target="https://www.nimh.nih.gov/health/statistics/suicide.shtml" TargetMode="External"/><Relationship Id="rId2" Type="http://schemas.openxmlformats.org/officeDocument/2006/relationships/hyperlink" Target="https://www.aila.org/infonet/deaths-at-adult-detention-centers" TargetMode="External"/><Relationship Id="rId1" Type="http://schemas.openxmlformats.org/officeDocument/2006/relationships/hyperlink" Target="https://www.ice.gov/doclib/foia/reports/detaineedeaths-2003-2017.pdf" TargetMode="External"/><Relationship Id="rId6" Type="http://schemas.openxmlformats.org/officeDocument/2006/relationships/hyperlink" Target="https://www.nbcnews.com/politics/immigration/24-immigrants-have-died-ice-custody-during-trump-administration-n1015291" TargetMode="External"/><Relationship Id="rId5" Type="http://schemas.openxmlformats.org/officeDocument/2006/relationships/hyperlink" Target="https://oversight.house.gov/sites/democrats.oversight.house.gov/files/2020-09-24.%20Staff%20Report%20on%20ICE%20Contractors.pdf" TargetMode="External"/><Relationship Id="rId4" Type="http://schemas.openxmlformats.org/officeDocument/2006/relationships/hyperlink" Target="https://www.pbs.org/wgbh/frontline/article/how-ice-data-undercounts-covid-19-victi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688B-752A-6D4C-94E6-2C8ABA69F50A}">
  <dimension ref="A1:H18"/>
  <sheetViews>
    <sheetView tabSelected="1" workbookViewId="0">
      <selection activeCell="K16" sqref="K16"/>
    </sheetView>
  </sheetViews>
  <sheetFormatPr baseColWidth="10" defaultRowHeight="13"/>
  <sheetData>
    <row r="1" spans="1:8">
      <c r="A1" t="s">
        <v>3198</v>
      </c>
      <c r="B1" t="s">
        <v>3195</v>
      </c>
      <c r="C1" t="s">
        <v>3196</v>
      </c>
      <c r="D1" t="s">
        <v>3212</v>
      </c>
      <c r="E1" t="s">
        <v>3190</v>
      </c>
      <c r="F1" t="s">
        <v>3209</v>
      </c>
      <c r="G1" t="s">
        <v>3208</v>
      </c>
      <c r="H1" t="s">
        <v>3089</v>
      </c>
    </row>
    <row r="2" spans="1:8">
      <c r="A2">
        <v>2004</v>
      </c>
      <c r="B2">
        <v>231142</v>
      </c>
      <c r="C2">
        <v>21928</v>
      </c>
      <c r="D2">
        <v>40.4</v>
      </c>
      <c r="E2">
        <v>28</v>
      </c>
      <c r="F2">
        <v>0</v>
      </c>
      <c r="G2">
        <v>28</v>
      </c>
      <c r="H2">
        <v>4</v>
      </c>
    </row>
    <row r="3" spans="1:8">
      <c r="A3">
        <v>2005</v>
      </c>
      <c r="B3">
        <v>233417</v>
      </c>
      <c r="C3">
        <v>19718</v>
      </c>
      <c r="D3">
        <v>38.5</v>
      </c>
      <c r="E3">
        <v>21</v>
      </c>
      <c r="F3">
        <v>0</v>
      </c>
      <c r="G3">
        <v>21</v>
      </c>
      <c r="H3">
        <v>2</v>
      </c>
    </row>
    <row r="4" spans="1:8">
      <c r="A4">
        <v>2006</v>
      </c>
      <c r="B4">
        <v>256842</v>
      </c>
      <c r="C4">
        <v>22975</v>
      </c>
      <c r="D4">
        <v>33.700000000000003</v>
      </c>
      <c r="E4">
        <v>19</v>
      </c>
      <c r="F4">
        <v>0</v>
      </c>
      <c r="G4">
        <v>19</v>
      </c>
      <c r="H4">
        <v>4</v>
      </c>
    </row>
    <row r="5" spans="1:8">
      <c r="A5">
        <v>2007</v>
      </c>
      <c r="B5">
        <v>311169</v>
      </c>
      <c r="C5">
        <v>30295</v>
      </c>
      <c r="D5">
        <v>36.9</v>
      </c>
      <c r="E5">
        <v>12</v>
      </c>
      <c r="F5">
        <v>0</v>
      </c>
      <c r="G5">
        <v>12</v>
      </c>
      <c r="H5">
        <v>3</v>
      </c>
    </row>
    <row r="6" spans="1:8">
      <c r="A6">
        <v>2008</v>
      </c>
      <c r="B6">
        <v>378582</v>
      </c>
      <c r="C6">
        <v>31771</v>
      </c>
      <c r="D6">
        <v>30.5</v>
      </c>
      <c r="E6">
        <v>11</v>
      </c>
      <c r="F6">
        <v>0</v>
      </c>
      <c r="G6">
        <v>11</v>
      </c>
      <c r="H6">
        <v>1</v>
      </c>
    </row>
    <row r="7" spans="1:8">
      <c r="A7">
        <v>2009</v>
      </c>
      <c r="B7">
        <v>383524</v>
      </c>
      <c r="C7">
        <v>32098</v>
      </c>
      <c r="D7">
        <v>31.2</v>
      </c>
      <c r="E7">
        <v>14</v>
      </c>
      <c r="F7">
        <v>0</v>
      </c>
      <c r="G7">
        <v>14</v>
      </c>
      <c r="H7">
        <v>1</v>
      </c>
    </row>
    <row r="8" spans="1:8">
      <c r="A8">
        <v>2010</v>
      </c>
      <c r="B8">
        <v>363064</v>
      </c>
      <c r="C8">
        <v>30885</v>
      </c>
      <c r="D8">
        <v>31.5</v>
      </c>
      <c r="E8">
        <v>8</v>
      </c>
      <c r="F8">
        <v>0</v>
      </c>
      <c r="G8">
        <v>8</v>
      </c>
      <c r="H8">
        <v>0</v>
      </c>
    </row>
    <row r="9" spans="1:8">
      <c r="A9">
        <v>2011</v>
      </c>
      <c r="B9">
        <v>429247</v>
      </c>
      <c r="C9">
        <v>33330</v>
      </c>
      <c r="D9">
        <v>29.2</v>
      </c>
      <c r="E9">
        <v>10</v>
      </c>
      <c r="F9">
        <v>0</v>
      </c>
      <c r="G9">
        <v>10</v>
      </c>
      <c r="H9">
        <v>1</v>
      </c>
    </row>
    <row r="10" spans="1:8">
      <c r="A10">
        <v>2012</v>
      </c>
      <c r="B10">
        <v>477523</v>
      </c>
      <c r="C10">
        <v>34260</v>
      </c>
      <c r="D10">
        <v>26.6</v>
      </c>
      <c r="E10">
        <v>8</v>
      </c>
      <c r="F10">
        <v>0</v>
      </c>
      <c r="G10">
        <v>8</v>
      </c>
      <c r="H10">
        <v>0</v>
      </c>
    </row>
    <row r="11" spans="1:8">
      <c r="A11">
        <v>2013</v>
      </c>
      <c r="B11">
        <v>440557</v>
      </c>
      <c r="C11">
        <v>33788</v>
      </c>
      <c r="D11">
        <v>28.7</v>
      </c>
      <c r="E11">
        <v>9</v>
      </c>
      <c r="F11">
        <v>0</v>
      </c>
      <c r="G11">
        <v>9</v>
      </c>
      <c r="H11">
        <v>2</v>
      </c>
    </row>
    <row r="12" spans="1:8">
      <c r="A12">
        <v>2014</v>
      </c>
      <c r="B12">
        <v>425728</v>
      </c>
      <c r="C12">
        <v>33227</v>
      </c>
      <c r="D12">
        <v>29.6</v>
      </c>
      <c r="E12">
        <v>6</v>
      </c>
      <c r="F12">
        <v>0</v>
      </c>
      <c r="G12">
        <v>6</v>
      </c>
      <c r="H12">
        <v>1</v>
      </c>
    </row>
    <row r="13" spans="1:8">
      <c r="A13">
        <v>2015</v>
      </c>
      <c r="B13">
        <v>307342</v>
      </c>
      <c r="C13">
        <v>28449</v>
      </c>
      <c r="D13">
        <v>34.6</v>
      </c>
      <c r="E13">
        <v>8</v>
      </c>
      <c r="F13">
        <v>0</v>
      </c>
      <c r="G13">
        <v>8</v>
      </c>
      <c r="H13">
        <v>2</v>
      </c>
    </row>
    <row r="14" spans="1:8">
      <c r="A14">
        <v>2016</v>
      </c>
      <c r="B14">
        <v>352882</v>
      </c>
      <c r="C14">
        <v>34376</v>
      </c>
      <c r="D14">
        <v>34.9</v>
      </c>
      <c r="E14">
        <v>10</v>
      </c>
      <c r="F14">
        <v>0</v>
      </c>
      <c r="G14">
        <v>10</v>
      </c>
      <c r="H14">
        <v>0</v>
      </c>
    </row>
    <row r="15" spans="1:8">
      <c r="A15">
        <v>2017</v>
      </c>
      <c r="B15">
        <v>323591</v>
      </c>
      <c r="C15">
        <v>38106</v>
      </c>
      <c r="D15">
        <v>43.7</v>
      </c>
      <c r="E15">
        <v>12</v>
      </c>
      <c r="F15">
        <v>0</v>
      </c>
      <c r="G15">
        <v>12</v>
      </c>
      <c r="H15">
        <v>2</v>
      </c>
    </row>
    <row r="16" spans="1:8">
      <c r="A16">
        <v>2018</v>
      </c>
      <c r="B16">
        <v>396448</v>
      </c>
      <c r="C16">
        <v>42188</v>
      </c>
      <c r="D16">
        <v>39.4</v>
      </c>
      <c r="E16">
        <v>10</v>
      </c>
      <c r="F16">
        <v>0</v>
      </c>
      <c r="G16">
        <v>10</v>
      </c>
      <c r="H16">
        <v>2</v>
      </c>
    </row>
    <row r="17" spans="1:8">
      <c r="A17">
        <v>2019</v>
      </c>
      <c r="B17">
        <v>510854</v>
      </c>
      <c r="C17">
        <v>50165</v>
      </c>
      <c r="D17">
        <v>34.299999999999997</v>
      </c>
      <c r="E17">
        <v>8</v>
      </c>
      <c r="F17">
        <v>0</v>
      </c>
      <c r="G17">
        <v>8</v>
      </c>
      <c r="H17">
        <v>2</v>
      </c>
    </row>
    <row r="18" spans="1:8">
      <c r="A18">
        <v>2020</v>
      </c>
      <c r="B18">
        <v>177391</v>
      </c>
      <c r="C18">
        <v>34427</v>
      </c>
      <c r="D18">
        <v>62.7</v>
      </c>
      <c r="E18">
        <v>21</v>
      </c>
      <c r="F18">
        <v>8</v>
      </c>
      <c r="G18">
        <v>13</v>
      </c>
      <c r="H18">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D8A28-62AE-8D4F-AA2F-4DB2CC7C78A6}">
  <dimension ref="A1:AI252"/>
  <sheetViews>
    <sheetView topLeftCell="U1" zoomScale="84" workbookViewId="0">
      <selection activeCell="X56" sqref="X56"/>
    </sheetView>
  </sheetViews>
  <sheetFormatPr baseColWidth="10" defaultRowHeight="13"/>
  <cols>
    <col min="7" max="7" width="23.5" customWidth="1"/>
    <col min="10" max="10" width="31.5" customWidth="1"/>
    <col min="13" max="13" width="18.33203125" customWidth="1"/>
    <col min="20" max="20" width="13.6640625" customWidth="1"/>
    <col min="21" max="21" width="12.33203125" customWidth="1"/>
    <col min="22" max="22" width="18.1640625" customWidth="1"/>
    <col min="24" max="24" width="17.5" customWidth="1"/>
    <col min="26" max="27" width="16.83203125" customWidth="1"/>
    <col min="29" max="29" width="10.83203125" style="243"/>
  </cols>
  <sheetData>
    <row r="1" spans="1:33" s="281" customFormat="1" ht="42">
      <c r="A1" s="273" t="s">
        <v>1</v>
      </c>
      <c r="B1" s="274" t="s">
        <v>46</v>
      </c>
      <c r="C1" s="275" t="s">
        <v>2674</v>
      </c>
      <c r="D1" s="275" t="s">
        <v>58</v>
      </c>
      <c r="E1" s="276" t="s">
        <v>60</v>
      </c>
      <c r="F1" s="277" t="s">
        <v>3060</v>
      </c>
      <c r="G1" s="274" t="s">
        <v>2673</v>
      </c>
      <c r="H1" s="274" t="s">
        <v>2931</v>
      </c>
      <c r="I1" s="278" t="s">
        <v>2932</v>
      </c>
      <c r="J1" s="274" t="s">
        <v>2671</v>
      </c>
      <c r="K1" s="274" t="s">
        <v>2672</v>
      </c>
      <c r="L1" s="279" t="s">
        <v>2670</v>
      </c>
      <c r="M1" s="280" t="s">
        <v>54</v>
      </c>
      <c r="N1" s="209"/>
      <c r="O1" s="209"/>
      <c r="R1" s="281" t="s">
        <v>3198</v>
      </c>
      <c r="S1" s="281" t="s">
        <v>3195</v>
      </c>
      <c r="U1" s="281" t="s">
        <v>3212</v>
      </c>
      <c r="V1" s="281" t="s">
        <v>3190</v>
      </c>
      <c r="W1" s="281" t="s">
        <v>3213</v>
      </c>
      <c r="X1" s="281" t="s">
        <v>3214</v>
      </c>
      <c r="Y1" s="281" t="s">
        <v>3089</v>
      </c>
      <c r="Z1" s="281" t="s">
        <v>3089</v>
      </c>
      <c r="AA1" s="281" t="s">
        <v>3207</v>
      </c>
      <c r="AB1" s="281" t="s">
        <v>3155</v>
      </c>
      <c r="AC1" s="281" t="s">
        <v>3155</v>
      </c>
      <c r="AD1" s="281" t="s">
        <v>3155</v>
      </c>
      <c r="AE1" s="281" t="s">
        <v>3192</v>
      </c>
      <c r="AF1" s="282" t="s">
        <v>3193</v>
      </c>
    </row>
    <row r="2" spans="1:33" ht="14">
      <c r="A2" s="175">
        <v>172</v>
      </c>
      <c r="B2" s="176" t="s">
        <v>111</v>
      </c>
      <c r="C2" s="177" t="s">
        <v>1923</v>
      </c>
      <c r="D2" s="178" t="s">
        <v>2662</v>
      </c>
      <c r="E2" s="178" t="s">
        <v>2663</v>
      </c>
      <c r="F2" s="216">
        <v>40</v>
      </c>
      <c r="G2" s="179" t="s">
        <v>2781</v>
      </c>
      <c r="H2" s="179" t="s">
        <v>2782</v>
      </c>
      <c r="I2" s="179" t="s">
        <v>148</v>
      </c>
      <c r="J2" s="179" t="s">
        <v>3012</v>
      </c>
      <c r="K2" s="176" t="s">
        <v>117</v>
      </c>
      <c r="L2" s="180" t="s">
        <v>1731</v>
      </c>
      <c r="M2" s="181" t="s">
        <v>2783</v>
      </c>
      <c r="N2" s="174"/>
      <c r="O2" s="174"/>
      <c r="R2">
        <v>2004</v>
      </c>
      <c r="S2" s="272">
        <v>231142</v>
      </c>
      <c r="T2" s="272">
        <v>21928</v>
      </c>
      <c r="U2" s="270">
        <v>40.4</v>
      </c>
      <c r="V2">
        <f>M30</f>
        <v>28</v>
      </c>
      <c r="W2" s="231">
        <f t="shared" ref="W2:W18" si="0">V2/S2*100000</f>
        <v>12.113765564025577</v>
      </c>
      <c r="X2">
        <f>M31</f>
        <v>4</v>
      </c>
      <c r="Y2" s="238">
        <f t="shared" ref="Y2:Y19" si="1">X2/V2</f>
        <v>0.14285714285714285</v>
      </c>
      <c r="Z2" s="239" t="str">
        <f>X2&amp;" ("&amp;TEXT(Y2,"0%")&amp;")"</f>
        <v>4 (14%)</v>
      </c>
      <c r="AA2" s="239">
        <f t="shared" ref="AA2:AA18" si="2">X2/S2*100000</f>
        <v>1.7305379377179395</v>
      </c>
      <c r="AC2"/>
      <c r="AE2" s="231">
        <f>F30</f>
        <v>46.5</v>
      </c>
      <c r="AF2" s="231">
        <f>F31</f>
        <v>15.009873293812186</v>
      </c>
      <c r="AG2" s="270"/>
    </row>
    <row r="3" spans="1:33" ht="14">
      <c r="A3" s="175">
        <v>171</v>
      </c>
      <c r="B3" s="176" t="s">
        <v>111</v>
      </c>
      <c r="C3" s="177" t="s">
        <v>1923</v>
      </c>
      <c r="D3" s="178" t="s">
        <v>2653</v>
      </c>
      <c r="E3" s="178" t="s">
        <v>2654</v>
      </c>
      <c r="F3" s="216">
        <v>52</v>
      </c>
      <c r="G3" s="179" t="s">
        <v>2892</v>
      </c>
      <c r="H3" s="182" t="s">
        <v>2859</v>
      </c>
      <c r="I3" s="182" t="s">
        <v>148</v>
      </c>
      <c r="J3" s="179" t="s">
        <v>2984</v>
      </c>
      <c r="K3" s="176" t="s">
        <v>117</v>
      </c>
      <c r="L3" s="180" t="s">
        <v>1287</v>
      </c>
      <c r="M3" s="183" t="s">
        <v>2727</v>
      </c>
      <c r="N3" s="174"/>
      <c r="O3" s="174"/>
      <c r="R3">
        <v>2005</v>
      </c>
      <c r="S3" s="272">
        <v>233417</v>
      </c>
      <c r="T3" s="272">
        <v>19718</v>
      </c>
      <c r="U3" s="270">
        <v>38.5</v>
      </c>
      <c r="V3">
        <f>M53</f>
        <v>21</v>
      </c>
      <c r="W3" s="231">
        <f t="shared" si="0"/>
        <v>8.996774013889306</v>
      </c>
      <c r="X3">
        <f>M54</f>
        <v>2</v>
      </c>
      <c r="Y3" s="238">
        <f t="shared" si="1"/>
        <v>9.5238095238095233E-2</v>
      </c>
      <c r="Z3" s="239" t="str">
        <f t="shared" ref="Z3:Z18" si="3">X3&amp;" ("&amp;TEXT(Y3,"0%")&amp;")"</f>
        <v>2 (10%)</v>
      </c>
      <c r="AA3" s="239">
        <f t="shared" si="2"/>
        <v>0.85683562037041006</v>
      </c>
      <c r="AC3"/>
      <c r="AE3" s="231">
        <f>F53</f>
        <v>50</v>
      </c>
      <c r="AF3" s="231">
        <f>F54</f>
        <v>14.474114826130128</v>
      </c>
      <c r="AG3" s="270"/>
    </row>
    <row r="4" spans="1:33" ht="14">
      <c r="A4" s="175">
        <v>170</v>
      </c>
      <c r="B4" s="176" t="s">
        <v>111</v>
      </c>
      <c r="C4" s="177" t="s">
        <v>1923</v>
      </c>
      <c r="D4" s="178" t="s">
        <v>2648</v>
      </c>
      <c r="E4" s="178" t="s">
        <v>2649</v>
      </c>
      <c r="F4" s="216">
        <v>63</v>
      </c>
      <c r="G4" s="179" t="s">
        <v>2887</v>
      </c>
      <c r="H4" s="179" t="s">
        <v>2927</v>
      </c>
      <c r="I4" s="179" t="s">
        <v>1986</v>
      </c>
      <c r="J4" s="179" t="s">
        <v>2770</v>
      </c>
      <c r="K4" s="176" t="s">
        <v>117</v>
      </c>
      <c r="L4" s="180" t="s">
        <v>995</v>
      </c>
      <c r="M4" s="183" t="s">
        <v>3052</v>
      </c>
      <c r="N4" s="174"/>
      <c r="O4" s="174"/>
      <c r="R4">
        <v>2006</v>
      </c>
      <c r="S4" s="272">
        <v>256842</v>
      </c>
      <c r="T4" s="272">
        <v>22975</v>
      </c>
      <c r="U4" s="270">
        <v>33.700000000000003</v>
      </c>
      <c r="V4">
        <f>M74</f>
        <v>19</v>
      </c>
      <c r="W4" s="231">
        <f t="shared" si="0"/>
        <v>7.3975440153868917</v>
      </c>
      <c r="X4">
        <f>M75</f>
        <v>4</v>
      </c>
      <c r="Y4" s="238">
        <f t="shared" si="1"/>
        <v>0.21052631578947367</v>
      </c>
      <c r="Z4" s="239" t="str">
        <f t="shared" si="3"/>
        <v>4 (21%)</v>
      </c>
      <c r="AA4" s="239">
        <f t="shared" si="2"/>
        <v>1.5573776874498719</v>
      </c>
      <c r="AC4"/>
      <c r="AE4" s="231">
        <f>F74</f>
        <v>46.368421052631582</v>
      </c>
      <c r="AF4" s="231">
        <f>F75</f>
        <v>16.743856340347609</v>
      </c>
      <c r="AG4" s="270"/>
    </row>
    <row r="5" spans="1:33" ht="14">
      <c r="A5" s="175">
        <v>169</v>
      </c>
      <c r="B5" s="176" t="s">
        <v>111</v>
      </c>
      <c r="C5" s="177" t="s">
        <v>1923</v>
      </c>
      <c r="D5" s="178" t="s">
        <v>2641</v>
      </c>
      <c r="E5" s="178" t="s">
        <v>2642</v>
      </c>
      <c r="F5" s="216">
        <v>50</v>
      </c>
      <c r="G5" s="179" t="s">
        <v>2891</v>
      </c>
      <c r="H5" s="182" t="s">
        <v>2786</v>
      </c>
      <c r="I5" s="182" t="s">
        <v>2784</v>
      </c>
      <c r="J5" s="179" t="s">
        <v>3011</v>
      </c>
      <c r="K5" s="176" t="s">
        <v>117</v>
      </c>
      <c r="L5" s="180" t="s">
        <v>1731</v>
      </c>
      <c r="M5" s="184" t="s">
        <v>2097</v>
      </c>
      <c r="N5" s="174"/>
      <c r="O5" s="174"/>
      <c r="R5">
        <v>2007</v>
      </c>
      <c r="S5" s="272">
        <v>311169</v>
      </c>
      <c r="T5" s="272">
        <v>30295</v>
      </c>
      <c r="U5" s="270">
        <v>36.9</v>
      </c>
      <c r="V5">
        <f>M88</f>
        <v>12</v>
      </c>
      <c r="W5" s="231">
        <f t="shared" si="0"/>
        <v>3.8564252865806039</v>
      </c>
      <c r="X5">
        <f>M89</f>
        <v>3</v>
      </c>
      <c r="Y5" s="238">
        <f t="shared" si="1"/>
        <v>0.25</v>
      </c>
      <c r="Z5" s="239" t="str">
        <f t="shared" si="3"/>
        <v>3 (25%)</v>
      </c>
      <c r="AA5" s="239">
        <f t="shared" si="2"/>
        <v>0.96410632164515098</v>
      </c>
      <c r="AC5"/>
      <c r="AE5" s="231">
        <f>F88</f>
        <v>34</v>
      </c>
      <c r="AF5" s="231">
        <f>F89</f>
        <v>11.184404726712508</v>
      </c>
      <c r="AG5" s="270"/>
    </row>
    <row r="6" spans="1:33" ht="14">
      <c r="A6" s="175">
        <v>168</v>
      </c>
      <c r="B6" s="176" t="s">
        <v>111</v>
      </c>
      <c r="C6" s="177" t="s">
        <v>297</v>
      </c>
      <c r="D6" s="178" t="s">
        <v>2632</v>
      </c>
      <c r="E6" s="178" t="s">
        <v>2633</v>
      </c>
      <c r="F6" s="216">
        <v>37</v>
      </c>
      <c r="G6" s="179" t="s">
        <v>2890</v>
      </c>
      <c r="H6" s="182" t="s">
        <v>2785</v>
      </c>
      <c r="I6" s="182" t="s">
        <v>148</v>
      </c>
      <c r="J6" s="179" t="s">
        <v>3010</v>
      </c>
      <c r="K6" s="176" t="s">
        <v>117</v>
      </c>
      <c r="L6" s="180" t="s">
        <v>183</v>
      </c>
      <c r="M6" s="185" t="s">
        <v>3051</v>
      </c>
      <c r="N6" s="174"/>
      <c r="O6" s="174"/>
      <c r="R6">
        <v>2008</v>
      </c>
      <c r="S6" s="272">
        <v>378582</v>
      </c>
      <c r="T6" s="272">
        <v>31771</v>
      </c>
      <c r="U6" s="270">
        <v>30.5</v>
      </c>
      <c r="V6">
        <f>M101</f>
        <v>11</v>
      </c>
      <c r="W6" s="231">
        <f t="shared" si="0"/>
        <v>2.9055792404287577</v>
      </c>
      <c r="X6">
        <f>M102</f>
        <v>1</v>
      </c>
      <c r="Y6" s="238">
        <f t="shared" si="1"/>
        <v>9.0909090909090912E-2</v>
      </c>
      <c r="Z6" s="239" t="str">
        <f t="shared" si="3"/>
        <v>1 (9%)</v>
      </c>
      <c r="AA6" s="239">
        <f t="shared" si="2"/>
        <v>0.2641435673117053</v>
      </c>
      <c r="AC6"/>
      <c r="AE6" s="231">
        <f>F101</f>
        <v>45.363636363636367</v>
      </c>
      <c r="AF6" s="231">
        <f>F102</f>
        <v>14.02335713923544</v>
      </c>
      <c r="AG6" s="270"/>
    </row>
    <row r="7" spans="1:33" ht="14">
      <c r="A7" s="175">
        <v>167</v>
      </c>
      <c r="B7" s="176" t="s">
        <v>111</v>
      </c>
      <c r="C7" s="177" t="s">
        <v>2623</v>
      </c>
      <c r="D7" s="178" t="s">
        <v>2622</v>
      </c>
      <c r="E7" s="178" t="s">
        <v>2624</v>
      </c>
      <c r="F7" s="216">
        <v>48</v>
      </c>
      <c r="G7" s="179" t="s">
        <v>2813</v>
      </c>
      <c r="H7" s="186" t="s">
        <v>2814</v>
      </c>
      <c r="I7" s="186" t="s">
        <v>636</v>
      </c>
      <c r="J7" s="179" t="s">
        <v>3009</v>
      </c>
      <c r="K7" s="176" t="s">
        <v>117</v>
      </c>
      <c r="L7" s="180" t="s">
        <v>616</v>
      </c>
      <c r="M7" s="181" t="s">
        <v>2625</v>
      </c>
      <c r="N7" s="174"/>
      <c r="O7" s="174"/>
      <c r="R7">
        <v>2009</v>
      </c>
      <c r="S7" s="272">
        <v>383524</v>
      </c>
      <c r="T7" s="272">
        <v>32098</v>
      </c>
      <c r="U7" s="270">
        <v>31.2</v>
      </c>
      <c r="V7">
        <f>M117</f>
        <v>14</v>
      </c>
      <c r="W7" s="231">
        <f t="shared" si="0"/>
        <v>3.6503582565888966</v>
      </c>
      <c r="X7">
        <f>M118</f>
        <v>1</v>
      </c>
      <c r="Y7" s="238">
        <f t="shared" si="1"/>
        <v>7.1428571428571425E-2</v>
      </c>
      <c r="Z7" s="239" t="str">
        <f t="shared" si="3"/>
        <v>1 (7%)</v>
      </c>
      <c r="AA7" s="239">
        <f t="shared" si="2"/>
        <v>0.26073987547063548</v>
      </c>
      <c r="AC7"/>
      <c r="AE7" s="231">
        <f>F88</f>
        <v>34</v>
      </c>
      <c r="AF7" s="231">
        <f>F89</f>
        <v>11.184404726712508</v>
      </c>
      <c r="AG7" s="270"/>
    </row>
    <row r="8" spans="1:33" ht="14">
      <c r="A8" s="187">
        <v>166</v>
      </c>
      <c r="B8" s="188" t="s">
        <v>111</v>
      </c>
      <c r="C8" s="177" t="s">
        <v>297</v>
      </c>
      <c r="D8" s="178" t="s">
        <v>2615</v>
      </c>
      <c r="E8" s="178" t="s">
        <v>2616</v>
      </c>
      <c r="F8" s="216">
        <v>25</v>
      </c>
      <c r="G8" s="179" t="s">
        <v>2614</v>
      </c>
      <c r="H8" s="182" t="s">
        <v>2858</v>
      </c>
      <c r="I8" s="182" t="s">
        <v>636</v>
      </c>
      <c r="J8" s="179" t="s">
        <v>3008</v>
      </c>
      <c r="K8" s="176" t="s">
        <v>117</v>
      </c>
      <c r="L8" s="180" t="s">
        <v>616</v>
      </c>
      <c r="M8" s="184" t="s">
        <v>2097</v>
      </c>
      <c r="N8" s="174"/>
      <c r="O8" s="174"/>
      <c r="R8">
        <v>2010</v>
      </c>
      <c r="S8" s="272">
        <v>363064</v>
      </c>
      <c r="T8" s="272">
        <v>30885</v>
      </c>
      <c r="U8" s="270">
        <v>31.5</v>
      </c>
      <c r="V8">
        <f>M127</f>
        <v>8</v>
      </c>
      <c r="W8" s="231">
        <f t="shared" si="0"/>
        <v>2.2034682590397283</v>
      </c>
      <c r="X8">
        <f>M128</f>
        <v>0</v>
      </c>
      <c r="Y8" s="238">
        <f t="shared" si="1"/>
        <v>0</v>
      </c>
      <c r="Z8" s="239" t="str">
        <f t="shared" si="3"/>
        <v>0 (0%)</v>
      </c>
      <c r="AA8" s="239">
        <f t="shared" si="2"/>
        <v>0</v>
      </c>
      <c r="AC8"/>
      <c r="AE8" s="231">
        <f>F127</f>
        <v>50.25</v>
      </c>
      <c r="AF8" s="231">
        <f>F128</f>
        <v>17.588551471259446</v>
      </c>
      <c r="AG8" s="270"/>
    </row>
    <row r="9" spans="1:33" ht="14">
      <c r="A9" s="189">
        <v>165</v>
      </c>
      <c r="B9" s="188" t="s">
        <v>111</v>
      </c>
      <c r="C9" s="177" t="s">
        <v>232</v>
      </c>
      <c r="D9" s="178" t="s">
        <v>2611</v>
      </c>
      <c r="E9" s="178" t="s">
        <v>2612</v>
      </c>
      <c r="F9" s="216">
        <v>57</v>
      </c>
      <c r="G9" s="179" t="s">
        <v>2887</v>
      </c>
      <c r="H9" s="179" t="s">
        <v>2927</v>
      </c>
      <c r="I9" s="190" t="s">
        <v>1986</v>
      </c>
      <c r="J9" s="179" t="s">
        <v>2770</v>
      </c>
      <c r="K9" s="180" t="s">
        <v>117</v>
      </c>
      <c r="L9" s="180" t="s">
        <v>995</v>
      </c>
      <c r="M9" s="181" t="s">
        <v>2559</v>
      </c>
      <c r="N9" s="174"/>
      <c r="O9" s="174"/>
      <c r="R9">
        <v>2011</v>
      </c>
      <c r="S9" s="272">
        <v>429247</v>
      </c>
      <c r="T9" s="272">
        <v>33330</v>
      </c>
      <c r="U9" s="270">
        <v>29.2</v>
      </c>
      <c r="V9">
        <f>M139</f>
        <v>10</v>
      </c>
      <c r="W9" s="231">
        <f t="shared" si="0"/>
        <v>2.3296610110262859</v>
      </c>
      <c r="X9">
        <f>M140</f>
        <v>1</v>
      </c>
      <c r="Y9" s="238">
        <f t="shared" si="1"/>
        <v>0.1</v>
      </c>
      <c r="Z9" s="239" t="str">
        <f t="shared" si="3"/>
        <v>1 (10%)</v>
      </c>
      <c r="AA9" s="239">
        <f t="shared" si="2"/>
        <v>0.23296610110262855</v>
      </c>
      <c r="AC9"/>
      <c r="AE9" s="231">
        <f>F139</f>
        <v>48</v>
      </c>
      <c r="AF9" s="231">
        <f>F140</f>
        <v>11.822765233978799</v>
      </c>
      <c r="AG9" s="270"/>
    </row>
    <row r="10" spans="1:33" ht="14">
      <c r="A10" s="189">
        <v>164</v>
      </c>
      <c r="B10" s="188" t="s">
        <v>111</v>
      </c>
      <c r="C10" s="177" t="s">
        <v>470</v>
      </c>
      <c r="D10" s="178" t="s">
        <v>2607</v>
      </c>
      <c r="E10" s="178" t="s">
        <v>2603</v>
      </c>
      <c r="F10" s="216">
        <v>32</v>
      </c>
      <c r="G10" s="179" t="s">
        <v>2889</v>
      </c>
      <c r="H10" s="179" t="s">
        <v>2924</v>
      </c>
      <c r="I10" s="190" t="s">
        <v>148</v>
      </c>
      <c r="J10" s="179" t="s">
        <v>2975</v>
      </c>
      <c r="K10" s="180" t="s">
        <v>117</v>
      </c>
      <c r="L10" s="180" t="s">
        <v>616</v>
      </c>
      <c r="M10" s="191" t="s">
        <v>2608</v>
      </c>
      <c r="N10" s="174"/>
      <c r="O10" s="174"/>
      <c r="R10">
        <v>2012</v>
      </c>
      <c r="S10" s="272">
        <v>477523</v>
      </c>
      <c r="T10" s="272">
        <v>34260</v>
      </c>
      <c r="U10" s="270">
        <v>26.6</v>
      </c>
      <c r="V10">
        <f>M149</f>
        <v>8</v>
      </c>
      <c r="W10" s="231">
        <f t="shared" si="0"/>
        <v>1.6753119745017517</v>
      </c>
      <c r="X10">
        <f>M150</f>
        <v>0</v>
      </c>
      <c r="Y10" s="238">
        <f t="shared" si="1"/>
        <v>0</v>
      </c>
      <c r="Z10" s="239" t="str">
        <f t="shared" si="3"/>
        <v>0 (0%)</v>
      </c>
      <c r="AA10" s="239">
        <f t="shared" si="2"/>
        <v>0</v>
      </c>
      <c r="AC10"/>
      <c r="AE10" s="231">
        <f>F149</f>
        <v>44.5</v>
      </c>
      <c r="AF10" s="231">
        <f>F150</f>
        <v>9.9570506247009281</v>
      </c>
      <c r="AG10" s="270"/>
    </row>
    <row r="11" spans="1:33" ht="14">
      <c r="A11" s="189">
        <v>163</v>
      </c>
      <c r="B11" s="176" t="s">
        <v>111</v>
      </c>
      <c r="C11" s="177" t="s">
        <v>1923</v>
      </c>
      <c r="D11" s="178" t="s">
        <v>2602</v>
      </c>
      <c r="E11" s="178" t="s">
        <v>2603</v>
      </c>
      <c r="F11" s="216">
        <v>65</v>
      </c>
      <c r="G11" s="179" t="s">
        <v>2882</v>
      </c>
      <c r="H11" s="179" t="s">
        <v>2927</v>
      </c>
      <c r="I11" s="190" t="s">
        <v>1986</v>
      </c>
      <c r="J11" s="179" t="s">
        <v>2770</v>
      </c>
      <c r="K11" s="180" t="s">
        <v>117</v>
      </c>
      <c r="L11" s="180" t="s">
        <v>995</v>
      </c>
      <c r="M11" s="191" t="s">
        <v>2604</v>
      </c>
      <c r="N11" s="174"/>
      <c r="O11" s="174"/>
      <c r="R11">
        <v>2013</v>
      </c>
      <c r="S11" s="272">
        <v>440557</v>
      </c>
      <c r="T11" s="272">
        <v>33788</v>
      </c>
      <c r="U11" s="270">
        <v>28.7</v>
      </c>
      <c r="V11">
        <f>M160</f>
        <v>9</v>
      </c>
      <c r="W11" s="231">
        <f t="shared" si="0"/>
        <v>2.0428684596998798</v>
      </c>
      <c r="X11">
        <f>M161</f>
        <v>2</v>
      </c>
      <c r="Y11" s="238">
        <f t="shared" si="1"/>
        <v>0.22222222222222221</v>
      </c>
      <c r="Z11" s="239" t="str">
        <f t="shared" si="3"/>
        <v>2 (22%)</v>
      </c>
      <c r="AA11" s="239">
        <f t="shared" si="2"/>
        <v>0.45397076882219556</v>
      </c>
      <c r="AC11"/>
      <c r="AE11" s="231">
        <f>F160</f>
        <v>36.666666666666664</v>
      </c>
      <c r="AF11" s="231">
        <f>F161</f>
        <v>11.575836902790225</v>
      </c>
      <c r="AG11" s="270"/>
    </row>
    <row r="12" spans="1:33" ht="14">
      <c r="A12" s="189">
        <v>162</v>
      </c>
      <c r="B12" s="176" t="s">
        <v>468</v>
      </c>
      <c r="C12" s="177" t="s">
        <v>990</v>
      </c>
      <c r="D12" s="178" t="s">
        <v>2598</v>
      </c>
      <c r="E12" s="178" t="s">
        <v>2599</v>
      </c>
      <c r="F12" s="216">
        <v>44</v>
      </c>
      <c r="G12" s="179" t="s">
        <v>1655</v>
      </c>
      <c r="H12" s="192" t="s">
        <v>2712</v>
      </c>
      <c r="I12" s="182" t="s">
        <v>636</v>
      </c>
      <c r="J12" s="179" t="s">
        <v>3007</v>
      </c>
      <c r="K12" s="180" t="s">
        <v>117</v>
      </c>
      <c r="L12" s="180" t="s">
        <v>616</v>
      </c>
      <c r="M12" s="181" t="s">
        <v>3050</v>
      </c>
      <c r="N12" s="174"/>
      <c r="O12" s="174"/>
      <c r="R12">
        <v>2014</v>
      </c>
      <c r="S12" s="272">
        <v>425728</v>
      </c>
      <c r="T12" s="272">
        <v>33227</v>
      </c>
      <c r="U12" s="270">
        <v>29.6</v>
      </c>
      <c r="V12">
        <f>M168</f>
        <v>6</v>
      </c>
      <c r="W12" s="231">
        <f t="shared" si="0"/>
        <v>1.4093505712567649</v>
      </c>
      <c r="X12">
        <f>M169</f>
        <v>1</v>
      </c>
      <c r="Y12" s="238">
        <f t="shared" si="1"/>
        <v>0.16666666666666666</v>
      </c>
      <c r="Z12" s="239" t="str">
        <f t="shared" si="3"/>
        <v>1 (17%)</v>
      </c>
      <c r="AA12" s="239">
        <f t="shared" si="2"/>
        <v>0.23489176187612748</v>
      </c>
      <c r="AC12"/>
      <c r="AE12" s="231">
        <f>F168</f>
        <v>39</v>
      </c>
      <c r="AF12" s="231">
        <f>F169</f>
        <v>9.0111042608550473</v>
      </c>
      <c r="AG12" s="270"/>
    </row>
    <row r="13" spans="1:33" ht="14">
      <c r="A13" s="189">
        <v>161</v>
      </c>
      <c r="B13" s="176" t="s">
        <v>111</v>
      </c>
      <c r="C13" s="177" t="s">
        <v>1923</v>
      </c>
      <c r="D13" s="178" t="s">
        <v>2589</v>
      </c>
      <c r="E13" s="178" t="s">
        <v>2590</v>
      </c>
      <c r="F13" s="216">
        <v>46</v>
      </c>
      <c r="G13" s="182" t="s">
        <v>2774</v>
      </c>
      <c r="H13" s="182" t="s">
        <v>2772</v>
      </c>
      <c r="I13" s="182" t="s">
        <v>2773</v>
      </c>
      <c r="J13" s="179" t="s">
        <v>3006</v>
      </c>
      <c r="K13" s="180" t="s">
        <v>117</v>
      </c>
      <c r="L13" s="180" t="s">
        <v>1731</v>
      </c>
      <c r="M13" s="185" t="s">
        <v>3049</v>
      </c>
      <c r="N13" s="174"/>
      <c r="O13" s="174"/>
      <c r="R13">
        <v>2015</v>
      </c>
      <c r="S13" s="272">
        <v>307342</v>
      </c>
      <c r="T13" s="272">
        <v>28449</v>
      </c>
      <c r="U13" s="270">
        <v>34.6</v>
      </c>
      <c r="V13">
        <f>M178</f>
        <v>8</v>
      </c>
      <c r="W13" s="231">
        <f t="shared" si="0"/>
        <v>2.6029634739150525</v>
      </c>
      <c r="X13">
        <f>M179</f>
        <v>2</v>
      </c>
      <c r="Y13" s="238">
        <f t="shared" si="1"/>
        <v>0.25</v>
      </c>
      <c r="Z13" s="239" t="str">
        <f t="shared" si="3"/>
        <v>2 (25%)</v>
      </c>
      <c r="AA13" s="239">
        <f t="shared" si="2"/>
        <v>0.65074086847876311</v>
      </c>
      <c r="AC13"/>
      <c r="AE13" s="231">
        <f>F178</f>
        <v>40.5</v>
      </c>
      <c r="AF13" s="231">
        <f>F179</f>
        <v>10.515294982615968</v>
      </c>
      <c r="AG13" s="270"/>
    </row>
    <row r="14" spans="1:33" ht="14">
      <c r="A14" s="189">
        <v>160</v>
      </c>
      <c r="B14" s="176" t="s">
        <v>111</v>
      </c>
      <c r="C14" s="177" t="s">
        <v>1923</v>
      </c>
      <c r="D14" s="178" t="s">
        <v>2579</v>
      </c>
      <c r="E14" s="178" t="s">
        <v>2580</v>
      </c>
      <c r="F14" s="216">
        <v>54</v>
      </c>
      <c r="G14" s="182" t="s">
        <v>2789</v>
      </c>
      <c r="H14" s="182" t="s">
        <v>2788</v>
      </c>
      <c r="I14" s="186" t="s">
        <v>1436</v>
      </c>
      <c r="J14" s="179" t="s">
        <v>3005</v>
      </c>
      <c r="K14" s="180" t="s">
        <v>117</v>
      </c>
      <c r="L14" s="180" t="s">
        <v>1731</v>
      </c>
      <c r="M14" s="181" t="s">
        <v>1671</v>
      </c>
      <c r="N14" s="174"/>
      <c r="O14" s="174"/>
      <c r="R14">
        <v>2016</v>
      </c>
      <c r="S14" s="272">
        <v>352882</v>
      </c>
      <c r="T14" s="272">
        <v>34376</v>
      </c>
      <c r="U14" s="270">
        <v>34.9</v>
      </c>
      <c r="V14">
        <f>M190</f>
        <v>10</v>
      </c>
      <c r="W14" s="231">
        <f t="shared" si="0"/>
        <v>2.8338084685532272</v>
      </c>
      <c r="X14">
        <f>M191</f>
        <v>0</v>
      </c>
      <c r="Y14" s="238">
        <f t="shared" si="1"/>
        <v>0</v>
      </c>
      <c r="Z14" s="239" t="str">
        <f t="shared" si="3"/>
        <v>0 (0%)</v>
      </c>
      <c r="AA14" s="239">
        <f t="shared" si="2"/>
        <v>0</v>
      </c>
      <c r="AC14"/>
      <c r="AE14" s="231">
        <f>F190</f>
        <v>45.8</v>
      </c>
      <c r="AF14" s="231">
        <f>F191</f>
        <v>14.19546093337976</v>
      </c>
      <c r="AG14" s="270"/>
    </row>
    <row r="15" spans="1:33" ht="14">
      <c r="A15" s="189">
        <v>159</v>
      </c>
      <c r="B15" s="176" t="s">
        <v>111</v>
      </c>
      <c r="C15" s="177" t="s">
        <v>113</v>
      </c>
      <c r="D15" s="178" t="s">
        <v>2573</v>
      </c>
      <c r="E15" s="178" t="s">
        <v>2574</v>
      </c>
      <c r="F15" s="216">
        <v>29</v>
      </c>
      <c r="G15" s="179" t="s">
        <v>538</v>
      </c>
      <c r="H15" s="182" t="s">
        <v>2681</v>
      </c>
      <c r="I15" s="186" t="s">
        <v>636</v>
      </c>
      <c r="J15" s="179" t="s">
        <v>3004</v>
      </c>
      <c r="K15" s="180" t="s">
        <v>117</v>
      </c>
      <c r="L15" s="180" t="s">
        <v>616</v>
      </c>
      <c r="M15" s="191" t="s">
        <v>2559</v>
      </c>
      <c r="N15" s="174"/>
      <c r="O15" s="174"/>
      <c r="R15">
        <v>2017</v>
      </c>
      <c r="S15" s="272">
        <v>323591</v>
      </c>
      <c r="T15" s="272">
        <v>38106</v>
      </c>
      <c r="U15" s="270">
        <v>43.7</v>
      </c>
      <c r="V15">
        <f>M204</f>
        <v>12</v>
      </c>
      <c r="W15" s="231">
        <f t="shared" si="0"/>
        <v>3.7083849674434703</v>
      </c>
      <c r="X15">
        <f>M205</f>
        <v>2</v>
      </c>
      <c r="Y15" s="238">
        <f t="shared" si="1"/>
        <v>0.16666666666666666</v>
      </c>
      <c r="Z15" s="239" t="str">
        <f t="shared" si="3"/>
        <v>2 (17%)</v>
      </c>
      <c r="AA15" s="239">
        <f t="shared" si="2"/>
        <v>0.61806416124057839</v>
      </c>
      <c r="AC15"/>
      <c r="AE15" s="231">
        <f>F204</f>
        <v>44.666666666666664</v>
      </c>
      <c r="AF15" s="231">
        <f>F205</f>
        <v>9.7452397081701942</v>
      </c>
      <c r="AG15" s="270"/>
    </row>
    <row r="16" spans="1:33" ht="14">
      <c r="A16" s="189">
        <v>158</v>
      </c>
      <c r="B16" s="176" t="s">
        <v>111</v>
      </c>
      <c r="C16" s="177" t="s">
        <v>2566</v>
      </c>
      <c r="D16" s="178" t="s">
        <v>2565</v>
      </c>
      <c r="E16" s="178" t="s">
        <v>2567</v>
      </c>
      <c r="F16" s="216">
        <v>39</v>
      </c>
      <c r="G16" s="182" t="s">
        <v>2827</v>
      </c>
      <c r="H16" s="182" t="s">
        <v>2804</v>
      </c>
      <c r="I16" s="182" t="s">
        <v>819</v>
      </c>
      <c r="J16" s="179" t="s">
        <v>2981</v>
      </c>
      <c r="K16" s="180" t="s">
        <v>117</v>
      </c>
      <c r="L16" s="180" t="s">
        <v>616</v>
      </c>
      <c r="M16" s="181" t="s">
        <v>476</v>
      </c>
      <c r="N16" s="174"/>
      <c r="O16" s="174"/>
      <c r="R16">
        <v>2018</v>
      </c>
      <c r="S16" s="272">
        <v>396448</v>
      </c>
      <c r="T16" s="272">
        <v>42188</v>
      </c>
      <c r="U16" s="270">
        <v>39.4</v>
      </c>
      <c r="V16">
        <f>M215</f>
        <v>9</v>
      </c>
      <c r="W16" s="231">
        <f t="shared" si="0"/>
        <v>2.2701590120267983</v>
      </c>
      <c r="X16">
        <f>M216</f>
        <v>1</v>
      </c>
      <c r="Y16" s="238">
        <f t="shared" si="1"/>
        <v>0.1111111111111111</v>
      </c>
      <c r="Z16" s="239" t="str">
        <f t="shared" si="3"/>
        <v>1 (11%)</v>
      </c>
      <c r="AA16" s="239">
        <f t="shared" si="2"/>
        <v>0.25223989022519977</v>
      </c>
      <c r="AC16"/>
      <c r="AE16" s="231">
        <f>F215</f>
        <v>47.888888888888886</v>
      </c>
      <c r="AF16" s="231">
        <f>F216</f>
        <v>12.27237186167007</v>
      </c>
      <c r="AG16" s="270"/>
    </row>
    <row r="17" spans="1:35" ht="14">
      <c r="A17" s="189">
        <v>157</v>
      </c>
      <c r="B17" s="188" t="s">
        <v>111</v>
      </c>
      <c r="C17" s="177" t="s">
        <v>2557</v>
      </c>
      <c r="D17" s="178" t="s">
        <v>2556</v>
      </c>
      <c r="E17" s="178" t="s">
        <v>2558</v>
      </c>
      <c r="F17" s="216">
        <v>37</v>
      </c>
      <c r="G17" s="179" t="s">
        <v>2553</v>
      </c>
      <c r="H17" s="182" t="s">
        <v>2857</v>
      </c>
      <c r="I17" s="186" t="s">
        <v>2895</v>
      </c>
      <c r="J17" s="179" t="s">
        <v>3003</v>
      </c>
      <c r="K17" s="180" t="s">
        <v>117</v>
      </c>
      <c r="L17" s="180" t="s">
        <v>1756</v>
      </c>
      <c r="M17" s="191" t="s">
        <v>2559</v>
      </c>
      <c r="N17" s="174"/>
      <c r="O17" s="174"/>
      <c r="R17">
        <v>2019</v>
      </c>
      <c r="S17" s="272">
        <v>510854</v>
      </c>
      <c r="T17" s="272">
        <v>50165</v>
      </c>
      <c r="U17" s="270">
        <v>34.299999999999997</v>
      </c>
      <c r="V17">
        <f>M225</f>
        <v>8</v>
      </c>
      <c r="W17" s="231">
        <f t="shared" si="0"/>
        <v>1.5660051599870022</v>
      </c>
      <c r="X17">
        <f>M226</f>
        <v>2</v>
      </c>
      <c r="Y17" s="238">
        <f t="shared" si="1"/>
        <v>0.25</v>
      </c>
      <c r="Z17" s="239" t="str">
        <f t="shared" si="3"/>
        <v>2 (25%)</v>
      </c>
      <c r="AA17" s="239">
        <f t="shared" si="2"/>
        <v>0.39150128999675055</v>
      </c>
      <c r="AC17"/>
      <c r="AE17" s="231">
        <f>F225</f>
        <v>42.5</v>
      </c>
      <c r="AF17" s="231">
        <f>F226</f>
        <v>13.158375931050806</v>
      </c>
      <c r="AG17" s="270"/>
    </row>
    <row r="18" spans="1:35" ht="14">
      <c r="A18" s="189">
        <v>156</v>
      </c>
      <c r="B18" s="188" t="s">
        <v>111</v>
      </c>
      <c r="C18" s="177" t="s">
        <v>427</v>
      </c>
      <c r="D18" s="178" t="s">
        <v>2551</v>
      </c>
      <c r="E18" s="178" t="s">
        <v>2547</v>
      </c>
      <c r="F18" s="216">
        <v>34</v>
      </c>
      <c r="G18" s="182" t="s">
        <v>2775</v>
      </c>
      <c r="H18" s="182" t="s">
        <v>2824</v>
      </c>
      <c r="I18" s="186" t="s">
        <v>440</v>
      </c>
      <c r="J18" s="179" t="s">
        <v>2967</v>
      </c>
      <c r="K18" s="180" t="s">
        <v>117</v>
      </c>
      <c r="L18" s="180" t="s">
        <v>1731</v>
      </c>
      <c r="M18" s="181" t="s">
        <v>2552</v>
      </c>
      <c r="N18" s="174"/>
      <c r="O18" s="174"/>
      <c r="R18">
        <v>2020</v>
      </c>
      <c r="S18" s="285">
        <v>177391</v>
      </c>
      <c r="T18" s="285">
        <v>34427</v>
      </c>
      <c r="U18" s="174">
        <v>62.7</v>
      </c>
      <c r="V18">
        <f>M248</f>
        <v>21</v>
      </c>
      <c r="W18" s="231">
        <f t="shared" si="0"/>
        <v>11.838255604850302</v>
      </c>
      <c r="X18">
        <f>M249</f>
        <v>6</v>
      </c>
      <c r="Y18" s="238">
        <f t="shared" si="1"/>
        <v>0.2857142857142857</v>
      </c>
      <c r="Z18" s="239" t="str">
        <f t="shared" si="3"/>
        <v>6 (29%)</v>
      </c>
      <c r="AA18" s="239">
        <f t="shared" si="2"/>
        <v>3.3823587442429437</v>
      </c>
      <c r="AB18">
        <f>M250</f>
        <v>8</v>
      </c>
      <c r="AC18" s="238">
        <f>AB18/V18</f>
        <v>0.38095238095238093</v>
      </c>
      <c r="AD18" s="239" t="str">
        <f>AB18&amp;" ("&amp;TEXT(AC18,"0%")&amp;")"</f>
        <v>8 (38%)</v>
      </c>
      <c r="AE18" s="231">
        <f>F248</f>
        <v>48.80952380952381</v>
      </c>
      <c r="AF18" s="231">
        <f>F249</f>
        <v>14.46934361890354</v>
      </c>
      <c r="AG18" s="174"/>
    </row>
    <row r="19" spans="1:35" ht="14">
      <c r="A19" s="189">
        <v>155</v>
      </c>
      <c r="B19" s="188" t="s">
        <v>111</v>
      </c>
      <c r="C19" s="177" t="s">
        <v>1923</v>
      </c>
      <c r="D19" s="178" t="s">
        <v>2546</v>
      </c>
      <c r="E19" s="178" t="s">
        <v>2547</v>
      </c>
      <c r="F19" s="216">
        <v>46</v>
      </c>
      <c r="G19" s="179" t="s">
        <v>2835</v>
      </c>
      <c r="H19" s="179" t="s">
        <v>2042</v>
      </c>
      <c r="I19" s="190" t="s">
        <v>2894</v>
      </c>
      <c r="J19" s="179" t="s">
        <v>2974</v>
      </c>
      <c r="K19" s="180" t="s">
        <v>117</v>
      </c>
      <c r="L19" s="180" t="s">
        <v>1731</v>
      </c>
      <c r="M19" s="183" t="s">
        <v>3048</v>
      </c>
      <c r="N19" s="174"/>
      <c r="O19" s="174"/>
      <c r="R19" t="s">
        <v>3189</v>
      </c>
      <c r="V19">
        <f>SUM(V2:V18)</f>
        <v>214</v>
      </c>
      <c r="X19">
        <f>SUM(X2:X18)</f>
        <v>32</v>
      </c>
      <c r="Y19" s="238">
        <f t="shared" si="1"/>
        <v>0.14953271028037382</v>
      </c>
      <c r="Z19" s="239" t="str">
        <f>X19&amp;" ("&amp;TEXT(Y19,"0%")&amp;")"</f>
        <v>32 (15%)</v>
      </c>
      <c r="AC19"/>
      <c r="AE19">
        <v>45</v>
      </c>
      <c r="AF19" s="231">
        <v>14</v>
      </c>
    </row>
    <row r="20" spans="1:35" ht="14">
      <c r="A20" s="189">
        <v>154</v>
      </c>
      <c r="B20" s="188" t="s">
        <v>111</v>
      </c>
      <c r="C20" s="177" t="s">
        <v>297</v>
      </c>
      <c r="D20" s="178" t="s">
        <v>2540</v>
      </c>
      <c r="E20" s="178" t="s">
        <v>2541</v>
      </c>
      <c r="F20" s="216">
        <v>70</v>
      </c>
      <c r="G20" s="179" t="s">
        <v>2888</v>
      </c>
      <c r="H20" s="179" t="s">
        <v>2930</v>
      </c>
      <c r="I20" s="190" t="s">
        <v>148</v>
      </c>
      <c r="J20" s="179" t="s">
        <v>3002</v>
      </c>
      <c r="K20" s="180" t="s">
        <v>117</v>
      </c>
      <c r="L20" s="180" t="s">
        <v>1287</v>
      </c>
      <c r="M20" s="183" t="s">
        <v>3047</v>
      </c>
      <c r="N20" s="174"/>
      <c r="O20" s="174"/>
      <c r="R20" t="s">
        <v>3202</v>
      </c>
      <c r="AA20">
        <v>10.5</v>
      </c>
      <c r="AC20"/>
      <c r="AF20" s="243"/>
    </row>
    <row r="21" spans="1:35" ht="14">
      <c r="A21" s="189">
        <v>153</v>
      </c>
      <c r="B21" s="188" t="s">
        <v>111</v>
      </c>
      <c r="C21" s="177" t="s">
        <v>1923</v>
      </c>
      <c r="D21" s="178" t="s">
        <v>2535</v>
      </c>
      <c r="E21" s="178" t="s">
        <v>2536</v>
      </c>
      <c r="F21" s="216">
        <v>71</v>
      </c>
      <c r="G21" s="179" t="s">
        <v>2836</v>
      </c>
      <c r="H21" s="179" t="s">
        <v>2901</v>
      </c>
      <c r="I21" s="179" t="s">
        <v>1940</v>
      </c>
      <c r="J21" s="179" t="s">
        <v>3001</v>
      </c>
      <c r="K21" s="180" t="s">
        <v>117</v>
      </c>
      <c r="L21" s="180" t="s">
        <v>616</v>
      </c>
      <c r="M21" s="181" t="s">
        <v>542</v>
      </c>
      <c r="N21" s="174"/>
      <c r="O21" s="174"/>
      <c r="R21" t="s">
        <v>3201</v>
      </c>
      <c r="W21">
        <v>723.6</v>
      </c>
      <c r="AA21">
        <v>14.2</v>
      </c>
      <c r="AC21"/>
      <c r="AF21" s="243"/>
    </row>
    <row r="22" spans="1:35" ht="14">
      <c r="A22" s="189">
        <v>152</v>
      </c>
      <c r="B22" s="188" t="s">
        <v>111</v>
      </c>
      <c r="C22" s="177" t="s">
        <v>2689</v>
      </c>
      <c r="D22" s="178" t="s">
        <v>2532</v>
      </c>
      <c r="E22" s="178" t="s">
        <v>2533</v>
      </c>
      <c r="F22" s="216">
        <v>47</v>
      </c>
      <c r="G22" s="179" t="s">
        <v>2531</v>
      </c>
      <c r="H22" s="182" t="s">
        <v>2856</v>
      </c>
      <c r="I22" s="182" t="s">
        <v>2754</v>
      </c>
      <c r="J22" s="179" t="s">
        <v>2991</v>
      </c>
      <c r="K22" s="180" t="s">
        <v>117</v>
      </c>
      <c r="L22" s="180" t="s">
        <v>183</v>
      </c>
      <c r="M22" s="191" t="s">
        <v>1623</v>
      </c>
      <c r="N22" s="174"/>
      <c r="O22" s="174"/>
      <c r="AC22"/>
      <c r="AF22" s="243"/>
    </row>
    <row r="23" spans="1:35" ht="14">
      <c r="A23" s="189">
        <v>151</v>
      </c>
      <c r="B23" s="188" t="s">
        <v>111</v>
      </c>
      <c r="C23" s="177" t="s">
        <v>470</v>
      </c>
      <c r="D23" s="178" t="s">
        <v>2528</v>
      </c>
      <c r="E23" s="178" t="s">
        <v>2529</v>
      </c>
      <c r="F23" s="216">
        <v>73</v>
      </c>
      <c r="G23" s="179" t="s">
        <v>2887</v>
      </c>
      <c r="H23" s="179" t="s">
        <v>2927</v>
      </c>
      <c r="I23" s="179" t="s">
        <v>1986</v>
      </c>
      <c r="J23" s="179" t="s">
        <v>2770</v>
      </c>
      <c r="K23" s="180" t="s">
        <v>117</v>
      </c>
      <c r="L23" s="180" t="s">
        <v>995</v>
      </c>
      <c r="M23" s="181" t="s">
        <v>2285</v>
      </c>
      <c r="N23" s="174"/>
      <c r="O23" s="174"/>
      <c r="AC23"/>
      <c r="AF23" s="243"/>
    </row>
    <row r="24" spans="1:35" ht="14">
      <c r="A24" s="189">
        <v>150</v>
      </c>
      <c r="B24" s="188" t="s">
        <v>111</v>
      </c>
      <c r="C24" s="177" t="s">
        <v>1923</v>
      </c>
      <c r="D24" s="178" t="s">
        <v>2522</v>
      </c>
      <c r="E24" s="178" t="s">
        <v>2523</v>
      </c>
      <c r="F24" s="216">
        <v>55</v>
      </c>
      <c r="G24" s="182" t="s">
        <v>2519</v>
      </c>
      <c r="H24" s="182" t="s">
        <v>2822</v>
      </c>
      <c r="I24" s="182" t="s">
        <v>2823</v>
      </c>
      <c r="J24" s="179" t="s">
        <v>3000</v>
      </c>
      <c r="K24" s="180" t="s">
        <v>117</v>
      </c>
      <c r="L24" s="180" t="s">
        <v>183</v>
      </c>
      <c r="M24" s="183" t="s">
        <v>3046</v>
      </c>
      <c r="N24" s="174"/>
      <c r="O24" s="174"/>
      <c r="AC24"/>
      <c r="AE24" s="243"/>
    </row>
    <row r="25" spans="1:35" ht="14">
      <c r="A25" s="189">
        <v>149</v>
      </c>
      <c r="B25" s="188" t="s">
        <v>111</v>
      </c>
      <c r="C25" s="177" t="s">
        <v>297</v>
      </c>
      <c r="D25" s="178" t="s">
        <v>2516</v>
      </c>
      <c r="E25" s="178" t="s">
        <v>2517</v>
      </c>
      <c r="F25" s="216">
        <v>27</v>
      </c>
      <c r="G25" s="179" t="s">
        <v>2844</v>
      </c>
      <c r="H25" s="179" t="s">
        <v>2856</v>
      </c>
      <c r="I25" s="179" t="s">
        <v>2754</v>
      </c>
      <c r="J25" s="179" t="s">
        <v>2991</v>
      </c>
      <c r="K25" s="180" t="s">
        <v>117</v>
      </c>
      <c r="L25" s="180" t="s">
        <v>183</v>
      </c>
      <c r="M25" s="184" t="s">
        <v>2097</v>
      </c>
      <c r="N25" s="174"/>
      <c r="O25" s="174"/>
      <c r="AC25"/>
      <c r="AD25" s="243"/>
    </row>
    <row r="26" spans="1:35" ht="14">
      <c r="A26" s="189">
        <v>148</v>
      </c>
      <c r="B26" s="188" t="s">
        <v>111</v>
      </c>
      <c r="C26" s="177" t="s">
        <v>1923</v>
      </c>
      <c r="D26" s="178" t="s">
        <v>2511</v>
      </c>
      <c r="E26" s="178" t="s">
        <v>2512</v>
      </c>
      <c r="F26" s="216">
        <v>22</v>
      </c>
      <c r="G26" s="182" t="s">
        <v>2830</v>
      </c>
      <c r="H26" s="179" t="s">
        <v>2697</v>
      </c>
      <c r="I26" s="190" t="s">
        <v>1980</v>
      </c>
      <c r="J26" s="179" t="s">
        <v>2765</v>
      </c>
      <c r="K26" s="180" t="s">
        <v>236</v>
      </c>
      <c r="L26" s="180" t="s">
        <v>1287</v>
      </c>
      <c r="M26" s="183" t="s">
        <v>2727</v>
      </c>
      <c r="N26" s="174"/>
      <c r="O26" s="174"/>
    </row>
    <row r="27" spans="1:35" ht="14">
      <c r="A27" s="189">
        <v>147</v>
      </c>
      <c r="B27" s="188" t="s">
        <v>111</v>
      </c>
      <c r="C27" s="177" t="s">
        <v>178</v>
      </c>
      <c r="D27" s="178" t="s">
        <v>2468</v>
      </c>
      <c r="E27" s="178" t="s">
        <v>2507</v>
      </c>
      <c r="F27" s="216">
        <v>48</v>
      </c>
      <c r="G27" s="179" t="s">
        <v>2887</v>
      </c>
      <c r="H27" s="179" t="s">
        <v>2927</v>
      </c>
      <c r="I27" s="190" t="s">
        <v>1986</v>
      </c>
      <c r="J27" s="179" t="s">
        <v>2770</v>
      </c>
      <c r="K27" s="180" t="s">
        <v>117</v>
      </c>
      <c r="L27" s="180" t="s">
        <v>995</v>
      </c>
      <c r="M27" s="181" t="s">
        <v>2508</v>
      </c>
      <c r="N27" s="174"/>
      <c r="O27" s="174"/>
    </row>
    <row r="28" spans="1:35" ht="14">
      <c r="A28" s="189">
        <v>146</v>
      </c>
      <c r="B28" s="193" t="s">
        <v>111</v>
      </c>
      <c r="C28" s="182" t="s">
        <v>1923</v>
      </c>
      <c r="D28" s="194" t="s">
        <v>2504</v>
      </c>
      <c r="E28" s="194" t="s">
        <v>2505</v>
      </c>
      <c r="F28" s="216">
        <v>67</v>
      </c>
      <c r="G28" s="179" t="s">
        <v>2835</v>
      </c>
      <c r="H28" s="190" t="s">
        <v>2042</v>
      </c>
      <c r="I28" s="195" t="s">
        <v>2894</v>
      </c>
      <c r="J28" s="179" t="s">
        <v>2974</v>
      </c>
      <c r="K28" s="182" t="s">
        <v>117</v>
      </c>
      <c r="L28" s="182" t="s">
        <v>1731</v>
      </c>
      <c r="M28" s="181" t="s">
        <v>2285</v>
      </c>
      <c r="N28" s="174"/>
      <c r="O28" s="174"/>
    </row>
    <row r="29" spans="1:35" ht="14">
      <c r="A29" s="189">
        <v>145</v>
      </c>
      <c r="B29" s="193" t="s">
        <v>111</v>
      </c>
      <c r="C29" s="182" t="s">
        <v>2217</v>
      </c>
      <c r="D29" s="194" t="s">
        <v>2499</v>
      </c>
      <c r="E29" s="194" t="s">
        <v>2500</v>
      </c>
      <c r="F29" s="216">
        <v>24</v>
      </c>
      <c r="G29" s="182" t="s">
        <v>2825</v>
      </c>
      <c r="H29" s="182" t="s">
        <v>2826</v>
      </c>
      <c r="I29" s="182" t="s">
        <v>1734</v>
      </c>
      <c r="J29" s="179" t="s">
        <v>2934</v>
      </c>
      <c r="K29" s="182" t="s">
        <v>117</v>
      </c>
      <c r="L29" s="182" t="s">
        <v>1731</v>
      </c>
      <c r="M29" s="196" t="s">
        <v>2097</v>
      </c>
      <c r="N29" s="174"/>
      <c r="O29" s="174"/>
    </row>
    <row r="30" spans="1:35" s="224" customFormat="1" ht="17" customHeight="1">
      <c r="A30" s="217"/>
      <c r="B30" s="218"/>
      <c r="C30" s="219"/>
      <c r="D30" s="220"/>
      <c r="E30" s="220"/>
      <c r="F30" s="229">
        <f>AVERAGE(F2:F29)</f>
        <v>46.5</v>
      </c>
      <c r="G30" s="219"/>
      <c r="H30" s="219"/>
      <c r="I30" s="222"/>
      <c r="J30" s="221"/>
      <c r="K30" s="219"/>
      <c r="L30" s="227" t="s">
        <v>3188</v>
      </c>
      <c r="M30" s="165">
        <f>COUNTA(M2:M29)</f>
        <v>28</v>
      </c>
      <c r="AC30" s="244"/>
    </row>
    <row r="31" spans="1:35" s="224" customFormat="1" ht="14">
      <c r="A31" s="217"/>
      <c r="B31" s="218"/>
      <c r="C31" s="219"/>
      <c r="D31" s="220"/>
      <c r="E31" s="220"/>
      <c r="F31" s="229">
        <f>STDEV(F2:F29)</f>
        <v>15.009873293812186</v>
      </c>
      <c r="G31" s="219"/>
      <c r="H31" s="219"/>
      <c r="I31" s="222"/>
      <c r="J31" s="221"/>
      <c r="K31" s="219"/>
      <c r="L31" s="227" t="s">
        <v>3089</v>
      </c>
      <c r="M31" s="165">
        <f>COUNTIF(M2:M29, "*Asphyxia*")+COUNTIF(M2:M29, "*Hanging*")</f>
        <v>4</v>
      </c>
      <c r="N31" s="223"/>
      <c r="O31" s="223"/>
      <c r="R31" s="246" t="s">
        <v>3198</v>
      </c>
      <c r="S31" s="246" t="s">
        <v>3195</v>
      </c>
      <c r="T31" s="246" t="s">
        <v>3190</v>
      </c>
      <c r="U31" s="246" t="s">
        <v>3089</v>
      </c>
      <c r="V31" s="246" t="s">
        <v>3089</v>
      </c>
      <c r="W31" s="246" t="s">
        <v>3155</v>
      </c>
      <c r="X31" s="246" t="s">
        <v>3191</v>
      </c>
      <c r="AC31" s="244"/>
      <c r="AF31" s="255" t="s">
        <v>3198</v>
      </c>
      <c r="AG31" s="267" t="str">
        <f>S1</f>
        <v>Total Detained</v>
      </c>
      <c r="AH31" s="255" t="str">
        <f t="shared" ref="AH31:AH48" si="4">W1</f>
        <v>Death Rate per 100K/Year</v>
      </c>
      <c r="AI31" s="255" t="str">
        <f t="shared" ref="AI31:AI48" si="5">AA1</f>
        <v>Suicide Rate per 100K</v>
      </c>
    </row>
    <row r="32" spans="1:35" ht="14">
      <c r="A32" s="189">
        <v>144</v>
      </c>
      <c r="B32" s="193" t="s">
        <v>111</v>
      </c>
      <c r="C32" s="182" t="s">
        <v>113</v>
      </c>
      <c r="D32" s="194" t="s">
        <v>2493</v>
      </c>
      <c r="E32" s="194" t="s">
        <v>2494</v>
      </c>
      <c r="F32" s="216">
        <v>25</v>
      </c>
      <c r="G32" s="182" t="s">
        <v>2811</v>
      </c>
      <c r="H32" s="182" t="s">
        <v>2702</v>
      </c>
      <c r="I32" s="186" t="s">
        <v>636</v>
      </c>
      <c r="J32" s="179" t="s">
        <v>2962</v>
      </c>
      <c r="K32" s="182" t="s">
        <v>236</v>
      </c>
      <c r="L32" s="182" t="s">
        <v>1287</v>
      </c>
      <c r="M32" s="191" t="s">
        <v>2495</v>
      </c>
      <c r="N32" s="174"/>
      <c r="O32" s="174"/>
      <c r="R32" s="247">
        <v>2004</v>
      </c>
      <c r="S32" s="248">
        <f>S2</f>
        <v>231142</v>
      </c>
      <c r="T32" s="247">
        <f t="shared" ref="T32:T49" si="6">V2</f>
        <v>28</v>
      </c>
      <c r="U32" s="246">
        <f t="shared" ref="U32:U49" si="7">X2</f>
        <v>4</v>
      </c>
      <c r="V32" s="249" t="str">
        <f t="shared" ref="V32:V49" si="8">Z2</f>
        <v>4 (14%)</v>
      </c>
      <c r="W32" s="247">
        <f t="shared" ref="W32:W48" si="9">AD2</f>
        <v>0</v>
      </c>
      <c r="X32" s="250">
        <f t="shared" ref="X32:X48" si="10">AE2</f>
        <v>46.5</v>
      </c>
      <c r="AF32" s="265">
        <v>2004</v>
      </c>
      <c r="AG32" s="267">
        <f t="shared" ref="AG32:AG48" si="11">S2</f>
        <v>231142</v>
      </c>
      <c r="AH32" s="268">
        <f t="shared" si="4"/>
        <v>12.113765564025577</v>
      </c>
      <c r="AI32" s="268">
        <f t="shared" si="5"/>
        <v>1.7305379377179395</v>
      </c>
    </row>
    <row r="33" spans="1:35" ht="14">
      <c r="A33" s="189">
        <v>143</v>
      </c>
      <c r="B33" s="193" t="s">
        <v>111</v>
      </c>
      <c r="C33" s="182" t="s">
        <v>297</v>
      </c>
      <c r="D33" s="194" t="s">
        <v>2487</v>
      </c>
      <c r="E33" s="194" t="s">
        <v>2488</v>
      </c>
      <c r="F33" s="216">
        <v>56</v>
      </c>
      <c r="G33" s="182" t="s">
        <v>2805</v>
      </c>
      <c r="H33" s="182" t="s">
        <v>2806</v>
      </c>
      <c r="I33" s="182" t="s">
        <v>495</v>
      </c>
      <c r="J33" s="179" t="s">
        <v>2941</v>
      </c>
      <c r="K33" s="182" t="s">
        <v>236</v>
      </c>
      <c r="L33" s="182" t="s">
        <v>118</v>
      </c>
      <c r="M33" s="191" t="s">
        <v>2489</v>
      </c>
      <c r="N33" s="174"/>
      <c r="O33" s="174"/>
      <c r="R33" s="247">
        <v>2005</v>
      </c>
      <c r="S33" s="248">
        <f t="shared" ref="S33:S49" si="12">S3</f>
        <v>233417</v>
      </c>
      <c r="T33" s="247">
        <f t="shared" si="6"/>
        <v>21</v>
      </c>
      <c r="U33" s="246">
        <f t="shared" si="7"/>
        <v>2</v>
      </c>
      <c r="V33" s="249" t="str">
        <f t="shared" si="8"/>
        <v>2 (10%)</v>
      </c>
      <c r="W33" s="247">
        <f t="shared" si="9"/>
        <v>0</v>
      </c>
      <c r="X33" s="250">
        <f t="shared" si="10"/>
        <v>50</v>
      </c>
      <c r="AF33" s="265">
        <v>2005</v>
      </c>
      <c r="AG33" s="267">
        <f t="shared" si="11"/>
        <v>233417</v>
      </c>
      <c r="AH33" s="268">
        <f t="shared" si="4"/>
        <v>8.996774013889306</v>
      </c>
      <c r="AI33" s="268">
        <f t="shared" si="5"/>
        <v>0.85683562037041006</v>
      </c>
    </row>
    <row r="34" spans="1:35" ht="14">
      <c r="A34" s="189">
        <v>142</v>
      </c>
      <c r="B34" s="193" t="s">
        <v>111</v>
      </c>
      <c r="C34" s="182" t="s">
        <v>2481</v>
      </c>
      <c r="D34" s="194" t="s">
        <v>2480</v>
      </c>
      <c r="E34" s="194" t="s">
        <v>2482</v>
      </c>
      <c r="F34" s="216">
        <v>56</v>
      </c>
      <c r="G34" s="179" t="s">
        <v>2848</v>
      </c>
      <c r="H34" s="182" t="s">
        <v>2855</v>
      </c>
      <c r="I34" s="182" t="s">
        <v>2485</v>
      </c>
      <c r="J34" s="179" t="s">
        <v>2999</v>
      </c>
      <c r="K34" s="182" t="s">
        <v>117</v>
      </c>
      <c r="L34" s="182" t="s">
        <v>616</v>
      </c>
      <c r="M34" s="181" t="s">
        <v>2483</v>
      </c>
      <c r="N34" s="174"/>
      <c r="O34" s="174"/>
      <c r="R34" s="247">
        <v>2006</v>
      </c>
      <c r="S34" s="248">
        <f t="shared" si="12"/>
        <v>256842</v>
      </c>
      <c r="T34" s="247">
        <f t="shared" si="6"/>
        <v>19</v>
      </c>
      <c r="U34" s="246">
        <f t="shared" si="7"/>
        <v>4</v>
      </c>
      <c r="V34" s="249" t="str">
        <f t="shared" si="8"/>
        <v>4 (21%)</v>
      </c>
      <c r="W34" s="247">
        <f t="shared" si="9"/>
        <v>0</v>
      </c>
      <c r="X34" s="250">
        <f t="shared" si="10"/>
        <v>46.368421052631582</v>
      </c>
      <c r="AF34" s="265">
        <v>2006</v>
      </c>
      <c r="AG34" s="267">
        <f t="shared" si="11"/>
        <v>256842</v>
      </c>
      <c r="AH34" s="268">
        <f t="shared" si="4"/>
        <v>7.3975440153868917</v>
      </c>
      <c r="AI34" s="268">
        <f t="shared" si="5"/>
        <v>1.5573776874498719</v>
      </c>
    </row>
    <row r="35" spans="1:35" ht="14">
      <c r="A35" s="189">
        <v>141</v>
      </c>
      <c r="B35" s="193" t="s">
        <v>111</v>
      </c>
      <c r="C35" s="182" t="s">
        <v>2112</v>
      </c>
      <c r="D35" s="194" t="s">
        <v>2474</v>
      </c>
      <c r="E35" s="194" t="s">
        <v>2475</v>
      </c>
      <c r="F35" s="216">
        <v>81</v>
      </c>
      <c r="G35" s="182" t="s">
        <v>2810</v>
      </c>
      <c r="H35" s="182" t="s">
        <v>2697</v>
      </c>
      <c r="I35" s="186" t="s">
        <v>1980</v>
      </c>
      <c r="J35" s="179" t="s">
        <v>2765</v>
      </c>
      <c r="K35" s="182" t="s">
        <v>236</v>
      </c>
      <c r="L35" s="182" t="s">
        <v>1287</v>
      </c>
      <c r="M35" s="183" t="s">
        <v>3045</v>
      </c>
      <c r="N35" s="174"/>
      <c r="O35" s="174"/>
      <c r="R35" s="247">
        <v>2007</v>
      </c>
      <c r="S35" s="248">
        <f t="shared" si="12"/>
        <v>311169</v>
      </c>
      <c r="T35" s="247">
        <f t="shared" si="6"/>
        <v>12</v>
      </c>
      <c r="U35" s="246">
        <f t="shared" si="7"/>
        <v>3</v>
      </c>
      <c r="V35" s="249" t="str">
        <f t="shared" si="8"/>
        <v>3 (25%)</v>
      </c>
      <c r="W35" s="247">
        <f t="shared" si="9"/>
        <v>0</v>
      </c>
      <c r="X35" s="250">
        <f t="shared" si="10"/>
        <v>34</v>
      </c>
      <c r="AF35" s="265">
        <v>2007</v>
      </c>
      <c r="AG35" s="267">
        <f t="shared" si="11"/>
        <v>311169</v>
      </c>
      <c r="AH35" s="266">
        <f t="shared" si="4"/>
        <v>3.8564252865806039</v>
      </c>
      <c r="AI35" s="266">
        <f t="shared" si="5"/>
        <v>0.96410632164515098</v>
      </c>
    </row>
    <row r="36" spans="1:35" ht="14">
      <c r="A36" s="189">
        <v>140</v>
      </c>
      <c r="B36" s="193" t="s">
        <v>111</v>
      </c>
      <c r="C36" s="182" t="s">
        <v>2112</v>
      </c>
      <c r="D36" s="194" t="s">
        <v>2468</v>
      </c>
      <c r="E36" s="194" t="s">
        <v>2469</v>
      </c>
      <c r="F36" s="216">
        <v>48</v>
      </c>
      <c r="G36" s="179" t="s">
        <v>2844</v>
      </c>
      <c r="H36" s="179" t="s">
        <v>2856</v>
      </c>
      <c r="I36" s="179" t="s">
        <v>2754</v>
      </c>
      <c r="J36" s="179" t="s">
        <v>2991</v>
      </c>
      <c r="K36" s="182" t="s">
        <v>117</v>
      </c>
      <c r="L36" s="182" t="s">
        <v>183</v>
      </c>
      <c r="M36" s="181" t="s">
        <v>2470</v>
      </c>
      <c r="N36" s="174"/>
      <c r="O36" s="174"/>
      <c r="R36" s="247">
        <v>2008</v>
      </c>
      <c r="S36" s="248">
        <f t="shared" si="12"/>
        <v>378582</v>
      </c>
      <c r="T36" s="247">
        <f t="shared" si="6"/>
        <v>11</v>
      </c>
      <c r="U36" s="246">
        <f t="shared" si="7"/>
        <v>1</v>
      </c>
      <c r="V36" s="249" t="str">
        <f t="shared" si="8"/>
        <v>1 (9%)</v>
      </c>
      <c r="W36" s="247">
        <f t="shared" si="9"/>
        <v>0</v>
      </c>
      <c r="X36" s="250">
        <f t="shared" si="10"/>
        <v>45.363636363636367</v>
      </c>
      <c r="AF36" s="265">
        <v>2008</v>
      </c>
      <c r="AG36" s="267">
        <f t="shared" si="11"/>
        <v>378582</v>
      </c>
      <c r="AH36" s="266">
        <f t="shared" si="4"/>
        <v>2.9055792404287577</v>
      </c>
      <c r="AI36" s="266">
        <f t="shared" si="5"/>
        <v>0.2641435673117053</v>
      </c>
    </row>
    <row r="37" spans="1:35" ht="14">
      <c r="A37" s="189">
        <v>139</v>
      </c>
      <c r="B37" s="193" t="s">
        <v>111</v>
      </c>
      <c r="C37" s="182" t="s">
        <v>1923</v>
      </c>
      <c r="D37" s="194" t="s">
        <v>2464</v>
      </c>
      <c r="E37" s="194" t="s">
        <v>2465</v>
      </c>
      <c r="F37" s="216">
        <v>47</v>
      </c>
      <c r="G37" s="179" t="s">
        <v>2841</v>
      </c>
      <c r="H37" s="179" t="s">
        <v>2907</v>
      </c>
      <c r="I37" s="179" t="s">
        <v>2274</v>
      </c>
      <c r="J37" s="179" t="s">
        <v>2988</v>
      </c>
      <c r="K37" s="182" t="s">
        <v>117</v>
      </c>
      <c r="L37" s="182" t="s">
        <v>1731</v>
      </c>
      <c r="M37" s="181" t="s">
        <v>1978</v>
      </c>
      <c r="N37" s="174"/>
      <c r="O37" s="174"/>
      <c r="R37" s="247">
        <v>2009</v>
      </c>
      <c r="S37" s="248">
        <f t="shared" si="12"/>
        <v>383524</v>
      </c>
      <c r="T37" s="247">
        <f t="shared" si="6"/>
        <v>14</v>
      </c>
      <c r="U37" s="246">
        <f t="shared" si="7"/>
        <v>1</v>
      </c>
      <c r="V37" s="249" t="str">
        <f t="shared" si="8"/>
        <v>1 (7%)</v>
      </c>
      <c r="W37" s="247">
        <f t="shared" si="9"/>
        <v>0</v>
      </c>
      <c r="X37" s="250">
        <f t="shared" si="10"/>
        <v>34</v>
      </c>
      <c r="AF37" s="265">
        <v>2009</v>
      </c>
      <c r="AG37" s="267">
        <f t="shared" si="11"/>
        <v>383524</v>
      </c>
      <c r="AH37" s="266">
        <f t="shared" si="4"/>
        <v>3.6503582565888966</v>
      </c>
      <c r="AI37" s="266">
        <f t="shared" si="5"/>
        <v>0.26073987547063548</v>
      </c>
    </row>
    <row r="38" spans="1:35" ht="14">
      <c r="A38" s="189">
        <v>138</v>
      </c>
      <c r="B38" s="193" t="s">
        <v>111</v>
      </c>
      <c r="C38" s="182" t="s">
        <v>1923</v>
      </c>
      <c r="D38" s="194" t="s">
        <v>2458</v>
      </c>
      <c r="E38" s="194" t="s">
        <v>2459</v>
      </c>
      <c r="F38" s="216">
        <v>32</v>
      </c>
      <c r="G38" s="179" t="s">
        <v>2847</v>
      </c>
      <c r="H38" s="179" t="s">
        <v>2914</v>
      </c>
      <c r="I38" s="190" t="s">
        <v>1940</v>
      </c>
      <c r="J38" s="179" t="s">
        <v>2956</v>
      </c>
      <c r="K38" s="182" t="s">
        <v>236</v>
      </c>
      <c r="L38" s="182" t="s">
        <v>616</v>
      </c>
      <c r="M38" s="181" t="s">
        <v>2461</v>
      </c>
      <c r="N38" s="174"/>
      <c r="O38" s="174"/>
      <c r="R38" s="247">
        <v>2010</v>
      </c>
      <c r="S38" s="248">
        <f t="shared" si="12"/>
        <v>363064</v>
      </c>
      <c r="T38" s="247">
        <f t="shared" si="6"/>
        <v>8</v>
      </c>
      <c r="U38" s="246">
        <f t="shared" si="7"/>
        <v>0</v>
      </c>
      <c r="V38" s="249" t="str">
        <f t="shared" si="8"/>
        <v>0 (0%)</v>
      </c>
      <c r="W38" s="247">
        <f t="shared" si="9"/>
        <v>0</v>
      </c>
      <c r="X38" s="250">
        <f t="shared" si="10"/>
        <v>50.25</v>
      </c>
      <c r="AF38" s="265">
        <v>2010</v>
      </c>
      <c r="AG38" s="267">
        <f t="shared" si="11"/>
        <v>363064</v>
      </c>
      <c r="AH38" s="266">
        <f t="shared" si="4"/>
        <v>2.2034682590397283</v>
      </c>
      <c r="AI38" s="266">
        <f t="shared" si="5"/>
        <v>0</v>
      </c>
    </row>
    <row r="39" spans="1:35" ht="14">
      <c r="A39" s="189">
        <v>137</v>
      </c>
      <c r="B39" s="193" t="s">
        <v>111</v>
      </c>
      <c r="C39" s="182" t="s">
        <v>297</v>
      </c>
      <c r="D39" s="194" t="s">
        <v>2453</v>
      </c>
      <c r="E39" s="194" t="s">
        <v>2448</v>
      </c>
      <c r="F39" s="216">
        <v>54</v>
      </c>
      <c r="G39" s="179" t="s">
        <v>2886</v>
      </c>
      <c r="H39" s="182" t="s">
        <v>2854</v>
      </c>
      <c r="I39" s="186" t="s">
        <v>495</v>
      </c>
      <c r="J39" s="179" t="s">
        <v>2941</v>
      </c>
      <c r="K39" s="182" t="s">
        <v>236</v>
      </c>
      <c r="L39" s="182" t="s">
        <v>118</v>
      </c>
      <c r="M39" s="183" t="s">
        <v>3044</v>
      </c>
      <c r="N39" s="174"/>
      <c r="O39" s="174"/>
      <c r="R39" s="247">
        <v>2011</v>
      </c>
      <c r="S39" s="248">
        <f t="shared" si="12"/>
        <v>429247</v>
      </c>
      <c r="T39" s="247">
        <f t="shared" si="6"/>
        <v>10</v>
      </c>
      <c r="U39" s="246">
        <f t="shared" si="7"/>
        <v>1</v>
      </c>
      <c r="V39" s="249" t="str">
        <f t="shared" si="8"/>
        <v>1 (10%)</v>
      </c>
      <c r="W39" s="247">
        <f t="shared" si="9"/>
        <v>0</v>
      </c>
      <c r="X39" s="250">
        <f t="shared" si="10"/>
        <v>48</v>
      </c>
      <c r="AF39" s="265">
        <v>2011</v>
      </c>
      <c r="AG39" s="267">
        <f t="shared" si="11"/>
        <v>429247</v>
      </c>
      <c r="AH39" s="266">
        <f t="shared" si="4"/>
        <v>2.3296610110262859</v>
      </c>
      <c r="AI39" s="266">
        <f t="shared" si="5"/>
        <v>0.23296610110262855</v>
      </c>
    </row>
    <row r="40" spans="1:35" ht="14">
      <c r="A40" s="189">
        <v>136</v>
      </c>
      <c r="B40" s="193" t="s">
        <v>111</v>
      </c>
      <c r="C40" s="182" t="s">
        <v>297</v>
      </c>
      <c r="D40" s="194" t="s">
        <v>2447</v>
      </c>
      <c r="E40" s="194" t="s">
        <v>2448</v>
      </c>
      <c r="F40" s="216">
        <v>32</v>
      </c>
      <c r="G40" s="179" t="s">
        <v>2694</v>
      </c>
      <c r="H40" s="182" t="s">
        <v>2693</v>
      </c>
      <c r="I40" s="182" t="s">
        <v>148</v>
      </c>
      <c r="J40" s="179" t="s">
        <v>2947</v>
      </c>
      <c r="K40" s="182" t="s">
        <v>236</v>
      </c>
      <c r="L40" s="182" t="s">
        <v>941</v>
      </c>
      <c r="M40" s="181" t="s">
        <v>1978</v>
      </c>
      <c r="N40" s="174"/>
      <c r="O40" s="174"/>
      <c r="R40" s="247">
        <v>2012</v>
      </c>
      <c r="S40" s="248">
        <f t="shared" si="12"/>
        <v>477523</v>
      </c>
      <c r="T40" s="247">
        <f t="shared" si="6"/>
        <v>8</v>
      </c>
      <c r="U40" s="246">
        <f t="shared" si="7"/>
        <v>0</v>
      </c>
      <c r="V40" s="249" t="str">
        <f t="shared" si="8"/>
        <v>0 (0%)</v>
      </c>
      <c r="W40" s="247">
        <f t="shared" si="9"/>
        <v>0</v>
      </c>
      <c r="X40" s="250">
        <f t="shared" si="10"/>
        <v>44.5</v>
      </c>
      <c r="AF40" s="265">
        <v>2012</v>
      </c>
      <c r="AG40" s="267">
        <f t="shared" si="11"/>
        <v>477523</v>
      </c>
      <c r="AH40" s="266">
        <f t="shared" si="4"/>
        <v>1.6753119745017517</v>
      </c>
      <c r="AI40" s="266">
        <f t="shared" si="5"/>
        <v>0</v>
      </c>
    </row>
    <row r="41" spans="1:35" ht="14">
      <c r="A41" s="189">
        <v>135</v>
      </c>
      <c r="B41" s="193" t="s">
        <v>111</v>
      </c>
      <c r="C41" s="182" t="s">
        <v>1923</v>
      </c>
      <c r="D41" s="194" t="s">
        <v>2442</v>
      </c>
      <c r="E41" s="194" t="s">
        <v>2443</v>
      </c>
      <c r="F41" s="216">
        <v>71</v>
      </c>
      <c r="G41" s="179" t="s">
        <v>2885</v>
      </c>
      <c r="H41" s="179" t="s">
        <v>2913</v>
      </c>
      <c r="I41" s="190" t="s">
        <v>636</v>
      </c>
      <c r="J41" s="179" t="s">
        <v>2998</v>
      </c>
      <c r="K41" s="182" t="s">
        <v>117</v>
      </c>
      <c r="L41" s="182" t="s">
        <v>1731</v>
      </c>
      <c r="M41" s="191" t="s">
        <v>1776</v>
      </c>
      <c r="N41" s="174"/>
      <c r="O41" s="174"/>
      <c r="R41" s="247">
        <v>2013</v>
      </c>
      <c r="S41" s="248">
        <f t="shared" si="12"/>
        <v>440557</v>
      </c>
      <c r="T41" s="247">
        <f t="shared" si="6"/>
        <v>9</v>
      </c>
      <c r="U41" s="246">
        <f t="shared" si="7"/>
        <v>2</v>
      </c>
      <c r="V41" s="249" t="str">
        <f t="shared" si="8"/>
        <v>2 (22%)</v>
      </c>
      <c r="W41" s="247">
        <f t="shared" si="9"/>
        <v>0</v>
      </c>
      <c r="X41" s="250">
        <f t="shared" si="10"/>
        <v>36.666666666666664</v>
      </c>
      <c r="AF41" s="265">
        <v>2013</v>
      </c>
      <c r="AG41" s="267">
        <f t="shared" si="11"/>
        <v>440557</v>
      </c>
      <c r="AH41" s="266">
        <f t="shared" si="4"/>
        <v>2.0428684596998798</v>
      </c>
      <c r="AI41" s="266">
        <f t="shared" si="5"/>
        <v>0.45397076882219556</v>
      </c>
    </row>
    <row r="42" spans="1:35" ht="14">
      <c r="A42" s="189">
        <v>134</v>
      </c>
      <c r="B42" s="193" t="s">
        <v>111</v>
      </c>
      <c r="C42" s="182" t="s">
        <v>1923</v>
      </c>
      <c r="D42" s="194" t="s">
        <v>2434</v>
      </c>
      <c r="E42" s="194" t="s">
        <v>2435</v>
      </c>
      <c r="F42" s="216">
        <v>63</v>
      </c>
      <c r="G42" s="182" t="s">
        <v>2771</v>
      </c>
      <c r="H42" s="182" t="s">
        <v>2787</v>
      </c>
      <c r="I42" s="182" t="s">
        <v>2773</v>
      </c>
      <c r="J42" s="179" t="s">
        <v>2997</v>
      </c>
      <c r="K42" s="182" t="s">
        <v>117</v>
      </c>
      <c r="L42" s="182" t="s">
        <v>1731</v>
      </c>
      <c r="M42" s="183" t="s">
        <v>3043</v>
      </c>
      <c r="N42" s="174"/>
      <c r="O42" s="174"/>
      <c r="R42" s="247">
        <v>2014</v>
      </c>
      <c r="S42" s="248">
        <f t="shared" si="12"/>
        <v>425728</v>
      </c>
      <c r="T42" s="247">
        <f t="shared" si="6"/>
        <v>6</v>
      </c>
      <c r="U42" s="246">
        <f t="shared" si="7"/>
        <v>1</v>
      </c>
      <c r="V42" s="249" t="str">
        <f t="shared" si="8"/>
        <v>1 (17%)</v>
      </c>
      <c r="W42" s="247">
        <f t="shared" si="9"/>
        <v>0</v>
      </c>
      <c r="X42" s="250">
        <f t="shared" si="10"/>
        <v>39</v>
      </c>
      <c r="AF42" s="265">
        <v>2014</v>
      </c>
      <c r="AG42" s="267">
        <f t="shared" si="11"/>
        <v>425728</v>
      </c>
      <c r="AH42" s="266">
        <f t="shared" si="4"/>
        <v>1.4093505712567649</v>
      </c>
      <c r="AI42" s="266">
        <f t="shared" si="5"/>
        <v>0.23489176187612748</v>
      </c>
    </row>
    <row r="43" spans="1:35" ht="14">
      <c r="A43" s="189">
        <v>133</v>
      </c>
      <c r="B43" s="193" t="s">
        <v>111</v>
      </c>
      <c r="C43" s="182" t="s">
        <v>2428</v>
      </c>
      <c r="D43" s="194" t="s">
        <v>2427</v>
      </c>
      <c r="E43" s="194" t="s">
        <v>2429</v>
      </c>
      <c r="F43" s="216">
        <v>56</v>
      </c>
      <c r="G43" s="179" t="s">
        <v>2425</v>
      </c>
      <c r="H43" s="182" t="s">
        <v>2812</v>
      </c>
      <c r="I43" s="186" t="s">
        <v>495</v>
      </c>
      <c r="J43" s="179" t="s">
        <v>2941</v>
      </c>
      <c r="K43" s="182" t="s">
        <v>236</v>
      </c>
      <c r="L43" s="182" t="s">
        <v>118</v>
      </c>
      <c r="M43" s="181" t="s">
        <v>1978</v>
      </c>
      <c r="N43" s="174"/>
      <c r="O43" s="174"/>
      <c r="R43" s="247">
        <v>2015</v>
      </c>
      <c r="S43" s="248">
        <f t="shared" si="12"/>
        <v>307342</v>
      </c>
      <c r="T43" s="247">
        <f t="shared" si="6"/>
        <v>8</v>
      </c>
      <c r="U43" s="246">
        <f t="shared" si="7"/>
        <v>2</v>
      </c>
      <c r="V43" s="249" t="str">
        <f t="shared" si="8"/>
        <v>2 (25%)</v>
      </c>
      <c r="W43" s="247">
        <f t="shared" si="9"/>
        <v>0</v>
      </c>
      <c r="X43" s="250">
        <f t="shared" si="10"/>
        <v>40.5</v>
      </c>
      <c r="AF43" s="265">
        <v>2015</v>
      </c>
      <c r="AG43" s="267">
        <f t="shared" si="11"/>
        <v>307342</v>
      </c>
      <c r="AH43" s="266">
        <f t="shared" si="4"/>
        <v>2.6029634739150525</v>
      </c>
      <c r="AI43" s="266">
        <f t="shared" si="5"/>
        <v>0.65074086847876311</v>
      </c>
    </row>
    <row r="44" spans="1:35" ht="14">
      <c r="A44" s="189">
        <v>132</v>
      </c>
      <c r="B44" s="193" t="s">
        <v>111</v>
      </c>
      <c r="C44" s="182" t="s">
        <v>2260</v>
      </c>
      <c r="D44" s="194" t="s">
        <v>2421</v>
      </c>
      <c r="E44" s="194" t="s">
        <v>2422</v>
      </c>
      <c r="F44" s="216">
        <v>51</v>
      </c>
      <c r="G44" s="179" t="s">
        <v>2418</v>
      </c>
      <c r="H44" s="182" t="s">
        <v>2853</v>
      </c>
      <c r="I44" s="182" t="s">
        <v>819</v>
      </c>
      <c r="J44" s="179" t="s">
        <v>2996</v>
      </c>
      <c r="K44" s="182" t="s">
        <v>117</v>
      </c>
      <c r="L44" s="182" t="s">
        <v>616</v>
      </c>
      <c r="M44" s="184" t="s">
        <v>2097</v>
      </c>
      <c r="N44" s="174"/>
      <c r="O44" s="174"/>
      <c r="R44" s="247">
        <v>2016</v>
      </c>
      <c r="S44" s="248">
        <f t="shared" si="12"/>
        <v>352882</v>
      </c>
      <c r="T44" s="247">
        <f t="shared" si="6"/>
        <v>10</v>
      </c>
      <c r="U44" s="246">
        <f t="shared" si="7"/>
        <v>0</v>
      </c>
      <c r="V44" s="249" t="str">
        <f t="shared" si="8"/>
        <v>0 (0%)</v>
      </c>
      <c r="W44" s="247">
        <f t="shared" si="9"/>
        <v>0</v>
      </c>
      <c r="X44" s="250">
        <f t="shared" si="10"/>
        <v>45.8</v>
      </c>
      <c r="AF44" s="265">
        <v>2016</v>
      </c>
      <c r="AG44" s="267">
        <f t="shared" si="11"/>
        <v>352882</v>
      </c>
      <c r="AH44" s="266">
        <f t="shared" si="4"/>
        <v>2.8338084685532272</v>
      </c>
      <c r="AI44" s="266">
        <f t="shared" si="5"/>
        <v>0</v>
      </c>
    </row>
    <row r="45" spans="1:35" ht="14">
      <c r="A45" s="189">
        <v>131</v>
      </c>
      <c r="B45" s="193" t="s">
        <v>468</v>
      </c>
      <c r="C45" s="182" t="s">
        <v>2413</v>
      </c>
      <c r="D45" s="194" t="s">
        <v>2412</v>
      </c>
      <c r="E45" s="194" t="s">
        <v>2414</v>
      </c>
      <c r="F45" s="216">
        <v>27</v>
      </c>
      <c r="G45" s="179" t="s">
        <v>2846</v>
      </c>
      <c r="H45" s="179" t="s">
        <v>2912</v>
      </c>
      <c r="I45" s="179" t="s">
        <v>1900</v>
      </c>
      <c r="J45" s="179" t="s">
        <v>2995</v>
      </c>
      <c r="K45" s="182" t="s">
        <v>117</v>
      </c>
      <c r="L45" s="182" t="s">
        <v>183</v>
      </c>
      <c r="M45" s="184" t="s">
        <v>2097</v>
      </c>
      <c r="N45" s="174"/>
      <c r="O45" s="174"/>
      <c r="R45" s="247">
        <v>2017</v>
      </c>
      <c r="S45" s="248">
        <f t="shared" si="12"/>
        <v>323591</v>
      </c>
      <c r="T45" s="247">
        <f t="shared" si="6"/>
        <v>12</v>
      </c>
      <c r="U45" s="246">
        <f t="shared" si="7"/>
        <v>2</v>
      </c>
      <c r="V45" s="249" t="str">
        <f t="shared" si="8"/>
        <v>2 (17%)</v>
      </c>
      <c r="W45" s="247">
        <f t="shared" si="9"/>
        <v>0</v>
      </c>
      <c r="X45" s="250">
        <f t="shared" si="10"/>
        <v>44.666666666666664</v>
      </c>
      <c r="AF45" s="265">
        <v>2017</v>
      </c>
      <c r="AG45" s="267">
        <f t="shared" si="11"/>
        <v>323591</v>
      </c>
      <c r="AH45" s="266">
        <f t="shared" si="4"/>
        <v>3.7083849674434703</v>
      </c>
      <c r="AI45" s="266">
        <f t="shared" si="5"/>
        <v>0.61806416124057839</v>
      </c>
    </row>
    <row r="46" spans="1:35" ht="14">
      <c r="A46" s="189">
        <v>130</v>
      </c>
      <c r="B46" s="193" t="s">
        <v>111</v>
      </c>
      <c r="C46" s="182" t="s">
        <v>1923</v>
      </c>
      <c r="D46" s="194" t="s">
        <v>2406</v>
      </c>
      <c r="E46" s="194" t="s">
        <v>2407</v>
      </c>
      <c r="F46" s="216">
        <v>50</v>
      </c>
      <c r="G46" s="179" t="s">
        <v>2835</v>
      </c>
      <c r="H46" s="179" t="s">
        <v>2042</v>
      </c>
      <c r="I46" s="190" t="s">
        <v>2894</v>
      </c>
      <c r="J46" s="179" t="s">
        <v>2974</v>
      </c>
      <c r="K46" s="182" t="s">
        <v>117</v>
      </c>
      <c r="L46" s="182" t="s">
        <v>1731</v>
      </c>
      <c r="M46" s="191" t="s">
        <v>2408</v>
      </c>
      <c r="N46" s="174"/>
      <c r="O46" s="174"/>
      <c r="R46" s="247">
        <v>2018</v>
      </c>
      <c r="S46" s="248">
        <f t="shared" si="12"/>
        <v>396448</v>
      </c>
      <c r="T46" s="247">
        <f t="shared" si="6"/>
        <v>9</v>
      </c>
      <c r="U46" s="246">
        <f t="shared" si="7"/>
        <v>1</v>
      </c>
      <c r="V46" s="249" t="str">
        <f t="shared" si="8"/>
        <v>1 (11%)</v>
      </c>
      <c r="W46" s="247">
        <f t="shared" si="9"/>
        <v>0</v>
      </c>
      <c r="X46" s="250">
        <f t="shared" si="10"/>
        <v>47.888888888888886</v>
      </c>
      <c r="AF46" s="265">
        <v>2018</v>
      </c>
      <c r="AG46" s="267">
        <f t="shared" si="11"/>
        <v>396448</v>
      </c>
      <c r="AH46" s="266">
        <f t="shared" si="4"/>
        <v>2.2701590120267983</v>
      </c>
      <c r="AI46" s="266">
        <f t="shared" si="5"/>
        <v>0.25223989022519977</v>
      </c>
    </row>
    <row r="47" spans="1:35" ht="14">
      <c r="A47" s="189">
        <v>129</v>
      </c>
      <c r="B47" s="193" t="s">
        <v>111</v>
      </c>
      <c r="C47" s="182" t="s">
        <v>1923</v>
      </c>
      <c r="D47" s="194" t="s">
        <v>2402</v>
      </c>
      <c r="E47" s="194" t="s">
        <v>2403</v>
      </c>
      <c r="F47" s="216">
        <v>53</v>
      </c>
      <c r="G47" s="179" t="s">
        <v>2884</v>
      </c>
      <c r="H47" s="179" t="s">
        <v>2929</v>
      </c>
      <c r="I47" s="179" t="s">
        <v>440</v>
      </c>
      <c r="J47" s="179" t="s">
        <v>2972</v>
      </c>
      <c r="K47" s="182" t="s">
        <v>117</v>
      </c>
      <c r="L47" s="182" t="s">
        <v>616</v>
      </c>
      <c r="M47" s="181" t="s">
        <v>2404</v>
      </c>
      <c r="N47" s="174"/>
      <c r="O47" s="174"/>
      <c r="R47" s="247">
        <v>2019</v>
      </c>
      <c r="S47" s="248">
        <f t="shared" si="12"/>
        <v>510854</v>
      </c>
      <c r="T47" s="247">
        <f t="shared" si="6"/>
        <v>8</v>
      </c>
      <c r="U47" s="246">
        <f t="shared" si="7"/>
        <v>2</v>
      </c>
      <c r="V47" s="249" t="str">
        <f t="shared" si="8"/>
        <v>2 (25%)</v>
      </c>
      <c r="W47" s="247">
        <f t="shared" si="9"/>
        <v>0</v>
      </c>
      <c r="X47" s="250">
        <f t="shared" si="10"/>
        <v>42.5</v>
      </c>
      <c r="AF47" s="265">
        <v>2019</v>
      </c>
      <c r="AG47" s="267">
        <f t="shared" si="11"/>
        <v>510854</v>
      </c>
      <c r="AH47" s="266">
        <f t="shared" si="4"/>
        <v>1.5660051599870022</v>
      </c>
      <c r="AI47" s="266">
        <f t="shared" si="5"/>
        <v>0.39150128999675055</v>
      </c>
    </row>
    <row r="48" spans="1:35" ht="14">
      <c r="A48" s="189">
        <v>128</v>
      </c>
      <c r="B48" s="193" t="s">
        <v>468</v>
      </c>
      <c r="C48" s="182" t="s">
        <v>1336</v>
      </c>
      <c r="D48" s="194" t="s">
        <v>2398</v>
      </c>
      <c r="E48" s="194" t="s">
        <v>2399</v>
      </c>
      <c r="F48" s="216">
        <v>36</v>
      </c>
      <c r="G48" s="179" t="s">
        <v>2883</v>
      </c>
      <c r="H48" s="179" t="s">
        <v>2928</v>
      </c>
      <c r="I48" s="179" t="s">
        <v>202</v>
      </c>
      <c r="J48" s="179" t="s">
        <v>2994</v>
      </c>
      <c r="K48" s="182" t="s">
        <v>117</v>
      </c>
      <c r="L48" s="182" t="s">
        <v>616</v>
      </c>
      <c r="M48" s="191" t="s">
        <v>1978</v>
      </c>
      <c r="N48" s="174"/>
      <c r="O48" s="174"/>
      <c r="R48" s="247">
        <v>2020</v>
      </c>
      <c r="S48" s="248">
        <f>S18</f>
        <v>177391</v>
      </c>
      <c r="T48" s="247">
        <f t="shared" si="6"/>
        <v>21</v>
      </c>
      <c r="U48" s="246">
        <f t="shared" si="7"/>
        <v>6</v>
      </c>
      <c r="V48" s="249" t="str">
        <f t="shared" si="8"/>
        <v>6 (29%)</v>
      </c>
      <c r="W48" s="247" t="str">
        <f t="shared" si="9"/>
        <v>8 (38%)</v>
      </c>
      <c r="X48" s="250">
        <f t="shared" si="10"/>
        <v>48.80952380952381</v>
      </c>
      <c r="AF48" s="265">
        <v>2020</v>
      </c>
      <c r="AG48" s="267">
        <f t="shared" si="11"/>
        <v>177391</v>
      </c>
      <c r="AH48" s="268">
        <f t="shared" si="4"/>
        <v>11.838255604850302</v>
      </c>
      <c r="AI48" s="268">
        <f t="shared" si="5"/>
        <v>3.3823587442429437</v>
      </c>
    </row>
    <row r="49" spans="1:35" ht="14">
      <c r="A49" s="189">
        <v>127</v>
      </c>
      <c r="B49" s="193" t="s">
        <v>111</v>
      </c>
      <c r="C49" s="182" t="s">
        <v>1923</v>
      </c>
      <c r="D49" s="194" t="s">
        <v>2393</v>
      </c>
      <c r="E49" s="194" t="s">
        <v>2394</v>
      </c>
      <c r="F49" s="216">
        <v>53</v>
      </c>
      <c r="G49" s="182" t="s">
        <v>2774</v>
      </c>
      <c r="H49" s="182" t="s">
        <v>2772</v>
      </c>
      <c r="I49" s="182" t="s">
        <v>2773</v>
      </c>
      <c r="J49" s="179" t="s">
        <v>2969</v>
      </c>
      <c r="K49" s="182" t="s">
        <v>117</v>
      </c>
      <c r="L49" s="182" t="s">
        <v>1731</v>
      </c>
      <c r="M49" s="183" t="s">
        <v>3042</v>
      </c>
      <c r="N49" s="174"/>
      <c r="O49" s="174"/>
      <c r="R49" s="251" t="s">
        <v>3189</v>
      </c>
      <c r="S49" s="252">
        <f t="shared" si="12"/>
        <v>0</v>
      </c>
      <c r="T49" s="251">
        <f t="shared" si="6"/>
        <v>214</v>
      </c>
      <c r="U49" s="246">
        <f t="shared" si="7"/>
        <v>32</v>
      </c>
      <c r="V49" s="253" t="str">
        <f t="shared" si="8"/>
        <v>32 (15%)</v>
      </c>
      <c r="W49" s="251"/>
      <c r="X49" s="254">
        <f>AE19</f>
        <v>45</v>
      </c>
      <c r="AF49" s="265" t="s">
        <v>3202</v>
      </c>
      <c r="AG49" s="267"/>
      <c r="AH49" s="246"/>
      <c r="AI49" s="255">
        <v>10.5</v>
      </c>
    </row>
    <row r="50" spans="1:35" ht="14">
      <c r="A50" s="189">
        <v>126</v>
      </c>
      <c r="B50" s="193" t="s">
        <v>111</v>
      </c>
      <c r="C50" s="182" t="s">
        <v>470</v>
      </c>
      <c r="D50" s="194" t="s">
        <v>2387</v>
      </c>
      <c r="E50" s="194" t="s">
        <v>2388</v>
      </c>
      <c r="F50" s="216">
        <v>46</v>
      </c>
      <c r="G50" s="182" t="s">
        <v>2721</v>
      </c>
      <c r="H50" s="182" t="s">
        <v>2722</v>
      </c>
      <c r="I50" s="186" t="s">
        <v>636</v>
      </c>
      <c r="J50" s="179" t="s">
        <v>2993</v>
      </c>
      <c r="K50" s="182" t="s">
        <v>117</v>
      </c>
      <c r="L50" s="182" t="s">
        <v>183</v>
      </c>
      <c r="M50" s="183" t="s">
        <v>3041</v>
      </c>
      <c r="N50" s="174"/>
      <c r="O50" s="174"/>
      <c r="AF50" s="265" t="s">
        <v>3201</v>
      </c>
      <c r="AG50" s="267"/>
      <c r="AH50" s="246">
        <v>723.6</v>
      </c>
      <c r="AI50" s="255">
        <v>14.2</v>
      </c>
    </row>
    <row r="51" spans="1:35" ht="14">
      <c r="A51" s="189">
        <v>125</v>
      </c>
      <c r="B51" s="193" t="s">
        <v>111</v>
      </c>
      <c r="C51" s="182" t="s">
        <v>2377</v>
      </c>
      <c r="D51" s="194" t="s">
        <v>2376</v>
      </c>
      <c r="E51" s="194" t="s">
        <v>2378</v>
      </c>
      <c r="F51" s="216">
        <v>43</v>
      </c>
      <c r="G51" s="182" t="s">
        <v>2818</v>
      </c>
      <c r="H51" s="182" t="s">
        <v>2819</v>
      </c>
      <c r="I51" s="182" t="s">
        <v>819</v>
      </c>
      <c r="J51" s="179" t="s">
        <v>2992</v>
      </c>
      <c r="K51" s="182" t="s">
        <v>117</v>
      </c>
      <c r="L51" s="182" t="s">
        <v>616</v>
      </c>
      <c r="M51" s="185" t="s">
        <v>3040</v>
      </c>
      <c r="N51" s="174"/>
      <c r="O51" s="174"/>
      <c r="AF51" s="245"/>
    </row>
    <row r="52" spans="1:35" ht="14">
      <c r="A52" s="189">
        <v>124</v>
      </c>
      <c r="B52" s="193" t="s">
        <v>111</v>
      </c>
      <c r="C52" s="182" t="s">
        <v>297</v>
      </c>
      <c r="D52" s="194" t="s">
        <v>2366</v>
      </c>
      <c r="E52" s="194" t="s">
        <v>2367</v>
      </c>
      <c r="F52" s="216">
        <v>70</v>
      </c>
      <c r="G52" s="179" t="s">
        <v>2882</v>
      </c>
      <c r="H52" s="179" t="s">
        <v>2927</v>
      </c>
      <c r="I52" s="179" t="s">
        <v>1986</v>
      </c>
      <c r="J52" s="179" t="s">
        <v>2770</v>
      </c>
      <c r="K52" s="182" t="s">
        <v>117</v>
      </c>
      <c r="L52" s="182" t="s">
        <v>995</v>
      </c>
      <c r="M52" s="183" t="s">
        <v>3039</v>
      </c>
      <c r="N52" s="174"/>
      <c r="O52" s="174"/>
    </row>
    <row r="53" spans="1:35" s="224" customFormat="1" ht="17" customHeight="1">
      <c r="A53" s="217"/>
      <c r="B53" s="218"/>
      <c r="C53" s="219"/>
      <c r="D53" s="220"/>
      <c r="E53" s="220"/>
      <c r="F53" s="229">
        <f>AVERAGE(F32:F52)</f>
        <v>50</v>
      </c>
      <c r="G53" s="219"/>
      <c r="H53" s="219"/>
      <c r="I53" s="222"/>
      <c r="J53" s="221"/>
      <c r="K53" s="219"/>
      <c r="L53" s="227" t="s">
        <v>3188</v>
      </c>
      <c r="M53" s="165">
        <f>COUNTA(M32:M52)</f>
        <v>21</v>
      </c>
      <c r="N53" s="223"/>
      <c r="O53" s="223"/>
      <c r="AC53" s="244"/>
    </row>
    <row r="54" spans="1:35" s="224" customFormat="1" ht="14">
      <c r="A54" s="217"/>
      <c r="B54" s="218"/>
      <c r="C54" s="219"/>
      <c r="D54" s="220"/>
      <c r="E54" s="220"/>
      <c r="F54" s="229">
        <f>STDEV(F32:F52)</f>
        <v>14.474114826130128</v>
      </c>
      <c r="G54" s="219"/>
      <c r="H54" s="219"/>
      <c r="I54" s="222"/>
      <c r="J54" s="221"/>
      <c r="K54" s="219"/>
      <c r="L54" s="227" t="s">
        <v>3089</v>
      </c>
      <c r="M54" s="165">
        <f>COUNTIF(M32:M52, "*Asphyxia*")+COUNTIF(M32:M52, "*Hanging*")</f>
        <v>2</v>
      </c>
      <c r="N54" s="223"/>
      <c r="O54" s="223"/>
      <c r="AC54" s="244"/>
    </row>
    <row r="55" spans="1:35" ht="14">
      <c r="A55" s="189">
        <v>123</v>
      </c>
      <c r="B55" s="193" t="s">
        <v>111</v>
      </c>
      <c r="C55" s="182" t="s">
        <v>1923</v>
      </c>
      <c r="D55" s="194" t="s">
        <v>2358</v>
      </c>
      <c r="E55" s="194" t="s">
        <v>2359</v>
      </c>
      <c r="F55" s="216">
        <v>37</v>
      </c>
      <c r="G55" s="179" t="s">
        <v>2845</v>
      </c>
      <c r="H55" s="179" t="s">
        <v>2910</v>
      </c>
      <c r="I55" s="190" t="s">
        <v>636</v>
      </c>
      <c r="J55" s="179" t="s">
        <v>2951</v>
      </c>
      <c r="K55" s="182" t="s">
        <v>236</v>
      </c>
      <c r="L55" s="182" t="s">
        <v>551</v>
      </c>
      <c r="M55" s="185" t="s">
        <v>3038</v>
      </c>
      <c r="N55" s="174"/>
      <c r="O55" s="174"/>
      <c r="R55" s="246" t="s">
        <v>3198</v>
      </c>
      <c r="S55" s="246" t="s">
        <v>3190</v>
      </c>
      <c r="T55" s="255" t="s">
        <v>3206</v>
      </c>
      <c r="U55" s="246" t="s">
        <v>3089</v>
      </c>
    </row>
    <row r="56" spans="1:35" ht="14">
      <c r="A56" s="189">
        <v>122</v>
      </c>
      <c r="B56" s="193" t="s">
        <v>111</v>
      </c>
      <c r="C56" s="182" t="s">
        <v>1923</v>
      </c>
      <c r="D56" s="194" t="s">
        <v>2351</v>
      </c>
      <c r="E56" s="194" t="s">
        <v>2352</v>
      </c>
      <c r="F56" s="216">
        <v>54</v>
      </c>
      <c r="G56" s="179" t="s">
        <v>2771</v>
      </c>
      <c r="H56" s="179" t="s">
        <v>2900</v>
      </c>
      <c r="I56" s="179" t="s">
        <v>2893</v>
      </c>
      <c r="J56" s="179" t="s">
        <v>2969</v>
      </c>
      <c r="K56" s="182" t="s">
        <v>117</v>
      </c>
      <c r="L56" s="182" t="s">
        <v>1731</v>
      </c>
      <c r="M56" s="183" t="s">
        <v>3037</v>
      </c>
      <c r="N56" s="174"/>
      <c r="O56" s="174"/>
      <c r="R56" s="247">
        <v>2004</v>
      </c>
      <c r="S56" s="247">
        <v>28</v>
      </c>
      <c r="T56" s="246">
        <f t="shared" ref="T56:T72" si="13">S56-U56</f>
        <v>24</v>
      </c>
      <c r="U56" s="246">
        <v>4</v>
      </c>
    </row>
    <row r="57" spans="1:35" ht="14">
      <c r="A57" s="189">
        <v>121</v>
      </c>
      <c r="B57" s="193" t="s">
        <v>111</v>
      </c>
      <c r="C57" s="182" t="s">
        <v>1923</v>
      </c>
      <c r="D57" s="194" t="s">
        <v>2345</v>
      </c>
      <c r="E57" s="194" t="s">
        <v>2346</v>
      </c>
      <c r="F57" s="216">
        <v>62</v>
      </c>
      <c r="G57" s="179" t="s">
        <v>2875</v>
      </c>
      <c r="H57" s="179" t="s">
        <v>2922</v>
      </c>
      <c r="I57" s="179" t="s">
        <v>148</v>
      </c>
      <c r="J57" s="179" t="s">
        <v>2984</v>
      </c>
      <c r="K57" s="182" t="s">
        <v>117</v>
      </c>
      <c r="L57" s="182" t="s">
        <v>1287</v>
      </c>
      <c r="M57" s="183" t="s">
        <v>3036</v>
      </c>
      <c r="N57" s="174"/>
      <c r="O57" s="174"/>
      <c r="R57" s="247">
        <v>2005</v>
      </c>
      <c r="S57" s="247">
        <v>21</v>
      </c>
      <c r="T57" s="246">
        <f t="shared" si="13"/>
        <v>19</v>
      </c>
      <c r="U57" s="246">
        <v>2</v>
      </c>
    </row>
    <row r="58" spans="1:35" ht="14">
      <c r="A58" s="189">
        <v>120</v>
      </c>
      <c r="B58" s="193" t="s">
        <v>111</v>
      </c>
      <c r="C58" s="182" t="s">
        <v>297</v>
      </c>
      <c r="D58" s="194" t="s">
        <v>2340</v>
      </c>
      <c r="E58" s="194" t="s">
        <v>2341</v>
      </c>
      <c r="F58" s="216">
        <v>72</v>
      </c>
      <c r="G58" s="179" t="s">
        <v>2728</v>
      </c>
      <c r="H58" s="182" t="s">
        <v>2729</v>
      </c>
      <c r="I58" s="186" t="s">
        <v>148</v>
      </c>
      <c r="J58" s="179" t="s">
        <v>2947</v>
      </c>
      <c r="K58" s="182" t="s">
        <v>236</v>
      </c>
      <c r="L58" s="182" t="s">
        <v>941</v>
      </c>
      <c r="M58" s="191" t="s">
        <v>2105</v>
      </c>
      <c r="N58" s="174"/>
      <c r="O58" s="174"/>
      <c r="R58" s="247">
        <v>2006</v>
      </c>
      <c r="S58" s="247">
        <v>19</v>
      </c>
      <c r="T58" s="246">
        <f t="shared" si="13"/>
        <v>15</v>
      </c>
      <c r="U58" s="246">
        <v>4</v>
      </c>
    </row>
    <row r="59" spans="1:35" ht="14">
      <c r="A59" s="189">
        <v>119</v>
      </c>
      <c r="B59" s="193" t="s">
        <v>111</v>
      </c>
      <c r="C59" s="182" t="s">
        <v>297</v>
      </c>
      <c r="D59" s="194" t="s">
        <v>2336</v>
      </c>
      <c r="E59" s="194" t="s">
        <v>2337</v>
      </c>
      <c r="F59" s="216">
        <v>29</v>
      </c>
      <c r="G59" s="179" t="s">
        <v>2739</v>
      </c>
      <c r="H59" s="179" t="s">
        <v>2716</v>
      </c>
      <c r="I59" s="190" t="s">
        <v>495</v>
      </c>
      <c r="J59" s="179" t="s">
        <v>2941</v>
      </c>
      <c r="K59" s="182" t="s">
        <v>236</v>
      </c>
      <c r="L59" s="182" t="s">
        <v>118</v>
      </c>
      <c r="M59" s="184" t="s">
        <v>2097</v>
      </c>
      <c r="N59" s="174"/>
      <c r="O59" s="174"/>
      <c r="R59" s="247">
        <v>2007</v>
      </c>
      <c r="S59" s="247">
        <v>12</v>
      </c>
      <c r="T59" s="246">
        <f t="shared" si="13"/>
        <v>9</v>
      </c>
      <c r="U59" s="246">
        <v>3</v>
      </c>
    </row>
    <row r="60" spans="1:35" ht="14">
      <c r="A60" s="189">
        <v>118</v>
      </c>
      <c r="B60" s="193" t="s">
        <v>468</v>
      </c>
      <c r="C60" s="182" t="s">
        <v>2330</v>
      </c>
      <c r="D60" s="194" t="s">
        <v>2329</v>
      </c>
      <c r="E60" s="194" t="s">
        <v>2331</v>
      </c>
      <c r="F60" s="216">
        <v>52</v>
      </c>
      <c r="G60" s="179" t="s">
        <v>2844</v>
      </c>
      <c r="H60" s="179" t="s">
        <v>2856</v>
      </c>
      <c r="I60" s="190" t="s">
        <v>2754</v>
      </c>
      <c r="J60" s="179" t="s">
        <v>2991</v>
      </c>
      <c r="K60" s="182" t="s">
        <v>117</v>
      </c>
      <c r="L60" s="182" t="s">
        <v>183</v>
      </c>
      <c r="M60" s="183" t="s">
        <v>2727</v>
      </c>
      <c r="N60" s="174"/>
      <c r="O60" s="174"/>
      <c r="R60" s="247">
        <v>2008</v>
      </c>
      <c r="S60" s="247">
        <v>11</v>
      </c>
      <c r="T60" s="246">
        <f t="shared" si="13"/>
        <v>10</v>
      </c>
      <c r="U60" s="246">
        <v>1</v>
      </c>
    </row>
    <row r="61" spans="1:35" ht="14">
      <c r="A61" s="189">
        <v>117</v>
      </c>
      <c r="B61" s="193" t="s">
        <v>111</v>
      </c>
      <c r="C61" s="182" t="s">
        <v>427</v>
      </c>
      <c r="D61" s="194" t="s">
        <v>2323</v>
      </c>
      <c r="E61" s="194" t="s">
        <v>2324</v>
      </c>
      <c r="F61" s="216">
        <v>59</v>
      </c>
      <c r="G61" s="179" t="s">
        <v>2881</v>
      </c>
      <c r="H61" s="179" t="s">
        <v>2926</v>
      </c>
      <c r="I61" s="190" t="s">
        <v>2274</v>
      </c>
      <c r="J61" s="179" t="s">
        <v>2971</v>
      </c>
      <c r="K61" s="182" t="s">
        <v>117</v>
      </c>
      <c r="L61" s="182" t="s">
        <v>616</v>
      </c>
      <c r="M61" s="183" t="s">
        <v>2727</v>
      </c>
      <c r="N61" s="174"/>
      <c r="O61" s="174"/>
      <c r="R61" s="247">
        <v>2009</v>
      </c>
      <c r="S61" s="247">
        <v>14</v>
      </c>
      <c r="T61" s="246">
        <f t="shared" si="13"/>
        <v>13</v>
      </c>
      <c r="U61" s="246">
        <v>1</v>
      </c>
    </row>
    <row r="62" spans="1:35" ht="14">
      <c r="A62" s="189">
        <v>116</v>
      </c>
      <c r="B62" s="193" t="s">
        <v>111</v>
      </c>
      <c r="C62" s="182" t="s">
        <v>2217</v>
      </c>
      <c r="D62" s="194" t="s">
        <v>2318</v>
      </c>
      <c r="E62" s="194" t="s">
        <v>2319</v>
      </c>
      <c r="F62" s="216">
        <v>21</v>
      </c>
      <c r="G62" s="179" t="s">
        <v>2764</v>
      </c>
      <c r="H62" s="179" t="s">
        <v>2776</v>
      </c>
      <c r="I62" s="179" t="s">
        <v>440</v>
      </c>
      <c r="J62" s="179" t="s">
        <v>2967</v>
      </c>
      <c r="K62" s="182" t="s">
        <v>117</v>
      </c>
      <c r="L62" s="182" t="s">
        <v>1731</v>
      </c>
      <c r="M62" s="184" t="s">
        <v>2097</v>
      </c>
      <c r="N62" s="174"/>
      <c r="O62" s="174"/>
      <c r="R62" s="247">
        <v>2010</v>
      </c>
      <c r="S62" s="247">
        <v>8</v>
      </c>
      <c r="T62" s="246">
        <f t="shared" si="13"/>
        <v>8</v>
      </c>
      <c r="U62" s="246">
        <v>0</v>
      </c>
    </row>
    <row r="63" spans="1:35" ht="14">
      <c r="A63" s="189">
        <v>115</v>
      </c>
      <c r="B63" s="193" t="s">
        <v>111</v>
      </c>
      <c r="C63" s="182" t="s">
        <v>113</v>
      </c>
      <c r="D63" s="194" t="s">
        <v>2313</v>
      </c>
      <c r="E63" s="194" t="s">
        <v>2314</v>
      </c>
      <c r="F63" s="216">
        <v>27</v>
      </c>
      <c r="G63" s="179" t="s">
        <v>2843</v>
      </c>
      <c r="H63" s="179" t="s">
        <v>2909</v>
      </c>
      <c r="I63" s="190" t="s">
        <v>636</v>
      </c>
      <c r="J63" s="179" t="s">
        <v>2990</v>
      </c>
      <c r="K63" s="182" t="s">
        <v>117</v>
      </c>
      <c r="L63" s="182" t="s">
        <v>616</v>
      </c>
      <c r="M63" s="184" t="s">
        <v>2097</v>
      </c>
      <c r="N63" s="174"/>
      <c r="O63" s="174"/>
      <c r="R63" s="247">
        <v>2011</v>
      </c>
      <c r="S63" s="247">
        <v>10</v>
      </c>
      <c r="T63" s="246">
        <f t="shared" si="13"/>
        <v>9</v>
      </c>
      <c r="U63" s="246">
        <v>1</v>
      </c>
    </row>
    <row r="64" spans="1:35" ht="14">
      <c r="A64" s="189">
        <v>114</v>
      </c>
      <c r="B64" s="193" t="s">
        <v>111</v>
      </c>
      <c r="C64" s="182" t="s">
        <v>1923</v>
      </c>
      <c r="D64" s="194" t="s">
        <v>2305</v>
      </c>
      <c r="E64" s="194" t="s">
        <v>2306</v>
      </c>
      <c r="F64" s="216">
        <v>53</v>
      </c>
      <c r="G64" s="179" t="s">
        <v>2842</v>
      </c>
      <c r="H64" s="179" t="s">
        <v>2908</v>
      </c>
      <c r="I64" s="179" t="s">
        <v>2894</v>
      </c>
      <c r="J64" s="179" t="s">
        <v>2974</v>
      </c>
      <c r="K64" s="182" t="s">
        <v>117</v>
      </c>
      <c r="L64" s="182" t="s">
        <v>1731</v>
      </c>
      <c r="M64" s="183" t="s">
        <v>3035</v>
      </c>
      <c r="N64" s="174"/>
      <c r="O64" s="174"/>
      <c r="R64" s="247">
        <v>2012</v>
      </c>
      <c r="S64" s="247">
        <v>8</v>
      </c>
      <c r="T64" s="246">
        <f t="shared" si="13"/>
        <v>8</v>
      </c>
      <c r="U64" s="246">
        <v>0</v>
      </c>
    </row>
    <row r="65" spans="1:29" ht="14">
      <c r="A65" s="189">
        <v>113</v>
      </c>
      <c r="B65" s="193" t="s">
        <v>468</v>
      </c>
      <c r="C65" s="182" t="s">
        <v>1825</v>
      </c>
      <c r="D65" s="194" t="s">
        <v>2295</v>
      </c>
      <c r="E65" s="194" t="s">
        <v>2296</v>
      </c>
      <c r="F65" s="216">
        <v>30</v>
      </c>
      <c r="G65" s="179" t="s">
        <v>2790</v>
      </c>
      <c r="H65" s="179" t="s">
        <v>2791</v>
      </c>
      <c r="I65" s="179" t="s">
        <v>2583</v>
      </c>
      <c r="J65" s="179" t="s">
        <v>2989</v>
      </c>
      <c r="K65" s="182" t="s">
        <v>117</v>
      </c>
      <c r="L65" s="182" t="s">
        <v>183</v>
      </c>
      <c r="M65" s="181" t="s">
        <v>2298</v>
      </c>
      <c r="N65" s="174"/>
      <c r="O65" s="174"/>
      <c r="R65" s="247">
        <v>2013</v>
      </c>
      <c r="S65" s="247">
        <v>9</v>
      </c>
      <c r="T65" s="246">
        <f t="shared" si="13"/>
        <v>7</v>
      </c>
      <c r="U65" s="246">
        <v>2</v>
      </c>
    </row>
    <row r="66" spans="1:29" ht="14">
      <c r="A66" s="189">
        <v>112</v>
      </c>
      <c r="B66" s="182" t="s">
        <v>111</v>
      </c>
      <c r="C66" s="182" t="s">
        <v>990</v>
      </c>
      <c r="D66" s="194" t="s">
        <v>2288</v>
      </c>
      <c r="E66" s="194" t="s">
        <v>2289</v>
      </c>
      <c r="F66" s="216">
        <v>28</v>
      </c>
      <c r="G66" s="179" t="s">
        <v>2880</v>
      </c>
      <c r="H66" s="179" t="s">
        <v>2925</v>
      </c>
      <c r="I66" s="179" t="s">
        <v>148</v>
      </c>
      <c r="J66" s="179" t="s">
        <v>2975</v>
      </c>
      <c r="K66" s="182" t="s">
        <v>117</v>
      </c>
      <c r="L66" s="182" t="s">
        <v>616</v>
      </c>
      <c r="M66" s="181" t="s">
        <v>2291</v>
      </c>
      <c r="N66" s="174"/>
      <c r="O66" s="174"/>
      <c r="R66" s="247">
        <v>2014</v>
      </c>
      <c r="S66" s="247">
        <v>6</v>
      </c>
      <c r="T66" s="246">
        <f t="shared" si="13"/>
        <v>5</v>
      </c>
      <c r="U66" s="246">
        <v>1</v>
      </c>
    </row>
    <row r="67" spans="1:29" ht="14">
      <c r="A67" s="189">
        <v>111</v>
      </c>
      <c r="B67" s="182" t="s">
        <v>111</v>
      </c>
      <c r="C67" s="182" t="s">
        <v>297</v>
      </c>
      <c r="D67" s="194" t="s">
        <v>2283</v>
      </c>
      <c r="E67" s="194" t="s">
        <v>2284</v>
      </c>
      <c r="F67" s="216">
        <v>76</v>
      </c>
      <c r="G67" s="179" t="s">
        <v>2875</v>
      </c>
      <c r="H67" s="179" t="s">
        <v>2922</v>
      </c>
      <c r="I67" s="179" t="s">
        <v>148</v>
      </c>
      <c r="J67" s="179" t="s">
        <v>2984</v>
      </c>
      <c r="K67" s="182" t="s">
        <v>117</v>
      </c>
      <c r="L67" s="182" t="s">
        <v>1287</v>
      </c>
      <c r="M67" s="183" t="s">
        <v>3034</v>
      </c>
      <c r="N67" s="174"/>
      <c r="O67" s="174"/>
      <c r="R67" s="247">
        <v>2015</v>
      </c>
      <c r="S67" s="247">
        <v>8</v>
      </c>
      <c r="T67" s="246">
        <f t="shared" si="13"/>
        <v>6</v>
      </c>
      <c r="U67" s="246">
        <v>2</v>
      </c>
    </row>
    <row r="68" spans="1:29" ht="14">
      <c r="A68" s="189">
        <v>110</v>
      </c>
      <c r="B68" s="182" t="s">
        <v>111</v>
      </c>
      <c r="C68" s="182" t="s">
        <v>1923</v>
      </c>
      <c r="D68" s="194" t="s">
        <v>2279</v>
      </c>
      <c r="E68" s="194" t="s">
        <v>2280</v>
      </c>
      <c r="F68" s="216">
        <v>51</v>
      </c>
      <c r="G68" s="179" t="s">
        <v>2835</v>
      </c>
      <c r="H68" s="179" t="s">
        <v>2042</v>
      </c>
      <c r="I68" s="179" t="s">
        <v>2894</v>
      </c>
      <c r="J68" s="179" t="s">
        <v>2974</v>
      </c>
      <c r="K68" s="182" t="s">
        <v>117</v>
      </c>
      <c r="L68" s="182" t="s">
        <v>1731</v>
      </c>
      <c r="M68" s="191" t="s">
        <v>2281</v>
      </c>
      <c r="N68" s="174"/>
      <c r="O68" s="174"/>
      <c r="R68" s="247">
        <v>2016</v>
      </c>
      <c r="S68" s="247">
        <v>10</v>
      </c>
      <c r="T68" s="246">
        <f t="shared" si="13"/>
        <v>10</v>
      </c>
      <c r="U68" s="246">
        <v>0</v>
      </c>
    </row>
    <row r="69" spans="1:29" ht="14">
      <c r="A69" s="189">
        <v>109</v>
      </c>
      <c r="B69" s="193" t="s">
        <v>111</v>
      </c>
      <c r="C69" s="182" t="s">
        <v>2062</v>
      </c>
      <c r="D69" s="194" t="s">
        <v>2276</v>
      </c>
      <c r="E69" s="194" t="s">
        <v>2277</v>
      </c>
      <c r="F69" s="216">
        <v>34</v>
      </c>
      <c r="G69" s="179" t="s">
        <v>2694</v>
      </c>
      <c r="H69" s="179" t="s">
        <v>2746</v>
      </c>
      <c r="I69" s="179" t="s">
        <v>148</v>
      </c>
      <c r="J69" s="179" t="s">
        <v>2947</v>
      </c>
      <c r="K69" s="182" t="s">
        <v>236</v>
      </c>
      <c r="L69" s="182" t="s">
        <v>941</v>
      </c>
      <c r="M69" s="183" t="s">
        <v>3018</v>
      </c>
      <c r="N69" s="174"/>
      <c r="O69" s="174"/>
      <c r="R69" s="247">
        <v>2017</v>
      </c>
      <c r="S69" s="247">
        <v>12</v>
      </c>
      <c r="T69" s="246">
        <f t="shared" si="13"/>
        <v>10</v>
      </c>
      <c r="U69" s="246">
        <v>2</v>
      </c>
    </row>
    <row r="70" spans="1:29" ht="14">
      <c r="A70" s="189">
        <v>108</v>
      </c>
      <c r="B70" s="193" t="s">
        <v>111</v>
      </c>
      <c r="C70" s="182" t="s">
        <v>1923</v>
      </c>
      <c r="D70" s="194" t="s">
        <v>2269</v>
      </c>
      <c r="E70" s="194" t="s">
        <v>2270</v>
      </c>
      <c r="F70" s="216">
        <v>67</v>
      </c>
      <c r="G70" s="179" t="s">
        <v>2841</v>
      </c>
      <c r="H70" s="179" t="s">
        <v>2907</v>
      </c>
      <c r="I70" s="190" t="s">
        <v>2274</v>
      </c>
      <c r="J70" s="179" t="s">
        <v>2988</v>
      </c>
      <c r="K70" s="182" t="s">
        <v>117</v>
      </c>
      <c r="L70" s="182" t="s">
        <v>1731</v>
      </c>
      <c r="M70" s="183" t="s">
        <v>3033</v>
      </c>
      <c r="N70" s="174"/>
      <c r="O70" s="174"/>
      <c r="R70" s="247">
        <v>2018</v>
      </c>
      <c r="S70" s="247">
        <v>10</v>
      </c>
      <c r="T70" s="246">
        <f t="shared" si="13"/>
        <v>8</v>
      </c>
      <c r="U70" s="246">
        <v>2</v>
      </c>
    </row>
    <row r="71" spans="1:29" ht="14">
      <c r="A71" s="189">
        <v>107</v>
      </c>
      <c r="B71" s="193" t="s">
        <v>468</v>
      </c>
      <c r="C71" s="182" t="s">
        <v>2260</v>
      </c>
      <c r="D71" s="194" t="s">
        <v>2259</v>
      </c>
      <c r="E71" s="194" t="s">
        <v>2261</v>
      </c>
      <c r="F71" s="216">
        <v>57</v>
      </c>
      <c r="G71" s="179" t="s">
        <v>2840</v>
      </c>
      <c r="H71" s="179" t="s">
        <v>2906</v>
      </c>
      <c r="I71" s="179" t="s">
        <v>2266</v>
      </c>
      <c r="J71" s="179" t="s">
        <v>2987</v>
      </c>
      <c r="K71" s="182" t="s">
        <v>117</v>
      </c>
      <c r="L71" s="182" t="s">
        <v>118</v>
      </c>
      <c r="M71" s="183" t="s">
        <v>3032</v>
      </c>
      <c r="N71" s="174"/>
      <c r="O71" s="174"/>
      <c r="R71" s="247">
        <v>2019</v>
      </c>
      <c r="S71" s="247">
        <v>8</v>
      </c>
      <c r="T71" s="246">
        <f t="shared" si="13"/>
        <v>6</v>
      </c>
      <c r="U71" s="246">
        <v>2</v>
      </c>
    </row>
    <row r="72" spans="1:29" ht="14">
      <c r="A72" s="189">
        <v>106</v>
      </c>
      <c r="B72" s="193" t="s">
        <v>111</v>
      </c>
      <c r="C72" s="182" t="s">
        <v>178</v>
      </c>
      <c r="D72" s="194" t="s">
        <v>2251</v>
      </c>
      <c r="E72" s="194" t="s">
        <v>2252</v>
      </c>
      <c r="F72" s="216">
        <v>40</v>
      </c>
      <c r="G72" s="179" t="s">
        <v>2879</v>
      </c>
      <c r="H72" s="179" t="s">
        <v>2924</v>
      </c>
      <c r="I72" s="179" t="s">
        <v>148</v>
      </c>
      <c r="J72" s="179" t="s">
        <v>2975</v>
      </c>
      <c r="K72" s="182" t="s">
        <v>117</v>
      </c>
      <c r="L72" s="182" t="s">
        <v>616</v>
      </c>
      <c r="M72" s="183" t="s">
        <v>3031</v>
      </c>
      <c r="N72" s="174"/>
      <c r="O72" s="174"/>
      <c r="R72" s="247">
        <v>2020</v>
      </c>
      <c r="S72" s="247">
        <v>21</v>
      </c>
      <c r="T72" s="246">
        <f t="shared" si="13"/>
        <v>15</v>
      </c>
      <c r="U72" s="246">
        <v>6</v>
      </c>
    </row>
    <row r="73" spans="1:29" ht="14">
      <c r="A73" s="189">
        <v>105</v>
      </c>
      <c r="B73" s="193" t="s">
        <v>111</v>
      </c>
      <c r="C73" s="182" t="s">
        <v>470</v>
      </c>
      <c r="D73" s="194" t="s">
        <v>2245</v>
      </c>
      <c r="E73" s="194" t="s">
        <v>2246</v>
      </c>
      <c r="F73" s="216">
        <v>32</v>
      </c>
      <c r="G73" s="179" t="s">
        <v>2739</v>
      </c>
      <c r="H73" s="179" t="s">
        <v>2716</v>
      </c>
      <c r="I73" s="179" t="s">
        <v>495</v>
      </c>
      <c r="J73" s="179" t="s">
        <v>2941</v>
      </c>
      <c r="K73" s="182" t="s">
        <v>236</v>
      </c>
      <c r="L73" s="182" t="s">
        <v>118</v>
      </c>
      <c r="M73" s="184" t="s">
        <v>2097</v>
      </c>
      <c r="N73" s="174"/>
      <c r="O73" s="174"/>
    </row>
    <row r="74" spans="1:29" s="224" customFormat="1" ht="17" customHeight="1">
      <c r="A74" s="217"/>
      <c r="B74" s="218"/>
      <c r="C74" s="219"/>
      <c r="D74" s="220"/>
      <c r="E74" s="220"/>
      <c r="F74" s="229">
        <f>AVERAGE(F55:F73)</f>
        <v>46.368421052631582</v>
      </c>
      <c r="G74" s="219"/>
      <c r="H74" s="219"/>
      <c r="I74" s="222"/>
      <c r="J74" s="221"/>
      <c r="K74" s="219"/>
      <c r="L74" s="227" t="s">
        <v>3188</v>
      </c>
      <c r="M74" s="165">
        <f>COUNTA(M55:M73)</f>
        <v>19</v>
      </c>
      <c r="N74" s="223"/>
      <c r="O74" s="223"/>
      <c r="AC74" s="244"/>
    </row>
    <row r="75" spans="1:29" s="224" customFormat="1" ht="14">
      <c r="A75" s="217"/>
      <c r="B75" s="218"/>
      <c r="C75" s="219"/>
      <c r="D75" s="220"/>
      <c r="E75" s="220"/>
      <c r="F75" s="230">
        <f>STDEV(F55:F73)</f>
        <v>16.743856340347609</v>
      </c>
      <c r="G75" s="219"/>
      <c r="H75" s="219"/>
      <c r="I75" s="222"/>
      <c r="J75" s="221"/>
      <c r="K75" s="219"/>
      <c r="L75" s="227" t="s">
        <v>3089</v>
      </c>
      <c r="M75" s="165">
        <f>COUNTIF(M55:M73, "*Asphyxia*")+COUNTIF(M55:M73, "*Hanging*")</f>
        <v>4</v>
      </c>
      <c r="N75" s="223"/>
      <c r="O75" s="223"/>
      <c r="AC75" s="244"/>
    </row>
    <row r="76" spans="1:29" ht="14">
      <c r="A76" s="189">
        <v>104</v>
      </c>
      <c r="B76" s="193" t="s">
        <v>111</v>
      </c>
      <c r="C76" s="182" t="s">
        <v>297</v>
      </c>
      <c r="D76" s="194" t="s">
        <v>2240</v>
      </c>
      <c r="E76" s="194" t="s">
        <v>2241</v>
      </c>
      <c r="F76" s="216">
        <v>22</v>
      </c>
      <c r="G76" s="197" t="s">
        <v>2839</v>
      </c>
      <c r="H76" s="179" t="s">
        <v>2904</v>
      </c>
      <c r="I76" s="198" t="s">
        <v>148</v>
      </c>
      <c r="J76" s="179" t="s">
        <v>2970</v>
      </c>
      <c r="K76" s="182" t="s">
        <v>117</v>
      </c>
      <c r="L76" s="182" t="s">
        <v>118</v>
      </c>
      <c r="M76" s="184" t="s">
        <v>2097</v>
      </c>
      <c r="N76" s="174"/>
      <c r="O76" s="174"/>
    </row>
    <row r="77" spans="1:29" ht="14">
      <c r="A77" s="189">
        <v>103</v>
      </c>
      <c r="B77" s="193" t="s">
        <v>111</v>
      </c>
      <c r="C77" s="182" t="s">
        <v>297</v>
      </c>
      <c r="D77" s="194" t="s">
        <v>2237</v>
      </c>
      <c r="E77" s="194" t="s">
        <v>2238</v>
      </c>
      <c r="F77" s="216">
        <v>44</v>
      </c>
      <c r="G77" s="179" t="s">
        <v>2713</v>
      </c>
      <c r="H77" s="190" t="s">
        <v>2712</v>
      </c>
      <c r="I77" s="190" t="s">
        <v>636</v>
      </c>
      <c r="J77" s="179" t="s">
        <v>2951</v>
      </c>
      <c r="K77" s="182" t="s">
        <v>236</v>
      </c>
      <c r="L77" s="182" t="s">
        <v>551</v>
      </c>
      <c r="M77" s="184" t="s">
        <v>2097</v>
      </c>
      <c r="N77" s="174"/>
      <c r="O77" s="174"/>
    </row>
    <row r="78" spans="1:29" ht="14">
      <c r="A78" s="189">
        <v>102</v>
      </c>
      <c r="B78" s="193" t="s">
        <v>111</v>
      </c>
      <c r="C78" s="182" t="s">
        <v>297</v>
      </c>
      <c r="D78" s="194" t="s">
        <v>2230</v>
      </c>
      <c r="E78" s="194" t="s">
        <v>2231</v>
      </c>
      <c r="F78" s="216">
        <v>42</v>
      </c>
      <c r="G78" s="179" t="s">
        <v>2838</v>
      </c>
      <c r="H78" s="179" t="s">
        <v>2903</v>
      </c>
      <c r="I78" s="190" t="s">
        <v>2235</v>
      </c>
      <c r="J78" s="179" t="s">
        <v>2986</v>
      </c>
      <c r="K78" s="182" t="s">
        <v>236</v>
      </c>
      <c r="L78" s="182" t="s">
        <v>551</v>
      </c>
      <c r="M78" s="183" t="s">
        <v>3030</v>
      </c>
      <c r="N78" s="174"/>
      <c r="O78" s="174"/>
    </row>
    <row r="79" spans="1:29" ht="14">
      <c r="A79" s="189">
        <v>101</v>
      </c>
      <c r="B79" s="193" t="s">
        <v>111</v>
      </c>
      <c r="C79" s="182" t="s">
        <v>2196</v>
      </c>
      <c r="D79" s="194" t="s">
        <v>2223</v>
      </c>
      <c r="E79" s="194" t="s">
        <v>2224</v>
      </c>
      <c r="F79" s="216">
        <v>50</v>
      </c>
      <c r="G79" s="179" t="s">
        <v>2807</v>
      </c>
      <c r="H79" s="182" t="s">
        <v>2808</v>
      </c>
      <c r="I79" s="186" t="s">
        <v>2754</v>
      </c>
      <c r="J79" s="179" t="s">
        <v>2973</v>
      </c>
      <c r="K79" s="182" t="s">
        <v>117</v>
      </c>
      <c r="L79" s="182" t="s">
        <v>616</v>
      </c>
      <c r="M79" s="183" t="s">
        <v>3029</v>
      </c>
      <c r="N79" s="174"/>
      <c r="O79" s="174"/>
    </row>
    <row r="80" spans="1:29" ht="14">
      <c r="A80" s="189">
        <v>100</v>
      </c>
      <c r="B80" s="193" t="s">
        <v>111</v>
      </c>
      <c r="C80" s="182" t="s">
        <v>2217</v>
      </c>
      <c r="D80" s="194" t="s">
        <v>2216</v>
      </c>
      <c r="E80" s="194" t="s">
        <v>2218</v>
      </c>
      <c r="F80" s="216">
        <v>27</v>
      </c>
      <c r="G80" s="179" t="s">
        <v>2739</v>
      </c>
      <c r="H80" s="190" t="s">
        <v>2716</v>
      </c>
      <c r="I80" s="190" t="s">
        <v>495</v>
      </c>
      <c r="J80" s="179" t="s">
        <v>2941</v>
      </c>
      <c r="K80" s="182" t="s">
        <v>236</v>
      </c>
      <c r="L80" s="182" t="s">
        <v>118</v>
      </c>
      <c r="M80" s="183" t="s">
        <v>3028</v>
      </c>
      <c r="N80" s="174"/>
      <c r="O80" s="174"/>
    </row>
    <row r="81" spans="1:29" ht="14">
      <c r="A81" s="189">
        <v>99</v>
      </c>
      <c r="B81" s="193" t="s">
        <v>111</v>
      </c>
      <c r="C81" s="182" t="s">
        <v>1825</v>
      </c>
      <c r="D81" s="194" t="s">
        <v>2208</v>
      </c>
      <c r="E81" s="194" t="s">
        <v>2209</v>
      </c>
      <c r="F81" s="216">
        <v>36</v>
      </c>
      <c r="G81" s="182" t="s">
        <v>2805</v>
      </c>
      <c r="H81" s="182" t="s">
        <v>2806</v>
      </c>
      <c r="I81" s="182" t="s">
        <v>495</v>
      </c>
      <c r="J81" s="179" t="s">
        <v>2941</v>
      </c>
      <c r="K81" s="182" t="s">
        <v>236</v>
      </c>
      <c r="L81" s="182" t="s">
        <v>118</v>
      </c>
      <c r="M81" s="185" t="s">
        <v>3027</v>
      </c>
      <c r="N81" s="174"/>
      <c r="O81" s="174"/>
    </row>
    <row r="82" spans="1:29" ht="14">
      <c r="A82" s="189">
        <v>98</v>
      </c>
      <c r="B82" s="193" t="s">
        <v>111</v>
      </c>
      <c r="C82" s="182" t="s">
        <v>990</v>
      </c>
      <c r="D82" s="194" t="s">
        <v>2203</v>
      </c>
      <c r="E82" s="194" t="s">
        <v>2204</v>
      </c>
      <c r="F82" s="216">
        <v>22</v>
      </c>
      <c r="G82" s="179" t="s">
        <v>2200</v>
      </c>
      <c r="H82" s="182" t="s">
        <v>2809</v>
      </c>
      <c r="I82" s="186" t="s">
        <v>819</v>
      </c>
      <c r="J82" s="179" t="s">
        <v>2985</v>
      </c>
      <c r="K82" s="182" t="s">
        <v>117</v>
      </c>
      <c r="L82" s="182" t="s">
        <v>183</v>
      </c>
      <c r="M82" s="184" t="s">
        <v>2097</v>
      </c>
      <c r="N82" s="174"/>
      <c r="O82" s="174"/>
    </row>
    <row r="83" spans="1:29" ht="14">
      <c r="A83" s="189">
        <v>97</v>
      </c>
      <c r="B83" s="193" t="s">
        <v>111</v>
      </c>
      <c r="C83" s="182" t="s">
        <v>2196</v>
      </c>
      <c r="D83" s="194" t="s">
        <v>2195</v>
      </c>
      <c r="E83" s="194" t="s">
        <v>2197</v>
      </c>
      <c r="F83" s="216">
        <v>52</v>
      </c>
      <c r="G83" s="179" t="s">
        <v>2878</v>
      </c>
      <c r="H83" s="182" t="s">
        <v>2817</v>
      </c>
      <c r="I83" s="186" t="s">
        <v>819</v>
      </c>
      <c r="J83" s="179" t="s">
        <v>2963</v>
      </c>
      <c r="K83" s="182" t="s">
        <v>236</v>
      </c>
      <c r="L83" s="182" t="s">
        <v>551</v>
      </c>
      <c r="M83" s="181" t="s">
        <v>2199</v>
      </c>
      <c r="N83" s="174"/>
      <c r="O83" s="174"/>
    </row>
    <row r="84" spans="1:29" ht="14">
      <c r="A84" s="189">
        <v>96</v>
      </c>
      <c r="B84" s="193" t="s">
        <v>111</v>
      </c>
      <c r="C84" s="182" t="s">
        <v>297</v>
      </c>
      <c r="D84" s="194" t="s">
        <v>2188</v>
      </c>
      <c r="E84" s="194" t="s">
        <v>2189</v>
      </c>
      <c r="F84" s="216">
        <v>23</v>
      </c>
      <c r="G84" s="179" t="s">
        <v>2875</v>
      </c>
      <c r="H84" s="179" t="s">
        <v>2922</v>
      </c>
      <c r="I84" s="190" t="s">
        <v>148</v>
      </c>
      <c r="J84" s="179" t="s">
        <v>2984</v>
      </c>
      <c r="K84" s="182" t="s">
        <v>117</v>
      </c>
      <c r="L84" s="182" t="s">
        <v>1287</v>
      </c>
      <c r="M84" s="185" t="s">
        <v>3026</v>
      </c>
      <c r="N84" s="174"/>
      <c r="O84" s="174"/>
    </row>
    <row r="85" spans="1:29" ht="14">
      <c r="A85" s="189">
        <v>95</v>
      </c>
      <c r="B85" s="193" t="s">
        <v>111</v>
      </c>
      <c r="C85" s="182" t="s">
        <v>546</v>
      </c>
      <c r="D85" s="194" t="s">
        <v>2179</v>
      </c>
      <c r="E85" s="194" t="s">
        <v>2180</v>
      </c>
      <c r="F85" s="216">
        <v>34</v>
      </c>
      <c r="G85" s="179" t="s">
        <v>2793</v>
      </c>
      <c r="H85" s="179" t="s">
        <v>1910</v>
      </c>
      <c r="I85" s="190" t="s">
        <v>2792</v>
      </c>
      <c r="J85" s="179" t="s">
        <v>2983</v>
      </c>
      <c r="K85" s="182" t="s">
        <v>117</v>
      </c>
      <c r="L85" s="182" t="s">
        <v>183</v>
      </c>
      <c r="M85" s="181" t="s">
        <v>3025</v>
      </c>
      <c r="N85" s="174"/>
      <c r="O85" s="174"/>
    </row>
    <row r="86" spans="1:29" ht="14">
      <c r="A86" s="189">
        <v>94</v>
      </c>
      <c r="B86" s="193" t="s">
        <v>468</v>
      </c>
      <c r="C86" s="182" t="s">
        <v>297</v>
      </c>
      <c r="D86" s="194" t="s">
        <v>2171</v>
      </c>
      <c r="E86" s="194" t="s">
        <v>2172</v>
      </c>
      <c r="F86" s="216">
        <v>35</v>
      </c>
      <c r="G86" s="182" t="s">
        <v>2701</v>
      </c>
      <c r="H86" s="182" t="s">
        <v>2702</v>
      </c>
      <c r="I86" s="186" t="s">
        <v>636</v>
      </c>
      <c r="J86" s="179" t="s">
        <v>2962</v>
      </c>
      <c r="K86" s="182" t="s">
        <v>236</v>
      </c>
      <c r="L86" s="182" t="s">
        <v>1287</v>
      </c>
      <c r="M86" s="183" t="s">
        <v>3024</v>
      </c>
      <c r="N86" s="174"/>
      <c r="O86" s="174"/>
    </row>
    <row r="87" spans="1:29" ht="14">
      <c r="A87" s="189">
        <v>93</v>
      </c>
      <c r="B87" s="193" t="s">
        <v>111</v>
      </c>
      <c r="C87" s="182" t="s">
        <v>297</v>
      </c>
      <c r="D87" s="194" t="s">
        <v>2163</v>
      </c>
      <c r="E87" s="194" t="s">
        <v>2164</v>
      </c>
      <c r="F87" s="216">
        <v>21</v>
      </c>
      <c r="G87" s="179" t="s">
        <v>2161</v>
      </c>
      <c r="H87" s="186" t="s">
        <v>2702</v>
      </c>
      <c r="I87" s="186" t="s">
        <v>636</v>
      </c>
      <c r="J87" s="179" t="s">
        <v>2962</v>
      </c>
      <c r="K87" s="182" t="s">
        <v>236</v>
      </c>
      <c r="L87" s="182" t="s">
        <v>1287</v>
      </c>
      <c r="M87" s="185" t="s">
        <v>3023</v>
      </c>
      <c r="N87" s="174"/>
      <c r="O87" s="174"/>
    </row>
    <row r="88" spans="1:29" s="224" customFormat="1" ht="17" customHeight="1">
      <c r="A88" s="217"/>
      <c r="B88" s="218"/>
      <c r="C88" s="219"/>
      <c r="D88" s="220"/>
      <c r="E88" s="220"/>
      <c r="F88" s="229">
        <f>AVERAGE(F76:F87)</f>
        <v>34</v>
      </c>
      <c r="G88" s="219"/>
      <c r="H88" s="219"/>
      <c r="I88" s="222"/>
      <c r="J88" s="221"/>
      <c r="K88" s="219"/>
      <c r="L88" s="227" t="s">
        <v>3188</v>
      </c>
      <c r="M88" s="165">
        <f>COUNTA(M76:M87)</f>
        <v>12</v>
      </c>
      <c r="N88" s="223"/>
      <c r="O88" s="223"/>
      <c r="AC88" s="244"/>
    </row>
    <row r="89" spans="1:29" s="224" customFormat="1" ht="14">
      <c r="A89" s="217"/>
      <c r="B89" s="218"/>
      <c r="C89" s="219"/>
      <c r="D89" s="220"/>
      <c r="E89" s="220"/>
      <c r="F89" s="230">
        <f>STDEV(F76:F87)</f>
        <v>11.184404726712508</v>
      </c>
      <c r="G89" s="219"/>
      <c r="H89" s="219"/>
      <c r="I89" s="222"/>
      <c r="J89" s="221"/>
      <c r="K89" s="219"/>
      <c r="L89" s="227" t="s">
        <v>3089</v>
      </c>
      <c r="M89" s="165">
        <f>COUNTIF(M76:M87, "*Asphyxia*")+COUNTIF(M76:M87, "*Hanging*")</f>
        <v>3</v>
      </c>
      <c r="N89" s="223"/>
      <c r="O89" s="223"/>
      <c r="AC89" s="244"/>
    </row>
    <row r="90" spans="1:29" ht="14">
      <c r="A90" s="189">
        <v>92</v>
      </c>
      <c r="B90" s="193" t="s">
        <v>111</v>
      </c>
      <c r="C90" s="182" t="s">
        <v>297</v>
      </c>
      <c r="D90" s="194" t="s">
        <v>2155</v>
      </c>
      <c r="E90" s="194" t="s">
        <v>2156</v>
      </c>
      <c r="F90" s="216">
        <v>35</v>
      </c>
      <c r="G90" s="179" t="s">
        <v>2154</v>
      </c>
      <c r="H90" s="182" t="s">
        <v>2852</v>
      </c>
      <c r="I90" s="182" t="s">
        <v>148</v>
      </c>
      <c r="J90" s="179" t="s">
        <v>2970</v>
      </c>
      <c r="K90" s="182" t="s">
        <v>117</v>
      </c>
      <c r="L90" s="182" t="s">
        <v>118</v>
      </c>
      <c r="M90" s="181" t="s">
        <v>2047</v>
      </c>
      <c r="N90" s="174"/>
      <c r="O90" s="174"/>
    </row>
    <row r="91" spans="1:29" ht="14">
      <c r="A91" s="189">
        <v>91</v>
      </c>
      <c r="B91" s="193" t="s">
        <v>111</v>
      </c>
      <c r="C91" s="182" t="s">
        <v>2147</v>
      </c>
      <c r="D91" s="194" t="s">
        <v>2146</v>
      </c>
      <c r="E91" s="194" t="s">
        <v>2148</v>
      </c>
      <c r="F91" s="216">
        <v>50</v>
      </c>
      <c r="G91" s="179" t="s">
        <v>2877</v>
      </c>
      <c r="H91" s="179" t="s">
        <v>2923</v>
      </c>
      <c r="I91" s="179" t="s">
        <v>202</v>
      </c>
      <c r="J91" s="179" t="s">
        <v>2939</v>
      </c>
      <c r="K91" s="182" t="s">
        <v>236</v>
      </c>
      <c r="L91" s="182" t="s">
        <v>118</v>
      </c>
      <c r="M91" s="185" t="s">
        <v>3022</v>
      </c>
      <c r="N91" s="174"/>
      <c r="O91" s="174"/>
    </row>
    <row r="92" spans="1:29" ht="14">
      <c r="A92" s="189">
        <v>90</v>
      </c>
      <c r="B92" s="193" t="s">
        <v>111</v>
      </c>
      <c r="C92" s="182" t="s">
        <v>1923</v>
      </c>
      <c r="D92" s="194" t="s">
        <v>2138</v>
      </c>
      <c r="E92" s="194" t="s">
        <v>2139</v>
      </c>
      <c r="F92" s="216">
        <v>48</v>
      </c>
      <c r="G92" s="179" t="s">
        <v>2802</v>
      </c>
      <c r="H92" s="182" t="s">
        <v>2803</v>
      </c>
      <c r="I92" s="182" t="s">
        <v>440</v>
      </c>
      <c r="J92" s="179" t="s">
        <v>2982</v>
      </c>
      <c r="K92" s="182" t="s">
        <v>117</v>
      </c>
      <c r="L92" s="182" t="s">
        <v>616</v>
      </c>
      <c r="M92" s="185" t="s">
        <v>3021</v>
      </c>
      <c r="N92" s="174"/>
      <c r="O92" s="174"/>
    </row>
    <row r="93" spans="1:29" ht="14">
      <c r="A93" s="189">
        <v>89</v>
      </c>
      <c r="B93" s="193" t="s">
        <v>111</v>
      </c>
      <c r="C93" s="182" t="s">
        <v>1923</v>
      </c>
      <c r="D93" s="194" t="s">
        <v>2127</v>
      </c>
      <c r="E93" s="194" t="s">
        <v>2128</v>
      </c>
      <c r="F93" s="216">
        <v>72</v>
      </c>
      <c r="G93" s="179" t="s">
        <v>2124</v>
      </c>
      <c r="H93" s="182" t="s">
        <v>2804</v>
      </c>
      <c r="I93" s="182" t="s">
        <v>819</v>
      </c>
      <c r="J93" s="179" t="s">
        <v>2981</v>
      </c>
      <c r="K93" s="182" t="s">
        <v>117</v>
      </c>
      <c r="L93" s="182" t="s">
        <v>616</v>
      </c>
      <c r="M93" s="191" t="s">
        <v>3020</v>
      </c>
      <c r="N93" s="174"/>
      <c r="O93" s="174"/>
    </row>
    <row r="94" spans="1:29" ht="14">
      <c r="A94" s="189">
        <v>88</v>
      </c>
      <c r="B94" s="193" t="s">
        <v>111</v>
      </c>
      <c r="C94" s="182" t="s">
        <v>1923</v>
      </c>
      <c r="D94" s="194" t="s">
        <v>2118</v>
      </c>
      <c r="E94" s="194" t="s">
        <v>2119</v>
      </c>
      <c r="F94" s="216">
        <v>60</v>
      </c>
      <c r="G94" s="179" t="s">
        <v>2740</v>
      </c>
      <c r="H94" s="179" t="s">
        <v>2684</v>
      </c>
      <c r="I94" s="179" t="s">
        <v>636</v>
      </c>
      <c r="J94" s="179" t="s">
        <v>2943</v>
      </c>
      <c r="K94" s="182" t="s">
        <v>117</v>
      </c>
      <c r="L94" s="182" t="s">
        <v>616</v>
      </c>
      <c r="M94" s="183" t="s">
        <v>3019</v>
      </c>
      <c r="N94" s="174"/>
      <c r="O94" s="174"/>
    </row>
    <row r="95" spans="1:29" ht="14">
      <c r="A95" s="189">
        <v>87</v>
      </c>
      <c r="B95" s="193" t="s">
        <v>111</v>
      </c>
      <c r="C95" s="182" t="s">
        <v>2112</v>
      </c>
      <c r="D95" s="194" t="s">
        <v>2111</v>
      </c>
      <c r="E95" s="194" t="s">
        <v>2113</v>
      </c>
      <c r="F95" s="216">
        <v>23</v>
      </c>
      <c r="G95" s="179" t="s">
        <v>2820</v>
      </c>
      <c r="H95" s="182" t="s">
        <v>2821</v>
      </c>
      <c r="I95" s="182" t="s">
        <v>1980</v>
      </c>
      <c r="J95" s="179" t="s">
        <v>2980</v>
      </c>
      <c r="K95" s="182" t="s">
        <v>117</v>
      </c>
      <c r="L95" s="182" t="s">
        <v>616</v>
      </c>
      <c r="M95" s="181" t="s">
        <v>2114</v>
      </c>
      <c r="N95" s="174"/>
      <c r="O95" s="174"/>
    </row>
    <row r="96" spans="1:29" ht="14">
      <c r="A96" s="189">
        <v>86</v>
      </c>
      <c r="B96" s="193" t="s">
        <v>111</v>
      </c>
      <c r="C96" s="182" t="s">
        <v>470</v>
      </c>
      <c r="D96" s="194" t="s">
        <v>2103</v>
      </c>
      <c r="E96" s="194" t="s">
        <v>2104</v>
      </c>
      <c r="F96" s="216">
        <v>42</v>
      </c>
      <c r="G96" s="179" t="s">
        <v>2837</v>
      </c>
      <c r="H96" s="179" t="s">
        <v>2902</v>
      </c>
      <c r="I96" s="190" t="s">
        <v>2823</v>
      </c>
      <c r="J96" s="179" t="s">
        <v>2979</v>
      </c>
      <c r="K96" s="182" t="s">
        <v>117</v>
      </c>
      <c r="L96" s="182" t="s">
        <v>616</v>
      </c>
      <c r="M96" s="181" t="s">
        <v>2105</v>
      </c>
      <c r="N96" s="174"/>
      <c r="O96" s="174"/>
    </row>
    <row r="97" spans="1:29" ht="14">
      <c r="A97" s="189">
        <v>85</v>
      </c>
      <c r="B97" s="182" t="s">
        <v>111</v>
      </c>
      <c r="C97" s="182" t="s">
        <v>113</v>
      </c>
      <c r="D97" s="194" t="s">
        <v>2095</v>
      </c>
      <c r="E97" s="194" t="s">
        <v>2096</v>
      </c>
      <c r="F97" s="216">
        <v>36</v>
      </c>
      <c r="G97" s="179" t="s">
        <v>2836</v>
      </c>
      <c r="H97" s="179" t="s">
        <v>2901</v>
      </c>
      <c r="I97" s="179" t="s">
        <v>1940</v>
      </c>
      <c r="J97" s="179" t="s">
        <v>2978</v>
      </c>
      <c r="K97" s="182" t="s">
        <v>117</v>
      </c>
      <c r="L97" s="182" t="s">
        <v>616</v>
      </c>
      <c r="M97" s="196" t="s">
        <v>2097</v>
      </c>
      <c r="N97" s="174"/>
      <c r="O97" s="174"/>
    </row>
    <row r="98" spans="1:29" ht="14">
      <c r="A98" s="189">
        <v>84</v>
      </c>
      <c r="B98" s="182" t="s">
        <v>111</v>
      </c>
      <c r="C98" s="182" t="s">
        <v>2088</v>
      </c>
      <c r="D98" s="194" t="s">
        <v>2087</v>
      </c>
      <c r="E98" s="194" t="s">
        <v>2089</v>
      </c>
      <c r="F98" s="216">
        <v>41</v>
      </c>
      <c r="G98" s="179" t="s">
        <v>2739</v>
      </c>
      <c r="H98" s="179" t="s">
        <v>2716</v>
      </c>
      <c r="I98" s="190" t="s">
        <v>495</v>
      </c>
      <c r="J98" s="179" t="s">
        <v>2941</v>
      </c>
      <c r="K98" s="182" t="s">
        <v>236</v>
      </c>
      <c r="L98" s="182" t="s">
        <v>118</v>
      </c>
      <c r="M98" s="183" t="s">
        <v>3018</v>
      </c>
      <c r="N98" s="174"/>
      <c r="O98" s="174"/>
    </row>
    <row r="99" spans="1:29" ht="14">
      <c r="A99" s="189">
        <v>83</v>
      </c>
      <c r="B99" s="182" t="s">
        <v>111</v>
      </c>
      <c r="C99" s="182" t="s">
        <v>1859</v>
      </c>
      <c r="D99" s="194" t="s">
        <v>2078</v>
      </c>
      <c r="E99" s="194" t="s">
        <v>2079</v>
      </c>
      <c r="F99" s="216">
        <v>34</v>
      </c>
      <c r="G99" s="182" t="s">
        <v>2793</v>
      </c>
      <c r="H99" s="182" t="s">
        <v>1910</v>
      </c>
      <c r="I99" s="186" t="s">
        <v>2792</v>
      </c>
      <c r="J99" s="179" t="s">
        <v>2977</v>
      </c>
      <c r="K99" s="182" t="s">
        <v>117</v>
      </c>
      <c r="L99" s="182" t="s">
        <v>616</v>
      </c>
      <c r="M99" s="185" t="s">
        <v>3017</v>
      </c>
      <c r="N99" s="174"/>
      <c r="O99" s="174"/>
    </row>
    <row r="100" spans="1:29" ht="14">
      <c r="A100" s="189">
        <v>82</v>
      </c>
      <c r="B100" s="193" t="s">
        <v>111</v>
      </c>
      <c r="C100" s="182" t="s">
        <v>427</v>
      </c>
      <c r="D100" s="194" t="s">
        <v>2070</v>
      </c>
      <c r="E100" s="194" t="s">
        <v>2071</v>
      </c>
      <c r="F100" s="216">
        <v>58</v>
      </c>
      <c r="G100" s="179" t="s">
        <v>2779</v>
      </c>
      <c r="H100" s="179" t="s">
        <v>2780</v>
      </c>
      <c r="I100" s="179" t="s">
        <v>2274</v>
      </c>
      <c r="J100" s="179" t="s">
        <v>2976</v>
      </c>
      <c r="K100" s="182" t="s">
        <v>117</v>
      </c>
      <c r="L100" s="182" t="s">
        <v>995</v>
      </c>
      <c r="M100" s="185" t="s">
        <v>2937</v>
      </c>
      <c r="N100" s="174"/>
      <c r="O100" s="174"/>
    </row>
    <row r="101" spans="1:29" s="224" customFormat="1" ht="17" customHeight="1">
      <c r="A101" s="217"/>
      <c r="B101" s="218"/>
      <c r="C101" s="219"/>
      <c r="D101" s="220"/>
      <c r="E101" s="220"/>
      <c r="F101" s="229">
        <f>AVERAGE(F90:F100)</f>
        <v>45.363636363636367</v>
      </c>
      <c r="G101" s="219"/>
      <c r="H101" s="219"/>
      <c r="I101" s="222"/>
      <c r="J101" s="221"/>
      <c r="K101" s="219"/>
      <c r="L101" s="227" t="s">
        <v>3188</v>
      </c>
      <c r="M101" s="165">
        <f>COUNTA(M90:M100)</f>
        <v>11</v>
      </c>
      <c r="N101" s="223"/>
      <c r="O101" s="223"/>
      <c r="AC101" s="244"/>
    </row>
    <row r="102" spans="1:29" s="224" customFormat="1" ht="14">
      <c r="A102" s="217"/>
      <c r="B102" s="218"/>
      <c r="C102" s="219"/>
      <c r="D102" s="220"/>
      <c r="E102" s="220"/>
      <c r="F102" s="230">
        <f>STDEV(F90:F100)</f>
        <v>14.02335713923544</v>
      </c>
      <c r="G102" s="219"/>
      <c r="H102" s="219"/>
      <c r="I102" s="222"/>
      <c r="J102" s="221"/>
      <c r="K102" s="219"/>
      <c r="L102" s="227" t="s">
        <v>3089</v>
      </c>
      <c r="M102" s="165">
        <f>COUNTIF(M90:M100, "*Asphyxia*")+COUNTIF(M90:M100, "*Hanging*")</f>
        <v>1</v>
      </c>
      <c r="N102" s="223"/>
      <c r="O102" s="223"/>
      <c r="AC102" s="244"/>
    </row>
    <row r="103" spans="1:29" ht="14">
      <c r="A103" s="189">
        <v>81</v>
      </c>
      <c r="B103" s="193" t="s">
        <v>111</v>
      </c>
      <c r="C103" s="182" t="s">
        <v>2062</v>
      </c>
      <c r="D103" s="194" t="s">
        <v>2061</v>
      </c>
      <c r="E103" s="194" t="s">
        <v>2063</v>
      </c>
      <c r="F103" s="216">
        <v>62</v>
      </c>
      <c r="G103" s="179" t="s">
        <v>2876</v>
      </c>
      <c r="H103" s="179" t="s">
        <v>2059</v>
      </c>
      <c r="I103" s="190" t="s">
        <v>495</v>
      </c>
      <c r="J103" s="179" t="s">
        <v>2941</v>
      </c>
      <c r="K103" s="182" t="s">
        <v>236</v>
      </c>
      <c r="L103" s="182" t="s">
        <v>118</v>
      </c>
      <c r="M103" s="184" t="s">
        <v>1680</v>
      </c>
      <c r="N103" s="174"/>
      <c r="O103" s="174"/>
    </row>
    <row r="104" spans="1:29" ht="14">
      <c r="A104" s="189">
        <v>80</v>
      </c>
      <c r="B104" s="193" t="s">
        <v>111</v>
      </c>
      <c r="C104" s="182" t="s">
        <v>990</v>
      </c>
      <c r="D104" s="194" t="s">
        <v>2054</v>
      </c>
      <c r="E104" s="194" t="s">
        <v>2055</v>
      </c>
      <c r="F104" s="216">
        <v>26</v>
      </c>
      <c r="G104" s="182" t="s">
        <v>2875</v>
      </c>
      <c r="H104" s="182" t="s">
        <v>2922</v>
      </c>
      <c r="I104" s="186" t="s">
        <v>148</v>
      </c>
      <c r="J104" s="179" t="s">
        <v>2975</v>
      </c>
      <c r="K104" s="182" t="s">
        <v>117</v>
      </c>
      <c r="L104" s="182" t="s">
        <v>616</v>
      </c>
      <c r="M104" s="185" t="s">
        <v>3016</v>
      </c>
      <c r="N104" s="174"/>
      <c r="O104" s="174"/>
    </row>
    <row r="105" spans="1:29" ht="14">
      <c r="A105" s="189">
        <v>79</v>
      </c>
      <c r="B105" s="193" t="s">
        <v>111</v>
      </c>
      <c r="C105" s="182" t="s">
        <v>1923</v>
      </c>
      <c r="D105" s="194" t="s">
        <v>2044</v>
      </c>
      <c r="E105" s="194" t="s">
        <v>2045</v>
      </c>
      <c r="F105" s="216">
        <v>60</v>
      </c>
      <c r="G105" s="179" t="s">
        <v>2835</v>
      </c>
      <c r="H105" s="182" t="s">
        <v>2042</v>
      </c>
      <c r="I105" s="182" t="s">
        <v>2894</v>
      </c>
      <c r="J105" s="179" t="s">
        <v>2974</v>
      </c>
      <c r="K105" s="182" t="s">
        <v>117</v>
      </c>
      <c r="L105" s="182" t="s">
        <v>1731</v>
      </c>
      <c r="M105" s="191" t="s">
        <v>2047</v>
      </c>
      <c r="N105" s="174"/>
      <c r="O105" s="174"/>
    </row>
    <row r="106" spans="1:29" ht="14">
      <c r="A106" s="189">
        <v>78</v>
      </c>
      <c r="B106" s="193" t="s">
        <v>111</v>
      </c>
      <c r="C106" s="182" t="s">
        <v>3054</v>
      </c>
      <c r="D106" s="194" t="s">
        <v>2035</v>
      </c>
      <c r="E106" s="194" t="s">
        <v>2036</v>
      </c>
      <c r="F106" s="216">
        <v>58</v>
      </c>
      <c r="G106" s="179" t="s">
        <v>2701</v>
      </c>
      <c r="H106" s="182" t="s">
        <v>2702</v>
      </c>
      <c r="I106" s="182" t="s">
        <v>636</v>
      </c>
      <c r="J106" s="179" t="s">
        <v>2949</v>
      </c>
      <c r="K106" s="182" t="s">
        <v>117</v>
      </c>
      <c r="L106" s="182" t="s">
        <v>118</v>
      </c>
      <c r="M106" s="181" t="s">
        <v>2037</v>
      </c>
      <c r="N106" s="174"/>
      <c r="O106" s="174"/>
    </row>
    <row r="107" spans="1:29" ht="14">
      <c r="A107" s="189">
        <v>77</v>
      </c>
      <c r="B107" s="199" t="s">
        <v>111</v>
      </c>
      <c r="C107" s="182" t="s">
        <v>2028</v>
      </c>
      <c r="D107" s="194" t="s">
        <v>2027</v>
      </c>
      <c r="E107" s="194" t="s">
        <v>2029</v>
      </c>
      <c r="F107" s="216">
        <v>48</v>
      </c>
      <c r="G107" s="179" t="s">
        <v>2800</v>
      </c>
      <c r="H107" s="182" t="s">
        <v>2801</v>
      </c>
      <c r="I107" s="182" t="s">
        <v>2754</v>
      </c>
      <c r="J107" s="179" t="s">
        <v>2973</v>
      </c>
      <c r="K107" s="182" t="s">
        <v>117</v>
      </c>
      <c r="L107" s="182" t="s">
        <v>616</v>
      </c>
      <c r="M107" s="185" t="s">
        <v>3015</v>
      </c>
      <c r="N107" s="174"/>
      <c r="O107" s="174"/>
    </row>
    <row r="108" spans="1:29" ht="14">
      <c r="A108" s="189">
        <v>76</v>
      </c>
      <c r="B108" s="199" t="s">
        <v>111</v>
      </c>
      <c r="C108" s="182" t="s">
        <v>113</v>
      </c>
      <c r="D108" s="194" t="s">
        <v>2020</v>
      </c>
      <c r="E108" s="194" t="s">
        <v>2021</v>
      </c>
      <c r="F108" s="216">
        <v>29</v>
      </c>
      <c r="G108" s="179" t="s">
        <v>2705</v>
      </c>
      <c r="H108" s="182" t="s">
        <v>2706</v>
      </c>
      <c r="I108" s="186" t="s">
        <v>440</v>
      </c>
      <c r="J108" s="179" t="s">
        <v>2940</v>
      </c>
      <c r="K108" s="182" t="s">
        <v>236</v>
      </c>
      <c r="L108" s="182" t="s">
        <v>118</v>
      </c>
      <c r="M108" s="181" t="s">
        <v>693</v>
      </c>
      <c r="N108" s="174"/>
      <c r="O108" s="174"/>
    </row>
    <row r="109" spans="1:29" ht="14">
      <c r="A109" s="189">
        <v>75</v>
      </c>
      <c r="B109" s="199" t="s">
        <v>111</v>
      </c>
      <c r="C109" s="182" t="s">
        <v>297</v>
      </c>
      <c r="D109" s="194" t="s">
        <v>2016</v>
      </c>
      <c r="E109" s="194" t="s">
        <v>2017</v>
      </c>
      <c r="F109" s="216">
        <v>52</v>
      </c>
      <c r="G109" s="179" t="s">
        <v>2014</v>
      </c>
      <c r="H109" s="182" t="s">
        <v>2693</v>
      </c>
      <c r="I109" s="186" t="s">
        <v>148</v>
      </c>
      <c r="J109" s="179" t="s">
        <v>2947</v>
      </c>
      <c r="K109" s="182" t="s">
        <v>236</v>
      </c>
      <c r="L109" s="182" t="s">
        <v>941</v>
      </c>
      <c r="M109" s="181" t="s">
        <v>2018</v>
      </c>
      <c r="N109" s="174"/>
      <c r="O109" s="174"/>
    </row>
    <row r="110" spans="1:29" ht="14">
      <c r="A110" s="189">
        <v>74</v>
      </c>
      <c r="B110" s="199" t="s">
        <v>111</v>
      </c>
      <c r="C110" s="182" t="s">
        <v>470</v>
      </c>
      <c r="D110" s="194" t="s">
        <v>2009</v>
      </c>
      <c r="E110" s="194" t="s">
        <v>2010</v>
      </c>
      <c r="F110" s="216">
        <v>29</v>
      </c>
      <c r="G110" s="179" t="s">
        <v>2834</v>
      </c>
      <c r="H110" s="179" t="s">
        <v>2706</v>
      </c>
      <c r="I110" s="179" t="s">
        <v>440</v>
      </c>
      <c r="J110" s="179" t="s">
        <v>2940</v>
      </c>
      <c r="K110" s="182" t="s">
        <v>236</v>
      </c>
      <c r="L110" s="182" t="s">
        <v>118</v>
      </c>
      <c r="M110" s="185" t="s">
        <v>3014</v>
      </c>
      <c r="N110" s="174"/>
      <c r="O110" s="174"/>
    </row>
    <row r="111" spans="1:29" ht="14">
      <c r="A111" s="189">
        <v>73</v>
      </c>
      <c r="B111" s="199" t="s">
        <v>111</v>
      </c>
      <c r="C111" s="182" t="s">
        <v>297</v>
      </c>
      <c r="D111" s="194" t="s">
        <v>2001</v>
      </c>
      <c r="E111" s="194" t="s">
        <v>2002</v>
      </c>
      <c r="F111" s="216">
        <v>24</v>
      </c>
      <c r="G111" s="182" t="s">
        <v>2875</v>
      </c>
      <c r="H111" s="182" t="s">
        <v>2922</v>
      </c>
      <c r="I111" s="182" t="s">
        <v>148</v>
      </c>
      <c r="J111" s="179" t="s">
        <v>2972</v>
      </c>
      <c r="K111" s="182" t="s">
        <v>117</v>
      </c>
      <c r="L111" s="182" t="s">
        <v>616</v>
      </c>
      <c r="M111" s="191" t="s">
        <v>2004</v>
      </c>
      <c r="N111" s="174"/>
      <c r="O111" s="174"/>
    </row>
    <row r="112" spans="1:29" ht="14">
      <c r="A112" s="189">
        <v>72</v>
      </c>
      <c r="B112" s="199" t="s">
        <v>111</v>
      </c>
      <c r="C112" s="182" t="s">
        <v>297</v>
      </c>
      <c r="D112" s="194" t="s">
        <v>1994</v>
      </c>
      <c r="E112" s="194" t="s">
        <v>1995</v>
      </c>
      <c r="F112" s="216">
        <v>39</v>
      </c>
      <c r="G112" s="179" t="s">
        <v>657</v>
      </c>
      <c r="H112" s="182" t="s">
        <v>2851</v>
      </c>
      <c r="I112" s="186" t="s">
        <v>202</v>
      </c>
      <c r="J112" s="179" t="s">
        <v>2939</v>
      </c>
      <c r="K112" s="182" t="s">
        <v>236</v>
      </c>
      <c r="L112" s="182" t="s">
        <v>118</v>
      </c>
      <c r="M112" s="191" t="s">
        <v>1978</v>
      </c>
      <c r="N112" s="174"/>
      <c r="O112" s="174"/>
    </row>
    <row r="113" spans="1:29" ht="14">
      <c r="A113" s="189">
        <v>71</v>
      </c>
      <c r="B113" s="199" t="s">
        <v>111</v>
      </c>
      <c r="C113" s="182" t="s">
        <v>1923</v>
      </c>
      <c r="D113" s="194" t="s">
        <v>1989</v>
      </c>
      <c r="E113" s="194" t="s">
        <v>1990</v>
      </c>
      <c r="F113" s="216">
        <v>53</v>
      </c>
      <c r="G113" s="179" t="s">
        <v>1988</v>
      </c>
      <c r="H113" s="182" t="s">
        <v>2736</v>
      </c>
      <c r="I113" s="182" t="s">
        <v>636</v>
      </c>
      <c r="J113" s="179" t="s">
        <v>2953</v>
      </c>
      <c r="K113" s="182" t="s">
        <v>236</v>
      </c>
      <c r="L113" s="182" t="s">
        <v>1287</v>
      </c>
      <c r="M113" s="191" t="s">
        <v>1978</v>
      </c>
      <c r="N113" s="174"/>
      <c r="O113" s="174"/>
    </row>
    <row r="114" spans="1:29" ht="14">
      <c r="A114" s="189">
        <v>70</v>
      </c>
      <c r="B114" s="199" t="s">
        <v>468</v>
      </c>
      <c r="C114" s="182" t="s">
        <v>2732</v>
      </c>
      <c r="D114" s="194" t="s">
        <v>1982</v>
      </c>
      <c r="E114" s="194" t="s">
        <v>1983</v>
      </c>
      <c r="F114" s="216">
        <v>56</v>
      </c>
      <c r="G114" s="182" t="s">
        <v>2875</v>
      </c>
      <c r="H114" s="182" t="s">
        <v>2922</v>
      </c>
      <c r="I114" s="182" t="s">
        <v>148</v>
      </c>
      <c r="J114" s="179" t="s">
        <v>2770</v>
      </c>
      <c r="K114" s="182" t="s">
        <v>117</v>
      </c>
      <c r="L114" s="182" t="s">
        <v>995</v>
      </c>
      <c r="M114" s="181" t="s">
        <v>1985</v>
      </c>
      <c r="N114" s="174"/>
      <c r="O114" s="174"/>
    </row>
    <row r="115" spans="1:29" ht="14">
      <c r="A115" s="189">
        <v>69</v>
      </c>
      <c r="B115" s="199" t="s">
        <v>111</v>
      </c>
      <c r="C115" s="182" t="s">
        <v>1975</v>
      </c>
      <c r="D115" s="194" t="s">
        <v>1974</v>
      </c>
      <c r="E115" s="194" t="s">
        <v>1976</v>
      </c>
      <c r="F115" s="216">
        <v>24</v>
      </c>
      <c r="G115" s="182" t="s">
        <v>2733</v>
      </c>
      <c r="H115" s="179" t="s">
        <v>2828</v>
      </c>
      <c r="I115" s="182" t="s">
        <v>1980</v>
      </c>
      <c r="J115" s="179" t="s">
        <v>2734</v>
      </c>
      <c r="K115" s="182" t="s">
        <v>117</v>
      </c>
      <c r="L115" s="182" t="s">
        <v>616</v>
      </c>
      <c r="M115" s="181" t="s">
        <v>1978</v>
      </c>
      <c r="N115" s="174"/>
      <c r="O115" s="174"/>
    </row>
    <row r="116" spans="1:29" ht="14">
      <c r="A116" s="189">
        <v>68</v>
      </c>
      <c r="B116" s="199" t="s">
        <v>111</v>
      </c>
      <c r="C116" s="182" t="s">
        <v>470</v>
      </c>
      <c r="D116" s="194" t="s">
        <v>1967</v>
      </c>
      <c r="E116" s="194" t="s">
        <v>1968</v>
      </c>
      <c r="F116" s="216">
        <v>20</v>
      </c>
      <c r="G116" s="179" t="s">
        <v>2768</v>
      </c>
      <c r="H116" s="179" t="s">
        <v>2769</v>
      </c>
      <c r="I116" s="179" t="s">
        <v>1986</v>
      </c>
      <c r="J116" s="179" t="s">
        <v>2770</v>
      </c>
      <c r="K116" s="182" t="s">
        <v>117</v>
      </c>
      <c r="L116" s="182" t="s">
        <v>995</v>
      </c>
      <c r="M116" s="181" t="s">
        <v>1969</v>
      </c>
      <c r="N116" s="174"/>
      <c r="O116" s="174"/>
    </row>
    <row r="117" spans="1:29" s="224" customFormat="1" ht="17" customHeight="1">
      <c r="A117" s="217"/>
      <c r="B117" s="218"/>
      <c r="C117" s="219"/>
      <c r="D117" s="220"/>
      <c r="E117" s="220"/>
      <c r="F117" s="229">
        <f>AVERAGE(F103:F116)</f>
        <v>41.428571428571431</v>
      </c>
      <c r="G117" s="219"/>
      <c r="H117" s="219"/>
      <c r="I117" s="222"/>
      <c r="J117" s="221"/>
      <c r="K117" s="219"/>
      <c r="L117" s="227" t="s">
        <v>3188</v>
      </c>
      <c r="M117" s="165">
        <f>COUNTA(M103:M116)</f>
        <v>14</v>
      </c>
      <c r="N117" s="223"/>
      <c r="O117" s="223"/>
      <c r="AC117" s="244"/>
    </row>
    <row r="118" spans="1:29" s="224" customFormat="1" ht="14">
      <c r="A118" s="217"/>
      <c r="B118" s="218"/>
      <c r="C118" s="219"/>
      <c r="D118" s="220"/>
      <c r="E118" s="220"/>
      <c r="F118" s="230">
        <f>STDEV(F103:F116)</f>
        <v>15.59938009475567</v>
      </c>
      <c r="G118" s="219"/>
      <c r="H118" s="219"/>
      <c r="I118" s="222"/>
      <c r="J118" s="221"/>
      <c r="K118" s="219"/>
      <c r="L118" s="227" t="s">
        <v>3089</v>
      </c>
      <c r="M118" s="165">
        <f>COUNTIF(M103:M116, "*Asphyxia*")+COUNTIF(M103:M116, "*Hanging*")</f>
        <v>1</v>
      </c>
      <c r="N118" s="223"/>
      <c r="O118" s="223"/>
      <c r="AC118" s="244"/>
    </row>
    <row r="119" spans="1:29" ht="14">
      <c r="A119" s="189">
        <v>67</v>
      </c>
      <c r="B119" s="199" t="s">
        <v>111</v>
      </c>
      <c r="C119" s="182" t="s">
        <v>2689</v>
      </c>
      <c r="D119" s="194" t="s">
        <v>1958</v>
      </c>
      <c r="E119" s="194" t="s">
        <v>1959</v>
      </c>
      <c r="F119" s="216">
        <v>49</v>
      </c>
      <c r="G119" s="179" t="s">
        <v>2779</v>
      </c>
      <c r="H119" s="179" t="s">
        <v>2780</v>
      </c>
      <c r="I119" s="179" t="s">
        <v>2274</v>
      </c>
      <c r="J119" s="179" t="s">
        <v>2971</v>
      </c>
      <c r="K119" s="182" t="s">
        <v>117</v>
      </c>
      <c r="L119" s="182" t="s">
        <v>616</v>
      </c>
      <c r="M119" s="191" t="s">
        <v>1962</v>
      </c>
      <c r="N119" s="174"/>
      <c r="O119" s="174"/>
    </row>
    <row r="120" spans="1:29" ht="14">
      <c r="A120" s="189">
        <v>66</v>
      </c>
      <c r="B120" s="199" t="s">
        <v>111</v>
      </c>
      <c r="C120" s="182" t="s">
        <v>1923</v>
      </c>
      <c r="D120" s="194" t="s">
        <v>1951</v>
      </c>
      <c r="E120" s="194" t="s">
        <v>1952</v>
      </c>
      <c r="F120" s="216">
        <v>71</v>
      </c>
      <c r="G120" s="182" t="s">
        <v>2799</v>
      </c>
      <c r="H120" s="182" t="s">
        <v>2730</v>
      </c>
      <c r="I120" s="182" t="s">
        <v>1940</v>
      </c>
      <c r="J120" s="179" t="s">
        <v>2956</v>
      </c>
      <c r="K120" s="182" t="s">
        <v>236</v>
      </c>
      <c r="L120" s="182" t="s">
        <v>616</v>
      </c>
      <c r="M120" s="191" t="s">
        <v>1953</v>
      </c>
      <c r="N120" s="174"/>
      <c r="O120" s="174"/>
    </row>
    <row r="121" spans="1:29" ht="14">
      <c r="A121" s="189">
        <v>65</v>
      </c>
      <c r="B121" s="193" t="s">
        <v>111</v>
      </c>
      <c r="C121" s="182" t="s">
        <v>470</v>
      </c>
      <c r="D121" s="194" t="s">
        <v>1945</v>
      </c>
      <c r="E121" s="194" t="s">
        <v>1946</v>
      </c>
      <c r="F121" s="216">
        <v>30</v>
      </c>
      <c r="G121" s="179" t="s">
        <v>2778</v>
      </c>
      <c r="H121" s="182" t="s">
        <v>2675</v>
      </c>
      <c r="I121" s="182" t="s">
        <v>148</v>
      </c>
      <c r="J121" s="179" t="s">
        <v>2970</v>
      </c>
      <c r="K121" s="182" t="s">
        <v>117</v>
      </c>
      <c r="L121" s="182" t="s">
        <v>118</v>
      </c>
      <c r="M121" s="191" t="s">
        <v>1948</v>
      </c>
      <c r="N121" s="174"/>
      <c r="O121" s="174"/>
    </row>
    <row r="122" spans="1:29" ht="14">
      <c r="A122" s="189">
        <v>64</v>
      </c>
      <c r="B122" s="193" t="s">
        <v>468</v>
      </c>
      <c r="C122" s="182" t="s">
        <v>1938</v>
      </c>
      <c r="D122" s="194" t="s">
        <v>1937</v>
      </c>
      <c r="E122" s="194" t="s">
        <v>1939</v>
      </c>
      <c r="F122" s="216">
        <v>36</v>
      </c>
      <c r="G122" s="182" t="s">
        <v>2799</v>
      </c>
      <c r="H122" s="182" t="s">
        <v>2730</v>
      </c>
      <c r="I122" s="182" t="s">
        <v>1940</v>
      </c>
      <c r="J122" s="179" t="s">
        <v>2956</v>
      </c>
      <c r="K122" s="182" t="s">
        <v>236</v>
      </c>
      <c r="L122" s="182" t="s">
        <v>616</v>
      </c>
      <c r="M122" s="191" t="s">
        <v>1906</v>
      </c>
      <c r="N122" s="174"/>
      <c r="O122" s="174"/>
    </row>
    <row r="123" spans="1:29" ht="14">
      <c r="A123" s="189">
        <v>63</v>
      </c>
      <c r="B123" s="193" t="s">
        <v>111</v>
      </c>
      <c r="C123" s="182" t="s">
        <v>470</v>
      </c>
      <c r="D123" s="194" t="s">
        <v>1930</v>
      </c>
      <c r="E123" s="194" t="s">
        <v>1931</v>
      </c>
      <c r="F123" s="216">
        <v>62</v>
      </c>
      <c r="G123" s="179" t="s">
        <v>2874</v>
      </c>
      <c r="H123" s="179" t="s">
        <v>2776</v>
      </c>
      <c r="I123" s="179" t="s">
        <v>440</v>
      </c>
      <c r="J123" s="179" t="s">
        <v>2967</v>
      </c>
      <c r="K123" s="182" t="s">
        <v>117</v>
      </c>
      <c r="L123" s="182" t="s">
        <v>1731</v>
      </c>
      <c r="M123" s="183" t="s">
        <v>2777</v>
      </c>
      <c r="N123" s="174"/>
      <c r="O123" s="174"/>
    </row>
    <row r="124" spans="1:29" ht="14">
      <c r="A124" s="189">
        <v>62</v>
      </c>
      <c r="B124" s="193" t="s">
        <v>111</v>
      </c>
      <c r="C124" s="182" t="s">
        <v>1923</v>
      </c>
      <c r="D124" s="194" t="s">
        <v>1922</v>
      </c>
      <c r="E124" s="194" t="s">
        <v>1924</v>
      </c>
      <c r="F124" s="216">
        <v>72</v>
      </c>
      <c r="G124" s="179" t="s">
        <v>2771</v>
      </c>
      <c r="H124" s="179" t="s">
        <v>2900</v>
      </c>
      <c r="I124" s="179" t="s">
        <v>2893</v>
      </c>
      <c r="J124" s="179" t="s">
        <v>2969</v>
      </c>
      <c r="K124" s="182" t="s">
        <v>117</v>
      </c>
      <c r="L124" s="182" t="s">
        <v>1731</v>
      </c>
      <c r="M124" s="191" t="s">
        <v>1906</v>
      </c>
      <c r="N124" s="174"/>
      <c r="O124" s="174"/>
    </row>
    <row r="125" spans="1:29" ht="14">
      <c r="A125" s="189">
        <v>61</v>
      </c>
      <c r="B125" s="193" t="s">
        <v>111</v>
      </c>
      <c r="C125" s="182" t="s">
        <v>1914</v>
      </c>
      <c r="D125" s="194" t="s">
        <v>1913</v>
      </c>
      <c r="E125" s="194" t="s">
        <v>1915</v>
      </c>
      <c r="F125" s="216">
        <v>54</v>
      </c>
      <c r="G125" s="179" t="s">
        <v>2768</v>
      </c>
      <c r="H125" s="179" t="s">
        <v>2769</v>
      </c>
      <c r="I125" s="179" t="s">
        <v>1986</v>
      </c>
      <c r="J125" s="179" t="s">
        <v>2770</v>
      </c>
      <c r="K125" s="182" t="s">
        <v>117</v>
      </c>
      <c r="L125" s="182" t="s">
        <v>995</v>
      </c>
      <c r="M125" s="181" t="s">
        <v>1906</v>
      </c>
      <c r="N125" s="174"/>
      <c r="O125" s="174"/>
    </row>
    <row r="126" spans="1:29" ht="14">
      <c r="A126" s="189">
        <v>60</v>
      </c>
      <c r="B126" s="193" t="s">
        <v>111</v>
      </c>
      <c r="C126" s="182" t="s">
        <v>990</v>
      </c>
      <c r="D126" s="194" t="s">
        <v>1903</v>
      </c>
      <c r="E126" s="194" t="s">
        <v>1904</v>
      </c>
      <c r="F126" s="216">
        <v>28</v>
      </c>
      <c r="G126" s="179" t="s">
        <v>2873</v>
      </c>
      <c r="H126" s="179" t="s">
        <v>2899</v>
      </c>
      <c r="I126" s="179" t="s">
        <v>440</v>
      </c>
      <c r="J126" s="179" t="s">
        <v>2767</v>
      </c>
      <c r="K126" s="182" t="s">
        <v>117</v>
      </c>
      <c r="L126" s="182" t="s">
        <v>616</v>
      </c>
      <c r="M126" s="181" t="s">
        <v>1906</v>
      </c>
      <c r="N126" s="174"/>
      <c r="O126" s="174"/>
    </row>
    <row r="127" spans="1:29" s="224" customFormat="1" ht="17" customHeight="1">
      <c r="A127" s="217"/>
      <c r="B127" s="218"/>
      <c r="C127" s="219"/>
      <c r="D127" s="220"/>
      <c r="E127" s="220"/>
      <c r="F127" s="229">
        <f>AVERAGE(F119:F126)</f>
        <v>50.25</v>
      </c>
      <c r="G127" s="219"/>
      <c r="H127" s="219"/>
      <c r="I127" s="222"/>
      <c r="J127" s="221"/>
      <c r="K127" s="219"/>
      <c r="L127" s="227" t="s">
        <v>3188</v>
      </c>
      <c r="M127" s="165">
        <f>COUNTA(M119:M126)</f>
        <v>8</v>
      </c>
      <c r="N127" s="223"/>
      <c r="O127" s="223"/>
      <c r="AC127" s="244"/>
    </row>
    <row r="128" spans="1:29" s="224" customFormat="1" ht="14">
      <c r="A128" s="217"/>
      <c r="B128" s="218"/>
      <c r="C128" s="219"/>
      <c r="D128" s="220"/>
      <c r="E128" s="220"/>
      <c r="F128" s="230">
        <f>STDEV(F119:F126)</f>
        <v>17.588551471259446</v>
      </c>
      <c r="G128" s="219"/>
      <c r="H128" s="219"/>
      <c r="I128" s="222"/>
      <c r="J128" s="221"/>
      <c r="K128" s="219"/>
      <c r="L128" s="227" t="s">
        <v>3089</v>
      </c>
      <c r="M128" s="165">
        <f>COUNTIF(M119:M126, "*Asphyxia*")+COUNTIF(M119:M126, "*Hanging*")</f>
        <v>0</v>
      </c>
      <c r="N128" s="223"/>
      <c r="O128" s="223"/>
      <c r="AC128" s="244"/>
    </row>
    <row r="129" spans="1:29" ht="14">
      <c r="A129" s="189">
        <v>59</v>
      </c>
      <c r="B129" s="193" t="s">
        <v>111</v>
      </c>
      <c r="C129" s="182" t="s">
        <v>297</v>
      </c>
      <c r="D129" s="194" t="s">
        <v>1894</v>
      </c>
      <c r="E129" s="194" t="s">
        <v>1895</v>
      </c>
      <c r="F129" s="216">
        <v>66</v>
      </c>
      <c r="G129" s="179" t="s">
        <v>2872</v>
      </c>
      <c r="H129" s="179" t="s">
        <v>2766</v>
      </c>
      <c r="I129" s="179" t="s">
        <v>1900</v>
      </c>
      <c r="J129" s="179" t="s">
        <v>2968</v>
      </c>
      <c r="K129" s="182" t="s">
        <v>117</v>
      </c>
      <c r="L129" s="182" t="s">
        <v>1897</v>
      </c>
      <c r="M129" s="191" t="s">
        <v>1816</v>
      </c>
      <c r="N129" s="174"/>
      <c r="O129" s="174"/>
    </row>
    <row r="130" spans="1:29" ht="14">
      <c r="A130" s="189">
        <v>58</v>
      </c>
      <c r="B130" s="193" t="s">
        <v>111</v>
      </c>
      <c r="C130" s="182" t="s">
        <v>427</v>
      </c>
      <c r="D130" s="194" t="s">
        <v>1889</v>
      </c>
      <c r="E130" s="194" t="s">
        <v>1890</v>
      </c>
      <c r="F130" s="216">
        <v>55</v>
      </c>
      <c r="G130" s="179" t="s">
        <v>2763</v>
      </c>
      <c r="H130" s="182" t="s">
        <v>2708</v>
      </c>
      <c r="I130" s="182" t="s">
        <v>440</v>
      </c>
      <c r="J130" s="179" t="s">
        <v>2967</v>
      </c>
      <c r="K130" s="182" t="s">
        <v>117</v>
      </c>
      <c r="L130" s="182" t="s">
        <v>1731</v>
      </c>
      <c r="M130" s="181" t="s">
        <v>1623</v>
      </c>
      <c r="N130" s="174"/>
      <c r="O130" s="174"/>
    </row>
    <row r="131" spans="1:29" ht="14">
      <c r="A131" s="189">
        <v>57</v>
      </c>
      <c r="B131" s="193" t="s">
        <v>111</v>
      </c>
      <c r="C131" s="182" t="s">
        <v>232</v>
      </c>
      <c r="D131" s="194" t="s">
        <v>1881</v>
      </c>
      <c r="E131" s="194" t="s">
        <v>1882</v>
      </c>
      <c r="F131" s="216">
        <v>41</v>
      </c>
      <c r="G131" s="182" t="s">
        <v>2794</v>
      </c>
      <c r="H131" s="182" t="s">
        <v>2697</v>
      </c>
      <c r="I131" s="182" t="s">
        <v>1980</v>
      </c>
      <c r="J131" s="179" t="s">
        <v>2765</v>
      </c>
      <c r="K131" s="182" t="s">
        <v>236</v>
      </c>
      <c r="L131" s="182" t="s">
        <v>1287</v>
      </c>
      <c r="M131" s="181" t="s">
        <v>1885</v>
      </c>
      <c r="N131" s="174"/>
      <c r="O131" s="174"/>
    </row>
    <row r="132" spans="1:29" ht="14">
      <c r="A132" s="189">
        <v>56</v>
      </c>
      <c r="B132" s="193" t="s">
        <v>111</v>
      </c>
      <c r="C132" s="182" t="s">
        <v>297</v>
      </c>
      <c r="D132" s="194" t="s">
        <v>1874</v>
      </c>
      <c r="E132" s="194" t="s">
        <v>1875</v>
      </c>
      <c r="F132" s="216">
        <v>30</v>
      </c>
      <c r="G132" s="179" t="s">
        <v>2711</v>
      </c>
      <c r="H132" s="182" t="s">
        <v>2712</v>
      </c>
      <c r="I132" s="182" t="s">
        <v>636</v>
      </c>
      <c r="J132" s="179" t="s">
        <v>2951</v>
      </c>
      <c r="K132" s="182" t="s">
        <v>236</v>
      </c>
      <c r="L132" s="182" t="s">
        <v>551</v>
      </c>
      <c r="M132" s="191" t="s">
        <v>1876</v>
      </c>
      <c r="N132" s="174"/>
      <c r="O132" s="174"/>
    </row>
    <row r="133" spans="1:29" ht="14">
      <c r="A133" s="189">
        <v>55</v>
      </c>
      <c r="B133" s="193" t="s">
        <v>111</v>
      </c>
      <c r="C133" s="182" t="s">
        <v>113</v>
      </c>
      <c r="D133" s="194" t="s">
        <v>1868</v>
      </c>
      <c r="E133" s="194" t="s">
        <v>1869</v>
      </c>
      <c r="F133" s="216">
        <v>55</v>
      </c>
      <c r="G133" s="179" t="s">
        <v>1866</v>
      </c>
      <c r="H133" s="182" t="s">
        <v>2762</v>
      </c>
      <c r="I133" s="182" t="s">
        <v>148</v>
      </c>
      <c r="J133" s="179" t="s">
        <v>2966</v>
      </c>
      <c r="K133" s="182" t="s">
        <v>117</v>
      </c>
      <c r="L133" s="182" t="s">
        <v>616</v>
      </c>
      <c r="M133" s="191" t="s">
        <v>476</v>
      </c>
      <c r="N133" s="174"/>
      <c r="O133" s="174"/>
    </row>
    <row r="134" spans="1:29" ht="14">
      <c r="A134" s="189">
        <v>54</v>
      </c>
      <c r="B134" s="193" t="s">
        <v>111</v>
      </c>
      <c r="C134" s="182" t="s">
        <v>1859</v>
      </c>
      <c r="D134" s="194" t="s">
        <v>1858</v>
      </c>
      <c r="E134" s="194" t="s">
        <v>1860</v>
      </c>
      <c r="F134" s="216">
        <v>47</v>
      </c>
      <c r="G134" s="179" t="s">
        <v>2760</v>
      </c>
      <c r="H134" s="182" t="s">
        <v>2761</v>
      </c>
      <c r="I134" s="182" t="s">
        <v>1940</v>
      </c>
      <c r="J134" s="182"/>
      <c r="K134" s="182" t="s">
        <v>117</v>
      </c>
      <c r="L134" s="182" t="s">
        <v>183</v>
      </c>
      <c r="M134" s="184" t="s">
        <v>1862</v>
      </c>
      <c r="N134" s="174"/>
      <c r="O134" s="174"/>
    </row>
    <row r="135" spans="1:29" ht="14">
      <c r="A135" s="189">
        <v>53</v>
      </c>
      <c r="B135" s="193" t="s">
        <v>468</v>
      </c>
      <c r="C135" s="182" t="s">
        <v>1851</v>
      </c>
      <c r="D135" s="194" t="s">
        <v>1850</v>
      </c>
      <c r="E135" s="194" t="s">
        <v>1852</v>
      </c>
      <c r="F135" s="216">
        <v>47</v>
      </c>
      <c r="G135" s="179" t="s">
        <v>1846</v>
      </c>
      <c r="H135" s="182" t="s">
        <v>2758</v>
      </c>
      <c r="I135" s="186" t="s">
        <v>1651</v>
      </c>
      <c r="J135" s="179" t="s">
        <v>2965</v>
      </c>
      <c r="K135" s="182" t="s">
        <v>117</v>
      </c>
      <c r="L135" s="182" t="s">
        <v>183</v>
      </c>
      <c r="M135" s="183" t="s">
        <v>2759</v>
      </c>
      <c r="N135" s="174"/>
      <c r="O135" s="174"/>
    </row>
    <row r="136" spans="1:29" ht="14">
      <c r="A136" s="189">
        <v>52</v>
      </c>
      <c r="B136" s="182" t="s">
        <v>111</v>
      </c>
      <c r="C136" s="182" t="s">
        <v>990</v>
      </c>
      <c r="D136" s="194" t="s">
        <v>1841</v>
      </c>
      <c r="E136" s="194" t="s">
        <v>1842</v>
      </c>
      <c r="F136" s="216">
        <v>54</v>
      </c>
      <c r="G136" s="179" t="s">
        <v>2871</v>
      </c>
      <c r="H136" s="179" t="s">
        <v>2921</v>
      </c>
      <c r="I136" s="179" t="s">
        <v>202</v>
      </c>
      <c r="J136" s="179" t="s">
        <v>2964</v>
      </c>
      <c r="K136" s="182" t="s">
        <v>117</v>
      </c>
      <c r="L136" s="182" t="s">
        <v>616</v>
      </c>
      <c r="M136" s="191" t="s">
        <v>1843</v>
      </c>
      <c r="N136" s="174"/>
      <c r="O136" s="174"/>
    </row>
    <row r="137" spans="1:29" ht="14">
      <c r="A137" s="189">
        <v>51</v>
      </c>
      <c r="B137" s="182" t="s">
        <v>468</v>
      </c>
      <c r="C137" s="182" t="s">
        <v>1834</v>
      </c>
      <c r="D137" s="194" t="s">
        <v>1833</v>
      </c>
      <c r="E137" s="194" t="s">
        <v>1835</v>
      </c>
      <c r="F137" s="216">
        <v>29</v>
      </c>
      <c r="G137" s="182" t="s">
        <v>2816</v>
      </c>
      <c r="H137" s="182" t="s">
        <v>2757</v>
      </c>
      <c r="I137" s="182" t="s">
        <v>2691</v>
      </c>
      <c r="J137" s="179" t="s">
        <v>2935</v>
      </c>
      <c r="K137" s="182" t="s">
        <v>117</v>
      </c>
      <c r="L137" s="182" t="s">
        <v>183</v>
      </c>
      <c r="M137" s="191" t="s">
        <v>1836</v>
      </c>
      <c r="N137" s="174"/>
      <c r="O137" s="174"/>
    </row>
    <row r="138" spans="1:29" ht="14">
      <c r="A138" s="189">
        <v>50</v>
      </c>
      <c r="B138" s="182" t="s">
        <v>111</v>
      </c>
      <c r="C138" s="182" t="s">
        <v>1825</v>
      </c>
      <c r="D138" s="194" t="s">
        <v>1824</v>
      </c>
      <c r="E138" s="194" t="s">
        <v>1826</v>
      </c>
      <c r="F138" s="216">
        <v>56</v>
      </c>
      <c r="G138" s="179" t="s">
        <v>1823</v>
      </c>
      <c r="H138" s="182" t="s">
        <v>2755</v>
      </c>
      <c r="I138" s="182" t="s">
        <v>819</v>
      </c>
      <c r="J138" s="179" t="s">
        <v>2963</v>
      </c>
      <c r="K138" s="182" t="s">
        <v>236</v>
      </c>
      <c r="L138" s="182" t="s">
        <v>551</v>
      </c>
      <c r="M138" s="185" t="s">
        <v>2756</v>
      </c>
      <c r="N138" s="174"/>
      <c r="O138" s="174"/>
    </row>
    <row r="139" spans="1:29" s="224" customFormat="1" ht="17" customHeight="1">
      <c r="A139" s="217"/>
      <c r="B139" s="218"/>
      <c r="C139" s="219"/>
      <c r="D139" s="220"/>
      <c r="E139" s="220"/>
      <c r="F139" s="229">
        <f>AVERAGE(F129:F138)</f>
        <v>48</v>
      </c>
      <c r="G139" s="219"/>
      <c r="H139" s="219"/>
      <c r="I139" s="222"/>
      <c r="J139" s="221"/>
      <c r="K139" s="219"/>
      <c r="L139" s="227" t="s">
        <v>3188</v>
      </c>
      <c r="M139" s="165">
        <f>COUNTA(M129:M138)</f>
        <v>10</v>
      </c>
      <c r="N139" s="223"/>
      <c r="O139" s="223"/>
      <c r="AC139" s="244"/>
    </row>
    <row r="140" spans="1:29" s="224" customFormat="1" ht="14">
      <c r="A140" s="217"/>
      <c r="B140" s="218"/>
      <c r="C140" s="219"/>
      <c r="D140" s="220"/>
      <c r="E140" s="220"/>
      <c r="F140" s="230">
        <f>STDEV(F129:F138)</f>
        <v>11.822765233978799</v>
      </c>
      <c r="G140" s="219"/>
      <c r="H140" s="219"/>
      <c r="I140" s="222"/>
      <c r="J140" s="221"/>
      <c r="K140" s="219"/>
      <c r="L140" s="227" t="s">
        <v>3089</v>
      </c>
      <c r="M140" s="165">
        <f>COUNTIF(M129:M138, "*Asphyxia*")+COUNTIF(M129:M138, "*Hanging*")</f>
        <v>1</v>
      </c>
      <c r="N140" s="223"/>
      <c r="O140" s="223"/>
      <c r="AC140" s="244"/>
    </row>
    <row r="141" spans="1:29" ht="14">
      <c r="A141" s="189">
        <v>49</v>
      </c>
      <c r="B141" s="182" t="s">
        <v>111</v>
      </c>
      <c r="C141" s="182" t="s">
        <v>990</v>
      </c>
      <c r="D141" s="194" t="s">
        <v>1813</v>
      </c>
      <c r="E141" s="194" t="s">
        <v>1814</v>
      </c>
      <c r="F141" s="216">
        <v>35</v>
      </c>
      <c r="G141" s="179" t="s">
        <v>2752</v>
      </c>
      <c r="H141" s="179" t="s">
        <v>2753</v>
      </c>
      <c r="I141" s="179" t="s">
        <v>2754</v>
      </c>
      <c r="J141" s="182" t="s">
        <v>2933</v>
      </c>
      <c r="K141" s="182" t="s">
        <v>117</v>
      </c>
      <c r="L141" s="182" t="s">
        <v>118</v>
      </c>
      <c r="M141" s="191" t="s">
        <v>1816</v>
      </c>
      <c r="N141" s="174"/>
      <c r="O141" s="174"/>
    </row>
    <row r="142" spans="1:29" ht="14">
      <c r="A142" s="189">
        <v>48</v>
      </c>
      <c r="B142" s="182" t="s">
        <v>111</v>
      </c>
      <c r="C142" s="182" t="s">
        <v>990</v>
      </c>
      <c r="D142" s="194" t="s">
        <v>1804</v>
      </c>
      <c r="E142" s="194" t="s">
        <v>1805</v>
      </c>
      <c r="F142" s="216">
        <v>43</v>
      </c>
      <c r="G142" s="182" t="s">
        <v>2701</v>
      </c>
      <c r="H142" s="182" t="s">
        <v>2702</v>
      </c>
      <c r="I142" s="182" t="s">
        <v>636</v>
      </c>
      <c r="J142" s="179" t="s">
        <v>2962</v>
      </c>
      <c r="K142" s="182" t="s">
        <v>236</v>
      </c>
      <c r="L142" s="182" t="s">
        <v>1287</v>
      </c>
      <c r="M142" s="185" t="s">
        <v>2751</v>
      </c>
      <c r="N142" s="174"/>
      <c r="O142" s="174"/>
    </row>
    <row r="143" spans="1:29" ht="14">
      <c r="A143" s="189">
        <v>47</v>
      </c>
      <c r="B143" s="182" t="s">
        <v>111</v>
      </c>
      <c r="C143" s="182" t="s">
        <v>297</v>
      </c>
      <c r="D143" s="194" t="s">
        <v>1797</v>
      </c>
      <c r="E143" s="194" t="s">
        <v>1798</v>
      </c>
      <c r="F143" s="216">
        <v>54</v>
      </c>
      <c r="G143" s="179" t="s">
        <v>2749</v>
      </c>
      <c r="H143" s="182" t="s">
        <v>2750</v>
      </c>
      <c r="I143" s="186" t="s">
        <v>495</v>
      </c>
      <c r="J143" s="179" t="s">
        <v>2941</v>
      </c>
      <c r="K143" s="182" t="s">
        <v>236</v>
      </c>
      <c r="L143" s="182" t="s">
        <v>118</v>
      </c>
      <c r="M143" s="191" t="s">
        <v>1799</v>
      </c>
      <c r="N143" s="174"/>
      <c r="O143" s="174"/>
    </row>
    <row r="144" spans="1:29" ht="14">
      <c r="A144" s="189">
        <v>46</v>
      </c>
      <c r="B144" s="193" t="s">
        <v>111</v>
      </c>
      <c r="C144" s="182" t="s">
        <v>297</v>
      </c>
      <c r="D144" s="194" t="s">
        <v>1791</v>
      </c>
      <c r="E144" s="194" t="s">
        <v>1792</v>
      </c>
      <c r="F144" s="216">
        <v>53</v>
      </c>
      <c r="G144" s="179" t="s">
        <v>2711</v>
      </c>
      <c r="H144" s="179" t="s">
        <v>2712</v>
      </c>
      <c r="I144" s="179" t="s">
        <v>636</v>
      </c>
      <c r="J144" s="179" t="s">
        <v>2951</v>
      </c>
      <c r="K144" s="182" t="s">
        <v>236</v>
      </c>
      <c r="L144" s="182" t="s">
        <v>551</v>
      </c>
      <c r="M144" s="191" t="s">
        <v>1793</v>
      </c>
      <c r="N144" s="174"/>
      <c r="O144" s="174"/>
    </row>
    <row r="145" spans="1:29" ht="14">
      <c r="A145" s="189">
        <v>45</v>
      </c>
      <c r="B145" s="193" t="s">
        <v>111</v>
      </c>
      <c r="C145" s="182" t="s">
        <v>297</v>
      </c>
      <c r="D145" s="194" t="s">
        <v>1783</v>
      </c>
      <c r="E145" s="194" t="s">
        <v>1784</v>
      </c>
      <c r="F145" s="216">
        <v>36</v>
      </c>
      <c r="G145" s="179" t="s">
        <v>2870</v>
      </c>
      <c r="H145" s="179" t="s">
        <v>2920</v>
      </c>
      <c r="I145" s="179" t="s">
        <v>1789</v>
      </c>
      <c r="J145" s="179" t="s">
        <v>2961</v>
      </c>
      <c r="K145" s="182" t="s">
        <v>117</v>
      </c>
      <c r="L145" s="182" t="s">
        <v>1756</v>
      </c>
      <c r="M145" s="183" t="s">
        <v>2748</v>
      </c>
      <c r="N145" s="174"/>
      <c r="O145" s="174"/>
    </row>
    <row r="146" spans="1:29" ht="14">
      <c r="A146" s="189">
        <v>44</v>
      </c>
      <c r="B146" s="193" t="s">
        <v>111</v>
      </c>
      <c r="C146" s="182" t="s">
        <v>297</v>
      </c>
      <c r="D146" s="194" t="s">
        <v>1774</v>
      </c>
      <c r="E146" s="194" t="s">
        <v>1775</v>
      </c>
      <c r="F146" s="216">
        <v>58</v>
      </c>
      <c r="G146" s="179" t="s">
        <v>2860</v>
      </c>
      <c r="H146" s="179" t="s">
        <v>2916</v>
      </c>
      <c r="I146" s="179" t="s">
        <v>148</v>
      </c>
      <c r="J146" s="179" t="s">
        <v>2936</v>
      </c>
      <c r="K146" s="182" t="s">
        <v>117</v>
      </c>
      <c r="L146" s="182" t="s">
        <v>118</v>
      </c>
      <c r="M146" s="181" t="s">
        <v>1776</v>
      </c>
      <c r="N146" s="174"/>
      <c r="O146" s="174"/>
    </row>
    <row r="147" spans="1:29" ht="14">
      <c r="A147" s="189">
        <v>43</v>
      </c>
      <c r="B147" s="193" t="s">
        <v>111</v>
      </c>
      <c r="C147" s="182" t="s">
        <v>1766</v>
      </c>
      <c r="D147" s="194" t="s">
        <v>1765</v>
      </c>
      <c r="E147" s="194" t="s">
        <v>1767</v>
      </c>
      <c r="F147" s="216">
        <v>46</v>
      </c>
      <c r="G147" s="179" t="s">
        <v>2798</v>
      </c>
      <c r="H147" s="182" t="s">
        <v>2797</v>
      </c>
      <c r="I147" s="182" t="s">
        <v>1436</v>
      </c>
      <c r="J147" s="179" t="s">
        <v>2960</v>
      </c>
      <c r="K147" s="182" t="s">
        <v>117</v>
      </c>
      <c r="L147" s="182" t="s">
        <v>551</v>
      </c>
      <c r="M147" s="183" t="s">
        <v>2747</v>
      </c>
      <c r="N147" s="174"/>
      <c r="O147" s="174"/>
    </row>
    <row r="148" spans="1:29" ht="14">
      <c r="A148" s="189">
        <v>42</v>
      </c>
      <c r="B148" s="193" t="s">
        <v>111</v>
      </c>
      <c r="C148" s="182" t="s">
        <v>297</v>
      </c>
      <c r="D148" s="194" t="s">
        <v>1753</v>
      </c>
      <c r="E148" s="194" t="s">
        <v>1754</v>
      </c>
      <c r="F148" s="216">
        <v>31</v>
      </c>
      <c r="G148" s="179" t="s">
        <v>2869</v>
      </c>
      <c r="H148" s="179" t="s">
        <v>2898</v>
      </c>
      <c r="I148" s="179" t="s">
        <v>148</v>
      </c>
      <c r="J148" s="179" t="s">
        <v>2959</v>
      </c>
      <c r="K148" s="182" t="s">
        <v>117</v>
      </c>
      <c r="L148" s="182" t="s">
        <v>1756</v>
      </c>
      <c r="M148" s="181" t="s">
        <v>1757</v>
      </c>
      <c r="N148" s="174"/>
      <c r="O148" s="174"/>
    </row>
    <row r="149" spans="1:29" s="224" customFormat="1" ht="17" customHeight="1">
      <c r="A149" s="217"/>
      <c r="B149" s="218"/>
      <c r="C149" s="219"/>
      <c r="D149" s="220"/>
      <c r="E149" s="220"/>
      <c r="F149" s="229">
        <f>AVERAGE(F141:F148)</f>
        <v>44.5</v>
      </c>
      <c r="G149" s="219"/>
      <c r="H149" s="219"/>
      <c r="I149" s="222"/>
      <c r="J149" s="221"/>
      <c r="K149" s="219"/>
      <c r="L149" s="227" t="s">
        <v>3188</v>
      </c>
      <c r="M149" s="165">
        <f>COUNTA(M141:M148)</f>
        <v>8</v>
      </c>
      <c r="N149" s="223"/>
      <c r="O149" s="223"/>
      <c r="AC149" s="244"/>
    </row>
    <row r="150" spans="1:29" s="224" customFormat="1" ht="14">
      <c r="A150" s="217"/>
      <c r="B150" s="218"/>
      <c r="C150" s="219"/>
      <c r="D150" s="220"/>
      <c r="E150" s="220"/>
      <c r="F150" s="230">
        <f>STDEV(F141:F148)</f>
        <v>9.9570506247009281</v>
      </c>
      <c r="G150" s="219"/>
      <c r="H150" s="219"/>
      <c r="I150" s="222"/>
      <c r="J150" s="221"/>
      <c r="K150" s="219"/>
      <c r="L150" s="227" t="s">
        <v>3089</v>
      </c>
      <c r="M150" s="165">
        <f>COUNTIF(M141:M148, "*Asphyxia*")+COUNTIF(M141:M148, "*Hanging*")</f>
        <v>0</v>
      </c>
      <c r="N150" s="223"/>
      <c r="O150" s="223"/>
      <c r="AC150" s="244"/>
    </row>
    <row r="151" spans="1:29" ht="14">
      <c r="A151" s="189">
        <v>41</v>
      </c>
      <c r="B151" s="193" t="s">
        <v>111</v>
      </c>
      <c r="C151" s="182" t="s">
        <v>470</v>
      </c>
      <c r="D151" s="194" t="s">
        <v>1745</v>
      </c>
      <c r="E151" s="194" t="s">
        <v>1746</v>
      </c>
      <c r="F151" s="216">
        <v>34</v>
      </c>
      <c r="G151" s="179" t="s">
        <v>2868</v>
      </c>
      <c r="H151" s="179" t="s">
        <v>2745</v>
      </c>
      <c r="I151" s="190" t="s">
        <v>495</v>
      </c>
      <c r="J151" s="179" t="s">
        <v>2941</v>
      </c>
      <c r="K151" s="182" t="s">
        <v>236</v>
      </c>
      <c r="L151" s="182" t="s">
        <v>118</v>
      </c>
      <c r="M151" s="181" t="s">
        <v>1748</v>
      </c>
      <c r="N151" s="174"/>
      <c r="O151" s="174"/>
    </row>
    <row r="152" spans="1:29" ht="14">
      <c r="A152" s="189">
        <v>40</v>
      </c>
      <c r="B152" s="193" t="s">
        <v>111</v>
      </c>
      <c r="C152" s="182" t="s">
        <v>113</v>
      </c>
      <c r="D152" s="194" t="s">
        <v>1739</v>
      </c>
      <c r="E152" s="194" t="s">
        <v>1740</v>
      </c>
      <c r="F152" s="216">
        <v>25</v>
      </c>
      <c r="G152" s="179" t="s">
        <v>2743</v>
      </c>
      <c r="H152" s="182" t="s">
        <v>2744</v>
      </c>
      <c r="I152" s="186" t="s">
        <v>636</v>
      </c>
      <c r="J152" s="179" t="s">
        <v>2958</v>
      </c>
      <c r="K152" s="182" t="s">
        <v>117</v>
      </c>
      <c r="L152" s="182" t="s">
        <v>616</v>
      </c>
      <c r="M152" s="181" t="s">
        <v>336</v>
      </c>
      <c r="N152" s="174"/>
      <c r="O152" s="174"/>
    </row>
    <row r="153" spans="1:29" ht="14">
      <c r="A153" s="189">
        <v>39</v>
      </c>
      <c r="B153" s="193" t="s">
        <v>111</v>
      </c>
      <c r="C153" s="182" t="s">
        <v>2742</v>
      </c>
      <c r="D153" s="194" t="s">
        <v>1727</v>
      </c>
      <c r="E153" s="194" t="s">
        <v>1729</v>
      </c>
      <c r="F153" s="216">
        <v>51</v>
      </c>
      <c r="G153" s="179" t="s">
        <v>2867</v>
      </c>
      <c r="H153" s="179" t="s">
        <v>2897</v>
      </c>
      <c r="I153" s="179" t="s">
        <v>1734</v>
      </c>
      <c r="J153" s="182" t="s">
        <v>2934</v>
      </c>
      <c r="K153" s="182" t="s">
        <v>117</v>
      </c>
      <c r="L153" s="182" t="s">
        <v>1731</v>
      </c>
      <c r="M153" s="191" t="s">
        <v>119</v>
      </c>
      <c r="N153" s="174"/>
      <c r="O153" s="174"/>
    </row>
    <row r="154" spans="1:29" ht="14">
      <c r="A154" s="189">
        <v>38</v>
      </c>
      <c r="B154" s="193" t="s">
        <v>111</v>
      </c>
      <c r="C154" s="182" t="s">
        <v>2732</v>
      </c>
      <c r="D154" s="194" t="s">
        <v>1719</v>
      </c>
      <c r="E154" s="194" t="s">
        <v>1720</v>
      </c>
      <c r="F154" s="216">
        <v>51</v>
      </c>
      <c r="G154" s="179" t="s">
        <v>603</v>
      </c>
      <c r="H154" s="182" t="s">
        <v>2684</v>
      </c>
      <c r="I154" s="182" t="s">
        <v>636</v>
      </c>
      <c r="J154" s="179" t="s">
        <v>2943</v>
      </c>
      <c r="K154" s="182" t="s">
        <v>117</v>
      </c>
      <c r="L154" s="182" t="s">
        <v>616</v>
      </c>
      <c r="M154" s="183" t="s">
        <v>2741</v>
      </c>
      <c r="N154" s="174"/>
      <c r="O154" s="174"/>
    </row>
    <row r="155" spans="1:29" ht="14">
      <c r="A155" s="189">
        <v>37</v>
      </c>
      <c r="B155" s="193" t="s">
        <v>468</v>
      </c>
      <c r="C155" s="182" t="s">
        <v>470</v>
      </c>
      <c r="D155" s="194" t="s">
        <v>1713</v>
      </c>
      <c r="E155" s="194" t="s">
        <v>1714</v>
      </c>
      <c r="F155" s="216">
        <v>24</v>
      </c>
      <c r="G155" s="179" t="s">
        <v>2739</v>
      </c>
      <c r="H155" s="179" t="s">
        <v>2716</v>
      </c>
      <c r="I155" s="190" t="s">
        <v>495</v>
      </c>
      <c r="J155" s="179" t="s">
        <v>2941</v>
      </c>
      <c r="K155" s="182" t="s">
        <v>236</v>
      </c>
      <c r="L155" s="182" t="s">
        <v>118</v>
      </c>
      <c r="M155" s="184" t="s">
        <v>1680</v>
      </c>
      <c r="N155" s="174"/>
      <c r="O155" s="174"/>
    </row>
    <row r="156" spans="1:29" ht="14">
      <c r="A156" s="189">
        <v>36</v>
      </c>
      <c r="B156" s="193" t="s">
        <v>111</v>
      </c>
      <c r="C156" s="182" t="s">
        <v>470</v>
      </c>
      <c r="D156" s="194" t="s">
        <v>1709</v>
      </c>
      <c r="E156" s="194" t="s">
        <v>1710</v>
      </c>
      <c r="F156" s="216">
        <v>40</v>
      </c>
      <c r="G156" s="179" t="s">
        <v>2739</v>
      </c>
      <c r="H156" s="182" t="s">
        <v>2716</v>
      </c>
      <c r="I156" s="186" t="s">
        <v>495</v>
      </c>
      <c r="J156" s="179" t="s">
        <v>2941</v>
      </c>
      <c r="K156" s="182" t="s">
        <v>236</v>
      </c>
      <c r="L156" s="182" t="s">
        <v>118</v>
      </c>
      <c r="M156" s="196" t="s">
        <v>1680</v>
      </c>
      <c r="N156" s="174"/>
      <c r="O156" s="174"/>
    </row>
    <row r="157" spans="1:29" ht="14">
      <c r="A157" s="189">
        <v>35</v>
      </c>
      <c r="B157" s="193" t="s">
        <v>111</v>
      </c>
      <c r="C157" s="182" t="s">
        <v>470</v>
      </c>
      <c r="D157" s="194" t="s">
        <v>1702</v>
      </c>
      <c r="E157" s="194" t="s">
        <v>1703</v>
      </c>
      <c r="F157" s="216">
        <v>28</v>
      </c>
      <c r="G157" s="179" t="s">
        <v>2737</v>
      </c>
      <c r="H157" s="182" t="s">
        <v>2738</v>
      </c>
      <c r="I157" s="182" t="s">
        <v>636</v>
      </c>
      <c r="J157" s="179" t="s">
        <v>2957</v>
      </c>
      <c r="K157" s="182" t="s">
        <v>117</v>
      </c>
      <c r="L157" s="182" t="s">
        <v>183</v>
      </c>
      <c r="M157" s="181" t="s">
        <v>1705</v>
      </c>
      <c r="N157" s="174"/>
      <c r="O157" s="174"/>
    </row>
    <row r="158" spans="1:29" ht="14">
      <c r="A158" s="189">
        <v>34</v>
      </c>
      <c r="B158" s="193" t="s">
        <v>111</v>
      </c>
      <c r="C158" s="182" t="s">
        <v>113</v>
      </c>
      <c r="D158" s="194" t="s">
        <v>1695</v>
      </c>
      <c r="E158" s="194" t="s">
        <v>1696</v>
      </c>
      <c r="F158" s="216">
        <v>50</v>
      </c>
      <c r="G158" s="179" t="s">
        <v>2735</v>
      </c>
      <c r="H158" s="179" t="s">
        <v>2736</v>
      </c>
      <c r="I158" s="179" t="s">
        <v>636</v>
      </c>
      <c r="J158" s="179" t="s">
        <v>2953</v>
      </c>
      <c r="K158" s="182" t="s">
        <v>236</v>
      </c>
      <c r="L158" s="182" t="s">
        <v>1287</v>
      </c>
      <c r="M158" s="181" t="s">
        <v>476</v>
      </c>
      <c r="N158" s="174"/>
      <c r="O158" s="174"/>
    </row>
    <row r="159" spans="1:29" ht="14">
      <c r="A159" s="189">
        <v>33</v>
      </c>
      <c r="B159" s="193" t="s">
        <v>111</v>
      </c>
      <c r="C159" s="182" t="s">
        <v>3053</v>
      </c>
      <c r="D159" s="194" t="s">
        <v>1688</v>
      </c>
      <c r="E159" s="194" t="s">
        <v>1689</v>
      </c>
      <c r="F159" s="216">
        <v>27</v>
      </c>
      <c r="G159" s="179" t="s">
        <v>2711</v>
      </c>
      <c r="H159" s="179" t="s">
        <v>2712</v>
      </c>
      <c r="I159" s="179" t="s">
        <v>636</v>
      </c>
      <c r="J159" s="179" t="s">
        <v>2951</v>
      </c>
      <c r="K159" s="182" t="s">
        <v>236</v>
      </c>
      <c r="L159" s="182" t="s">
        <v>551</v>
      </c>
      <c r="M159" s="181" t="s">
        <v>1690</v>
      </c>
      <c r="N159" s="174"/>
      <c r="O159" s="174"/>
    </row>
    <row r="160" spans="1:29" s="224" customFormat="1" ht="17" customHeight="1">
      <c r="A160" s="217"/>
      <c r="B160" s="218"/>
      <c r="C160" s="219"/>
      <c r="D160" s="220"/>
      <c r="E160" s="220"/>
      <c r="F160" s="229">
        <f>AVERAGE(F151:F159)</f>
        <v>36.666666666666664</v>
      </c>
      <c r="G160" s="219"/>
      <c r="H160" s="219"/>
      <c r="I160" s="222"/>
      <c r="J160" s="221"/>
      <c r="K160" s="219"/>
      <c r="L160" s="227" t="s">
        <v>3188</v>
      </c>
      <c r="M160" s="165">
        <f>COUNTA(M151:M159)</f>
        <v>9</v>
      </c>
      <c r="N160" s="223"/>
      <c r="O160" s="223"/>
      <c r="AC160" s="244"/>
    </row>
    <row r="161" spans="1:29" s="224" customFormat="1" ht="14">
      <c r="A161" s="217"/>
      <c r="B161" s="218"/>
      <c r="C161" s="219"/>
      <c r="D161" s="220"/>
      <c r="E161" s="220"/>
      <c r="F161" s="230">
        <f>STDEV(F151:F159)</f>
        <v>11.575836902790225</v>
      </c>
      <c r="G161" s="219"/>
      <c r="H161" s="219"/>
      <c r="I161" s="222"/>
      <c r="J161" s="221"/>
      <c r="K161" s="219"/>
      <c r="L161" s="227" t="s">
        <v>3089</v>
      </c>
      <c r="M161" s="165">
        <f>COUNTIF(M151:M159, "*Asphyxia*")+COUNTIF(M151:M159, "*Hanging*")</f>
        <v>2</v>
      </c>
      <c r="N161" s="223"/>
      <c r="O161" s="223"/>
      <c r="AC161" s="244"/>
    </row>
    <row r="162" spans="1:29" ht="14">
      <c r="A162" s="189">
        <v>32</v>
      </c>
      <c r="B162" s="193" t="s">
        <v>468</v>
      </c>
      <c r="C162" s="182" t="s">
        <v>2731</v>
      </c>
      <c r="D162" s="194" t="s">
        <v>1678</v>
      </c>
      <c r="E162" s="194" t="s">
        <v>1679</v>
      </c>
      <c r="F162" s="216">
        <v>34</v>
      </c>
      <c r="G162" s="179" t="s">
        <v>1676</v>
      </c>
      <c r="H162" s="182" t="s">
        <v>2730</v>
      </c>
      <c r="I162" s="182" t="s">
        <v>1940</v>
      </c>
      <c r="J162" s="179" t="s">
        <v>2956</v>
      </c>
      <c r="K162" s="182" t="s">
        <v>236</v>
      </c>
      <c r="L162" s="182" t="s">
        <v>616</v>
      </c>
      <c r="M162" s="196" t="s">
        <v>1680</v>
      </c>
      <c r="N162" s="174"/>
      <c r="O162" s="174"/>
    </row>
    <row r="163" spans="1:29" ht="14">
      <c r="A163" s="189">
        <v>31</v>
      </c>
      <c r="B163" s="193" t="s">
        <v>468</v>
      </c>
      <c r="C163" s="182" t="s">
        <v>427</v>
      </c>
      <c r="D163" s="194" t="s">
        <v>1669</v>
      </c>
      <c r="E163" s="194" t="s">
        <v>1670</v>
      </c>
      <c r="F163" s="216">
        <v>48</v>
      </c>
      <c r="G163" s="179" t="s">
        <v>2728</v>
      </c>
      <c r="H163" s="179" t="s">
        <v>2850</v>
      </c>
      <c r="I163" s="190" t="s">
        <v>148</v>
      </c>
      <c r="J163" s="179" t="s">
        <v>2947</v>
      </c>
      <c r="K163" s="182" t="s">
        <v>236</v>
      </c>
      <c r="L163" s="182" t="s">
        <v>941</v>
      </c>
      <c r="M163" s="181" t="s">
        <v>1671</v>
      </c>
      <c r="N163" s="174"/>
      <c r="O163" s="174"/>
    </row>
    <row r="164" spans="1:29" ht="14">
      <c r="A164" s="189">
        <v>30</v>
      </c>
      <c r="B164" s="193" t="s">
        <v>111</v>
      </c>
      <c r="C164" s="182" t="s">
        <v>1664</v>
      </c>
      <c r="D164" s="194" t="s">
        <v>1663</v>
      </c>
      <c r="E164" s="194" t="s">
        <v>1665</v>
      </c>
      <c r="F164" s="216">
        <v>46</v>
      </c>
      <c r="G164" s="179" t="s">
        <v>2711</v>
      </c>
      <c r="H164" s="179" t="s">
        <v>2712</v>
      </c>
      <c r="I164" s="190" t="s">
        <v>636</v>
      </c>
      <c r="J164" s="179" t="s">
        <v>2951</v>
      </c>
      <c r="K164" s="182" t="s">
        <v>236</v>
      </c>
      <c r="L164" s="182" t="s">
        <v>551</v>
      </c>
      <c r="M164" s="183" t="s">
        <v>2727</v>
      </c>
      <c r="N164" s="174"/>
      <c r="O164" s="174"/>
    </row>
    <row r="165" spans="1:29" ht="14">
      <c r="A165" s="189">
        <v>29</v>
      </c>
      <c r="B165" s="193" t="s">
        <v>111</v>
      </c>
      <c r="C165" s="182" t="s">
        <v>297</v>
      </c>
      <c r="D165" s="194" t="s">
        <v>1657</v>
      </c>
      <c r="E165" s="194" t="s">
        <v>1658</v>
      </c>
      <c r="F165" s="216">
        <v>44</v>
      </c>
      <c r="G165" s="179" t="s">
        <v>1655</v>
      </c>
      <c r="H165" s="182" t="s">
        <v>2712</v>
      </c>
      <c r="I165" s="182" t="s">
        <v>636</v>
      </c>
      <c r="J165" s="179" t="s">
        <v>2951</v>
      </c>
      <c r="K165" s="182" t="s">
        <v>236</v>
      </c>
      <c r="L165" s="182" t="s">
        <v>551</v>
      </c>
      <c r="M165" s="183" t="s">
        <v>2726</v>
      </c>
      <c r="N165" s="174"/>
      <c r="O165" s="174"/>
    </row>
    <row r="166" spans="1:29" ht="14">
      <c r="A166" s="189">
        <v>28</v>
      </c>
      <c r="B166" s="193" t="s">
        <v>111</v>
      </c>
      <c r="C166" s="182" t="s">
        <v>297</v>
      </c>
      <c r="D166" s="194" t="s">
        <v>1647</v>
      </c>
      <c r="E166" s="194" t="s">
        <v>1648</v>
      </c>
      <c r="F166" s="216">
        <v>38</v>
      </c>
      <c r="G166" s="179" t="s">
        <v>2723</v>
      </c>
      <c r="H166" s="179" t="s">
        <v>2724</v>
      </c>
      <c r="I166" s="179" t="s">
        <v>1651</v>
      </c>
      <c r="J166" s="179" t="s">
        <v>2955</v>
      </c>
      <c r="K166" s="182" t="s">
        <v>117</v>
      </c>
      <c r="L166" s="182" t="s">
        <v>616</v>
      </c>
      <c r="M166" s="183" t="s">
        <v>2725</v>
      </c>
      <c r="N166" s="174"/>
      <c r="O166" s="174"/>
    </row>
    <row r="167" spans="1:29" ht="14">
      <c r="A167" s="189">
        <v>27</v>
      </c>
      <c r="B167" s="193" t="s">
        <v>111</v>
      </c>
      <c r="C167" s="182" t="s">
        <v>990</v>
      </c>
      <c r="D167" s="194" t="s">
        <v>1639</v>
      </c>
      <c r="E167" s="194" t="s">
        <v>1640</v>
      </c>
      <c r="F167" s="216">
        <v>24</v>
      </c>
      <c r="G167" s="179" t="s">
        <v>2721</v>
      </c>
      <c r="H167" s="182" t="s">
        <v>2915</v>
      </c>
      <c r="I167" s="182" t="s">
        <v>636</v>
      </c>
      <c r="J167" s="179" t="s">
        <v>2954</v>
      </c>
      <c r="K167" s="182" t="s">
        <v>117</v>
      </c>
      <c r="L167" s="182" t="s">
        <v>183</v>
      </c>
      <c r="M167" s="181" t="s">
        <v>476</v>
      </c>
      <c r="N167" s="174"/>
      <c r="O167" s="174"/>
    </row>
    <row r="168" spans="1:29" s="224" customFormat="1" ht="17" customHeight="1">
      <c r="A168" s="217"/>
      <c r="B168" s="218"/>
      <c r="C168" s="219"/>
      <c r="D168" s="220"/>
      <c r="E168" s="220"/>
      <c r="F168" s="229">
        <f>AVERAGE(F162:F167)</f>
        <v>39</v>
      </c>
      <c r="G168" s="219"/>
      <c r="H168" s="219"/>
      <c r="I168" s="222"/>
      <c r="J168" s="221"/>
      <c r="K168" s="219"/>
      <c r="L168" s="227" t="s">
        <v>3188</v>
      </c>
      <c r="M168" s="165">
        <f>COUNTA(M162:M167)</f>
        <v>6</v>
      </c>
      <c r="N168" s="223"/>
      <c r="O168" s="223"/>
      <c r="AC168" s="244"/>
    </row>
    <row r="169" spans="1:29" s="224" customFormat="1" ht="14">
      <c r="A169" s="217"/>
      <c r="B169" s="218"/>
      <c r="C169" s="219"/>
      <c r="D169" s="220"/>
      <c r="E169" s="220"/>
      <c r="F169" s="230">
        <f>STDEV(F162:F167)</f>
        <v>9.0111042608550473</v>
      </c>
      <c r="G169" s="219"/>
      <c r="H169" s="219"/>
      <c r="I169" s="222"/>
      <c r="J169" s="221"/>
      <c r="K169" s="219"/>
      <c r="L169" s="227" t="s">
        <v>3089</v>
      </c>
      <c r="M169" s="165">
        <f>COUNTIF(M162:M167, "*Asphyxia*")+COUNTIF(M162:M167, "*Hanging*")</f>
        <v>1</v>
      </c>
      <c r="N169" s="223"/>
      <c r="O169" s="223"/>
      <c r="AC169" s="244"/>
    </row>
    <row r="170" spans="1:29" ht="14">
      <c r="A170" s="189">
        <v>32</v>
      </c>
      <c r="B170" s="193" t="s">
        <v>468</v>
      </c>
      <c r="C170" s="182" t="s">
        <v>2731</v>
      </c>
      <c r="D170" s="194" t="s">
        <v>1678</v>
      </c>
      <c r="E170" s="194" t="s">
        <v>1679</v>
      </c>
      <c r="F170" s="216">
        <v>34</v>
      </c>
      <c r="G170" s="179" t="s">
        <v>1676</v>
      </c>
      <c r="H170" s="182" t="s">
        <v>2730</v>
      </c>
      <c r="I170" s="182" t="s">
        <v>1940</v>
      </c>
      <c r="J170" s="179" t="s">
        <v>2956</v>
      </c>
      <c r="K170" s="182" t="s">
        <v>236</v>
      </c>
      <c r="L170" s="182" t="s">
        <v>616</v>
      </c>
      <c r="M170" s="196" t="s">
        <v>1680</v>
      </c>
      <c r="N170" s="174"/>
      <c r="O170" s="174"/>
    </row>
    <row r="171" spans="1:29" ht="14">
      <c r="A171" s="189">
        <v>26</v>
      </c>
      <c r="B171" s="200" t="s">
        <v>111</v>
      </c>
      <c r="C171" s="179" t="s">
        <v>990</v>
      </c>
      <c r="D171" s="194" t="s">
        <v>1616</v>
      </c>
      <c r="E171" s="194" t="s">
        <v>1618</v>
      </c>
      <c r="F171" s="216">
        <v>47</v>
      </c>
      <c r="G171" s="179" t="s">
        <v>2720</v>
      </c>
      <c r="H171" s="182" t="s">
        <v>2681</v>
      </c>
      <c r="I171" s="182" t="s">
        <v>636</v>
      </c>
      <c r="J171" s="179" t="s">
        <v>2942</v>
      </c>
      <c r="K171" s="179" t="s">
        <v>236</v>
      </c>
      <c r="L171" s="179" t="s">
        <v>551</v>
      </c>
      <c r="M171" s="181" t="s">
        <v>1623</v>
      </c>
      <c r="N171" s="174"/>
      <c r="O171" s="174"/>
    </row>
    <row r="172" spans="1:29" ht="14">
      <c r="A172" s="189">
        <v>25</v>
      </c>
      <c r="B172" s="200" t="s">
        <v>111</v>
      </c>
      <c r="C172" s="179" t="s">
        <v>990</v>
      </c>
      <c r="D172" s="194" t="s">
        <v>1584</v>
      </c>
      <c r="E172" s="194" t="s">
        <v>1586</v>
      </c>
      <c r="F172" s="216">
        <v>44</v>
      </c>
      <c r="G172" s="179" t="s">
        <v>2833</v>
      </c>
      <c r="H172" s="182" t="s">
        <v>2719</v>
      </c>
      <c r="I172" s="182" t="s">
        <v>148</v>
      </c>
      <c r="J172" s="179" t="s">
        <v>2936</v>
      </c>
      <c r="K172" s="179" t="s">
        <v>117</v>
      </c>
      <c r="L172" s="179" t="s">
        <v>118</v>
      </c>
      <c r="M172" s="191" t="s">
        <v>119</v>
      </c>
      <c r="N172" s="174"/>
      <c r="O172" s="174"/>
    </row>
    <row r="173" spans="1:29" ht="14">
      <c r="A173" s="189">
        <v>24</v>
      </c>
      <c r="B173" s="200" t="s">
        <v>111</v>
      </c>
      <c r="C173" s="179" t="s">
        <v>113</v>
      </c>
      <c r="D173" s="194" t="s">
        <v>1530</v>
      </c>
      <c r="E173" s="194" t="s">
        <v>1532</v>
      </c>
      <c r="F173" s="216">
        <v>30</v>
      </c>
      <c r="G173" s="179" t="s">
        <v>2832</v>
      </c>
      <c r="H173" s="179" t="s">
        <v>2717</v>
      </c>
      <c r="I173" s="179" t="s">
        <v>2795</v>
      </c>
      <c r="J173" s="179" t="s">
        <v>2953</v>
      </c>
      <c r="K173" s="179" t="s">
        <v>236</v>
      </c>
      <c r="L173" s="179" t="s">
        <v>1287</v>
      </c>
      <c r="M173" s="181" t="s">
        <v>119</v>
      </c>
      <c r="N173" s="174"/>
      <c r="O173" s="174"/>
    </row>
    <row r="174" spans="1:29" ht="14">
      <c r="A174" s="189">
        <v>23</v>
      </c>
      <c r="B174" s="200" t="s">
        <v>111</v>
      </c>
      <c r="C174" s="179" t="s">
        <v>297</v>
      </c>
      <c r="D174" s="194" t="s">
        <v>1465</v>
      </c>
      <c r="E174" s="194" t="s">
        <v>1467</v>
      </c>
      <c r="F174" s="216">
        <v>31</v>
      </c>
      <c r="G174" s="179" t="s">
        <v>2739</v>
      </c>
      <c r="H174" s="179" t="s">
        <v>2716</v>
      </c>
      <c r="I174" s="179" t="s">
        <v>495</v>
      </c>
      <c r="J174" s="179" t="s">
        <v>2941</v>
      </c>
      <c r="K174" s="179" t="s">
        <v>236</v>
      </c>
      <c r="L174" s="179" t="s">
        <v>118</v>
      </c>
      <c r="M174" s="196" t="s">
        <v>1472</v>
      </c>
      <c r="N174" s="174"/>
      <c r="O174" s="174"/>
    </row>
    <row r="175" spans="1:29" ht="14">
      <c r="A175" s="189">
        <v>22</v>
      </c>
      <c r="B175" s="200" t="s">
        <v>111</v>
      </c>
      <c r="C175" s="179" t="s">
        <v>297</v>
      </c>
      <c r="D175" s="194" t="s">
        <v>1400</v>
      </c>
      <c r="E175" s="194" t="s">
        <v>1402</v>
      </c>
      <c r="F175" s="216">
        <v>37</v>
      </c>
      <c r="G175" s="179" t="s">
        <v>2865</v>
      </c>
      <c r="H175" s="179" t="s">
        <v>2715</v>
      </c>
      <c r="I175" s="179" t="s">
        <v>1436</v>
      </c>
      <c r="J175" s="179" t="s">
        <v>2952</v>
      </c>
      <c r="K175" s="179" t="s">
        <v>117</v>
      </c>
      <c r="L175" s="179" t="s">
        <v>616</v>
      </c>
      <c r="M175" s="181" t="s">
        <v>1407</v>
      </c>
      <c r="N175" s="174"/>
      <c r="O175" s="174"/>
    </row>
    <row r="176" spans="1:29" ht="14">
      <c r="A176" s="189">
        <v>21</v>
      </c>
      <c r="B176" s="200" t="s">
        <v>468</v>
      </c>
      <c r="C176" s="179" t="s">
        <v>1336</v>
      </c>
      <c r="D176" s="194" t="s">
        <v>1335</v>
      </c>
      <c r="E176" s="194" t="s">
        <v>1337</v>
      </c>
      <c r="F176" s="216">
        <v>62</v>
      </c>
      <c r="G176" s="179" t="s">
        <v>2711</v>
      </c>
      <c r="H176" s="179" t="s">
        <v>2712</v>
      </c>
      <c r="I176" s="190" t="s">
        <v>636</v>
      </c>
      <c r="J176" s="179" t="s">
        <v>2951</v>
      </c>
      <c r="K176" s="179" t="s">
        <v>236</v>
      </c>
      <c r="L176" s="179" t="s">
        <v>551</v>
      </c>
      <c r="M176" s="183" t="s">
        <v>2714</v>
      </c>
      <c r="N176" s="174"/>
      <c r="O176" s="174"/>
    </row>
    <row r="177" spans="1:29" ht="14">
      <c r="A177" s="189">
        <v>20</v>
      </c>
      <c r="B177" s="200" t="s">
        <v>111</v>
      </c>
      <c r="C177" s="179" t="s">
        <v>297</v>
      </c>
      <c r="D177" s="194" t="s">
        <v>1281</v>
      </c>
      <c r="E177" s="194" t="s">
        <v>1283</v>
      </c>
      <c r="F177" s="216">
        <v>39</v>
      </c>
      <c r="G177" s="179" t="s">
        <v>2709</v>
      </c>
      <c r="H177" s="179" t="s">
        <v>2710</v>
      </c>
      <c r="I177" s="179" t="s">
        <v>495</v>
      </c>
      <c r="J177" s="179" t="s">
        <v>2950</v>
      </c>
      <c r="K177" s="179" t="s">
        <v>236</v>
      </c>
      <c r="L177" s="179" t="s">
        <v>1287</v>
      </c>
      <c r="M177" s="181" t="s">
        <v>119</v>
      </c>
      <c r="N177" s="174"/>
      <c r="O177" s="174"/>
    </row>
    <row r="178" spans="1:29" s="224" customFormat="1" ht="17" customHeight="1">
      <c r="A178" s="217"/>
      <c r="B178" s="218"/>
      <c r="C178" s="219"/>
      <c r="D178" s="220"/>
      <c r="E178" s="220"/>
      <c r="F178" s="229">
        <f>AVERAGE(F170:F177)</f>
        <v>40.5</v>
      </c>
      <c r="G178" s="219"/>
      <c r="H178" s="219"/>
      <c r="I178" s="222"/>
      <c r="J178" s="221"/>
      <c r="K178" s="219"/>
      <c r="L178" s="227" t="s">
        <v>3188</v>
      </c>
      <c r="M178" s="165">
        <f>COUNTA(M170:M177)</f>
        <v>8</v>
      </c>
      <c r="N178" s="223"/>
      <c r="O178" s="223"/>
      <c r="AC178" s="244"/>
    </row>
    <row r="179" spans="1:29" s="224" customFormat="1" ht="14">
      <c r="A179" s="217"/>
      <c r="B179" s="218"/>
      <c r="C179" s="219"/>
      <c r="D179" s="220"/>
      <c r="E179" s="220"/>
      <c r="F179" s="230">
        <f>STDEV(F170:F177)</f>
        <v>10.515294982615968</v>
      </c>
      <c r="G179" s="219"/>
      <c r="H179" s="219"/>
      <c r="I179" s="222"/>
      <c r="J179" s="221"/>
      <c r="K179" s="219"/>
      <c r="L179" s="227" t="s">
        <v>3089</v>
      </c>
      <c r="M179" s="165">
        <f>COUNTIF(M170:M177, "*Asphyxia*")+COUNTIF(M170:M177, "*Hanging*")</f>
        <v>2</v>
      </c>
      <c r="N179" s="223"/>
      <c r="O179" s="223"/>
      <c r="AC179" s="244"/>
    </row>
    <row r="180" spans="1:29" ht="14">
      <c r="A180" s="189">
        <v>19</v>
      </c>
      <c r="B180" s="179" t="s">
        <v>111</v>
      </c>
      <c r="C180" s="179" t="s">
        <v>470</v>
      </c>
      <c r="D180" s="194" t="s">
        <v>1238</v>
      </c>
      <c r="E180" s="194" t="s">
        <v>1240</v>
      </c>
      <c r="F180" s="216">
        <v>54</v>
      </c>
      <c r="G180" s="179" t="s">
        <v>2864</v>
      </c>
      <c r="H180" s="182" t="s">
        <v>2849</v>
      </c>
      <c r="I180" s="182" t="s">
        <v>148</v>
      </c>
      <c r="J180" s="179" t="s">
        <v>2936</v>
      </c>
      <c r="K180" s="179" t="s">
        <v>117</v>
      </c>
      <c r="L180" s="179" t="s">
        <v>118</v>
      </c>
      <c r="M180" s="191" t="s">
        <v>542</v>
      </c>
      <c r="N180" s="174"/>
      <c r="O180" s="174"/>
    </row>
    <row r="181" spans="1:29" ht="14">
      <c r="A181" s="189">
        <v>18</v>
      </c>
      <c r="B181" s="179" t="s">
        <v>111</v>
      </c>
      <c r="C181" s="179" t="s">
        <v>113</v>
      </c>
      <c r="D181" s="194" t="s">
        <v>935</v>
      </c>
      <c r="E181" s="194" t="s">
        <v>1208</v>
      </c>
      <c r="F181" s="216">
        <v>46</v>
      </c>
      <c r="G181" s="179" t="s">
        <v>2763</v>
      </c>
      <c r="H181" s="182" t="s">
        <v>2708</v>
      </c>
      <c r="I181" s="182" t="s">
        <v>440</v>
      </c>
      <c r="J181" s="179" t="s">
        <v>2940</v>
      </c>
      <c r="K181" s="179" t="s">
        <v>236</v>
      </c>
      <c r="L181" s="179" t="s">
        <v>118</v>
      </c>
      <c r="M181" s="191" t="s">
        <v>542</v>
      </c>
      <c r="N181" s="174"/>
      <c r="O181" s="174"/>
    </row>
    <row r="182" spans="1:29" ht="14">
      <c r="A182" s="189">
        <v>17</v>
      </c>
      <c r="B182" s="179" t="s">
        <v>111</v>
      </c>
      <c r="C182" s="179" t="s">
        <v>1142</v>
      </c>
      <c r="D182" s="194" t="s">
        <v>1141</v>
      </c>
      <c r="E182" s="194" t="s">
        <v>1143</v>
      </c>
      <c r="F182" s="216">
        <v>65</v>
      </c>
      <c r="G182" s="179" t="s">
        <v>2705</v>
      </c>
      <c r="H182" s="182" t="s">
        <v>2706</v>
      </c>
      <c r="I182" s="182" t="s">
        <v>440</v>
      </c>
      <c r="J182" s="179" t="s">
        <v>2940</v>
      </c>
      <c r="K182" s="179" t="s">
        <v>236</v>
      </c>
      <c r="L182" s="179" t="s">
        <v>118</v>
      </c>
      <c r="M182" s="181" t="s">
        <v>2707</v>
      </c>
      <c r="N182" s="174"/>
      <c r="O182" s="174"/>
    </row>
    <row r="183" spans="1:29" ht="14">
      <c r="A183" s="189">
        <v>16</v>
      </c>
      <c r="B183" s="200" t="s">
        <v>111</v>
      </c>
      <c r="C183" s="179" t="s">
        <v>297</v>
      </c>
      <c r="D183" s="194" t="s">
        <v>1054</v>
      </c>
      <c r="E183" s="194" t="s">
        <v>1056</v>
      </c>
      <c r="F183" s="216">
        <v>50</v>
      </c>
      <c r="G183" s="179" t="s">
        <v>2701</v>
      </c>
      <c r="H183" s="182" t="s">
        <v>2702</v>
      </c>
      <c r="I183" s="186" t="s">
        <v>636</v>
      </c>
      <c r="J183" s="179" t="s">
        <v>2949</v>
      </c>
      <c r="K183" s="179" t="s">
        <v>117</v>
      </c>
      <c r="L183" s="179" t="s">
        <v>118</v>
      </c>
      <c r="M183" s="183" t="s">
        <v>2704</v>
      </c>
      <c r="N183" s="174"/>
      <c r="O183" s="174"/>
    </row>
    <row r="184" spans="1:29" ht="14">
      <c r="A184" s="189">
        <v>15</v>
      </c>
      <c r="B184" s="200" t="s">
        <v>111</v>
      </c>
      <c r="C184" s="179" t="s">
        <v>990</v>
      </c>
      <c r="D184" s="194" t="s">
        <v>989</v>
      </c>
      <c r="E184" s="194" t="s">
        <v>991</v>
      </c>
      <c r="F184" s="216">
        <v>23</v>
      </c>
      <c r="G184" s="179" t="s">
        <v>2696</v>
      </c>
      <c r="H184" s="179" t="s">
        <v>2697</v>
      </c>
      <c r="I184" s="179" t="s">
        <v>1980</v>
      </c>
      <c r="J184" s="179" t="s">
        <v>2948</v>
      </c>
      <c r="K184" s="179" t="s">
        <v>117</v>
      </c>
      <c r="L184" s="179" t="s">
        <v>995</v>
      </c>
      <c r="M184" s="181" t="s">
        <v>2700</v>
      </c>
      <c r="N184" s="174"/>
      <c r="O184" s="174"/>
    </row>
    <row r="185" spans="1:29" ht="14">
      <c r="A185" s="189">
        <v>14</v>
      </c>
      <c r="B185" s="200" t="s">
        <v>111</v>
      </c>
      <c r="C185" s="179" t="s">
        <v>936</v>
      </c>
      <c r="D185" s="194" t="s">
        <v>935</v>
      </c>
      <c r="E185" s="194" t="s">
        <v>937</v>
      </c>
      <c r="F185" s="216">
        <v>46</v>
      </c>
      <c r="G185" s="179" t="s">
        <v>2694</v>
      </c>
      <c r="H185" s="182" t="s">
        <v>2693</v>
      </c>
      <c r="I185" s="186" t="s">
        <v>148</v>
      </c>
      <c r="J185" s="179" t="s">
        <v>2947</v>
      </c>
      <c r="K185" s="179" t="s">
        <v>236</v>
      </c>
      <c r="L185" s="179" t="s">
        <v>941</v>
      </c>
      <c r="M185" s="183" t="s">
        <v>2698</v>
      </c>
      <c r="N185" s="174"/>
      <c r="O185" s="174"/>
    </row>
    <row r="186" spans="1:29" ht="14">
      <c r="A186" s="189">
        <v>13</v>
      </c>
      <c r="B186" s="200" t="s">
        <v>111</v>
      </c>
      <c r="C186" s="179" t="s">
        <v>470</v>
      </c>
      <c r="D186" s="194" t="s">
        <v>870</v>
      </c>
      <c r="E186" s="194" t="s">
        <v>872</v>
      </c>
      <c r="F186" s="216">
        <v>36</v>
      </c>
      <c r="G186" s="179" t="s">
        <v>863</v>
      </c>
      <c r="H186" s="182" t="s">
        <v>2796</v>
      </c>
      <c r="I186" s="182" t="s">
        <v>440</v>
      </c>
      <c r="J186" s="179" t="s">
        <v>2940</v>
      </c>
      <c r="K186" s="179" t="s">
        <v>236</v>
      </c>
      <c r="L186" s="179" t="s">
        <v>118</v>
      </c>
      <c r="M186" s="181" t="s">
        <v>2692</v>
      </c>
      <c r="N186" s="174"/>
      <c r="O186" s="174"/>
    </row>
    <row r="187" spans="1:29" ht="14">
      <c r="A187" s="189">
        <v>12</v>
      </c>
      <c r="B187" s="200" t="s">
        <v>111</v>
      </c>
      <c r="C187" s="179" t="s">
        <v>113</v>
      </c>
      <c r="D187" s="194" t="s">
        <v>794</v>
      </c>
      <c r="E187" s="194" t="s">
        <v>796</v>
      </c>
      <c r="F187" s="216">
        <v>54</v>
      </c>
      <c r="G187" s="179" t="s">
        <v>2863</v>
      </c>
      <c r="H187" s="179" t="s">
        <v>2919</v>
      </c>
      <c r="I187" s="179" t="s">
        <v>819</v>
      </c>
      <c r="J187" s="179" t="s">
        <v>2946</v>
      </c>
      <c r="K187" s="179" t="s">
        <v>117</v>
      </c>
      <c r="L187" s="179" t="s">
        <v>616</v>
      </c>
      <c r="M187" s="185" t="s">
        <v>3013</v>
      </c>
      <c r="N187" s="174"/>
      <c r="O187" s="174"/>
    </row>
    <row r="188" spans="1:29" ht="14">
      <c r="A188" s="189">
        <v>11</v>
      </c>
      <c r="B188" s="200" t="s">
        <v>111</v>
      </c>
      <c r="C188" s="179" t="s">
        <v>2689</v>
      </c>
      <c r="D188" s="194" t="s">
        <v>729</v>
      </c>
      <c r="E188" s="194" t="s">
        <v>731</v>
      </c>
      <c r="F188" s="216">
        <v>60</v>
      </c>
      <c r="G188" s="179" t="s">
        <v>2815</v>
      </c>
      <c r="H188" s="179" t="s">
        <v>2690</v>
      </c>
      <c r="I188" s="190" t="s">
        <v>2691</v>
      </c>
      <c r="J188" s="179" t="s">
        <v>2945</v>
      </c>
      <c r="K188" s="179" t="s">
        <v>117</v>
      </c>
      <c r="L188" s="179" t="s">
        <v>616</v>
      </c>
      <c r="M188" s="181" t="s">
        <v>119</v>
      </c>
      <c r="N188" s="174"/>
      <c r="O188" s="174"/>
    </row>
    <row r="189" spans="1:29" ht="14">
      <c r="A189" s="189">
        <v>10</v>
      </c>
      <c r="B189" s="200" t="s">
        <v>111</v>
      </c>
      <c r="C189" s="179" t="s">
        <v>470</v>
      </c>
      <c r="D189" s="194" t="s">
        <v>664</v>
      </c>
      <c r="E189" s="194" t="s">
        <v>666</v>
      </c>
      <c r="F189" s="216">
        <v>24</v>
      </c>
      <c r="G189" s="179" t="s">
        <v>657</v>
      </c>
      <c r="H189" s="182" t="s">
        <v>2686</v>
      </c>
      <c r="I189" s="182" t="s">
        <v>2687</v>
      </c>
      <c r="J189" s="179" t="s">
        <v>2944</v>
      </c>
      <c r="K189" s="179" t="s">
        <v>117</v>
      </c>
      <c r="L189" s="179" t="s">
        <v>616</v>
      </c>
      <c r="M189" s="183" t="s">
        <v>2688</v>
      </c>
      <c r="N189" s="174"/>
      <c r="O189" s="174"/>
    </row>
    <row r="190" spans="1:29" s="224" customFormat="1" ht="17" customHeight="1">
      <c r="A190" s="217"/>
      <c r="B190" s="218"/>
      <c r="C190" s="219"/>
      <c r="D190" s="220"/>
      <c r="E190" s="220"/>
      <c r="F190" s="229">
        <f>AVERAGE(F180:F189)</f>
        <v>45.8</v>
      </c>
      <c r="G190" s="219"/>
      <c r="H190" s="219"/>
      <c r="I190" s="222"/>
      <c r="J190" s="221"/>
      <c r="K190" s="219"/>
      <c r="L190" s="227" t="s">
        <v>3188</v>
      </c>
      <c r="M190" s="165">
        <f>COUNTA(M180:M189)</f>
        <v>10</v>
      </c>
      <c r="N190" s="223"/>
      <c r="O190" s="223"/>
      <c r="AC190" s="244"/>
    </row>
    <row r="191" spans="1:29" s="224" customFormat="1" ht="14">
      <c r="A191" s="217"/>
      <c r="B191" s="218"/>
      <c r="C191" s="219"/>
      <c r="D191" s="220"/>
      <c r="E191" s="220"/>
      <c r="F191" s="230">
        <f>STDEV(F180:F189)</f>
        <v>14.19546093337976</v>
      </c>
      <c r="G191" s="219"/>
      <c r="H191" s="219"/>
      <c r="I191" s="222"/>
      <c r="J191" s="221"/>
      <c r="K191" s="219"/>
      <c r="L191" s="227" t="s">
        <v>3089</v>
      </c>
      <c r="M191" s="165">
        <f>COUNTIF(M180:M189, "*Asphyxia*")+COUNTIF(M180:M189, "*Hanging*")</f>
        <v>0</v>
      </c>
      <c r="N191" s="223"/>
      <c r="O191" s="223"/>
      <c r="AC191" s="244"/>
    </row>
    <row r="192" spans="1:29" ht="14">
      <c r="A192" s="189">
        <v>9</v>
      </c>
      <c r="B192" s="200" t="s">
        <v>468</v>
      </c>
      <c r="C192" s="179" t="s">
        <v>2683</v>
      </c>
      <c r="D192" s="194" t="s">
        <v>610</v>
      </c>
      <c r="E192" s="194" t="s">
        <v>612</v>
      </c>
      <c r="F192" s="216">
        <v>54</v>
      </c>
      <c r="G192" s="179" t="s">
        <v>603</v>
      </c>
      <c r="H192" s="182" t="s">
        <v>2684</v>
      </c>
      <c r="I192" s="182" t="s">
        <v>636</v>
      </c>
      <c r="J192" s="179" t="s">
        <v>2943</v>
      </c>
      <c r="K192" s="179" t="s">
        <v>117</v>
      </c>
      <c r="L192" s="179" t="s">
        <v>616</v>
      </c>
      <c r="M192" s="183" t="s">
        <v>2685</v>
      </c>
      <c r="N192" s="174"/>
      <c r="O192" s="174"/>
    </row>
    <row r="193" spans="1:29" ht="14">
      <c r="A193" s="189">
        <v>8</v>
      </c>
      <c r="B193" s="200" t="s">
        <v>111</v>
      </c>
      <c r="C193" s="179" t="s">
        <v>546</v>
      </c>
      <c r="D193" s="194" t="s">
        <v>545</v>
      </c>
      <c r="E193" s="194" t="s">
        <v>547</v>
      </c>
      <c r="F193" s="216">
        <v>49</v>
      </c>
      <c r="G193" s="179" t="s">
        <v>538</v>
      </c>
      <c r="H193" s="182" t="s">
        <v>2681</v>
      </c>
      <c r="I193" s="182" t="s">
        <v>636</v>
      </c>
      <c r="J193" s="179" t="s">
        <v>2942</v>
      </c>
      <c r="K193" s="179" t="s">
        <v>236</v>
      </c>
      <c r="L193" s="179" t="s">
        <v>551</v>
      </c>
      <c r="M193" s="181" t="s">
        <v>2682</v>
      </c>
      <c r="N193" s="174"/>
      <c r="O193" s="174"/>
    </row>
    <row r="194" spans="1:29" ht="14">
      <c r="A194" s="189">
        <v>7</v>
      </c>
      <c r="B194" s="200" t="s">
        <v>468</v>
      </c>
      <c r="C194" s="179" t="s">
        <v>470</v>
      </c>
      <c r="D194" s="194" t="s">
        <v>469</v>
      </c>
      <c r="E194" s="194" t="s">
        <v>471</v>
      </c>
      <c r="F194" s="216">
        <v>36</v>
      </c>
      <c r="G194" s="179" t="s">
        <v>2831</v>
      </c>
      <c r="H194" s="179" t="s">
        <v>2059</v>
      </c>
      <c r="I194" s="190" t="s">
        <v>495</v>
      </c>
      <c r="J194" s="179" t="s">
        <v>2941</v>
      </c>
      <c r="K194" s="179" t="s">
        <v>236</v>
      </c>
      <c r="L194" s="179" t="s">
        <v>118</v>
      </c>
      <c r="M194" s="181" t="s">
        <v>476</v>
      </c>
      <c r="N194" s="174"/>
      <c r="O194" s="174"/>
    </row>
    <row r="195" spans="1:29" ht="14">
      <c r="A195" s="189">
        <v>6</v>
      </c>
      <c r="B195" s="200" t="s">
        <v>111</v>
      </c>
      <c r="C195" s="179" t="s">
        <v>427</v>
      </c>
      <c r="D195" s="194" t="s">
        <v>426</v>
      </c>
      <c r="E195" s="194" t="s">
        <v>428</v>
      </c>
      <c r="F195" s="216">
        <v>47</v>
      </c>
      <c r="G195" s="182" t="s">
        <v>2679</v>
      </c>
      <c r="H195" s="182" t="s">
        <v>2678</v>
      </c>
      <c r="I195" s="186" t="s">
        <v>440</v>
      </c>
      <c r="J195" s="179" t="s">
        <v>2940</v>
      </c>
      <c r="K195" s="179" t="s">
        <v>236</v>
      </c>
      <c r="L195" s="179" t="s">
        <v>118</v>
      </c>
      <c r="M195" s="181" t="s">
        <v>119</v>
      </c>
      <c r="N195" s="174"/>
      <c r="O195" s="174"/>
    </row>
    <row r="196" spans="1:29" ht="14">
      <c r="A196" s="189">
        <v>5</v>
      </c>
      <c r="B196" s="200" t="s">
        <v>111</v>
      </c>
      <c r="C196" s="179" t="s">
        <v>373</v>
      </c>
      <c r="D196" s="194" t="s">
        <v>372</v>
      </c>
      <c r="E196" s="194" t="s">
        <v>374</v>
      </c>
      <c r="F196" s="216">
        <v>32</v>
      </c>
      <c r="G196" s="179" t="s">
        <v>2860</v>
      </c>
      <c r="H196" s="179" t="s">
        <v>2916</v>
      </c>
      <c r="I196" s="179" t="s">
        <v>148</v>
      </c>
      <c r="J196" s="179" t="s">
        <v>2936</v>
      </c>
      <c r="K196" s="179" t="s">
        <v>117</v>
      </c>
      <c r="L196" s="179" t="s">
        <v>118</v>
      </c>
      <c r="M196" s="201" t="s">
        <v>2677</v>
      </c>
      <c r="N196" s="174"/>
      <c r="O196" s="174"/>
    </row>
    <row r="197" spans="1:29" ht="14">
      <c r="A197" s="189">
        <v>4</v>
      </c>
      <c r="B197" s="200" t="s">
        <v>111</v>
      </c>
      <c r="C197" s="179" t="s">
        <v>297</v>
      </c>
      <c r="D197" s="194" t="s">
        <v>296</v>
      </c>
      <c r="E197" s="194" t="s">
        <v>298</v>
      </c>
      <c r="F197" s="216">
        <v>55</v>
      </c>
      <c r="G197" s="179" t="s">
        <v>2860</v>
      </c>
      <c r="H197" s="179" t="s">
        <v>2916</v>
      </c>
      <c r="I197" s="179" t="s">
        <v>148</v>
      </c>
      <c r="J197" s="179" t="s">
        <v>2936</v>
      </c>
      <c r="K197" s="179" t="s">
        <v>117</v>
      </c>
      <c r="L197" s="179" t="s">
        <v>118</v>
      </c>
      <c r="M197" s="181" t="s">
        <v>2676</v>
      </c>
      <c r="N197" s="174"/>
      <c r="O197" s="174"/>
    </row>
    <row r="198" spans="1:29" ht="14">
      <c r="A198" s="189">
        <v>3</v>
      </c>
      <c r="B198" s="200" t="s">
        <v>111</v>
      </c>
      <c r="C198" s="179" t="s">
        <v>232</v>
      </c>
      <c r="D198" s="194" t="s">
        <v>231</v>
      </c>
      <c r="E198" s="194" t="s">
        <v>233</v>
      </c>
      <c r="F198" s="216">
        <v>27</v>
      </c>
      <c r="G198" s="179" t="s">
        <v>2862</v>
      </c>
      <c r="H198" s="179" t="s">
        <v>2918</v>
      </c>
      <c r="I198" s="179" t="s">
        <v>202</v>
      </c>
      <c r="J198" s="179" t="s">
        <v>2939</v>
      </c>
      <c r="K198" s="179" t="s">
        <v>236</v>
      </c>
      <c r="L198" s="179" t="s">
        <v>118</v>
      </c>
      <c r="M198" s="191" t="s">
        <v>119</v>
      </c>
      <c r="N198" s="174"/>
      <c r="O198" s="174"/>
    </row>
    <row r="199" spans="1:29" ht="14">
      <c r="A199" s="189">
        <v>2</v>
      </c>
      <c r="B199" s="200" t="s">
        <v>111</v>
      </c>
      <c r="C199" s="179" t="s">
        <v>178</v>
      </c>
      <c r="D199" s="194" t="s">
        <v>177</v>
      </c>
      <c r="E199" s="194" t="s">
        <v>179</v>
      </c>
      <c r="F199" s="216">
        <v>58</v>
      </c>
      <c r="G199" s="179" t="s">
        <v>2861</v>
      </c>
      <c r="H199" s="179" t="s">
        <v>2917</v>
      </c>
      <c r="I199" s="190" t="s">
        <v>202</v>
      </c>
      <c r="J199" s="179" t="s">
        <v>2938</v>
      </c>
      <c r="K199" s="179" t="s">
        <v>117</v>
      </c>
      <c r="L199" s="179" t="s">
        <v>183</v>
      </c>
      <c r="M199" s="191" t="s">
        <v>119</v>
      </c>
      <c r="N199" s="174"/>
      <c r="O199" s="174"/>
    </row>
    <row r="200" spans="1:29" ht="14">
      <c r="A200" s="189">
        <v>1</v>
      </c>
      <c r="B200" s="200" t="s">
        <v>111</v>
      </c>
      <c r="C200" s="179" t="s">
        <v>113</v>
      </c>
      <c r="D200" s="194" t="s">
        <v>112</v>
      </c>
      <c r="E200" s="194" t="s">
        <v>114</v>
      </c>
      <c r="F200" s="216">
        <v>46</v>
      </c>
      <c r="G200" s="179" t="s">
        <v>2860</v>
      </c>
      <c r="H200" s="179" t="s">
        <v>2916</v>
      </c>
      <c r="I200" s="179" t="s">
        <v>148</v>
      </c>
      <c r="J200" s="179" t="s">
        <v>2936</v>
      </c>
      <c r="K200" s="179" t="s">
        <v>117</v>
      </c>
      <c r="L200" s="179" t="s">
        <v>118</v>
      </c>
      <c r="M200" s="181" t="s">
        <v>119</v>
      </c>
      <c r="N200" s="174"/>
      <c r="O200" s="174"/>
    </row>
    <row r="201" spans="1:29" ht="14">
      <c r="A201" s="174"/>
      <c r="B201" s="200" t="s">
        <v>111</v>
      </c>
      <c r="C201" s="202" t="s">
        <v>990</v>
      </c>
      <c r="D201" s="174"/>
      <c r="E201" s="225">
        <v>42898</v>
      </c>
      <c r="F201" s="174">
        <v>44</v>
      </c>
      <c r="G201" s="202" t="s">
        <v>3062</v>
      </c>
      <c r="H201" s="202" t="s">
        <v>3073</v>
      </c>
      <c r="I201" s="202" t="s">
        <v>819</v>
      </c>
      <c r="J201" s="202" t="s">
        <v>3182</v>
      </c>
      <c r="K201" s="174"/>
      <c r="L201" s="174"/>
      <c r="M201" s="204" t="s">
        <v>3061</v>
      </c>
      <c r="N201" s="174">
        <f>COUNTIF(M2:M200, "*Asphyxia*")+COUNTIF(M2:M200, "*Hanging*")</f>
        <v>22</v>
      </c>
      <c r="O201" s="174" t="s">
        <v>3065</v>
      </c>
    </row>
    <row r="202" spans="1:29" ht="14">
      <c r="A202" s="174"/>
      <c r="B202" s="200" t="s">
        <v>111</v>
      </c>
      <c r="C202" s="202" t="s">
        <v>1923</v>
      </c>
      <c r="D202" s="174"/>
      <c r="E202" s="226">
        <v>42983</v>
      </c>
      <c r="F202" s="174">
        <v>37</v>
      </c>
      <c r="G202" s="202" t="s">
        <v>3063</v>
      </c>
      <c r="H202" s="174" t="s">
        <v>3072</v>
      </c>
      <c r="I202" s="174" t="s">
        <v>1980</v>
      </c>
      <c r="J202" s="174" t="s">
        <v>3183</v>
      </c>
      <c r="K202" s="174"/>
      <c r="L202" s="174"/>
      <c r="M202" s="205" t="s">
        <v>3064</v>
      </c>
      <c r="N202" s="174"/>
      <c r="O202" s="174"/>
    </row>
    <row r="203" spans="1:29" ht="14">
      <c r="A203" s="174"/>
      <c r="B203" s="200" t="s">
        <v>111</v>
      </c>
      <c r="C203" s="202" t="s">
        <v>297</v>
      </c>
      <c r="D203" s="174"/>
      <c r="E203" s="226">
        <v>42996</v>
      </c>
      <c r="F203" s="174">
        <v>51</v>
      </c>
      <c r="G203" s="202" t="s">
        <v>3067</v>
      </c>
      <c r="H203" s="174" t="s">
        <v>2744</v>
      </c>
      <c r="I203" s="174" t="s">
        <v>636</v>
      </c>
      <c r="J203" s="174" t="s">
        <v>3066</v>
      </c>
      <c r="K203" s="174"/>
      <c r="L203" s="174"/>
      <c r="M203" s="204" t="s">
        <v>3068</v>
      </c>
      <c r="N203" s="174"/>
      <c r="O203" s="174"/>
    </row>
    <row r="204" spans="1:29" s="224" customFormat="1" ht="17" customHeight="1">
      <c r="A204" s="217"/>
      <c r="B204" s="218"/>
      <c r="C204" s="219"/>
      <c r="D204" s="220"/>
      <c r="E204" s="220"/>
      <c r="F204" s="229">
        <f>AVERAGE(F192:F203)</f>
        <v>44.666666666666664</v>
      </c>
      <c r="G204" s="219"/>
      <c r="H204" s="219"/>
      <c r="I204" s="222"/>
      <c r="J204" s="221"/>
      <c r="K204" s="219"/>
      <c r="L204" s="227" t="s">
        <v>3188</v>
      </c>
      <c r="M204" s="165">
        <f>COUNTA(M192:M203)</f>
        <v>12</v>
      </c>
      <c r="N204" s="223"/>
      <c r="O204" s="223"/>
      <c r="AC204" s="244"/>
    </row>
    <row r="205" spans="1:29" s="224" customFormat="1" ht="14">
      <c r="A205" s="217"/>
      <c r="B205" s="218"/>
      <c r="C205" s="219"/>
      <c r="D205" s="220"/>
      <c r="E205" s="220"/>
      <c r="F205" s="230">
        <f>STDEV(F192:F203)</f>
        <v>9.7452397081701942</v>
      </c>
      <c r="G205" s="219"/>
      <c r="H205" s="219"/>
      <c r="I205" s="222"/>
      <c r="J205" s="221"/>
      <c r="K205" s="219"/>
      <c r="L205" s="227" t="s">
        <v>3089</v>
      </c>
      <c r="M205" s="165">
        <f>COUNTIF(M192:M203, "*Asphyxia*")+COUNTIF(M192:M203, "*Hanging*")+COUNTIF(M192:M203, "*Strangulation*")</f>
        <v>2</v>
      </c>
      <c r="N205" s="223"/>
      <c r="O205" s="223"/>
      <c r="AC205" s="244"/>
    </row>
    <row r="206" spans="1:29" ht="14">
      <c r="A206" s="174"/>
      <c r="B206" s="200" t="s">
        <v>111</v>
      </c>
      <c r="C206" s="174" t="s">
        <v>3070</v>
      </c>
      <c r="D206" s="174"/>
      <c r="E206" s="226">
        <v>43073</v>
      </c>
      <c r="F206" s="174">
        <v>64</v>
      </c>
      <c r="G206" s="202" t="s">
        <v>3069</v>
      </c>
      <c r="H206" s="174" t="s">
        <v>2797</v>
      </c>
      <c r="I206" s="174" t="s">
        <v>1436</v>
      </c>
      <c r="J206" s="174" t="s">
        <v>3071</v>
      </c>
      <c r="K206" s="174"/>
      <c r="L206" s="174"/>
      <c r="M206" s="204" t="s">
        <v>3068</v>
      </c>
      <c r="N206" s="207" t="s">
        <v>3086</v>
      </c>
      <c r="O206" s="174"/>
    </row>
    <row r="207" spans="1:29" ht="14">
      <c r="A207" s="174"/>
      <c r="B207" s="200" t="s">
        <v>111</v>
      </c>
      <c r="C207" s="202" t="s">
        <v>1923</v>
      </c>
      <c r="D207" s="174"/>
      <c r="E207" s="226">
        <v>43131</v>
      </c>
      <c r="F207" s="174">
        <v>33</v>
      </c>
      <c r="G207" s="202" t="s">
        <v>3074</v>
      </c>
      <c r="H207" s="174" t="s">
        <v>3075</v>
      </c>
      <c r="I207" s="174" t="s">
        <v>1980</v>
      </c>
      <c r="J207" s="174" t="s">
        <v>3076</v>
      </c>
      <c r="K207" s="174"/>
      <c r="L207" s="174"/>
      <c r="M207" s="204" t="s">
        <v>1776</v>
      </c>
      <c r="N207" s="207"/>
      <c r="O207" s="174"/>
    </row>
    <row r="208" spans="1:29" ht="14">
      <c r="A208" s="174"/>
      <c r="B208" s="200" t="s">
        <v>111</v>
      </c>
      <c r="C208" s="202" t="s">
        <v>1923</v>
      </c>
      <c r="D208" s="174"/>
      <c r="E208" s="226">
        <v>43152</v>
      </c>
      <c r="F208" s="174">
        <v>59</v>
      </c>
      <c r="G208" s="202" t="s">
        <v>2699</v>
      </c>
      <c r="H208" s="174" t="s">
        <v>2697</v>
      </c>
      <c r="I208" s="174" t="s">
        <v>1980</v>
      </c>
      <c r="J208" s="174" t="s">
        <v>3077</v>
      </c>
      <c r="K208" s="174"/>
      <c r="L208" s="174"/>
      <c r="M208" s="204" t="s">
        <v>119</v>
      </c>
      <c r="N208" s="207"/>
      <c r="O208" s="174"/>
    </row>
    <row r="209" spans="1:29" ht="14">
      <c r="A209" s="174"/>
      <c r="B209" s="200" t="s">
        <v>111</v>
      </c>
      <c r="C209" s="208" t="s">
        <v>3078</v>
      </c>
      <c r="D209" s="174"/>
      <c r="E209" s="226">
        <v>43202</v>
      </c>
      <c r="F209" s="174">
        <v>54</v>
      </c>
      <c r="G209" s="202" t="s">
        <v>3079</v>
      </c>
      <c r="H209" s="174" t="s">
        <v>3081</v>
      </c>
      <c r="I209" s="174" t="s">
        <v>636</v>
      </c>
      <c r="J209" s="174" t="s">
        <v>3080</v>
      </c>
      <c r="K209" s="174"/>
      <c r="L209" s="174"/>
      <c r="M209" s="204" t="s">
        <v>2756</v>
      </c>
      <c r="N209" s="207"/>
      <c r="O209" s="174"/>
    </row>
    <row r="210" spans="1:29" ht="14">
      <c r="A210" s="174"/>
      <c r="B210" s="200" t="s">
        <v>111</v>
      </c>
      <c r="C210" s="208" t="s">
        <v>113</v>
      </c>
      <c r="D210" s="174"/>
      <c r="E210" s="226">
        <v>43241</v>
      </c>
      <c r="F210" s="174">
        <v>39</v>
      </c>
      <c r="G210" s="202" t="s">
        <v>3082</v>
      </c>
      <c r="H210" s="174" t="s">
        <v>2736</v>
      </c>
      <c r="I210" s="174" t="s">
        <v>636</v>
      </c>
      <c r="J210" s="174" t="s">
        <v>2718</v>
      </c>
      <c r="K210" s="174"/>
      <c r="L210" s="174"/>
      <c r="M210" s="204" t="s">
        <v>3120</v>
      </c>
      <c r="N210" s="207"/>
      <c r="O210" s="174"/>
    </row>
    <row r="211" spans="1:29" ht="14">
      <c r="A211" s="174"/>
      <c r="B211" s="174" t="s">
        <v>468</v>
      </c>
      <c r="C211" s="208" t="s">
        <v>113</v>
      </c>
      <c r="D211" s="174"/>
      <c r="E211" s="226">
        <v>43245</v>
      </c>
      <c r="F211" s="174">
        <v>33</v>
      </c>
      <c r="G211" s="202" t="s">
        <v>3085</v>
      </c>
      <c r="H211" s="174" t="s">
        <v>2906</v>
      </c>
      <c r="I211" s="174" t="s">
        <v>2266</v>
      </c>
      <c r="J211" s="174" t="s">
        <v>3084</v>
      </c>
      <c r="K211" s="174"/>
      <c r="L211" s="174"/>
      <c r="M211" s="204" t="s">
        <v>3116</v>
      </c>
      <c r="N211" s="207" t="s">
        <v>3087</v>
      </c>
      <c r="O211" s="174"/>
    </row>
    <row r="212" spans="1:29" ht="14">
      <c r="A212" s="174"/>
      <c r="B212" s="174" t="s">
        <v>111</v>
      </c>
      <c r="C212" s="208" t="s">
        <v>1336</v>
      </c>
      <c r="D212" s="174"/>
      <c r="E212" s="226">
        <v>43267</v>
      </c>
      <c r="F212" s="174">
        <v>47</v>
      </c>
      <c r="G212" s="202" t="s">
        <v>2680</v>
      </c>
      <c r="H212" s="174" t="s">
        <v>2059</v>
      </c>
      <c r="I212" s="174" t="s">
        <v>495</v>
      </c>
      <c r="J212" s="174" t="s">
        <v>3095</v>
      </c>
      <c r="K212" s="174"/>
      <c r="L212" s="174"/>
      <c r="M212" s="204" t="s">
        <v>3121</v>
      </c>
      <c r="N212" s="174"/>
      <c r="O212" s="174"/>
    </row>
    <row r="213" spans="1:29" ht="14">
      <c r="A213" s="174"/>
      <c r="B213" s="174" t="s">
        <v>111</v>
      </c>
      <c r="C213" s="202" t="s">
        <v>297</v>
      </c>
      <c r="D213" s="174"/>
      <c r="E213" s="226">
        <v>43293</v>
      </c>
      <c r="F213" s="174">
        <v>40</v>
      </c>
      <c r="G213" s="202" t="s">
        <v>3097</v>
      </c>
      <c r="H213" s="174" t="s">
        <v>3098</v>
      </c>
      <c r="I213" s="174" t="s">
        <v>202</v>
      </c>
      <c r="J213" s="174" t="s">
        <v>3100</v>
      </c>
      <c r="K213" s="174"/>
      <c r="L213" s="174"/>
      <c r="M213" s="205" t="s">
        <v>3099</v>
      </c>
      <c r="N213" s="174"/>
      <c r="O213" s="174"/>
    </row>
    <row r="214" spans="1:29" ht="14">
      <c r="A214" s="174"/>
      <c r="B214" s="174" t="s">
        <v>111</v>
      </c>
      <c r="C214" s="202" t="s">
        <v>297</v>
      </c>
      <c r="D214" s="174"/>
      <c r="E214" s="226">
        <v>43307</v>
      </c>
      <c r="F214" s="174">
        <v>62</v>
      </c>
      <c r="G214" s="202" t="s">
        <v>3101</v>
      </c>
      <c r="H214" s="174" t="s">
        <v>3102</v>
      </c>
      <c r="I214" s="174" t="s">
        <v>148</v>
      </c>
      <c r="J214" s="174" t="s">
        <v>2695</v>
      </c>
      <c r="K214" s="174"/>
      <c r="L214" s="174"/>
      <c r="M214" s="204" t="s">
        <v>3122</v>
      </c>
      <c r="N214" s="174"/>
      <c r="O214" s="174"/>
    </row>
    <row r="215" spans="1:29" s="224" customFormat="1" ht="17" customHeight="1">
      <c r="A215" s="217"/>
      <c r="B215" s="218"/>
      <c r="C215" s="219"/>
      <c r="D215" s="220"/>
      <c r="E215" s="220"/>
      <c r="F215" s="229">
        <f>AVERAGE(F206:F214)</f>
        <v>47.888888888888886</v>
      </c>
      <c r="G215" s="219"/>
      <c r="H215" s="219"/>
      <c r="I215" s="222"/>
      <c r="J215" s="221"/>
      <c r="K215" s="219"/>
      <c r="L215" s="227" t="s">
        <v>3188</v>
      </c>
      <c r="M215" s="165">
        <f>COUNTA(M206:M214)</f>
        <v>9</v>
      </c>
      <c r="N215" s="223"/>
      <c r="O215" s="223"/>
      <c r="AC215" s="244"/>
    </row>
    <row r="216" spans="1:29" s="224" customFormat="1" ht="14">
      <c r="A216" s="217"/>
      <c r="B216" s="218"/>
      <c r="C216" s="219"/>
      <c r="D216" s="220"/>
      <c r="E216" s="220"/>
      <c r="F216" s="230">
        <f>STDEV(F206:F214)</f>
        <v>12.27237186167007</v>
      </c>
      <c r="G216" s="219"/>
      <c r="H216" s="219"/>
      <c r="I216" s="222"/>
      <c r="J216" s="221"/>
      <c r="K216" s="219"/>
      <c r="L216" s="227" t="s">
        <v>3089</v>
      </c>
      <c r="M216" s="165">
        <f>COUNTIF(M206:M214, "*Asphyxia*")+COUNTIF(M206:M214, "*Hanging*")+COUNTIF(M192:M203, "*Strangulation*")</f>
        <v>1</v>
      </c>
      <c r="N216" s="223"/>
      <c r="O216" s="223"/>
      <c r="AC216" s="244"/>
    </row>
    <row r="217" spans="1:29" ht="14">
      <c r="A217" s="174"/>
      <c r="B217" s="174" t="s">
        <v>111</v>
      </c>
      <c r="C217" s="202" t="s">
        <v>1923</v>
      </c>
      <c r="D217" s="174"/>
      <c r="E217" s="226">
        <v>43406</v>
      </c>
      <c r="F217" s="174">
        <v>58</v>
      </c>
      <c r="G217" s="202" t="s">
        <v>3105</v>
      </c>
      <c r="H217" s="174" t="s">
        <v>3103</v>
      </c>
      <c r="I217" s="174" t="s">
        <v>1980</v>
      </c>
      <c r="J217" s="174" t="s">
        <v>3104</v>
      </c>
      <c r="K217" s="174"/>
      <c r="L217" s="174"/>
      <c r="M217" s="204" t="s">
        <v>3123</v>
      </c>
      <c r="N217" s="174"/>
      <c r="O217" s="174"/>
    </row>
    <row r="218" spans="1:29" ht="14">
      <c r="A218" s="174"/>
      <c r="B218" s="174" t="s">
        <v>111</v>
      </c>
      <c r="C218" s="208" t="s">
        <v>936</v>
      </c>
      <c r="D218" s="174"/>
      <c r="E218" s="226">
        <v>43430</v>
      </c>
      <c r="F218" s="174">
        <v>40</v>
      </c>
      <c r="G218" s="202" t="s">
        <v>3107</v>
      </c>
      <c r="H218" s="174" t="s">
        <v>2903</v>
      </c>
      <c r="I218" s="174" t="s">
        <v>2235</v>
      </c>
      <c r="J218" s="174" t="s">
        <v>3106</v>
      </c>
      <c r="K218" s="174"/>
      <c r="L218" s="174"/>
      <c r="M218" s="205" t="s">
        <v>3108</v>
      </c>
      <c r="N218" s="174"/>
      <c r="O218" s="174"/>
    </row>
    <row r="219" spans="1:29" ht="14">
      <c r="A219" s="174"/>
      <c r="B219" s="174" t="s">
        <v>111</v>
      </c>
      <c r="C219" s="208" t="s">
        <v>936</v>
      </c>
      <c r="D219" s="174"/>
      <c r="E219" s="226">
        <v>43437</v>
      </c>
      <c r="F219" s="174">
        <v>56</v>
      </c>
      <c r="G219" s="202" t="s">
        <v>3109</v>
      </c>
      <c r="H219" s="174" t="s">
        <v>3075</v>
      </c>
      <c r="I219" s="174" t="s">
        <v>1980</v>
      </c>
      <c r="J219" s="174" t="s">
        <v>3110</v>
      </c>
      <c r="K219" s="174"/>
      <c r="L219" s="174"/>
      <c r="M219" s="204" t="s">
        <v>1978</v>
      </c>
      <c r="N219" s="174"/>
      <c r="O219" s="174"/>
    </row>
    <row r="220" spans="1:29" ht="14">
      <c r="A220" s="174"/>
      <c r="B220" s="174" t="s">
        <v>111</v>
      </c>
      <c r="C220" s="202" t="s">
        <v>297</v>
      </c>
      <c r="D220" s="174"/>
      <c r="E220" s="226">
        <v>43559</v>
      </c>
      <c r="F220" s="174">
        <v>54</v>
      </c>
      <c r="G220" s="174" t="s">
        <v>3111</v>
      </c>
      <c r="H220" s="174" t="s">
        <v>2710</v>
      </c>
      <c r="I220" s="174" t="s">
        <v>495</v>
      </c>
      <c r="J220" s="174" t="s">
        <v>3111</v>
      </c>
      <c r="K220" s="174"/>
      <c r="L220" s="174"/>
      <c r="M220" s="204" t="s">
        <v>3124</v>
      </c>
      <c r="N220" s="174"/>
      <c r="O220" s="174"/>
    </row>
    <row r="221" spans="1:29" ht="14">
      <c r="A221" s="174"/>
      <c r="B221" s="174" t="s">
        <v>111</v>
      </c>
      <c r="C221" s="208" t="s">
        <v>178</v>
      </c>
      <c r="D221" s="174"/>
      <c r="E221" s="226">
        <v>43591</v>
      </c>
      <c r="F221" s="174">
        <v>21</v>
      </c>
      <c r="G221" s="174" t="s">
        <v>3113</v>
      </c>
      <c r="H221" s="174" t="s">
        <v>3114</v>
      </c>
      <c r="I221" s="174" t="s">
        <v>495</v>
      </c>
      <c r="J221" s="174" t="s">
        <v>3112</v>
      </c>
      <c r="K221" s="174"/>
      <c r="L221" s="174"/>
      <c r="M221" s="205" t="s">
        <v>1680</v>
      </c>
      <c r="N221" s="174"/>
      <c r="O221" s="174"/>
    </row>
    <row r="222" spans="1:29" ht="14">
      <c r="A222" s="174"/>
      <c r="B222" s="174" t="s">
        <v>111</v>
      </c>
      <c r="C222" s="208" t="s">
        <v>113</v>
      </c>
      <c r="D222" s="174"/>
      <c r="E222" s="226">
        <v>43647</v>
      </c>
      <c r="F222" s="174">
        <v>30</v>
      </c>
      <c r="G222" s="174" t="s">
        <v>3119</v>
      </c>
      <c r="H222" s="174" t="s">
        <v>2910</v>
      </c>
      <c r="I222" s="174" t="s">
        <v>636</v>
      </c>
      <c r="J222" s="174" t="s">
        <v>3118</v>
      </c>
      <c r="K222" s="174"/>
      <c r="L222" s="174"/>
      <c r="M222" s="181" t="s">
        <v>3127</v>
      </c>
      <c r="N222" s="174"/>
      <c r="O222" s="174"/>
    </row>
    <row r="223" spans="1:29" ht="15" customHeight="1">
      <c r="A223" s="174"/>
      <c r="B223" s="174" t="s">
        <v>111</v>
      </c>
      <c r="C223" s="202" t="s">
        <v>297</v>
      </c>
      <c r="D223" s="174"/>
      <c r="E223" s="226">
        <v>43670</v>
      </c>
      <c r="F223" s="174">
        <v>44</v>
      </c>
      <c r="G223" s="209" t="s">
        <v>3128</v>
      </c>
      <c r="H223" s="174" t="s">
        <v>2851</v>
      </c>
      <c r="I223" s="174" t="s">
        <v>202</v>
      </c>
      <c r="J223" s="174" t="s">
        <v>3076</v>
      </c>
      <c r="K223" s="174"/>
      <c r="L223" s="174"/>
      <c r="M223" s="181" t="s">
        <v>3129</v>
      </c>
      <c r="N223" s="174"/>
      <c r="O223" s="174"/>
    </row>
    <row r="224" spans="1:29" ht="14">
      <c r="A224" s="174"/>
      <c r="B224" s="174" t="s">
        <v>111</v>
      </c>
      <c r="C224" s="202" t="s">
        <v>297</v>
      </c>
      <c r="D224" s="174"/>
      <c r="E224" s="226">
        <v>43718</v>
      </c>
      <c r="F224" s="174">
        <v>37</v>
      </c>
      <c r="G224" s="174" t="s">
        <v>3130</v>
      </c>
      <c r="H224" s="174" t="s">
        <v>3132</v>
      </c>
      <c r="I224" s="174" t="s">
        <v>1900</v>
      </c>
      <c r="J224" s="174" t="s">
        <v>3133</v>
      </c>
      <c r="K224" s="174"/>
      <c r="L224" s="174"/>
      <c r="M224" s="181" t="s">
        <v>3131</v>
      </c>
      <c r="N224" s="174"/>
      <c r="O224" s="174"/>
    </row>
    <row r="225" spans="1:29" s="224" customFormat="1" ht="17" customHeight="1">
      <c r="A225" s="217"/>
      <c r="B225" s="218"/>
      <c r="C225" s="219"/>
      <c r="D225" s="220"/>
      <c r="E225" s="220"/>
      <c r="F225" s="229">
        <f>AVERAGE(F217:F224)</f>
        <v>42.5</v>
      </c>
      <c r="G225" s="219"/>
      <c r="H225" s="219"/>
      <c r="I225" s="222"/>
      <c r="J225" s="221"/>
      <c r="K225" s="219"/>
      <c r="L225" s="227" t="s">
        <v>3188</v>
      </c>
      <c r="M225" s="165">
        <f>COUNTA(M217:M224)</f>
        <v>8</v>
      </c>
      <c r="N225" s="223"/>
      <c r="O225" s="223"/>
      <c r="AC225" s="244"/>
    </row>
    <row r="226" spans="1:29" s="224" customFormat="1" ht="14">
      <c r="A226" s="217"/>
      <c r="B226" s="218"/>
      <c r="C226" s="219"/>
      <c r="D226" s="220"/>
      <c r="E226" s="220"/>
      <c r="F226" s="230">
        <f>STDEV(F217:F224)</f>
        <v>13.158375931050806</v>
      </c>
      <c r="G226" s="219"/>
      <c r="H226" s="219"/>
      <c r="I226" s="222"/>
      <c r="J226" s="221"/>
      <c r="K226" s="219"/>
      <c r="L226" s="227" t="s">
        <v>3089</v>
      </c>
      <c r="M226" s="165">
        <f>COUNTIF(M217:M224, "*Asphyxia*")+COUNTIF(M217:M224, "*Hanging*")+COUNTIF(M217:M224, "*Strangulation*")</f>
        <v>2</v>
      </c>
      <c r="N226" s="223"/>
      <c r="O226" s="223"/>
      <c r="AC226" s="244"/>
    </row>
    <row r="227" spans="1:29" ht="14">
      <c r="A227" s="174"/>
      <c r="B227" s="174" t="s">
        <v>111</v>
      </c>
      <c r="C227" s="208" t="s">
        <v>2557</v>
      </c>
      <c r="D227" s="174"/>
      <c r="E227" s="226">
        <v>43739</v>
      </c>
      <c r="F227" s="174">
        <v>37</v>
      </c>
      <c r="G227" s="174" t="s">
        <v>3134</v>
      </c>
      <c r="H227" s="174" t="s">
        <v>2729</v>
      </c>
      <c r="I227" s="174" t="s">
        <v>148</v>
      </c>
      <c r="J227" s="174" t="s">
        <v>2695</v>
      </c>
      <c r="K227" s="174"/>
      <c r="L227" s="174"/>
      <c r="M227" s="210" t="s">
        <v>3135</v>
      </c>
      <c r="N227" s="174"/>
      <c r="O227" s="174"/>
    </row>
    <row r="228" spans="1:29" ht="14">
      <c r="A228" s="174"/>
      <c r="B228" s="174" t="s">
        <v>111</v>
      </c>
      <c r="C228" s="208" t="s">
        <v>1923</v>
      </c>
      <c r="D228" s="174"/>
      <c r="E228" s="226">
        <v>43753</v>
      </c>
      <c r="F228" s="174">
        <v>43</v>
      </c>
      <c r="G228" s="174" t="s">
        <v>3136</v>
      </c>
      <c r="H228" s="174" t="s">
        <v>2911</v>
      </c>
      <c r="I228" s="174" t="s">
        <v>440</v>
      </c>
      <c r="J228" s="174" t="s">
        <v>3136</v>
      </c>
      <c r="K228" s="174"/>
      <c r="L228" s="174"/>
      <c r="M228" s="184" t="s">
        <v>1680</v>
      </c>
      <c r="N228" s="174"/>
      <c r="O228" s="174"/>
    </row>
    <row r="229" spans="1:29" ht="14">
      <c r="A229" s="174"/>
      <c r="B229" s="174" t="s">
        <v>111</v>
      </c>
      <c r="C229" s="208" t="s">
        <v>2623</v>
      </c>
      <c r="D229" s="174"/>
      <c r="E229" s="226">
        <v>43820</v>
      </c>
      <c r="F229" s="174">
        <v>56</v>
      </c>
      <c r="G229" s="211" t="s">
        <v>3138</v>
      </c>
      <c r="H229" s="174" t="s">
        <v>3139</v>
      </c>
      <c r="I229" s="174" t="s">
        <v>2274</v>
      </c>
      <c r="J229" s="174" t="s">
        <v>3137</v>
      </c>
      <c r="K229" s="174"/>
      <c r="L229" s="174"/>
      <c r="M229" s="184" t="s">
        <v>1680</v>
      </c>
      <c r="N229" s="174"/>
      <c r="O229" s="174"/>
    </row>
    <row r="230" spans="1:29" ht="14">
      <c r="A230" s="174"/>
      <c r="B230" s="174" t="s">
        <v>111</v>
      </c>
      <c r="C230" s="208" t="s">
        <v>3140</v>
      </c>
      <c r="D230" s="174"/>
      <c r="E230" s="226">
        <v>43828</v>
      </c>
      <c r="F230" s="174">
        <v>40</v>
      </c>
      <c r="G230" s="174" t="s">
        <v>3142</v>
      </c>
      <c r="H230" s="174" t="s">
        <v>3143</v>
      </c>
      <c r="I230" s="174" t="s">
        <v>2691</v>
      </c>
      <c r="J230" s="174" t="s">
        <v>2703</v>
      </c>
      <c r="K230" s="174"/>
      <c r="L230" s="174"/>
      <c r="M230" s="181" t="s">
        <v>3141</v>
      </c>
      <c r="N230" s="174"/>
      <c r="O230" s="174"/>
    </row>
    <row r="231" spans="1:29" ht="14">
      <c r="A231" s="174"/>
      <c r="B231" s="174" t="s">
        <v>111</v>
      </c>
      <c r="C231" s="208" t="s">
        <v>2683</v>
      </c>
      <c r="D231" s="174"/>
      <c r="E231" s="226">
        <v>43855</v>
      </c>
      <c r="F231" s="174">
        <v>39</v>
      </c>
      <c r="G231" s="174" t="s">
        <v>3110</v>
      </c>
      <c r="H231" s="174" t="s">
        <v>3144</v>
      </c>
      <c r="I231" s="174" t="s">
        <v>1980</v>
      </c>
      <c r="J231" s="174" t="s">
        <v>3110</v>
      </c>
      <c r="K231" s="174"/>
      <c r="L231" s="174"/>
      <c r="M231" s="184" t="s">
        <v>1680</v>
      </c>
      <c r="N231" s="174"/>
      <c r="O231" s="174"/>
    </row>
    <row r="232" spans="1:29" ht="14">
      <c r="A232" s="174"/>
      <c r="B232" s="174" t="s">
        <v>111</v>
      </c>
      <c r="C232" s="208" t="s">
        <v>1923</v>
      </c>
      <c r="D232" s="174"/>
      <c r="E232" s="226">
        <v>43857</v>
      </c>
      <c r="F232" s="174">
        <v>63</v>
      </c>
      <c r="G232" s="174" t="s">
        <v>3063</v>
      </c>
      <c r="H232" s="174" t="s">
        <v>3072</v>
      </c>
      <c r="I232" s="174" t="s">
        <v>1980</v>
      </c>
      <c r="J232" s="174" t="s">
        <v>2829</v>
      </c>
      <c r="K232" s="174"/>
      <c r="L232" s="174"/>
      <c r="M232" s="181" t="s">
        <v>3083</v>
      </c>
      <c r="N232" s="174"/>
      <c r="O232" s="174"/>
    </row>
    <row r="233" spans="1:29" ht="14">
      <c r="A233" s="174"/>
      <c r="B233" s="174" t="s">
        <v>111</v>
      </c>
      <c r="C233" s="208" t="s">
        <v>297</v>
      </c>
      <c r="D233" s="174"/>
      <c r="E233" s="226">
        <v>43881</v>
      </c>
      <c r="F233" s="174">
        <v>34</v>
      </c>
      <c r="G233" s="212" t="s">
        <v>3145</v>
      </c>
      <c r="H233" s="174" t="s">
        <v>3146</v>
      </c>
      <c r="I233" s="174" t="s">
        <v>3147</v>
      </c>
      <c r="J233" s="212" t="s">
        <v>3145</v>
      </c>
      <c r="K233" s="174"/>
      <c r="L233" s="174"/>
      <c r="M233" s="184" t="s">
        <v>1680</v>
      </c>
      <c r="N233" s="174"/>
      <c r="O233" s="174"/>
    </row>
    <row r="234" spans="1:29" ht="14">
      <c r="A234" s="174"/>
      <c r="B234" s="174" t="s">
        <v>468</v>
      </c>
      <c r="C234" s="208" t="s">
        <v>470</v>
      </c>
      <c r="D234" s="174"/>
      <c r="E234" s="226">
        <v>43898</v>
      </c>
      <c r="F234" s="174">
        <v>22</v>
      </c>
      <c r="G234" s="212" t="s">
        <v>3148</v>
      </c>
      <c r="H234" s="174" t="s">
        <v>3081</v>
      </c>
      <c r="I234" s="174" t="s">
        <v>636</v>
      </c>
      <c r="J234" s="212" t="s">
        <v>3080</v>
      </c>
      <c r="K234" s="174"/>
      <c r="L234" s="174"/>
      <c r="M234" s="181" t="s">
        <v>3149</v>
      </c>
      <c r="N234" s="174"/>
      <c r="O234" s="174"/>
    </row>
    <row r="235" spans="1:29" ht="14">
      <c r="A235" s="174"/>
      <c r="B235" s="174" t="s">
        <v>111</v>
      </c>
      <c r="C235" s="208" t="s">
        <v>113</v>
      </c>
      <c r="D235" s="174"/>
      <c r="E235" s="226">
        <v>43908</v>
      </c>
      <c r="F235" s="174">
        <v>27</v>
      </c>
      <c r="G235" s="212" t="s">
        <v>3150</v>
      </c>
      <c r="H235" s="174" t="s">
        <v>3152</v>
      </c>
      <c r="I235" s="174" t="s">
        <v>636</v>
      </c>
      <c r="J235" s="212" t="s">
        <v>3150</v>
      </c>
      <c r="K235" s="174"/>
      <c r="L235" s="174"/>
      <c r="M235" s="184" t="s">
        <v>1680</v>
      </c>
      <c r="N235" s="207" t="s">
        <v>3151</v>
      </c>
      <c r="O235" s="174"/>
    </row>
    <row r="236" spans="1:29" ht="14">
      <c r="A236" s="174"/>
      <c r="B236" s="174" t="s">
        <v>111</v>
      </c>
      <c r="C236" s="208" t="s">
        <v>297</v>
      </c>
      <c r="D236" s="174"/>
      <c r="E236" s="226">
        <v>43911</v>
      </c>
      <c r="F236" s="174">
        <v>42</v>
      </c>
      <c r="G236" s="212" t="s">
        <v>2866</v>
      </c>
      <c r="H236" s="174" t="s">
        <v>2736</v>
      </c>
      <c r="I236" s="174" t="s">
        <v>636</v>
      </c>
      <c r="J236" s="212" t="s">
        <v>2718</v>
      </c>
      <c r="K236" s="174"/>
      <c r="L236" s="174"/>
      <c r="M236" s="181" t="s">
        <v>3153</v>
      </c>
      <c r="N236" s="213" t="s">
        <v>3154</v>
      </c>
      <c r="O236" s="174"/>
    </row>
    <row r="237" spans="1:29" ht="14">
      <c r="A237" s="174"/>
      <c r="B237" s="174" t="s">
        <v>111</v>
      </c>
      <c r="C237" s="208" t="s">
        <v>990</v>
      </c>
      <c r="D237" s="174"/>
      <c r="E237" s="226">
        <v>43957</v>
      </c>
      <c r="F237" s="174">
        <v>57</v>
      </c>
      <c r="G237" s="212" t="s">
        <v>3156</v>
      </c>
      <c r="H237" s="174" t="s">
        <v>3157</v>
      </c>
      <c r="I237" s="174" t="s">
        <v>148</v>
      </c>
      <c r="J237" s="212" t="s">
        <v>2695</v>
      </c>
      <c r="K237" s="174"/>
      <c r="L237" s="174"/>
      <c r="M237" s="214" t="s">
        <v>3155</v>
      </c>
      <c r="N237" s="174"/>
      <c r="O237" s="174"/>
    </row>
    <row r="238" spans="1:29" ht="14">
      <c r="A238" s="174"/>
      <c r="B238" s="174" t="s">
        <v>111</v>
      </c>
      <c r="C238" s="208" t="s">
        <v>3162</v>
      </c>
      <c r="D238" s="174"/>
      <c r="E238" s="225">
        <v>43968</v>
      </c>
      <c r="F238" s="174">
        <v>74</v>
      </c>
      <c r="G238" s="212" t="s">
        <v>3163</v>
      </c>
      <c r="H238" s="174" t="s">
        <v>2905</v>
      </c>
      <c r="I238" s="174" t="s">
        <v>148</v>
      </c>
      <c r="J238" s="212" t="s">
        <v>3163</v>
      </c>
      <c r="K238" s="174"/>
      <c r="L238" s="174"/>
      <c r="M238" s="184" t="s">
        <v>1680</v>
      </c>
      <c r="N238" s="207" t="s">
        <v>3164</v>
      </c>
      <c r="O238" s="174"/>
    </row>
    <row r="239" spans="1:29" ht="14">
      <c r="A239" s="174"/>
      <c r="B239" s="174" t="s">
        <v>111</v>
      </c>
      <c r="C239" s="208" t="s">
        <v>470</v>
      </c>
      <c r="D239" s="174"/>
      <c r="E239" s="226">
        <v>43975</v>
      </c>
      <c r="F239" s="174">
        <v>34</v>
      </c>
      <c r="G239" s="212" t="s">
        <v>3160</v>
      </c>
      <c r="H239" s="174" t="s">
        <v>2851</v>
      </c>
      <c r="I239" s="174" t="s">
        <v>202</v>
      </c>
      <c r="J239" s="269" t="s">
        <v>3159</v>
      </c>
      <c r="K239" s="174"/>
      <c r="L239" s="174"/>
      <c r="M239" s="214" t="s">
        <v>3155</v>
      </c>
      <c r="N239" s="207"/>
      <c r="O239" s="174"/>
    </row>
    <row r="240" spans="1:29" ht="14">
      <c r="A240" s="174"/>
      <c r="B240" s="174" t="s">
        <v>111</v>
      </c>
      <c r="C240" s="208" t="s">
        <v>297</v>
      </c>
      <c r="D240" s="174"/>
      <c r="E240" s="226">
        <v>44024</v>
      </c>
      <c r="F240" s="174">
        <v>51</v>
      </c>
      <c r="G240" s="212" t="s">
        <v>3165</v>
      </c>
      <c r="H240" s="174" t="s">
        <v>3166</v>
      </c>
      <c r="I240" s="174" t="s">
        <v>1980</v>
      </c>
      <c r="J240" s="212" t="s">
        <v>3167</v>
      </c>
      <c r="K240" s="174"/>
      <c r="L240" s="174"/>
      <c r="M240" s="214" t="s">
        <v>3155</v>
      </c>
      <c r="N240" s="207" t="s">
        <v>3168</v>
      </c>
      <c r="O240" s="174"/>
    </row>
    <row r="241" spans="1:29" ht="14">
      <c r="A241" s="174"/>
      <c r="B241" s="174" t="s">
        <v>111</v>
      </c>
      <c r="C241" s="208" t="s">
        <v>470</v>
      </c>
      <c r="D241" s="174"/>
      <c r="E241" s="226">
        <v>44027</v>
      </c>
      <c r="F241" s="174">
        <v>46</v>
      </c>
      <c r="G241" s="212" t="s">
        <v>3170</v>
      </c>
      <c r="H241" s="174" t="s">
        <v>2911</v>
      </c>
      <c r="I241" s="174" t="s">
        <v>440</v>
      </c>
      <c r="J241" s="212" t="s">
        <v>3169</v>
      </c>
      <c r="K241" s="174"/>
      <c r="L241" s="174"/>
      <c r="M241" s="181" t="s">
        <v>3171</v>
      </c>
      <c r="N241" s="174"/>
      <c r="O241" s="174"/>
    </row>
    <row r="242" spans="1:29" ht="14">
      <c r="A242" s="174"/>
      <c r="B242" s="174" t="s">
        <v>111</v>
      </c>
      <c r="C242" s="208" t="s">
        <v>1664</v>
      </c>
      <c r="D242" s="174"/>
      <c r="E242" s="226">
        <v>44048</v>
      </c>
      <c r="F242" s="174">
        <v>72</v>
      </c>
      <c r="G242" s="212" t="s">
        <v>3172</v>
      </c>
      <c r="H242" s="174" t="s">
        <v>3173</v>
      </c>
      <c r="I242" s="174" t="s">
        <v>2754</v>
      </c>
      <c r="J242" s="212" t="s">
        <v>3174</v>
      </c>
      <c r="K242" s="174"/>
      <c r="L242" s="174"/>
      <c r="M242" s="214" t="s">
        <v>3155</v>
      </c>
      <c r="N242" s="174"/>
      <c r="O242" s="174"/>
    </row>
    <row r="243" spans="1:29" ht="14">
      <c r="A243" s="174"/>
      <c r="B243" s="174" t="s">
        <v>111</v>
      </c>
      <c r="C243" s="208" t="s">
        <v>3175</v>
      </c>
      <c r="D243" s="174"/>
      <c r="E243" s="226">
        <v>44048</v>
      </c>
      <c r="F243" s="174">
        <v>51</v>
      </c>
      <c r="G243" s="212" t="s">
        <v>2699</v>
      </c>
      <c r="H243" s="174" t="s">
        <v>3177</v>
      </c>
      <c r="I243" s="174" t="s">
        <v>1980</v>
      </c>
      <c r="J243" s="212" t="s">
        <v>2830</v>
      </c>
      <c r="K243" s="174"/>
      <c r="L243" s="174"/>
      <c r="M243" s="181" t="s">
        <v>3176</v>
      </c>
      <c r="N243" s="174"/>
      <c r="O243" s="174"/>
    </row>
    <row r="244" spans="1:29" ht="14">
      <c r="A244" s="174"/>
      <c r="B244" s="174" t="s">
        <v>111</v>
      </c>
      <c r="C244" s="208" t="s">
        <v>3158</v>
      </c>
      <c r="D244" s="174"/>
      <c r="E244" s="226">
        <v>44053</v>
      </c>
      <c r="F244" s="174">
        <v>70</v>
      </c>
      <c r="G244" s="212" t="s">
        <v>3160</v>
      </c>
      <c r="H244" s="174" t="s">
        <v>2851</v>
      </c>
      <c r="I244" s="174" t="s">
        <v>202</v>
      </c>
      <c r="J244" s="269" t="s">
        <v>3159</v>
      </c>
      <c r="K244" s="174"/>
      <c r="L244" s="174"/>
      <c r="M244" s="214" t="s">
        <v>3155</v>
      </c>
      <c r="N244" s="174"/>
      <c r="O244" s="174"/>
    </row>
    <row r="245" spans="1:29" ht="14">
      <c r="A245" s="174"/>
      <c r="B245" s="174" t="s">
        <v>111</v>
      </c>
      <c r="C245" s="208" t="s">
        <v>113</v>
      </c>
      <c r="D245" s="174"/>
      <c r="E245" s="226">
        <v>44071</v>
      </c>
      <c r="F245" s="174">
        <v>50</v>
      </c>
      <c r="G245" s="212" t="s">
        <v>3067</v>
      </c>
      <c r="H245" s="174" t="s">
        <v>2744</v>
      </c>
      <c r="I245" s="174" t="s">
        <v>636</v>
      </c>
      <c r="J245" s="212" t="s">
        <v>3178</v>
      </c>
      <c r="K245" s="174"/>
      <c r="L245" s="174"/>
      <c r="M245" s="214" t="s">
        <v>3155</v>
      </c>
      <c r="N245" s="174"/>
      <c r="O245" s="174"/>
    </row>
    <row r="246" spans="1:29" ht="14">
      <c r="A246" s="174"/>
      <c r="B246" s="174" t="s">
        <v>111</v>
      </c>
      <c r="C246" s="208" t="s">
        <v>297</v>
      </c>
      <c r="D246" s="174"/>
      <c r="E246" s="226">
        <v>44096</v>
      </c>
      <c r="F246" s="174">
        <v>61</v>
      </c>
      <c r="G246" s="212" t="s">
        <v>3161</v>
      </c>
      <c r="H246" s="174" t="s">
        <v>2896</v>
      </c>
      <c r="I246" s="174" t="s">
        <v>202</v>
      </c>
      <c r="J246" s="269" t="s">
        <v>3159</v>
      </c>
      <c r="K246" s="174"/>
      <c r="L246" s="174"/>
      <c r="M246" s="214" t="s">
        <v>3155</v>
      </c>
      <c r="N246" s="207" t="s">
        <v>3179</v>
      </c>
      <c r="O246" s="174"/>
    </row>
    <row r="247" spans="1:29" ht="14">
      <c r="A247" s="174"/>
      <c r="B247" s="174" t="s">
        <v>111</v>
      </c>
      <c r="C247" s="208" t="s">
        <v>3181</v>
      </c>
      <c r="D247" s="174"/>
      <c r="E247" s="226">
        <v>44100</v>
      </c>
      <c r="F247" s="174">
        <v>56</v>
      </c>
      <c r="G247" s="212" t="s">
        <v>3180</v>
      </c>
      <c r="H247" s="174" t="s">
        <v>2708</v>
      </c>
      <c r="I247" s="174" t="s">
        <v>440</v>
      </c>
      <c r="J247" s="212" t="s">
        <v>3182</v>
      </c>
      <c r="K247" s="174"/>
      <c r="L247" s="174"/>
      <c r="M247" s="214" t="s">
        <v>3155</v>
      </c>
      <c r="N247" s="174"/>
      <c r="O247" s="174"/>
    </row>
    <row r="248" spans="1:29" s="224" customFormat="1" ht="17" customHeight="1">
      <c r="A248" s="217"/>
      <c r="B248" s="218"/>
      <c r="C248" s="219"/>
      <c r="D248" s="220"/>
      <c r="E248" s="220"/>
      <c r="F248" s="229">
        <f>AVERAGE(F227:F247)</f>
        <v>48.80952380952381</v>
      </c>
      <c r="G248" s="219"/>
      <c r="H248" s="219"/>
      <c r="I248" s="222"/>
      <c r="J248" s="221"/>
      <c r="K248" s="219"/>
      <c r="L248" s="227" t="s">
        <v>3188</v>
      </c>
      <c r="M248" s="165">
        <f>COUNTA(M227:M247)</f>
        <v>21</v>
      </c>
      <c r="N248" s="223"/>
      <c r="O248" s="223"/>
      <c r="AC248" s="244"/>
    </row>
    <row r="249" spans="1:29" s="224" customFormat="1" ht="14">
      <c r="A249" s="217"/>
      <c r="B249" s="218"/>
      <c r="C249" s="219"/>
      <c r="D249" s="220"/>
      <c r="E249" s="220"/>
      <c r="F249" s="230">
        <f>STDEV(F227:F247)</f>
        <v>14.46934361890354</v>
      </c>
      <c r="G249" s="219"/>
      <c r="H249" s="219"/>
      <c r="I249" s="222"/>
      <c r="J249" s="221"/>
      <c r="K249" s="219"/>
      <c r="L249" s="227" t="s">
        <v>3089</v>
      </c>
      <c r="M249" s="165">
        <f>COUNTIF(M227:M247, "*Asphyxia*")+COUNTIF(M227:M247, "*Hanging*")+COUNTIF(M227:M247, "*Strangulation*")</f>
        <v>6</v>
      </c>
      <c r="N249" s="223"/>
      <c r="O249" s="223"/>
      <c r="AC249" s="244"/>
    </row>
    <row r="250" spans="1:29" s="224" customFormat="1" ht="14">
      <c r="A250" s="232"/>
      <c r="B250" s="233"/>
      <c r="C250" s="233"/>
      <c r="D250" s="234"/>
      <c r="E250" s="220"/>
      <c r="F250" s="235"/>
      <c r="G250" s="233"/>
      <c r="H250" s="233"/>
      <c r="I250" s="233"/>
      <c r="J250" s="236"/>
      <c r="K250" s="233"/>
      <c r="L250" s="237" t="s">
        <v>3194</v>
      </c>
      <c r="M250" s="165">
        <f>COUNTIF(M227:M247, "*COVID*")</f>
        <v>8</v>
      </c>
      <c r="N250" s="223"/>
      <c r="O250" s="223"/>
      <c r="AC250" s="244"/>
    </row>
    <row r="251" spans="1:29" ht="14">
      <c r="A251" s="174"/>
      <c r="B251" s="174" t="s">
        <v>111</v>
      </c>
      <c r="C251" s="174" t="s">
        <v>3186</v>
      </c>
      <c r="D251" s="174"/>
      <c r="E251" s="226">
        <v>44182</v>
      </c>
      <c r="F251" s="174">
        <v>51</v>
      </c>
      <c r="G251" s="174" t="s">
        <v>3184</v>
      </c>
      <c r="H251" s="174" t="s">
        <v>2914</v>
      </c>
      <c r="I251" s="174" t="s">
        <v>1940</v>
      </c>
      <c r="J251" s="174" t="s">
        <v>3184</v>
      </c>
      <c r="K251" s="174"/>
      <c r="L251" s="174"/>
      <c r="M251" s="181" t="s">
        <v>3185</v>
      </c>
      <c r="N251" s="174"/>
      <c r="O251" s="174"/>
    </row>
    <row r="252" spans="1:29" ht="14">
      <c r="A252" s="174" t="s">
        <v>3125</v>
      </c>
      <c r="B252" s="174" t="s">
        <v>111</v>
      </c>
      <c r="C252" s="208" t="s">
        <v>3088</v>
      </c>
      <c r="D252" s="174"/>
      <c r="E252" s="226">
        <v>43259</v>
      </c>
      <c r="F252" s="174">
        <v>34</v>
      </c>
      <c r="G252" s="202" t="s">
        <v>3090</v>
      </c>
      <c r="H252" s="174" t="s">
        <v>3091</v>
      </c>
      <c r="I252" s="174" t="s">
        <v>3092</v>
      </c>
      <c r="J252" s="174" t="s">
        <v>3093</v>
      </c>
      <c r="K252" s="174"/>
      <c r="L252" s="174"/>
      <c r="M252" s="205" t="s">
        <v>1680</v>
      </c>
      <c r="N252" s="174" t="s">
        <v>3094</v>
      </c>
      <c r="O252" s="17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82B3-7EEB-474C-816F-E5F80FACB320}">
  <dimension ref="A1:AQ252"/>
  <sheetViews>
    <sheetView topLeftCell="AD1" zoomScale="125" workbookViewId="0">
      <selection activeCell="R1" sqref="R1:Y18"/>
    </sheetView>
  </sheetViews>
  <sheetFormatPr baseColWidth="10" defaultRowHeight="13"/>
  <cols>
    <col min="7" max="7" width="20.5" customWidth="1"/>
    <col min="10" max="10" width="22.1640625" customWidth="1"/>
    <col min="13" max="13" width="21.5" customWidth="1"/>
    <col min="21" max="21" width="13.83203125" customWidth="1"/>
    <col min="22" max="22" width="15.5" customWidth="1"/>
    <col min="23" max="23" width="15.1640625" customWidth="1"/>
    <col min="24" max="24" width="19.1640625" customWidth="1"/>
    <col min="25" max="25" width="16.33203125" customWidth="1"/>
    <col min="26" max="26" width="14.6640625" customWidth="1"/>
    <col min="27" max="27" width="18.1640625" customWidth="1"/>
    <col min="28" max="28" width="15.6640625" customWidth="1"/>
    <col min="29" max="29" width="16.83203125" style="243" customWidth="1"/>
    <col min="30" max="30" width="16.83203125" customWidth="1"/>
    <col min="31" max="31" width="18.33203125" customWidth="1"/>
    <col min="32" max="32" width="17.83203125" customWidth="1"/>
    <col min="33" max="33" width="15.1640625" customWidth="1"/>
    <col min="34" max="34" width="15.5" customWidth="1"/>
    <col min="35" max="35" width="15.1640625" customWidth="1"/>
  </cols>
  <sheetData>
    <row r="1" spans="1:43" s="281" customFormat="1" ht="70">
      <c r="A1" s="273" t="s">
        <v>1</v>
      </c>
      <c r="B1" s="274" t="s">
        <v>46</v>
      </c>
      <c r="C1" s="275" t="s">
        <v>2674</v>
      </c>
      <c r="D1" s="275" t="s">
        <v>58</v>
      </c>
      <c r="E1" s="276" t="s">
        <v>60</v>
      </c>
      <c r="F1" s="277" t="s">
        <v>3060</v>
      </c>
      <c r="G1" s="274" t="s">
        <v>2673</v>
      </c>
      <c r="H1" s="274" t="s">
        <v>2931</v>
      </c>
      <c r="I1" s="278" t="s">
        <v>2932</v>
      </c>
      <c r="J1" s="274" t="s">
        <v>2671</v>
      </c>
      <c r="K1" s="274" t="s">
        <v>2672</v>
      </c>
      <c r="L1" s="279" t="s">
        <v>2670</v>
      </c>
      <c r="M1" s="280" t="s">
        <v>54</v>
      </c>
      <c r="N1" s="209"/>
      <c r="O1" s="209"/>
      <c r="R1" s="283" t="s">
        <v>3198</v>
      </c>
      <c r="S1" s="281" t="s">
        <v>3195</v>
      </c>
      <c r="T1" s="281" t="s">
        <v>3196</v>
      </c>
      <c r="U1" s="281" t="s">
        <v>3212</v>
      </c>
      <c r="V1" s="281" t="s">
        <v>3190</v>
      </c>
      <c r="W1" s="281" t="s">
        <v>3209</v>
      </c>
      <c r="X1" s="281" t="s">
        <v>3208</v>
      </c>
      <c r="Y1" s="281" t="s">
        <v>3089</v>
      </c>
      <c r="Z1" s="281" t="s">
        <v>3211</v>
      </c>
      <c r="AA1" s="281" t="s">
        <v>3244</v>
      </c>
      <c r="AB1" s="283" t="s">
        <v>3238</v>
      </c>
      <c r="AC1" s="283" t="s">
        <v>3243</v>
      </c>
      <c r="AD1" s="283" t="s">
        <v>3239</v>
      </c>
      <c r="AE1" s="283" t="s">
        <v>3241</v>
      </c>
      <c r="AF1" s="281" t="s">
        <v>3236</v>
      </c>
      <c r="AG1" s="282" t="s">
        <v>3235</v>
      </c>
      <c r="AI1" s="330"/>
      <c r="AJ1" s="330" t="s">
        <v>3240</v>
      </c>
      <c r="AK1" s="330" t="s">
        <v>3196</v>
      </c>
      <c r="AL1" s="330" t="s">
        <v>3245</v>
      </c>
      <c r="AM1" s="330" t="s">
        <v>3249</v>
      </c>
      <c r="AN1" s="330" t="s">
        <v>3246</v>
      </c>
      <c r="AO1" s="330" t="s">
        <v>3247</v>
      </c>
      <c r="AP1" s="330" t="s">
        <v>3242</v>
      </c>
      <c r="AQ1" s="330" t="s">
        <v>3248</v>
      </c>
    </row>
    <row r="2" spans="1:43" ht="14">
      <c r="A2" s="175">
        <v>172</v>
      </c>
      <c r="B2" s="176" t="s">
        <v>111</v>
      </c>
      <c r="C2" s="177" t="s">
        <v>1923</v>
      </c>
      <c r="D2" s="178" t="s">
        <v>2662</v>
      </c>
      <c r="E2" s="178" t="s">
        <v>2663</v>
      </c>
      <c r="F2" s="216">
        <v>40</v>
      </c>
      <c r="G2" s="179" t="s">
        <v>2781</v>
      </c>
      <c r="H2" s="179" t="s">
        <v>2782</v>
      </c>
      <c r="I2" s="179" t="s">
        <v>148</v>
      </c>
      <c r="J2" s="179" t="s">
        <v>3012</v>
      </c>
      <c r="K2" s="176" t="s">
        <v>117</v>
      </c>
      <c r="L2" s="180" t="s">
        <v>1731</v>
      </c>
      <c r="M2" s="181" t="s">
        <v>2783</v>
      </c>
      <c r="N2" s="174"/>
      <c r="O2" s="174"/>
      <c r="P2" s="272"/>
      <c r="Q2" s="272"/>
      <c r="R2" s="165">
        <v>2004</v>
      </c>
      <c r="S2" s="272">
        <v>231142</v>
      </c>
      <c r="T2" s="272">
        <v>21928</v>
      </c>
      <c r="U2" s="270">
        <v>40.4</v>
      </c>
      <c r="V2">
        <f>M30</f>
        <v>28</v>
      </c>
      <c r="X2">
        <f t="shared" ref="X2:X18" si="0">V2-W2</f>
        <v>28</v>
      </c>
      <c r="Y2">
        <f>M31</f>
        <v>4</v>
      </c>
      <c r="Z2" s="238">
        <f t="shared" ref="Z2:Z19" si="1">Y2/X2</f>
        <v>0.14285714285714285</v>
      </c>
      <c r="AA2" s="239" t="str">
        <f t="shared" ref="AA2:AA19" si="2">Y2&amp;" ("&amp;TEXT(Z2,"0%")&amp;")"</f>
        <v>4 (14%)</v>
      </c>
      <c r="AB2" s="228">
        <f t="shared" ref="AB2:AB18" si="3">X2/S2*100000</f>
        <v>12.113765564025577</v>
      </c>
      <c r="AC2" s="228">
        <f t="shared" ref="AC2:AC18" si="4">X2/T2*100000</f>
        <v>127.69062385990514</v>
      </c>
      <c r="AD2" s="325">
        <f t="shared" ref="AD2:AD18" si="5">Y2/S2*100000</f>
        <v>1.7305379377179395</v>
      </c>
      <c r="AE2" s="228">
        <f t="shared" ref="AE2:AE18" si="6">Y2/T2*100000</f>
        <v>18.241517694272162</v>
      </c>
      <c r="AF2" s="292">
        <f>F30</f>
        <v>46.5</v>
      </c>
      <c r="AG2" s="231">
        <f>F31</f>
        <v>15.009873293812186</v>
      </c>
      <c r="AI2" s="331">
        <v>2004</v>
      </c>
      <c r="AJ2" s="332">
        <f t="shared" ref="AJ2:AJ18" si="7">S2</f>
        <v>231142</v>
      </c>
      <c r="AK2" s="332">
        <f t="shared" ref="AK2:AK18" si="8">T2</f>
        <v>21928</v>
      </c>
      <c r="AL2" s="333">
        <f t="shared" ref="AL2:AL18" si="9">X2</f>
        <v>28</v>
      </c>
      <c r="AM2" s="337" t="str">
        <f>AA2</f>
        <v>4 (14%)</v>
      </c>
      <c r="AN2" s="334">
        <f>AB2</f>
        <v>12.113765564025577</v>
      </c>
      <c r="AO2" s="335">
        <f t="shared" ref="AO2:AO18" si="10">AC2</f>
        <v>127.69062385990514</v>
      </c>
      <c r="AP2" s="334">
        <f t="shared" ref="AP2:AP18" si="11">AD2</f>
        <v>1.7305379377179395</v>
      </c>
      <c r="AQ2" s="335">
        <f t="shared" ref="AQ2:AQ18" si="12">AE2</f>
        <v>18.241517694272162</v>
      </c>
    </row>
    <row r="3" spans="1:43" ht="14">
      <c r="A3" s="175">
        <v>171</v>
      </c>
      <c r="B3" s="176" t="s">
        <v>111</v>
      </c>
      <c r="C3" s="177" t="s">
        <v>1923</v>
      </c>
      <c r="D3" s="178" t="s">
        <v>2653</v>
      </c>
      <c r="E3" s="178" t="s">
        <v>2654</v>
      </c>
      <c r="F3" s="216">
        <v>52</v>
      </c>
      <c r="G3" s="179" t="s">
        <v>2892</v>
      </c>
      <c r="H3" s="182" t="s">
        <v>2859</v>
      </c>
      <c r="I3" s="182" t="s">
        <v>148</v>
      </c>
      <c r="J3" s="179" t="s">
        <v>2984</v>
      </c>
      <c r="K3" s="176" t="s">
        <v>117</v>
      </c>
      <c r="L3" s="180" t="s">
        <v>1287</v>
      </c>
      <c r="M3" s="183" t="s">
        <v>2727</v>
      </c>
      <c r="N3" s="174"/>
      <c r="O3" s="174"/>
      <c r="P3" s="272"/>
      <c r="Q3" s="272"/>
      <c r="R3" s="165">
        <v>2005</v>
      </c>
      <c r="S3" s="272">
        <v>233417</v>
      </c>
      <c r="T3" s="272">
        <v>19718</v>
      </c>
      <c r="U3" s="270">
        <v>38.5</v>
      </c>
      <c r="V3">
        <f>M53</f>
        <v>21</v>
      </c>
      <c r="X3">
        <f t="shared" si="0"/>
        <v>21</v>
      </c>
      <c r="Y3">
        <f>M54</f>
        <v>2</v>
      </c>
      <c r="Z3" s="238">
        <f t="shared" si="1"/>
        <v>9.5238095238095233E-2</v>
      </c>
      <c r="AA3" s="239" t="str">
        <f t="shared" si="2"/>
        <v>2 (10%)</v>
      </c>
      <c r="AB3" s="228">
        <f t="shared" si="3"/>
        <v>8.996774013889306</v>
      </c>
      <c r="AC3" s="228">
        <f t="shared" si="4"/>
        <v>106.50167359772796</v>
      </c>
      <c r="AD3" s="325">
        <f t="shared" si="5"/>
        <v>0.85683562037041006</v>
      </c>
      <c r="AE3" s="228">
        <f t="shared" si="6"/>
        <v>10.143016533116949</v>
      </c>
      <c r="AF3" s="292">
        <f>F53</f>
        <v>50</v>
      </c>
      <c r="AG3" s="231">
        <f>F54</f>
        <v>14.474114826130128</v>
      </c>
      <c r="AI3" s="331">
        <v>2005</v>
      </c>
      <c r="AJ3" s="332">
        <f t="shared" si="7"/>
        <v>233417</v>
      </c>
      <c r="AK3" s="332">
        <f t="shared" si="8"/>
        <v>19718</v>
      </c>
      <c r="AL3" s="333">
        <f t="shared" si="9"/>
        <v>21</v>
      </c>
      <c r="AM3" s="337" t="str">
        <f t="shared" ref="AM3:AM18" si="13">AA3</f>
        <v>2 (10%)</v>
      </c>
      <c r="AN3" s="334">
        <f t="shared" ref="AN3:AN18" si="14">AB3</f>
        <v>8.996774013889306</v>
      </c>
      <c r="AO3" s="335">
        <f t="shared" si="10"/>
        <v>106.50167359772796</v>
      </c>
      <c r="AP3" s="334">
        <f t="shared" si="11"/>
        <v>0.85683562037041006</v>
      </c>
      <c r="AQ3" s="335">
        <f t="shared" si="12"/>
        <v>10.143016533116949</v>
      </c>
    </row>
    <row r="4" spans="1:43" ht="14">
      <c r="A4" s="175">
        <v>170</v>
      </c>
      <c r="B4" s="176" t="s">
        <v>111</v>
      </c>
      <c r="C4" s="177" t="s">
        <v>1923</v>
      </c>
      <c r="D4" s="178" t="s">
        <v>2648</v>
      </c>
      <c r="E4" s="178" t="s">
        <v>2649</v>
      </c>
      <c r="F4" s="216">
        <v>63</v>
      </c>
      <c r="G4" s="179" t="s">
        <v>2887</v>
      </c>
      <c r="H4" s="179" t="s">
        <v>2927</v>
      </c>
      <c r="I4" s="179" t="s">
        <v>1986</v>
      </c>
      <c r="J4" s="179" t="s">
        <v>2770</v>
      </c>
      <c r="K4" s="176" t="s">
        <v>117</v>
      </c>
      <c r="L4" s="180" t="s">
        <v>995</v>
      </c>
      <c r="M4" s="183" t="s">
        <v>3052</v>
      </c>
      <c r="N4" s="174"/>
      <c r="O4" s="174"/>
      <c r="P4" s="272"/>
      <c r="Q4" s="272"/>
      <c r="R4" s="165">
        <v>2006</v>
      </c>
      <c r="S4" s="272">
        <v>256842</v>
      </c>
      <c r="T4" s="272">
        <v>22975</v>
      </c>
      <c r="U4" s="270">
        <v>33.700000000000003</v>
      </c>
      <c r="V4">
        <f>M74</f>
        <v>19</v>
      </c>
      <c r="X4">
        <f t="shared" si="0"/>
        <v>19</v>
      </c>
      <c r="Y4">
        <f>M75</f>
        <v>4</v>
      </c>
      <c r="Z4" s="238">
        <f t="shared" si="1"/>
        <v>0.21052631578947367</v>
      </c>
      <c r="AA4" s="239" t="str">
        <f t="shared" si="2"/>
        <v>4 (21%)</v>
      </c>
      <c r="AB4" s="228">
        <f t="shared" si="3"/>
        <v>7.3975440153868917</v>
      </c>
      <c r="AC4" s="228">
        <f t="shared" si="4"/>
        <v>82.698585418933632</v>
      </c>
      <c r="AD4" s="325">
        <f t="shared" si="5"/>
        <v>1.5573776874498719</v>
      </c>
      <c r="AE4" s="228">
        <f t="shared" si="6"/>
        <v>17.410228509249183</v>
      </c>
      <c r="AF4" s="292">
        <f>F74</f>
        <v>46.368421052631582</v>
      </c>
      <c r="AG4" s="231">
        <f>F75</f>
        <v>16.743856340347609</v>
      </c>
      <c r="AI4" s="331">
        <v>2006</v>
      </c>
      <c r="AJ4" s="332">
        <f t="shared" si="7"/>
        <v>256842</v>
      </c>
      <c r="AK4" s="332">
        <f t="shared" si="8"/>
        <v>22975</v>
      </c>
      <c r="AL4" s="333">
        <f t="shared" si="9"/>
        <v>19</v>
      </c>
      <c r="AM4" s="337" t="str">
        <f t="shared" si="13"/>
        <v>4 (21%)</v>
      </c>
      <c r="AN4" s="334">
        <f t="shared" si="14"/>
        <v>7.3975440153868917</v>
      </c>
      <c r="AO4" s="335">
        <f t="shared" si="10"/>
        <v>82.698585418933632</v>
      </c>
      <c r="AP4" s="334">
        <f t="shared" si="11"/>
        <v>1.5573776874498719</v>
      </c>
      <c r="AQ4" s="335">
        <f t="shared" si="12"/>
        <v>17.410228509249183</v>
      </c>
    </row>
    <row r="5" spans="1:43" ht="14">
      <c r="A5" s="175">
        <v>169</v>
      </c>
      <c r="B5" s="176" t="s">
        <v>111</v>
      </c>
      <c r="C5" s="177" t="s">
        <v>1923</v>
      </c>
      <c r="D5" s="178" t="s">
        <v>2641</v>
      </c>
      <c r="E5" s="178" t="s">
        <v>2642</v>
      </c>
      <c r="F5" s="216">
        <v>50</v>
      </c>
      <c r="G5" s="179" t="s">
        <v>2891</v>
      </c>
      <c r="H5" s="182" t="s">
        <v>2786</v>
      </c>
      <c r="I5" s="182" t="s">
        <v>2784</v>
      </c>
      <c r="J5" s="179" t="s">
        <v>3011</v>
      </c>
      <c r="K5" s="176" t="s">
        <v>117</v>
      </c>
      <c r="L5" s="180" t="s">
        <v>1731</v>
      </c>
      <c r="M5" s="184" t="s">
        <v>2097</v>
      </c>
      <c r="N5" s="174"/>
      <c r="O5" s="174"/>
      <c r="P5" s="272"/>
      <c r="Q5" s="272"/>
      <c r="R5" s="165">
        <v>2007</v>
      </c>
      <c r="S5" s="272">
        <v>311169</v>
      </c>
      <c r="T5" s="272">
        <v>30295</v>
      </c>
      <c r="U5" s="270">
        <v>36.9</v>
      </c>
      <c r="V5">
        <f>M88</f>
        <v>12</v>
      </c>
      <c r="X5">
        <f t="shared" si="0"/>
        <v>12</v>
      </c>
      <c r="Y5">
        <f>M89</f>
        <v>3</v>
      </c>
      <c r="Z5" s="238">
        <f t="shared" si="1"/>
        <v>0.25</v>
      </c>
      <c r="AA5" s="239" t="str">
        <f t="shared" si="2"/>
        <v>3 (25%)</v>
      </c>
      <c r="AB5" s="228">
        <f t="shared" si="3"/>
        <v>3.8564252865806039</v>
      </c>
      <c r="AC5" s="228">
        <f t="shared" si="4"/>
        <v>39.610496781647136</v>
      </c>
      <c r="AD5" s="325">
        <f t="shared" si="5"/>
        <v>0.96410632164515098</v>
      </c>
      <c r="AE5" s="228">
        <f t="shared" si="6"/>
        <v>9.902624195411784</v>
      </c>
      <c r="AF5" s="292">
        <f>F88</f>
        <v>34</v>
      </c>
      <c r="AG5" s="231">
        <f>F89</f>
        <v>11.184404726712508</v>
      </c>
      <c r="AI5" s="331">
        <v>2007</v>
      </c>
      <c r="AJ5" s="332">
        <f t="shared" si="7"/>
        <v>311169</v>
      </c>
      <c r="AK5" s="332">
        <f t="shared" si="8"/>
        <v>30295</v>
      </c>
      <c r="AL5" s="333">
        <f t="shared" si="9"/>
        <v>12</v>
      </c>
      <c r="AM5" s="337" t="str">
        <f t="shared" si="13"/>
        <v>3 (25%)</v>
      </c>
      <c r="AN5" s="334">
        <f t="shared" si="14"/>
        <v>3.8564252865806039</v>
      </c>
      <c r="AO5" s="335">
        <f t="shared" si="10"/>
        <v>39.610496781647136</v>
      </c>
      <c r="AP5" s="334">
        <f t="shared" si="11"/>
        <v>0.96410632164515098</v>
      </c>
      <c r="AQ5" s="335">
        <f t="shared" si="12"/>
        <v>9.902624195411784</v>
      </c>
    </row>
    <row r="6" spans="1:43" ht="14">
      <c r="A6" s="175">
        <v>168</v>
      </c>
      <c r="B6" s="176" t="s">
        <v>111</v>
      </c>
      <c r="C6" s="177" t="s">
        <v>297</v>
      </c>
      <c r="D6" s="178" t="s">
        <v>2632</v>
      </c>
      <c r="E6" s="178" t="s">
        <v>2633</v>
      </c>
      <c r="F6" s="216">
        <v>37</v>
      </c>
      <c r="G6" s="179" t="s">
        <v>2890</v>
      </c>
      <c r="H6" s="182" t="s">
        <v>2785</v>
      </c>
      <c r="I6" s="182" t="s">
        <v>148</v>
      </c>
      <c r="J6" s="179" t="s">
        <v>3010</v>
      </c>
      <c r="K6" s="176" t="s">
        <v>117</v>
      </c>
      <c r="L6" s="180" t="s">
        <v>183</v>
      </c>
      <c r="M6" s="185" t="s">
        <v>3051</v>
      </c>
      <c r="N6" s="174"/>
      <c r="O6" s="174"/>
      <c r="P6" s="272"/>
      <c r="Q6" s="272"/>
      <c r="R6" s="165">
        <v>2008</v>
      </c>
      <c r="S6" s="272">
        <v>378582</v>
      </c>
      <c r="T6" s="272">
        <v>31771</v>
      </c>
      <c r="U6" s="270">
        <v>30.5</v>
      </c>
      <c r="V6">
        <f>M101</f>
        <v>11</v>
      </c>
      <c r="X6">
        <f t="shared" si="0"/>
        <v>11</v>
      </c>
      <c r="Y6">
        <f>M102</f>
        <v>1</v>
      </c>
      <c r="Z6" s="238">
        <f t="shared" si="1"/>
        <v>9.0909090909090912E-2</v>
      </c>
      <c r="AA6" s="239" t="str">
        <f t="shared" si="2"/>
        <v>1 (9%)</v>
      </c>
      <c r="AB6" s="228">
        <f t="shared" si="3"/>
        <v>2.9055792404287577</v>
      </c>
      <c r="AC6" s="228">
        <f t="shared" si="4"/>
        <v>34.622769192030468</v>
      </c>
      <c r="AD6" s="325">
        <f t="shared" si="5"/>
        <v>0.2641435673117053</v>
      </c>
      <c r="AE6" s="228">
        <f t="shared" si="6"/>
        <v>3.1475244720027695</v>
      </c>
      <c r="AF6" s="292">
        <f>F101</f>
        <v>45.363636363636367</v>
      </c>
      <c r="AG6" s="231">
        <f>F102</f>
        <v>14.02335713923544</v>
      </c>
      <c r="AI6" s="331">
        <v>2008</v>
      </c>
      <c r="AJ6" s="332">
        <f t="shared" si="7"/>
        <v>378582</v>
      </c>
      <c r="AK6" s="332">
        <f t="shared" si="8"/>
        <v>31771</v>
      </c>
      <c r="AL6" s="333">
        <f t="shared" si="9"/>
        <v>11</v>
      </c>
      <c r="AM6" s="337" t="str">
        <f t="shared" si="13"/>
        <v>1 (9%)</v>
      </c>
      <c r="AN6" s="334">
        <f t="shared" si="14"/>
        <v>2.9055792404287577</v>
      </c>
      <c r="AO6" s="335">
        <f t="shared" si="10"/>
        <v>34.622769192030468</v>
      </c>
      <c r="AP6" s="334">
        <f t="shared" si="11"/>
        <v>0.2641435673117053</v>
      </c>
      <c r="AQ6" s="335">
        <f t="shared" si="12"/>
        <v>3.1475244720027695</v>
      </c>
    </row>
    <row r="7" spans="1:43" ht="14">
      <c r="A7" s="175">
        <v>167</v>
      </c>
      <c r="B7" s="176" t="s">
        <v>111</v>
      </c>
      <c r="C7" s="177" t="s">
        <v>2623</v>
      </c>
      <c r="D7" s="178" t="s">
        <v>2622</v>
      </c>
      <c r="E7" s="178" t="s">
        <v>2624</v>
      </c>
      <c r="F7" s="216">
        <v>48</v>
      </c>
      <c r="G7" s="179" t="s">
        <v>2813</v>
      </c>
      <c r="H7" s="186" t="s">
        <v>2814</v>
      </c>
      <c r="I7" s="186" t="s">
        <v>636</v>
      </c>
      <c r="J7" s="179" t="s">
        <v>3009</v>
      </c>
      <c r="K7" s="176" t="s">
        <v>117</v>
      </c>
      <c r="L7" s="180" t="s">
        <v>616</v>
      </c>
      <c r="M7" s="181" t="s">
        <v>2625</v>
      </c>
      <c r="N7" s="174"/>
      <c r="O7" s="174"/>
      <c r="P7" s="272"/>
      <c r="Q7" s="272"/>
      <c r="R7" s="165">
        <v>2009</v>
      </c>
      <c r="S7" s="272">
        <v>383524</v>
      </c>
      <c r="T7" s="272">
        <v>32098</v>
      </c>
      <c r="U7" s="270">
        <v>31.2</v>
      </c>
      <c r="V7">
        <f>M117</f>
        <v>14</v>
      </c>
      <c r="X7">
        <f t="shared" si="0"/>
        <v>14</v>
      </c>
      <c r="Y7">
        <f>M118</f>
        <v>1</v>
      </c>
      <c r="Z7" s="238">
        <f t="shared" si="1"/>
        <v>7.1428571428571425E-2</v>
      </c>
      <c r="AA7" s="239" t="str">
        <f t="shared" si="2"/>
        <v>1 (7%)</v>
      </c>
      <c r="AB7" s="228">
        <f t="shared" si="3"/>
        <v>3.6503582565888966</v>
      </c>
      <c r="AC7" s="228">
        <f t="shared" si="4"/>
        <v>43.61642469935822</v>
      </c>
      <c r="AD7" s="325">
        <f t="shared" si="5"/>
        <v>0.26073987547063548</v>
      </c>
      <c r="AE7" s="228">
        <f t="shared" si="6"/>
        <v>3.1154589070970151</v>
      </c>
      <c r="AF7" s="292">
        <f>F88</f>
        <v>34</v>
      </c>
      <c r="AG7" s="231">
        <f>F89</f>
        <v>11.184404726712508</v>
      </c>
      <c r="AI7" s="331">
        <v>2009</v>
      </c>
      <c r="AJ7" s="332">
        <f t="shared" si="7"/>
        <v>383524</v>
      </c>
      <c r="AK7" s="332">
        <f t="shared" si="8"/>
        <v>32098</v>
      </c>
      <c r="AL7" s="333">
        <f t="shared" si="9"/>
        <v>14</v>
      </c>
      <c r="AM7" s="337" t="str">
        <f t="shared" si="13"/>
        <v>1 (7%)</v>
      </c>
      <c r="AN7" s="334">
        <f t="shared" si="14"/>
        <v>3.6503582565888966</v>
      </c>
      <c r="AO7" s="335">
        <f t="shared" si="10"/>
        <v>43.61642469935822</v>
      </c>
      <c r="AP7" s="334">
        <f t="shared" si="11"/>
        <v>0.26073987547063548</v>
      </c>
      <c r="AQ7" s="335">
        <f t="shared" si="12"/>
        <v>3.1154589070970151</v>
      </c>
    </row>
    <row r="8" spans="1:43" ht="14">
      <c r="A8" s="187">
        <v>166</v>
      </c>
      <c r="B8" s="188" t="s">
        <v>111</v>
      </c>
      <c r="C8" s="177" t="s">
        <v>297</v>
      </c>
      <c r="D8" s="178" t="s">
        <v>2615</v>
      </c>
      <c r="E8" s="178" t="s">
        <v>2616</v>
      </c>
      <c r="F8" s="216">
        <v>25</v>
      </c>
      <c r="G8" s="179" t="s">
        <v>2614</v>
      </c>
      <c r="H8" s="182" t="s">
        <v>2858</v>
      </c>
      <c r="I8" s="182" t="s">
        <v>636</v>
      </c>
      <c r="J8" s="179" t="s">
        <v>3008</v>
      </c>
      <c r="K8" s="176" t="s">
        <v>117</v>
      </c>
      <c r="L8" s="180" t="s">
        <v>616</v>
      </c>
      <c r="M8" s="184" t="s">
        <v>2097</v>
      </c>
      <c r="N8" s="174"/>
      <c r="O8" s="174"/>
      <c r="P8" s="272"/>
      <c r="Q8" s="272"/>
      <c r="R8" s="165">
        <v>2010</v>
      </c>
      <c r="S8" s="272">
        <v>363064</v>
      </c>
      <c r="T8" s="272">
        <v>30885</v>
      </c>
      <c r="U8" s="270">
        <v>31.5</v>
      </c>
      <c r="V8">
        <f>M127</f>
        <v>8</v>
      </c>
      <c r="X8">
        <f t="shared" si="0"/>
        <v>8</v>
      </c>
      <c r="Y8">
        <f>M128</f>
        <v>0</v>
      </c>
      <c r="Z8" s="238">
        <f t="shared" si="1"/>
        <v>0</v>
      </c>
      <c r="AA8" s="239" t="str">
        <f t="shared" si="2"/>
        <v>0 (0%)</v>
      </c>
      <c r="AB8" s="228">
        <f t="shared" si="3"/>
        <v>2.2034682590397283</v>
      </c>
      <c r="AC8" s="228">
        <f t="shared" si="4"/>
        <v>25.902541686903024</v>
      </c>
      <c r="AD8" s="325">
        <f t="shared" si="5"/>
        <v>0</v>
      </c>
      <c r="AE8" s="228">
        <f t="shared" si="6"/>
        <v>0</v>
      </c>
      <c r="AF8" s="292">
        <f>F127</f>
        <v>50.25</v>
      </c>
      <c r="AG8" s="231">
        <f>F128</f>
        <v>17.588551471259446</v>
      </c>
      <c r="AI8" s="336">
        <v>2010</v>
      </c>
      <c r="AJ8" s="326">
        <f t="shared" si="7"/>
        <v>363064</v>
      </c>
      <c r="AK8" s="326">
        <f t="shared" si="8"/>
        <v>30885</v>
      </c>
      <c r="AL8" s="327">
        <f t="shared" si="9"/>
        <v>8</v>
      </c>
      <c r="AM8" s="338" t="str">
        <f t="shared" si="13"/>
        <v>0 (0%)</v>
      </c>
      <c r="AN8" s="328">
        <f t="shared" si="14"/>
        <v>2.2034682590397283</v>
      </c>
      <c r="AO8" s="329">
        <f t="shared" si="10"/>
        <v>25.902541686903024</v>
      </c>
      <c r="AP8" s="328">
        <f t="shared" si="11"/>
        <v>0</v>
      </c>
      <c r="AQ8" s="329">
        <f t="shared" si="12"/>
        <v>0</v>
      </c>
    </row>
    <row r="9" spans="1:43" ht="14">
      <c r="A9" s="189">
        <v>165</v>
      </c>
      <c r="B9" s="188" t="s">
        <v>111</v>
      </c>
      <c r="C9" s="177" t="s">
        <v>232</v>
      </c>
      <c r="D9" s="178" t="s">
        <v>2611</v>
      </c>
      <c r="E9" s="178" t="s">
        <v>2612</v>
      </c>
      <c r="F9" s="216">
        <v>57</v>
      </c>
      <c r="G9" s="179" t="s">
        <v>2887</v>
      </c>
      <c r="H9" s="179" t="s">
        <v>2927</v>
      </c>
      <c r="I9" s="190" t="s">
        <v>1986</v>
      </c>
      <c r="J9" s="179" t="s">
        <v>2770</v>
      </c>
      <c r="K9" s="180" t="s">
        <v>117</v>
      </c>
      <c r="L9" s="180" t="s">
        <v>995</v>
      </c>
      <c r="M9" s="181" t="s">
        <v>2559</v>
      </c>
      <c r="N9" s="174"/>
      <c r="O9" s="174"/>
      <c r="P9" s="272"/>
      <c r="Q9" s="272"/>
      <c r="R9" s="165">
        <v>2011</v>
      </c>
      <c r="S9" s="272">
        <v>429247</v>
      </c>
      <c r="T9" s="272">
        <v>33330</v>
      </c>
      <c r="U9" s="270">
        <v>29.2</v>
      </c>
      <c r="V9">
        <f>M139</f>
        <v>10</v>
      </c>
      <c r="X9">
        <f t="shared" si="0"/>
        <v>10</v>
      </c>
      <c r="Y9">
        <f>M140</f>
        <v>1</v>
      </c>
      <c r="Z9" s="238">
        <f t="shared" si="1"/>
        <v>0.1</v>
      </c>
      <c r="AA9" s="239" t="str">
        <f t="shared" si="2"/>
        <v>1 (10%)</v>
      </c>
      <c r="AB9" s="228">
        <f t="shared" si="3"/>
        <v>2.3296610110262859</v>
      </c>
      <c r="AC9" s="228">
        <f t="shared" si="4"/>
        <v>30.003000300030006</v>
      </c>
      <c r="AD9" s="325">
        <f t="shared" si="5"/>
        <v>0.23296610110262855</v>
      </c>
      <c r="AE9" s="228">
        <f t="shared" si="6"/>
        <v>3.0003000300030003</v>
      </c>
      <c r="AF9" s="292">
        <f>F139</f>
        <v>48</v>
      </c>
      <c r="AG9" s="231">
        <f>F140</f>
        <v>11.822765233978799</v>
      </c>
      <c r="AI9" s="336">
        <v>2011</v>
      </c>
      <c r="AJ9" s="326">
        <f t="shared" si="7"/>
        <v>429247</v>
      </c>
      <c r="AK9" s="326">
        <f t="shared" si="8"/>
        <v>33330</v>
      </c>
      <c r="AL9" s="327">
        <f t="shared" si="9"/>
        <v>10</v>
      </c>
      <c r="AM9" s="338" t="str">
        <f t="shared" si="13"/>
        <v>1 (10%)</v>
      </c>
      <c r="AN9" s="328">
        <f t="shared" si="14"/>
        <v>2.3296610110262859</v>
      </c>
      <c r="AO9" s="329">
        <f t="shared" si="10"/>
        <v>30.003000300030006</v>
      </c>
      <c r="AP9" s="328">
        <f t="shared" si="11"/>
        <v>0.23296610110262855</v>
      </c>
      <c r="AQ9" s="329">
        <f t="shared" si="12"/>
        <v>3.0003000300030003</v>
      </c>
    </row>
    <row r="10" spans="1:43" ht="14">
      <c r="A10" s="189">
        <v>164</v>
      </c>
      <c r="B10" s="188" t="s">
        <v>111</v>
      </c>
      <c r="C10" s="177" t="s">
        <v>470</v>
      </c>
      <c r="D10" s="178" t="s">
        <v>2607</v>
      </c>
      <c r="E10" s="178" t="s">
        <v>2603</v>
      </c>
      <c r="F10" s="216">
        <v>32</v>
      </c>
      <c r="G10" s="179" t="s">
        <v>2889</v>
      </c>
      <c r="H10" s="179" t="s">
        <v>2924</v>
      </c>
      <c r="I10" s="190" t="s">
        <v>148</v>
      </c>
      <c r="J10" s="179" t="s">
        <v>2975</v>
      </c>
      <c r="K10" s="180" t="s">
        <v>117</v>
      </c>
      <c r="L10" s="180" t="s">
        <v>616</v>
      </c>
      <c r="M10" s="191" t="s">
        <v>2608</v>
      </c>
      <c r="N10" s="174"/>
      <c r="O10" s="174"/>
      <c r="P10" s="272"/>
      <c r="Q10" s="272"/>
      <c r="R10" s="165">
        <v>2012</v>
      </c>
      <c r="S10" s="272">
        <v>477523</v>
      </c>
      <c r="T10" s="272">
        <v>34260</v>
      </c>
      <c r="U10" s="270">
        <v>26.6</v>
      </c>
      <c r="V10">
        <f>M149</f>
        <v>8</v>
      </c>
      <c r="X10">
        <f t="shared" si="0"/>
        <v>8</v>
      </c>
      <c r="Y10">
        <f>M150</f>
        <v>0</v>
      </c>
      <c r="Z10" s="238">
        <f t="shared" si="1"/>
        <v>0</v>
      </c>
      <c r="AA10" s="239" t="str">
        <f t="shared" si="2"/>
        <v>0 (0%)</v>
      </c>
      <c r="AB10" s="228">
        <f t="shared" si="3"/>
        <v>1.6753119745017517</v>
      </c>
      <c r="AC10" s="228">
        <f t="shared" si="4"/>
        <v>23.350846468184471</v>
      </c>
      <c r="AD10" s="325">
        <f t="shared" si="5"/>
        <v>0</v>
      </c>
      <c r="AE10" s="228">
        <f t="shared" si="6"/>
        <v>0</v>
      </c>
      <c r="AF10" s="292">
        <f>F149</f>
        <v>44.5</v>
      </c>
      <c r="AG10" s="231">
        <f>F150</f>
        <v>9.9570506247009281</v>
      </c>
      <c r="AI10" s="336">
        <v>2012</v>
      </c>
      <c r="AJ10" s="326">
        <f t="shared" si="7"/>
        <v>477523</v>
      </c>
      <c r="AK10" s="326">
        <f t="shared" si="8"/>
        <v>34260</v>
      </c>
      <c r="AL10" s="327">
        <f t="shared" si="9"/>
        <v>8</v>
      </c>
      <c r="AM10" s="338" t="str">
        <f t="shared" si="13"/>
        <v>0 (0%)</v>
      </c>
      <c r="AN10" s="328">
        <f t="shared" si="14"/>
        <v>1.6753119745017517</v>
      </c>
      <c r="AO10" s="329">
        <f t="shared" si="10"/>
        <v>23.350846468184471</v>
      </c>
      <c r="AP10" s="328">
        <f t="shared" si="11"/>
        <v>0</v>
      </c>
      <c r="AQ10" s="329">
        <f t="shared" si="12"/>
        <v>0</v>
      </c>
    </row>
    <row r="11" spans="1:43" ht="14">
      <c r="A11" s="189">
        <v>163</v>
      </c>
      <c r="B11" s="176" t="s">
        <v>111</v>
      </c>
      <c r="C11" s="177" t="s">
        <v>1923</v>
      </c>
      <c r="D11" s="178" t="s">
        <v>2602</v>
      </c>
      <c r="E11" s="178" t="s">
        <v>2603</v>
      </c>
      <c r="F11" s="216">
        <v>65</v>
      </c>
      <c r="G11" s="179" t="s">
        <v>2882</v>
      </c>
      <c r="H11" s="179" t="s">
        <v>2927</v>
      </c>
      <c r="I11" s="190" t="s">
        <v>1986</v>
      </c>
      <c r="J11" s="179" t="s">
        <v>2770</v>
      </c>
      <c r="K11" s="180" t="s">
        <v>117</v>
      </c>
      <c r="L11" s="180" t="s">
        <v>995</v>
      </c>
      <c r="M11" s="191" t="s">
        <v>2604</v>
      </c>
      <c r="N11" s="174"/>
      <c r="O11" s="174"/>
      <c r="P11" s="272"/>
      <c r="Q11" s="272"/>
      <c r="R11" s="165">
        <v>2013</v>
      </c>
      <c r="S11" s="272">
        <v>440557</v>
      </c>
      <c r="T11" s="272">
        <v>33788</v>
      </c>
      <c r="U11" s="270">
        <v>28.7</v>
      </c>
      <c r="V11">
        <f>M160</f>
        <v>9</v>
      </c>
      <c r="X11">
        <f t="shared" si="0"/>
        <v>9</v>
      </c>
      <c r="Y11">
        <f>M161</f>
        <v>2</v>
      </c>
      <c r="Z11" s="238">
        <f t="shared" si="1"/>
        <v>0.22222222222222221</v>
      </c>
      <c r="AA11" s="239" t="str">
        <f t="shared" si="2"/>
        <v>2 (22%)</v>
      </c>
      <c r="AB11" s="228">
        <f t="shared" si="3"/>
        <v>2.0428684596998798</v>
      </c>
      <c r="AC11" s="228">
        <f t="shared" si="4"/>
        <v>26.636675742867293</v>
      </c>
      <c r="AD11" s="325">
        <f t="shared" si="5"/>
        <v>0.45397076882219556</v>
      </c>
      <c r="AE11" s="228">
        <f t="shared" si="6"/>
        <v>5.9192612761927315</v>
      </c>
      <c r="AF11" s="292">
        <f>F160</f>
        <v>36.666666666666664</v>
      </c>
      <c r="AG11" s="231">
        <f>F161</f>
        <v>11.575836902790225</v>
      </c>
      <c r="AI11" s="336">
        <v>2013</v>
      </c>
      <c r="AJ11" s="326">
        <f t="shared" si="7"/>
        <v>440557</v>
      </c>
      <c r="AK11" s="326">
        <f t="shared" si="8"/>
        <v>33788</v>
      </c>
      <c r="AL11" s="327">
        <f t="shared" si="9"/>
        <v>9</v>
      </c>
      <c r="AM11" s="338" t="str">
        <f t="shared" si="13"/>
        <v>2 (22%)</v>
      </c>
      <c r="AN11" s="328">
        <f t="shared" si="14"/>
        <v>2.0428684596998798</v>
      </c>
      <c r="AO11" s="329">
        <f t="shared" si="10"/>
        <v>26.636675742867293</v>
      </c>
      <c r="AP11" s="328">
        <f t="shared" si="11"/>
        <v>0.45397076882219556</v>
      </c>
      <c r="AQ11" s="329">
        <f t="shared" si="12"/>
        <v>5.9192612761927315</v>
      </c>
    </row>
    <row r="12" spans="1:43" ht="14">
      <c r="A12" s="189">
        <v>162</v>
      </c>
      <c r="B12" s="176" t="s">
        <v>468</v>
      </c>
      <c r="C12" s="177" t="s">
        <v>990</v>
      </c>
      <c r="D12" s="178" t="s">
        <v>2598</v>
      </c>
      <c r="E12" s="178" t="s">
        <v>2599</v>
      </c>
      <c r="F12" s="216">
        <v>44</v>
      </c>
      <c r="G12" s="179" t="s">
        <v>1655</v>
      </c>
      <c r="H12" s="192" t="s">
        <v>2712</v>
      </c>
      <c r="I12" s="182" t="s">
        <v>636</v>
      </c>
      <c r="J12" s="179" t="s">
        <v>3007</v>
      </c>
      <c r="K12" s="180" t="s">
        <v>117</v>
      </c>
      <c r="L12" s="180" t="s">
        <v>616</v>
      </c>
      <c r="M12" s="181" t="s">
        <v>3050</v>
      </c>
      <c r="N12" s="174"/>
      <c r="O12" s="174"/>
      <c r="P12" s="272"/>
      <c r="Q12" s="272"/>
      <c r="R12" s="165">
        <v>2014</v>
      </c>
      <c r="S12" s="272">
        <v>425728</v>
      </c>
      <c r="T12" s="272">
        <v>33227</v>
      </c>
      <c r="U12" s="270">
        <v>29.6</v>
      </c>
      <c r="V12">
        <f>M168</f>
        <v>6</v>
      </c>
      <c r="X12">
        <f t="shared" si="0"/>
        <v>6</v>
      </c>
      <c r="Y12">
        <f>M169</f>
        <v>1</v>
      </c>
      <c r="Z12" s="238">
        <f t="shared" si="1"/>
        <v>0.16666666666666666</v>
      </c>
      <c r="AA12" s="239" t="str">
        <f t="shared" si="2"/>
        <v>1 (17%)</v>
      </c>
      <c r="AB12" s="228">
        <f t="shared" si="3"/>
        <v>1.4093505712567649</v>
      </c>
      <c r="AC12" s="228">
        <f t="shared" si="4"/>
        <v>18.057603755981582</v>
      </c>
      <c r="AD12" s="325">
        <f t="shared" si="5"/>
        <v>0.23489176187612748</v>
      </c>
      <c r="AE12" s="228">
        <f t="shared" si="6"/>
        <v>3.0096006259969301</v>
      </c>
      <c r="AF12" s="292">
        <f>F168</f>
        <v>39</v>
      </c>
      <c r="AG12" s="231">
        <f>F169</f>
        <v>9.0111042608550473</v>
      </c>
      <c r="AI12" s="336">
        <v>2014</v>
      </c>
      <c r="AJ12" s="326">
        <f t="shared" si="7"/>
        <v>425728</v>
      </c>
      <c r="AK12" s="326">
        <f t="shared" si="8"/>
        <v>33227</v>
      </c>
      <c r="AL12" s="327">
        <f t="shared" si="9"/>
        <v>6</v>
      </c>
      <c r="AM12" s="338" t="str">
        <f t="shared" si="13"/>
        <v>1 (17%)</v>
      </c>
      <c r="AN12" s="328">
        <f t="shared" si="14"/>
        <v>1.4093505712567649</v>
      </c>
      <c r="AO12" s="329">
        <f t="shared" si="10"/>
        <v>18.057603755981582</v>
      </c>
      <c r="AP12" s="328">
        <f t="shared" si="11"/>
        <v>0.23489176187612748</v>
      </c>
      <c r="AQ12" s="329">
        <f t="shared" si="12"/>
        <v>3.0096006259969301</v>
      </c>
    </row>
    <row r="13" spans="1:43" ht="14">
      <c r="A13" s="189">
        <v>161</v>
      </c>
      <c r="B13" s="176" t="s">
        <v>111</v>
      </c>
      <c r="C13" s="177" t="s">
        <v>1923</v>
      </c>
      <c r="D13" s="178" t="s">
        <v>2589</v>
      </c>
      <c r="E13" s="178" t="s">
        <v>2590</v>
      </c>
      <c r="F13" s="216">
        <v>46</v>
      </c>
      <c r="G13" s="182" t="s">
        <v>2774</v>
      </c>
      <c r="H13" s="182" t="s">
        <v>2772</v>
      </c>
      <c r="I13" s="182" t="s">
        <v>2773</v>
      </c>
      <c r="J13" s="179" t="s">
        <v>3006</v>
      </c>
      <c r="K13" s="180" t="s">
        <v>117</v>
      </c>
      <c r="L13" s="180" t="s">
        <v>1731</v>
      </c>
      <c r="M13" s="185" t="s">
        <v>3049</v>
      </c>
      <c r="N13" s="174"/>
      <c r="O13" s="174"/>
      <c r="P13" s="272"/>
      <c r="Q13" s="272"/>
      <c r="R13" s="165">
        <v>2015</v>
      </c>
      <c r="S13" s="272">
        <v>307342</v>
      </c>
      <c r="T13" s="272">
        <v>28449</v>
      </c>
      <c r="U13" s="270">
        <v>34.6</v>
      </c>
      <c r="V13">
        <f>M178</f>
        <v>8</v>
      </c>
      <c r="X13">
        <f t="shared" si="0"/>
        <v>8</v>
      </c>
      <c r="Y13">
        <f>M179</f>
        <v>2</v>
      </c>
      <c r="Z13" s="238">
        <f t="shared" si="1"/>
        <v>0.25</v>
      </c>
      <c r="AA13" s="239" t="str">
        <f t="shared" si="2"/>
        <v>2 (25%)</v>
      </c>
      <c r="AB13" s="228">
        <f t="shared" si="3"/>
        <v>2.6029634739150525</v>
      </c>
      <c r="AC13" s="228">
        <f t="shared" si="4"/>
        <v>28.120496326760165</v>
      </c>
      <c r="AD13" s="325">
        <f t="shared" si="5"/>
        <v>0.65074086847876311</v>
      </c>
      <c r="AE13" s="228">
        <f t="shared" si="6"/>
        <v>7.0301240816900412</v>
      </c>
      <c r="AF13" s="292">
        <f>F178</f>
        <v>40.5</v>
      </c>
      <c r="AG13" s="231">
        <f>F179</f>
        <v>10.515294982615968</v>
      </c>
      <c r="AI13" s="336">
        <v>2015</v>
      </c>
      <c r="AJ13" s="326">
        <f t="shared" si="7"/>
        <v>307342</v>
      </c>
      <c r="AK13" s="326">
        <f t="shared" si="8"/>
        <v>28449</v>
      </c>
      <c r="AL13" s="327">
        <f t="shared" si="9"/>
        <v>8</v>
      </c>
      <c r="AM13" s="338" t="str">
        <f t="shared" si="13"/>
        <v>2 (25%)</v>
      </c>
      <c r="AN13" s="328">
        <f t="shared" si="14"/>
        <v>2.6029634739150525</v>
      </c>
      <c r="AO13" s="329">
        <f t="shared" si="10"/>
        <v>28.120496326760165</v>
      </c>
      <c r="AP13" s="328">
        <f t="shared" si="11"/>
        <v>0.65074086847876311</v>
      </c>
      <c r="AQ13" s="329">
        <f t="shared" si="12"/>
        <v>7.0301240816900412</v>
      </c>
    </row>
    <row r="14" spans="1:43" ht="14">
      <c r="A14" s="189">
        <v>160</v>
      </c>
      <c r="B14" s="176" t="s">
        <v>111</v>
      </c>
      <c r="C14" s="177" t="s">
        <v>1923</v>
      </c>
      <c r="D14" s="178" t="s">
        <v>2579</v>
      </c>
      <c r="E14" s="178" t="s">
        <v>2580</v>
      </c>
      <c r="F14" s="216">
        <v>54</v>
      </c>
      <c r="G14" s="182" t="s">
        <v>2789</v>
      </c>
      <c r="H14" s="182" t="s">
        <v>2788</v>
      </c>
      <c r="I14" s="186" t="s">
        <v>1436</v>
      </c>
      <c r="J14" s="179" t="s">
        <v>3005</v>
      </c>
      <c r="K14" s="180" t="s">
        <v>117</v>
      </c>
      <c r="L14" s="180" t="s">
        <v>1731</v>
      </c>
      <c r="M14" s="181" t="s">
        <v>1671</v>
      </c>
      <c r="N14" s="174"/>
      <c r="O14" s="174"/>
      <c r="P14" s="272"/>
      <c r="Q14" s="272"/>
      <c r="R14" s="165">
        <v>2016</v>
      </c>
      <c r="S14" s="272">
        <v>352882</v>
      </c>
      <c r="T14" s="272">
        <v>34376</v>
      </c>
      <c r="U14" s="270">
        <v>34.9</v>
      </c>
      <c r="V14">
        <f>M190</f>
        <v>10</v>
      </c>
      <c r="X14">
        <f t="shared" si="0"/>
        <v>10</v>
      </c>
      <c r="Y14">
        <f>M191</f>
        <v>0</v>
      </c>
      <c r="Z14" s="238">
        <f t="shared" si="1"/>
        <v>0</v>
      </c>
      <c r="AA14" s="239" t="str">
        <f t="shared" si="2"/>
        <v>0 (0%)</v>
      </c>
      <c r="AB14" s="228">
        <f t="shared" si="3"/>
        <v>2.8338084685532272</v>
      </c>
      <c r="AC14" s="228">
        <f t="shared" si="4"/>
        <v>29.090062834535722</v>
      </c>
      <c r="AD14" s="325">
        <f t="shared" si="5"/>
        <v>0</v>
      </c>
      <c r="AE14" s="228">
        <f t="shared" si="6"/>
        <v>0</v>
      </c>
      <c r="AF14" s="292">
        <f>F190</f>
        <v>45.8</v>
      </c>
      <c r="AG14" s="231">
        <f>F191</f>
        <v>14.19546093337976</v>
      </c>
      <c r="AI14" s="336">
        <v>2016</v>
      </c>
      <c r="AJ14" s="326">
        <f t="shared" si="7"/>
        <v>352882</v>
      </c>
      <c r="AK14" s="326">
        <f t="shared" si="8"/>
        <v>34376</v>
      </c>
      <c r="AL14" s="327">
        <f t="shared" si="9"/>
        <v>10</v>
      </c>
      <c r="AM14" s="338" t="str">
        <f t="shared" si="13"/>
        <v>0 (0%)</v>
      </c>
      <c r="AN14" s="328">
        <f t="shared" si="14"/>
        <v>2.8338084685532272</v>
      </c>
      <c r="AO14" s="329">
        <f t="shared" si="10"/>
        <v>29.090062834535722</v>
      </c>
      <c r="AP14" s="328">
        <f t="shared" si="11"/>
        <v>0</v>
      </c>
      <c r="AQ14" s="329">
        <f t="shared" si="12"/>
        <v>0</v>
      </c>
    </row>
    <row r="15" spans="1:43" ht="14">
      <c r="A15" s="189">
        <v>159</v>
      </c>
      <c r="B15" s="176" t="s">
        <v>111</v>
      </c>
      <c r="C15" s="177" t="s">
        <v>113</v>
      </c>
      <c r="D15" s="178" t="s">
        <v>2573</v>
      </c>
      <c r="E15" s="178" t="s">
        <v>2574</v>
      </c>
      <c r="F15" s="216">
        <v>29</v>
      </c>
      <c r="G15" s="179" t="s">
        <v>538</v>
      </c>
      <c r="H15" s="182" t="s">
        <v>2681</v>
      </c>
      <c r="I15" s="186" t="s">
        <v>636</v>
      </c>
      <c r="J15" s="179" t="s">
        <v>3004</v>
      </c>
      <c r="K15" s="180" t="s">
        <v>117</v>
      </c>
      <c r="L15" s="180" t="s">
        <v>616</v>
      </c>
      <c r="M15" s="191" t="s">
        <v>2559</v>
      </c>
      <c r="N15" s="174"/>
      <c r="O15" s="174"/>
      <c r="P15" s="272"/>
      <c r="Q15" s="272"/>
      <c r="R15" s="165">
        <v>2017</v>
      </c>
      <c r="S15" s="272">
        <v>323591</v>
      </c>
      <c r="T15" s="272">
        <v>38106</v>
      </c>
      <c r="U15" s="270">
        <v>43.7</v>
      </c>
      <c r="V15">
        <f>M204</f>
        <v>12</v>
      </c>
      <c r="X15">
        <f t="shared" si="0"/>
        <v>12</v>
      </c>
      <c r="Y15">
        <f>M205</f>
        <v>2</v>
      </c>
      <c r="Z15" s="238">
        <f t="shared" si="1"/>
        <v>0.16666666666666666</v>
      </c>
      <c r="AA15" s="239" t="str">
        <f t="shared" si="2"/>
        <v>2 (17%)</v>
      </c>
      <c r="AB15" s="228">
        <f t="shared" si="3"/>
        <v>3.7083849674434703</v>
      </c>
      <c r="AC15" s="228">
        <f t="shared" si="4"/>
        <v>31.491103763186899</v>
      </c>
      <c r="AD15" s="325">
        <f t="shared" si="5"/>
        <v>0.61806416124057839</v>
      </c>
      <c r="AE15" s="228">
        <f t="shared" si="6"/>
        <v>5.2485172938644835</v>
      </c>
      <c r="AF15" s="292">
        <f>F204</f>
        <v>44.666666666666664</v>
      </c>
      <c r="AG15" s="231">
        <f>F205</f>
        <v>9.7452397081701942</v>
      </c>
      <c r="AI15" s="336">
        <v>2017</v>
      </c>
      <c r="AJ15" s="326">
        <f t="shared" si="7"/>
        <v>323591</v>
      </c>
      <c r="AK15" s="326">
        <f t="shared" si="8"/>
        <v>38106</v>
      </c>
      <c r="AL15" s="327">
        <f t="shared" si="9"/>
        <v>12</v>
      </c>
      <c r="AM15" s="338" t="str">
        <f t="shared" si="13"/>
        <v>2 (17%)</v>
      </c>
      <c r="AN15" s="328">
        <f t="shared" si="14"/>
        <v>3.7083849674434703</v>
      </c>
      <c r="AO15" s="329">
        <f t="shared" si="10"/>
        <v>31.491103763186899</v>
      </c>
      <c r="AP15" s="328">
        <f t="shared" si="11"/>
        <v>0.61806416124057839</v>
      </c>
      <c r="AQ15" s="329">
        <f t="shared" si="12"/>
        <v>5.2485172938644835</v>
      </c>
    </row>
    <row r="16" spans="1:43" ht="14">
      <c r="A16" s="189">
        <v>158</v>
      </c>
      <c r="B16" s="176" t="s">
        <v>111</v>
      </c>
      <c r="C16" s="177" t="s">
        <v>2566</v>
      </c>
      <c r="D16" s="178" t="s">
        <v>2565</v>
      </c>
      <c r="E16" s="178" t="s">
        <v>2567</v>
      </c>
      <c r="F16" s="216">
        <v>39</v>
      </c>
      <c r="G16" s="182" t="s">
        <v>2827</v>
      </c>
      <c r="H16" s="182" t="s">
        <v>2804</v>
      </c>
      <c r="I16" s="182" t="s">
        <v>819</v>
      </c>
      <c r="J16" s="179" t="s">
        <v>2981</v>
      </c>
      <c r="K16" s="180" t="s">
        <v>117</v>
      </c>
      <c r="L16" s="180" t="s">
        <v>616</v>
      </c>
      <c r="M16" s="181" t="s">
        <v>476</v>
      </c>
      <c r="N16" s="174"/>
      <c r="O16" s="174"/>
      <c r="P16" s="272"/>
      <c r="Q16" s="272"/>
      <c r="R16" s="165">
        <v>2018</v>
      </c>
      <c r="S16" s="272">
        <v>396448</v>
      </c>
      <c r="T16" s="272">
        <v>42188</v>
      </c>
      <c r="U16" s="270">
        <v>39.4</v>
      </c>
      <c r="V16">
        <f>M216</f>
        <v>10</v>
      </c>
      <c r="X16">
        <f t="shared" si="0"/>
        <v>10</v>
      </c>
      <c r="Y16">
        <f>M217</f>
        <v>2</v>
      </c>
      <c r="Z16" s="238">
        <f t="shared" si="1"/>
        <v>0.2</v>
      </c>
      <c r="AA16" s="239" t="str">
        <f t="shared" si="2"/>
        <v>2 (20%)</v>
      </c>
      <c r="AB16" s="228">
        <f t="shared" si="3"/>
        <v>2.5223989022519979</v>
      </c>
      <c r="AC16" s="228">
        <f t="shared" si="4"/>
        <v>23.703422774248601</v>
      </c>
      <c r="AD16" s="325">
        <f t="shared" si="5"/>
        <v>0.50447978045039954</v>
      </c>
      <c r="AE16" s="228">
        <f t="shared" si="6"/>
        <v>4.7406845548497207</v>
      </c>
      <c r="AF16" s="292">
        <f>F216</f>
        <v>46.5</v>
      </c>
      <c r="AG16" s="231">
        <f>F217</f>
        <v>12.376052143824648</v>
      </c>
      <c r="AI16" s="336">
        <v>2018</v>
      </c>
      <c r="AJ16" s="326">
        <f t="shared" si="7"/>
        <v>396448</v>
      </c>
      <c r="AK16" s="326">
        <f t="shared" si="8"/>
        <v>42188</v>
      </c>
      <c r="AL16" s="327">
        <f t="shared" si="9"/>
        <v>10</v>
      </c>
      <c r="AM16" s="338" t="str">
        <f t="shared" si="13"/>
        <v>2 (20%)</v>
      </c>
      <c r="AN16" s="328">
        <f t="shared" si="14"/>
        <v>2.5223989022519979</v>
      </c>
      <c r="AO16" s="329">
        <f t="shared" si="10"/>
        <v>23.703422774248601</v>
      </c>
      <c r="AP16" s="328">
        <f t="shared" si="11"/>
        <v>0.50447978045039954</v>
      </c>
      <c r="AQ16" s="329">
        <f t="shared" si="12"/>
        <v>4.7406845548497207</v>
      </c>
    </row>
    <row r="17" spans="1:43" ht="14">
      <c r="A17" s="189">
        <v>157</v>
      </c>
      <c r="B17" s="188" t="s">
        <v>111</v>
      </c>
      <c r="C17" s="177" t="s">
        <v>2557</v>
      </c>
      <c r="D17" s="178" t="s">
        <v>2556</v>
      </c>
      <c r="E17" s="178" t="s">
        <v>2558</v>
      </c>
      <c r="F17" s="216">
        <v>37</v>
      </c>
      <c r="G17" s="179" t="s">
        <v>2553</v>
      </c>
      <c r="H17" s="182" t="s">
        <v>2857</v>
      </c>
      <c r="I17" s="186" t="s">
        <v>2895</v>
      </c>
      <c r="J17" s="179" t="s">
        <v>3003</v>
      </c>
      <c r="K17" s="180" t="s">
        <v>117</v>
      </c>
      <c r="L17" s="180" t="s">
        <v>1756</v>
      </c>
      <c r="M17" s="191" t="s">
        <v>2559</v>
      </c>
      <c r="N17" s="174"/>
      <c r="O17" s="174"/>
      <c r="P17" s="287"/>
      <c r="Q17" s="287"/>
      <c r="R17" s="165">
        <v>2019</v>
      </c>
      <c r="S17" s="272">
        <v>510854</v>
      </c>
      <c r="T17" s="272">
        <v>50165</v>
      </c>
      <c r="U17" s="270">
        <v>34.299999999999997</v>
      </c>
      <c r="V17">
        <f>M226</f>
        <v>8</v>
      </c>
      <c r="X17">
        <f t="shared" si="0"/>
        <v>8</v>
      </c>
      <c r="Y17">
        <f>M227</f>
        <v>2</v>
      </c>
      <c r="Z17" s="238">
        <f t="shared" si="1"/>
        <v>0.25</v>
      </c>
      <c r="AA17" s="239" t="str">
        <f t="shared" si="2"/>
        <v>2 (25%)</v>
      </c>
      <c r="AB17" s="228">
        <f t="shared" si="3"/>
        <v>1.5660051599870022</v>
      </c>
      <c r="AC17" s="228">
        <f t="shared" si="4"/>
        <v>15.947373666899233</v>
      </c>
      <c r="AD17" s="325">
        <f t="shared" si="5"/>
        <v>0.39150128999675055</v>
      </c>
      <c r="AE17" s="228">
        <f t="shared" si="6"/>
        <v>3.9868434167248084</v>
      </c>
      <c r="AF17" s="292">
        <f>F226</f>
        <v>42.5</v>
      </c>
      <c r="AG17" s="231">
        <f>F227</f>
        <v>13.158375931050806</v>
      </c>
      <c r="AI17" s="336">
        <v>2019</v>
      </c>
      <c r="AJ17" s="326">
        <f t="shared" si="7"/>
        <v>510854</v>
      </c>
      <c r="AK17" s="326">
        <f t="shared" si="8"/>
        <v>50165</v>
      </c>
      <c r="AL17" s="327">
        <f t="shared" si="9"/>
        <v>8</v>
      </c>
      <c r="AM17" s="338" t="str">
        <f t="shared" si="13"/>
        <v>2 (25%)</v>
      </c>
      <c r="AN17" s="328">
        <f t="shared" si="14"/>
        <v>1.5660051599870022</v>
      </c>
      <c r="AO17" s="329">
        <f t="shared" si="10"/>
        <v>15.947373666899233</v>
      </c>
      <c r="AP17" s="328">
        <f t="shared" si="11"/>
        <v>0.39150128999675055</v>
      </c>
      <c r="AQ17" s="329">
        <f t="shared" si="12"/>
        <v>3.9868434167248084</v>
      </c>
    </row>
    <row r="18" spans="1:43" ht="14">
      <c r="A18" s="189">
        <v>156</v>
      </c>
      <c r="B18" s="188" t="s">
        <v>111</v>
      </c>
      <c r="C18" s="177" t="s">
        <v>427</v>
      </c>
      <c r="D18" s="178" t="s">
        <v>2551</v>
      </c>
      <c r="E18" s="178" t="s">
        <v>2547</v>
      </c>
      <c r="F18" s="216">
        <v>34</v>
      </c>
      <c r="G18" s="182" t="s">
        <v>2775</v>
      </c>
      <c r="H18" s="182" t="s">
        <v>2824</v>
      </c>
      <c r="I18" s="186" t="s">
        <v>440</v>
      </c>
      <c r="J18" s="179" t="s">
        <v>2967</v>
      </c>
      <c r="K18" s="180" t="s">
        <v>117</v>
      </c>
      <c r="L18" s="180" t="s">
        <v>1731</v>
      </c>
      <c r="M18" s="181" t="s">
        <v>2552</v>
      </c>
      <c r="N18" s="174"/>
      <c r="O18" s="174"/>
      <c r="P18" s="289"/>
      <c r="Q18" s="289"/>
      <c r="R18" s="165">
        <v>2020</v>
      </c>
      <c r="S18" s="285">
        <v>177391</v>
      </c>
      <c r="T18" s="285">
        <v>34427</v>
      </c>
      <c r="U18" s="174">
        <v>62.7</v>
      </c>
      <c r="V18">
        <f>M249</f>
        <v>21</v>
      </c>
      <c r="W18">
        <f>M251</f>
        <v>8</v>
      </c>
      <c r="X18">
        <f t="shared" si="0"/>
        <v>13</v>
      </c>
      <c r="Y18">
        <f>M250</f>
        <v>6</v>
      </c>
      <c r="Z18" s="238">
        <f t="shared" si="1"/>
        <v>0.46153846153846156</v>
      </c>
      <c r="AA18" s="239" t="str">
        <f t="shared" si="2"/>
        <v>6 (46%)</v>
      </c>
      <c r="AB18" s="228">
        <f t="shared" si="3"/>
        <v>7.3284439458597115</v>
      </c>
      <c r="AC18" s="228">
        <f t="shared" si="4"/>
        <v>37.761059633427251</v>
      </c>
      <c r="AD18" s="325">
        <f t="shared" si="5"/>
        <v>3.3823587442429437</v>
      </c>
      <c r="AE18" s="228">
        <f t="shared" si="6"/>
        <v>17.428181369274114</v>
      </c>
      <c r="AF18" s="292">
        <f>F249</f>
        <v>48.80952380952381</v>
      </c>
      <c r="AG18" s="231">
        <f>F250</f>
        <v>14.46934361890354</v>
      </c>
      <c r="AI18" s="336">
        <v>2020</v>
      </c>
      <c r="AJ18" s="326">
        <f t="shared" si="7"/>
        <v>177391</v>
      </c>
      <c r="AK18" s="326">
        <f t="shared" si="8"/>
        <v>34427</v>
      </c>
      <c r="AL18" s="327">
        <f t="shared" si="9"/>
        <v>13</v>
      </c>
      <c r="AM18" s="338" t="str">
        <f t="shared" si="13"/>
        <v>6 (46%)</v>
      </c>
      <c r="AN18" s="328">
        <f t="shared" si="14"/>
        <v>7.3284439458597115</v>
      </c>
      <c r="AO18" s="329">
        <f t="shared" si="10"/>
        <v>37.761059633427251</v>
      </c>
      <c r="AP18" s="328">
        <f t="shared" si="11"/>
        <v>3.3823587442429437</v>
      </c>
      <c r="AQ18" s="329">
        <f t="shared" si="12"/>
        <v>17.428181369274114</v>
      </c>
    </row>
    <row r="19" spans="1:43" ht="14">
      <c r="A19" s="189">
        <v>155</v>
      </c>
      <c r="B19" s="188" t="s">
        <v>111</v>
      </c>
      <c r="C19" s="177" t="s">
        <v>1923</v>
      </c>
      <c r="D19" s="178" t="s">
        <v>2546</v>
      </c>
      <c r="E19" s="178" t="s">
        <v>2547</v>
      </c>
      <c r="F19" s="216">
        <v>46</v>
      </c>
      <c r="G19" s="179" t="s">
        <v>2835</v>
      </c>
      <c r="H19" s="179" t="s">
        <v>2042</v>
      </c>
      <c r="I19" s="190" t="s">
        <v>2894</v>
      </c>
      <c r="J19" s="179" t="s">
        <v>2974</v>
      </c>
      <c r="K19" s="180" t="s">
        <v>117</v>
      </c>
      <c r="L19" s="180" t="s">
        <v>1731</v>
      </c>
      <c r="M19" s="183" t="s">
        <v>3048</v>
      </c>
      <c r="N19" s="174"/>
      <c r="O19" s="174"/>
      <c r="R19" s="165" t="s">
        <v>3189</v>
      </c>
      <c r="V19">
        <f>SUM(V2:V18)</f>
        <v>215</v>
      </c>
      <c r="X19">
        <f>SUM(X2:X18)</f>
        <v>207</v>
      </c>
      <c r="Y19">
        <f>SUM(Y2:Y18)</f>
        <v>33</v>
      </c>
      <c r="Z19" s="238">
        <f t="shared" si="1"/>
        <v>0.15942028985507245</v>
      </c>
      <c r="AA19" s="239" t="str">
        <f t="shared" si="2"/>
        <v>33 (16%)</v>
      </c>
      <c r="AB19" s="229"/>
      <c r="AC19" s="165"/>
      <c r="AD19" s="321"/>
      <c r="AE19" s="284"/>
      <c r="AF19">
        <v>45</v>
      </c>
      <c r="AG19" s="231">
        <v>14</v>
      </c>
    </row>
    <row r="20" spans="1:43" ht="14">
      <c r="A20" s="189">
        <v>154</v>
      </c>
      <c r="B20" s="188" t="s">
        <v>111</v>
      </c>
      <c r="C20" s="177" t="s">
        <v>297</v>
      </c>
      <c r="D20" s="178" t="s">
        <v>2540</v>
      </c>
      <c r="E20" s="178" t="s">
        <v>2541</v>
      </c>
      <c r="F20" s="216">
        <v>70</v>
      </c>
      <c r="G20" s="179" t="s">
        <v>2888</v>
      </c>
      <c r="H20" s="179" t="s">
        <v>2930</v>
      </c>
      <c r="I20" s="190" t="s">
        <v>148</v>
      </c>
      <c r="J20" s="179" t="s">
        <v>3002</v>
      </c>
      <c r="K20" s="180" t="s">
        <v>117</v>
      </c>
      <c r="L20" s="180" t="s">
        <v>1287</v>
      </c>
      <c r="M20" s="183" t="s">
        <v>3047</v>
      </c>
      <c r="N20" s="174"/>
      <c r="O20" s="174"/>
      <c r="R20" s="165"/>
      <c r="AB20" s="165"/>
      <c r="AC20" s="165"/>
      <c r="AD20" s="165"/>
      <c r="AE20" s="165"/>
      <c r="AG20" s="229"/>
    </row>
    <row r="21" spans="1:43" ht="14">
      <c r="A21" s="189">
        <v>153</v>
      </c>
      <c r="B21" s="188" t="s">
        <v>111</v>
      </c>
      <c r="C21" s="177" t="s">
        <v>1923</v>
      </c>
      <c r="D21" s="178" t="s">
        <v>2535</v>
      </c>
      <c r="E21" s="178" t="s">
        <v>2536</v>
      </c>
      <c r="F21" s="216">
        <v>71</v>
      </c>
      <c r="G21" s="179" t="s">
        <v>2836</v>
      </c>
      <c r="H21" s="179" t="s">
        <v>2901</v>
      </c>
      <c r="I21" s="179" t="s">
        <v>1940</v>
      </c>
      <c r="J21" s="179" t="s">
        <v>3001</v>
      </c>
      <c r="K21" s="180" t="s">
        <v>117</v>
      </c>
      <c r="L21" s="180" t="s">
        <v>616</v>
      </c>
      <c r="M21" s="181" t="s">
        <v>542</v>
      </c>
      <c r="N21" s="174"/>
      <c r="O21" s="174"/>
      <c r="R21" s="165"/>
      <c r="AB21" s="165"/>
      <c r="AC21" s="165"/>
      <c r="AD21" s="165"/>
      <c r="AE21" s="284"/>
      <c r="AG21" s="229"/>
      <c r="AJ21" s="243"/>
    </row>
    <row r="22" spans="1:43" ht="14">
      <c r="A22" s="189">
        <v>152</v>
      </c>
      <c r="B22" s="188" t="s">
        <v>111</v>
      </c>
      <c r="C22" s="177" t="s">
        <v>2689</v>
      </c>
      <c r="D22" s="178" t="s">
        <v>2532</v>
      </c>
      <c r="E22" s="178" t="s">
        <v>2533</v>
      </c>
      <c r="F22" s="216">
        <v>47</v>
      </c>
      <c r="G22" s="179" t="s">
        <v>2531</v>
      </c>
      <c r="H22" s="182" t="s">
        <v>2856</v>
      </c>
      <c r="I22" s="182" t="s">
        <v>2754</v>
      </c>
      <c r="J22" s="179" t="s">
        <v>2991</v>
      </c>
      <c r="K22" s="180" t="s">
        <v>117</v>
      </c>
      <c r="L22" s="180" t="s">
        <v>183</v>
      </c>
      <c r="M22" s="191" t="s">
        <v>1623</v>
      </c>
      <c r="N22" s="174"/>
      <c r="O22" s="174"/>
      <c r="R22" s="165"/>
      <c r="W22" s="243"/>
      <c r="AC22"/>
      <c r="AF22" s="243"/>
    </row>
    <row r="23" spans="1:43" ht="14">
      <c r="A23" s="189">
        <v>151</v>
      </c>
      <c r="B23" s="188" t="s">
        <v>111</v>
      </c>
      <c r="C23" s="177" t="s">
        <v>470</v>
      </c>
      <c r="D23" s="178" t="s">
        <v>2528</v>
      </c>
      <c r="E23" s="178" t="s">
        <v>2529</v>
      </c>
      <c r="F23" s="216">
        <v>73</v>
      </c>
      <c r="G23" s="179" t="s">
        <v>2887</v>
      </c>
      <c r="H23" s="179" t="s">
        <v>2927</v>
      </c>
      <c r="I23" s="179" t="s">
        <v>1986</v>
      </c>
      <c r="J23" s="179" t="s">
        <v>2770</v>
      </c>
      <c r="K23" s="180" t="s">
        <v>117</v>
      </c>
      <c r="L23" s="180" t="s">
        <v>995</v>
      </c>
      <c r="M23" s="181" t="s">
        <v>2285</v>
      </c>
      <c r="N23" s="174"/>
      <c r="O23" s="174"/>
      <c r="AC23"/>
      <c r="AF23" s="243"/>
      <c r="AG23" s="243"/>
    </row>
    <row r="24" spans="1:43" ht="14">
      <c r="A24" s="189">
        <v>150</v>
      </c>
      <c r="B24" s="188" t="s">
        <v>111</v>
      </c>
      <c r="C24" s="177" t="s">
        <v>1923</v>
      </c>
      <c r="D24" s="178" t="s">
        <v>2522</v>
      </c>
      <c r="E24" s="178" t="s">
        <v>2523</v>
      </c>
      <c r="F24" s="216">
        <v>55</v>
      </c>
      <c r="G24" s="182" t="s">
        <v>2519</v>
      </c>
      <c r="H24" s="182" t="s">
        <v>2822</v>
      </c>
      <c r="I24" s="182" t="s">
        <v>2823</v>
      </c>
      <c r="J24" s="179" t="s">
        <v>3000</v>
      </c>
      <c r="K24" s="180" t="s">
        <v>117</v>
      </c>
      <c r="L24" s="180" t="s">
        <v>183</v>
      </c>
      <c r="M24" s="183" t="s">
        <v>3046</v>
      </c>
      <c r="N24" s="174"/>
      <c r="O24" s="174"/>
      <c r="AC24"/>
      <c r="AF24" s="243"/>
    </row>
    <row r="25" spans="1:43" ht="14">
      <c r="A25" s="189">
        <v>149</v>
      </c>
      <c r="B25" s="188" t="s">
        <v>111</v>
      </c>
      <c r="C25" s="177" t="s">
        <v>297</v>
      </c>
      <c r="D25" s="178" t="s">
        <v>2516</v>
      </c>
      <c r="E25" s="178" t="s">
        <v>2517</v>
      </c>
      <c r="F25" s="216">
        <v>27</v>
      </c>
      <c r="G25" s="179" t="s">
        <v>2844</v>
      </c>
      <c r="H25" s="179" t="s">
        <v>2856</v>
      </c>
      <c r="I25" s="179" t="s">
        <v>2754</v>
      </c>
      <c r="J25" s="179" t="s">
        <v>2991</v>
      </c>
      <c r="K25" s="180" t="s">
        <v>117</v>
      </c>
      <c r="L25" s="180" t="s">
        <v>183</v>
      </c>
      <c r="M25" s="184" t="s">
        <v>2097</v>
      </c>
      <c r="N25" s="174"/>
      <c r="O25" s="174"/>
      <c r="AC25"/>
      <c r="AF25" s="243"/>
    </row>
    <row r="26" spans="1:43" ht="14">
      <c r="A26" s="189">
        <v>148</v>
      </c>
      <c r="B26" s="188" t="s">
        <v>111</v>
      </c>
      <c r="C26" s="177" t="s">
        <v>1923</v>
      </c>
      <c r="D26" s="178" t="s">
        <v>2511</v>
      </c>
      <c r="E26" s="178" t="s">
        <v>2512</v>
      </c>
      <c r="F26" s="216">
        <v>22</v>
      </c>
      <c r="G26" s="182" t="s">
        <v>2830</v>
      </c>
      <c r="H26" s="179" t="s">
        <v>2697</v>
      </c>
      <c r="I26" s="190" t="s">
        <v>1980</v>
      </c>
      <c r="J26" s="179" t="s">
        <v>2765</v>
      </c>
      <c r="K26" s="180" t="s">
        <v>236</v>
      </c>
      <c r="L26" s="180" t="s">
        <v>1287</v>
      </c>
      <c r="M26" s="183" t="s">
        <v>2727</v>
      </c>
      <c r="N26" s="174"/>
      <c r="O26" s="174"/>
      <c r="AC26"/>
      <c r="AD26" s="243"/>
    </row>
    <row r="27" spans="1:43" ht="14">
      <c r="A27" s="189">
        <v>147</v>
      </c>
      <c r="B27" s="188" t="s">
        <v>111</v>
      </c>
      <c r="C27" s="177" t="s">
        <v>178</v>
      </c>
      <c r="D27" s="178" t="s">
        <v>2468</v>
      </c>
      <c r="E27" s="178" t="s">
        <v>2507</v>
      </c>
      <c r="F27" s="216">
        <v>48</v>
      </c>
      <c r="G27" s="179" t="s">
        <v>2887</v>
      </c>
      <c r="H27" s="179" t="s">
        <v>2927</v>
      </c>
      <c r="I27" s="190" t="s">
        <v>1986</v>
      </c>
      <c r="J27" s="179" t="s">
        <v>2770</v>
      </c>
      <c r="K27" s="180" t="s">
        <v>117</v>
      </c>
      <c r="L27" s="180" t="s">
        <v>995</v>
      </c>
      <c r="M27" s="181" t="s">
        <v>2508</v>
      </c>
      <c r="N27" s="174"/>
      <c r="O27" s="174"/>
    </row>
    <row r="28" spans="1:43" ht="14">
      <c r="A28" s="189">
        <v>146</v>
      </c>
      <c r="B28" s="193" t="s">
        <v>111</v>
      </c>
      <c r="C28" s="182" t="s">
        <v>1923</v>
      </c>
      <c r="D28" s="194" t="s">
        <v>2504</v>
      </c>
      <c r="E28" s="194" t="s">
        <v>2505</v>
      </c>
      <c r="F28" s="216">
        <v>67</v>
      </c>
      <c r="G28" s="179" t="s">
        <v>2835</v>
      </c>
      <c r="H28" s="190" t="s">
        <v>2042</v>
      </c>
      <c r="I28" s="195" t="s">
        <v>2894</v>
      </c>
      <c r="J28" s="179" t="s">
        <v>2974</v>
      </c>
      <c r="K28" s="182" t="s">
        <v>117</v>
      </c>
      <c r="L28" s="182" t="s">
        <v>1731</v>
      </c>
      <c r="M28" s="181" t="s">
        <v>2285</v>
      </c>
      <c r="N28" s="174"/>
      <c r="O28" s="174"/>
    </row>
    <row r="29" spans="1:43" ht="14">
      <c r="A29" s="189">
        <v>145</v>
      </c>
      <c r="B29" s="193" t="s">
        <v>111</v>
      </c>
      <c r="C29" s="182" t="s">
        <v>2217</v>
      </c>
      <c r="D29" s="194" t="s">
        <v>2499</v>
      </c>
      <c r="E29" s="194" t="s">
        <v>2500</v>
      </c>
      <c r="F29" s="216">
        <v>24</v>
      </c>
      <c r="G29" s="182" t="s">
        <v>2825</v>
      </c>
      <c r="H29" s="182" t="s">
        <v>2826</v>
      </c>
      <c r="I29" s="182" t="s">
        <v>1734</v>
      </c>
      <c r="J29" s="179" t="s">
        <v>2934</v>
      </c>
      <c r="K29" s="182" t="s">
        <v>117</v>
      </c>
      <c r="L29" s="182" t="s">
        <v>1731</v>
      </c>
      <c r="M29" s="196" t="s">
        <v>2097</v>
      </c>
      <c r="N29" s="174"/>
      <c r="O29" s="174"/>
    </row>
    <row r="30" spans="1:43" s="224" customFormat="1" ht="17" customHeight="1">
      <c r="A30" s="217"/>
      <c r="B30" s="218"/>
      <c r="C30" s="219"/>
      <c r="D30" s="220"/>
      <c r="E30" s="220"/>
      <c r="F30" s="229">
        <f>AVERAGE(F2:F29)</f>
        <v>46.5</v>
      </c>
      <c r="G30" s="219"/>
      <c r="H30" s="219"/>
      <c r="I30" s="222"/>
      <c r="J30" s="221"/>
      <c r="K30" s="219"/>
      <c r="L30" s="227" t="s">
        <v>3188</v>
      </c>
      <c r="M30" s="165">
        <f>COUNTA(M2:M29)</f>
        <v>28</v>
      </c>
      <c r="AC30" s="244"/>
    </row>
    <row r="31" spans="1:43" s="224" customFormat="1" ht="42">
      <c r="A31" s="217"/>
      <c r="B31" s="218"/>
      <c r="C31" s="219"/>
      <c r="D31" s="220"/>
      <c r="E31" s="220"/>
      <c r="F31" s="229">
        <f>STDEV(F2:F29)</f>
        <v>15.009873293812186</v>
      </c>
      <c r="G31" s="219"/>
      <c r="H31" s="219"/>
      <c r="I31" s="222"/>
      <c r="J31" s="221"/>
      <c r="K31" s="219"/>
      <c r="L31" s="227" t="s">
        <v>3089</v>
      </c>
      <c r="M31" s="165">
        <f>COUNTIF(M2:M29, "*Asphyxia*")+COUNTIF(M2:M29, "*Hanging*")</f>
        <v>4</v>
      </c>
      <c r="N31" s="223"/>
      <c r="O31" s="223"/>
      <c r="R31" s="324" t="s">
        <v>3198</v>
      </c>
      <c r="S31" s="324" t="s">
        <v>3195</v>
      </c>
      <c r="T31" s="324" t="s">
        <v>3208</v>
      </c>
      <c r="U31" s="324" t="s">
        <v>3089</v>
      </c>
      <c r="Z31" s="244"/>
      <c r="AC31" s="255" t="s">
        <v>3198</v>
      </c>
      <c r="AD31" s="283" t="s">
        <v>3238</v>
      </c>
      <c r="AE31" s="283" t="s">
        <v>3243</v>
      </c>
      <c r="AF31" s="283" t="s">
        <v>3239</v>
      </c>
      <c r="AG31" s="283" t="s">
        <v>3241</v>
      </c>
    </row>
    <row r="32" spans="1:43" ht="14">
      <c r="A32" s="189">
        <v>144</v>
      </c>
      <c r="B32" s="193" t="s">
        <v>111</v>
      </c>
      <c r="C32" s="182" t="s">
        <v>113</v>
      </c>
      <c r="D32" s="194" t="s">
        <v>2493</v>
      </c>
      <c r="E32" s="194" t="s">
        <v>2494</v>
      </c>
      <c r="F32" s="216">
        <v>25</v>
      </c>
      <c r="G32" s="182" t="s">
        <v>2811</v>
      </c>
      <c r="H32" s="182" t="s">
        <v>2702</v>
      </c>
      <c r="I32" s="186" t="s">
        <v>636</v>
      </c>
      <c r="J32" s="179" t="s">
        <v>2962</v>
      </c>
      <c r="K32" s="182" t="s">
        <v>236</v>
      </c>
      <c r="L32" s="182" t="s">
        <v>1287</v>
      </c>
      <c r="M32" s="191" t="s">
        <v>2495</v>
      </c>
      <c r="N32" s="174"/>
      <c r="O32" s="174"/>
      <c r="R32" s="247">
        <v>2004</v>
      </c>
      <c r="S32" s="248">
        <f t="shared" ref="S32:S48" si="15">S2</f>
        <v>231142</v>
      </c>
      <c r="T32" s="247">
        <f t="shared" ref="T32:T49" si="16">V2</f>
        <v>28</v>
      </c>
      <c r="U32" s="246">
        <f t="shared" ref="U32:U49" si="17">Y2</f>
        <v>4</v>
      </c>
      <c r="Z32" s="243"/>
      <c r="AC32" s="265">
        <v>2004</v>
      </c>
      <c r="AD32" s="341">
        <f>AB2</f>
        <v>12.113765564025577</v>
      </c>
      <c r="AE32" s="339">
        <f>AC2</f>
        <v>127.69062385990514</v>
      </c>
      <c r="AF32" s="340">
        <f>AD2</f>
        <v>1.7305379377179395</v>
      </c>
      <c r="AG32" s="339">
        <f>AE2</f>
        <v>18.241517694272162</v>
      </c>
    </row>
    <row r="33" spans="1:35" ht="14">
      <c r="A33" s="189">
        <v>143</v>
      </c>
      <c r="B33" s="193" t="s">
        <v>111</v>
      </c>
      <c r="C33" s="182" t="s">
        <v>297</v>
      </c>
      <c r="D33" s="194" t="s">
        <v>2487</v>
      </c>
      <c r="E33" s="194" t="s">
        <v>2488</v>
      </c>
      <c r="F33" s="216">
        <v>56</v>
      </c>
      <c r="G33" s="182" t="s">
        <v>2805</v>
      </c>
      <c r="H33" s="182" t="s">
        <v>2806</v>
      </c>
      <c r="I33" s="182" t="s">
        <v>495</v>
      </c>
      <c r="J33" s="179" t="s">
        <v>2941</v>
      </c>
      <c r="K33" s="182" t="s">
        <v>236</v>
      </c>
      <c r="L33" s="182" t="s">
        <v>118</v>
      </c>
      <c r="M33" s="191" t="s">
        <v>2489</v>
      </c>
      <c r="N33" s="174"/>
      <c r="O33" s="174"/>
      <c r="R33" s="247">
        <v>2005</v>
      </c>
      <c r="S33" s="248">
        <f t="shared" si="15"/>
        <v>233417</v>
      </c>
      <c r="T33" s="247">
        <f t="shared" si="16"/>
        <v>21</v>
      </c>
      <c r="U33" s="246">
        <f t="shared" si="17"/>
        <v>2</v>
      </c>
      <c r="Z33" s="243"/>
      <c r="AC33" s="265">
        <v>2005</v>
      </c>
      <c r="AD33" s="341">
        <f t="shared" ref="AD33:AD48" si="18">AB3</f>
        <v>8.996774013889306</v>
      </c>
      <c r="AE33" s="339">
        <f t="shared" ref="AE33:AE48" si="19">AC3</f>
        <v>106.50167359772796</v>
      </c>
      <c r="AF33" s="340">
        <f t="shared" ref="AF33:AF48" si="20">AD3</f>
        <v>0.85683562037041006</v>
      </c>
      <c r="AG33" s="339">
        <f t="shared" ref="AG33:AG48" si="21">AE3</f>
        <v>10.143016533116949</v>
      </c>
    </row>
    <row r="34" spans="1:35" ht="14">
      <c r="A34" s="189">
        <v>142</v>
      </c>
      <c r="B34" s="193" t="s">
        <v>111</v>
      </c>
      <c r="C34" s="182" t="s">
        <v>2481</v>
      </c>
      <c r="D34" s="194" t="s">
        <v>2480</v>
      </c>
      <c r="E34" s="194" t="s">
        <v>2482</v>
      </c>
      <c r="F34" s="216">
        <v>56</v>
      </c>
      <c r="G34" s="179" t="s">
        <v>2848</v>
      </c>
      <c r="H34" s="182" t="s">
        <v>2855</v>
      </c>
      <c r="I34" s="182" t="s">
        <v>2485</v>
      </c>
      <c r="J34" s="179" t="s">
        <v>2999</v>
      </c>
      <c r="K34" s="182" t="s">
        <v>117</v>
      </c>
      <c r="L34" s="182" t="s">
        <v>616</v>
      </c>
      <c r="M34" s="181" t="s">
        <v>2483</v>
      </c>
      <c r="N34" s="174"/>
      <c r="O34" s="174"/>
      <c r="R34" s="247">
        <v>2006</v>
      </c>
      <c r="S34" s="248">
        <f t="shared" si="15"/>
        <v>256842</v>
      </c>
      <c r="T34" s="247">
        <f t="shared" si="16"/>
        <v>19</v>
      </c>
      <c r="U34" s="246">
        <f t="shared" si="17"/>
        <v>4</v>
      </c>
      <c r="Z34" s="243"/>
      <c r="AC34" s="265">
        <v>2006</v>
      </c>
      <c r="AD34" s="341">
        <f t="shared" si="18"/>
        <v>7.3975440153868917</v>
      </c>
      <c r="AE34" s="339">
        <f t="shared" si="19"/>
        <v>82.698585418933632</v>
      </c>
      <c r="AF34" s="340">
        <f t="shared" si="20"/>
        <v>1.5573776874498719</v>
      </c>
      <c r="AG34" s="339">
        <f t="shared" si="21"/>
        <v>17.410228509249183</v>
      </c>
    </row>
    <row r="35" spans="1:35" ht="14">
      <c r="A35" s="189">
        <v>141</v>
      </c>
      <c r="B35" s="193" t="s">
        <v>111</v>
      </c>
      <c r="C35" s="182" t="s">
        <v>2112</v>
      </c>
      <c r="D35" s="194" t="s">
        <v>2474</v>
      </c>
      <c r="E35" s="194" t="s">
        <v>2475</v>
      </c>
      <c r="F35" s="216">
        <v>81</v>
      </c>
      <c r="G35" s="182" t="s">
        <v>2810</v>
      </c>
      <c r="H35" s="182" t="s">
        <v>2697</v>
      </c>
      <c r="I35" s="186" t="s">
        <v>1980</v>
      </c>
      <c r="J35" s="179" t="s">
        <v>2765</v>
      </c>
      <c r="K35" s="182" t="s">
        <v>236</v>
      </c>
      <c r="L35" s="182" t="s">
        <v>1287</v>
      </c>
      <c r="M35" s="183" t="s">
        <v>3045</v>
      </c>
      <c r="N35" s="174"/>
      <c r="O35" s="174"/>
      <c r="R35" s="247">
        <v>2007</v>
      </c>
      <c r="S35" s="248">
        <f t="shared" si="15"/>
        <v>311169</v>
      </c>
      <c r="T35" s="247">
        <f t="shared" si="16"/>
        <v>12</v>
      </c>
      <c r="U35" s="246">
        <f t="shared" si="17"/>
        <v>3</v>
      </c>
      <c r="Z35" s="243"/>
      <c r="AC35" s="265">
        <v>2007</v>
      </c>
      <c r="AD35" s="341">
        <f t="shared" si="18"/>
        <v>3.8564252865806039</v>
      </c>
      <c r="AE35" s="339">
        <f t="shared" si="19"/>
        <v>39.610496781647136</v>
      </c>
      <c r="AF35" s="340">
        <f t="shared" si="20"/>
        <v>0.96410632164515098</v>
      </c>
      <c r="AG35" s="339">
        <f t="shared" si="21"/>
        <v>9.902624195411784</v>
      </c>
    </row>
    <row r="36" spans="1:35" ht="14">
      <c r="A36" s="189">
        <v>140</v>
      </c>
      <c r="B36" s="193" t="s">
        <v>111</v>
      </c>
      <c r="C36" s="182" t="s">
        <v>2112</v>
      </c>
      <c r="D36" s="194" t="s">
        <v>2468</v>
      </c>
      <c r="E36" s="194" t="s">
        <v>2469</v>
      </c>
      <c r="F36" s="216">
        <v>48</v>
      </c>
      <c r="G36" s="179" t="s">
        <v>2844</v>
      </c>
      <c r="H36" s="179" t="s">
        <v>2856</v>
      </c>
      <c r="I36" s="179" t="s">
        <v>2754</v>
      </c>
      <c r="J36" s="179" t="s">
        <v>2991</v>
      </c>
      <c r="K36" s="182" t="s">
        <v>117</v>
      </c>
      <c r="L36" s="182" t="s">
        <v>183</v>
      </c>
      <c r="M36" s="181" t="s">
        <v>2470</v>
      </c>
      <c r="N36" s="174"/>
      <c r="O36" s="174"/>
      <c r="R36" s="247">
        <v>2008</v>
      </c>
      <c r="S36" s="248">
        <f t="shared" si="15"/>
        <v>378582</v>
      </c>
      <c r="T36" s="247">
        <f t="shared" si="16"/>
        <v>11</v>
      </c>
      <c r="U36" s="246">
        <f t="shared" si="17"/>
        <v>1</v>
      </c>
      <c r="Z36" s="243"/>
      <c r="AC36" s="265">
        <v>2008</v>
      </c>
      <c r="AD36" s="341">
        <f t="shared" si="18"/>
        <v>2.9055792404287577</v>
      </c>
      <c r="AE36" s="339">
        <f t="shared" si="19"/>
        <v>34.622769192030468</v>
      </c>
      <c r="AF36" s="340">
        <f t="shared" si="20"/>
        <v>0.2641435673117053</v>
      </c>
      <c r="AG36" s="339">
        <f t="shared" si="21"/>
        <v>3.1475244720027695</v>
      </c>
    </row>
    <row r="37" spans="1:35" ht="14">
      <c r="A37" s="189">
        <v>139</v>
      </c>
      <c r="B37" s="193" t="s">
        <v>111</v>
      </c>
      <c r="C37" s="182" t="s">
        <v>1923</v>
      </c>
      <c r="D37" s="194" t="s">
        <v>2464</v>
      </c>
      <c r="E37" s="194" t="s">
        <v>2465</v>
      </c>
      <c r="F37" s="216">
        <v>47</v>
      </c>
      <c r="G37" s="179" t="s">
        <v>2841</v>
      </c>
      <c r="H37" s="179" t="s">
        <v>2907</v>
      </c>
      <c r="I37" s="179" t="s">
        <v>2274</v>
      </c>
      <c r="J37" s="179" t="s">
        <v>2988</v>
      </c>
      <c r="K37" s="182" t="s">
        <v>117</v>
      </c>
      <c r="L37" s="182" t="s">
        <v>1731</v>
      </c>
      <c r="M37" s="181" t="s">
        <v>1978</v>
      </c>
      <c r="N37" s="174"/>
      <c r="O37" s="174"/>
      <c r="R37" s="247">
        <v>2009</v>
      </c>
      <c r="S37" s="248">
        <f t="shared" si="15"/>
        <v>383524</v>
      </c>
      <c r="T37" s="247">
        <f t="shared" si="16"/>
        <v>14</v>
      </c>
      <c r="U37" s="246">
        <f t="shared" si="17"/>
        <v>1</v>
      </c>
      <c r="Z37" s="243"/>
      <c r="AC37" s="265">
        <v>2009</v>
      </c>
      <c r="AD37" s="341">
        <f t="shared" si="18"/>
        <v>3.6503582565888966</v>
      </c>
      <c r="AE37" s="339">
        <f t="shared" si="19"/>
        <v>43.61642469935822</v>
      </c>
      <c r="AF37" s="340">
        <f t="shared" si="20"/>
        <v>0.26073987547063548</v>
      </c>
      <c r="AG37" s="339">
        <f t="shared" si="21"/>
        <v>3.1154589070970151</v>
      </c>
    </row>
    <row r="38" spans="1:35" ht="14">
      <c r="A38" s="189">
        <v>138</v>
      </c>
      <c r="B38" s="193" t="s">
        <v>111</v>
      </c>
      <c r="C38" s="182" t="s">
        <v>1923</v>
      </c>
      <c r="D38" s="194" t="s">
        <v>2458</v>
      </c>
      <c r="E38" s="194" t="s">
        <v>2459</v>
      </c>
      <c r="F38" s="216">
        <v>32</v>
      </c>
      <c r="G38" s="179" t="s">
        <v>2847</v>
      </c>
      <c r="H38" s="179" t="s">
        <v>2914</v>
      </c>
      <c r="I38" s="190" t="s">
        <v>1940</v>
      </c>
      <c r="J38" s="179" t="s">
        <v>2956</v>
      </c>
      <c r="K38" s="182" t="s">
        <v>236</v>
      </c>
      <c r="L38" s="182" t="s">
        <v>616</v>
      </c>
      <c r="M38" s="181" t="s">
        <v>2461</v>
      </c>
      <c r="N38" s="174"/>
      <c r="O38" s="174"/>
      <c r="R38" s="247">
        <v>2010</v>
      </c>
      <c r="S38" s="248">
        <f t="shared" si="15"/>
        <v>363064</v>
      </c>
      <c r="T38" s="247">
        <f t="shared" si="16"/>
        <v>8</v>
      </c>
      <c r="U38" s="246">
        <f t="shared" si="17"/>
        <v>0</v>
      </c>
      <c r="Z38" s="243"/>
      <c r="AC38" s="265">
        <v>2010</v>
      </c>
      <c r="AD38" s="341">
        <f t="shared" si="18"/>
        <v>2.2034682590397283</v>
      </c>
      <c r="AE38" s="339">
        <f t="shared" si="19"/>
        <v>25.902541686903024</v>
      </c>
      <c r="AF38" s="340">
        <f t="shared" si="20"/>
        <v>0</v>
      </c>
      <c r="AG38" s="339">
        <f t="shared" si="21"/>
        <v>0</v>
      </c>
    </row>
    <row r="39" spans="1:35" ht="14">
      <c r="A39" s="189">
        <v>137</v>
      </c>
      <c r="B39" s="193" t="s">
        <v>111</v>
      </c>
      <c r="C39" s="182" t="s">
        <v>297</v>
      </c>
      <c r="D39" s="194" t="s">
        <v>2453</v>
      </c>
      <c r="E39" s="194" t="s">
        <v>2448</v>
      </c>
      <c r="F39" s="216">
        <v>54</v>
      </c>
      <c r="G39" s="179" t="s">
        <v>2886</v>
      </c>
      <c r="H39" s="182" t="s">
        <v>2854</v>
      </c>
      <c r="I39" s="186" t="s">
        <v>495</v>
      </c>
      <c r="J39" s="179" t="s">
        <v>2941</v>
      </c>
      <c r="K39" s="182" t="s">
        <v>236</v>
      </c>
      <c r="L39" s="182" t="s">
        <v>118</v>
      </c>
      <c r="M39" s="183" t="s">
        <v>3044</v>
      </c>
      <c r="N39" s="174"/>
      <c r="O39" s="174"/>
      <c r="R39" s="247">
        <v>2011</v>
      </c>
      <c r="S39" s="248">
        <f t="shared" si="15"/>
        <v>429247</v>
      </c>
      <c r="T39" s="247">
        <f t="shared" si="16"/>
        <v>10</v>
      </c>
      <c r="U39" s="246">
        <f t="shared" si="17"/>
        <v>1</v>
      </c>
      <c r="Z39" s="243"/>
      <c r="AC39" s="265">
        <v>2011</v>
      </c>
      <c r="AD39" s="341">
        <f t="shared" si="18"/>
        <v>2.3296610110262859</v>
      </c>
      <c r="AE39" s="339">
        <f t="shared" si="19"/>
        <v>30.003000300030006</v>
      </c>
      <c r="AF39" s="340">
        <f t="shared" si="20"/>
        <v>0.23296610110262855</v>
      </c>
      <c r="AG39" s="339">
        <f t="shared" si="21"/>
        <v>3.0003000300030003</v>
      </c>
    </row>
    <row r="40" spans="1:35" ht="14">
      <c r="A40" s="189">
        <v>136</v>
      </c>
      <c r="B40" s="193" t="s">
        <v>111</v>
      </c>
      <c r="C40" s="182" t="s">
        <v>297</v>
      </c>
      <c r="D40" s="194" t="s">
        <v>2447</v>
      </c>
      <c r="E40" s="194" t="s">
        <v>2448</v>
      </c>
      <c r="F40" s="216">
        <v>32</v>
      </c>
      <c r="G40" s="179" t="s">
        <v>2694</v>
      </c>
      <c r="H40" s="182" t="s">
        <v>2693</v>
      </c>
      <c r="I40" s="182" t="s">
        <v>148</v>
      </c>
      <c r="J40" s="179" t="s">
        <v>2947</v>
      </c>
      <c r="K40" s="182" t="s">
        <v>236</v>
      </c>
      <c r="L40" s="182" t="s">
        <v>941</v>
      </c>
      <c r="M40" s="181" t="s">
        <v>1978</v>
      </c>
      <c r="N40" s="174"/>
      <c r="O40" s="174"/>
      <c r="R40" s="247">
        <v>2012</v>
      </c>
      <c r="S40" s="248">
        <f t="shared" si="15"/>
        <v>477523</v>
      </c>
      <c r="T40" s="247">
        <f t="shared" si="16"/>
        <v>8</v>
      </c>
      <c r="U40" s="246">
        <f t="shared" si="17"/>
        <v>0</v>
      </c>
      <c r="Z40" s="243"/>
      <c r="AC40" s="265">
        <v>2012</v>
      </c>
      <c r="AD40" s="341">
        <f t="shared" si="18"/>
        <v>1.6753119745017517</v>
      </c>
      <c r="AE40" s="339">
        <f t="shared" si="19"/>
        <v>23.350846468184471</v>
      </c>
      <c r="AF40" s="340">
        <f t="shared" si="20"/>
        <v>0</v>
      </c>
      <c r="AG40" s="339">
        <f t="shared" si="21"/>
        <v>0</v>
      </c>
    </row>
    <row r="41" spans="1:35" ht="14">
      <c r="A41" s="189">
        <v>135</v>
      </c>
      <c r="B41" s="193" t="s">
        <v>111</v>
      </c>
      <c r="C41" s="182" t="s">
        <v>1923</v>
      </c>
      <c r="D41" s="194" t="s">
        <v>2442</v>
      </c>
      <c r="E41" s="194" t="s">
        <v>2443</v>
      </c>
      <c r="F41" s="216">
        <v>71</v>
      </c>
      <c r="G41" s="179" t="s">
        <v>2885</v>
      </c>
      <c r="H41" s="179" t="s">
        <v>2913</v>
      </c>
      <c r="I41" s="190" t="s">
        <v>636</v>
      </c>
      <c r="J41" s="179" t="s">
        <v>2998</v>
      </c>
      <c r="K41" s="182" t="s">
        <v>117</v>
      </c>
      <c r="L41" s="182" t="s">
        <v>1731</v>
      </c>
      <c r="M41" s="191" t="s">
        <v>1776</v>
      </c>
      <c r="N41" s="174"/>
      <c r="O41" s="174"/>
      <c r="R41" s="247">
        <v>2013</v>
      </c>
      <c r="S41" s="248">
        <f t="shared" si="15"/>
        <v>440557</v>
      </c>
      <c r="T41" s="247">
        <f t="shared" si="16"/>
        <v>9</v>
      </c>
      <c r="U41" s="246">
        <f t="shared" si="17"/>
        <v>2</v>
      </c>
      <c r="Z41" s="243"/>
      <c r="AC41" s="265">
        <v>2013</v>
      </c>
      <c r="AD41" s="341">
        <f t="shared" si="18"/>
        <v>2.0428684596998798</v>
      </c>
      <c r="AE41" s="339">
        <f t="shared" si="19"/>
        <v>26.636675742867293</v>
      </c>
      <c r="AF41" s="340">
        <f t="shared" si="20"/>
        <v>0.45397076882219556</v>
      </c>
      <c r="AG41" s="339">
        <f t="shared" si="21"/>
        <v>5.9192612761927315</v>
      </c>
    </row>
    <row r="42" spans="1:35" ht="14">
      <c r="A42" s="189">
        <v>134</v>
      </c>
      <c r="B42" s="193" t="s">
        <v>111</v>
      </c>
      <c r="C42" s="182" t="s">
        <v>1923</v>
      </c>
      <c r="D42" s="194" t="s">
        <v>2434</v>
      </c>
      <c r="E42" s="194" t="s">
        <v>2435</v>
      </c>
      <c r="F42" s="216">
        <v>63</v>
      </c>
      <c r="G42" s="182" t="s">
        <v>2771</v>
      </c>
      <c r="H42" s="182" t="s">
        <v>2787</v>
      </c>
      <c r="I42" s="182" t="s">
        <v>2773</v>
      </c>
      <c r="J42" s="179" t="s">
        <v>2997</v>
      </c>
      <c r="K42" s="182" t="s">
        <v>117</v>
      </c>
      <c r="L42" s="182" t="s">
        <v>1731</v>
      </c>
      <c r="M42" s="183" t="s">
        <v>3043</v>
      </c>
      <c r="N42" s="174"/>
      <c r="O42" s="174"/>
      <c r="R42" s="247">
        <v>2014</v>
      </c>
      <c r="S42" s="248">
        <f t="shared" si="15"/>
        <v>425728</v>
      </c>
      <c r="T42" s="247">
        <f t="shared" si="16"/>
        <v>6</v>
      </c>
      <c r="U42" s="246">
        <f t="shared" si="17"/>
        <v>1</v>
      </c>
      <c r="Z42" s="243"/>
      <c r="AC42" s="265">
        <v>2014</v>
      </c>
      <c r="AD42" s="341">
        <f t="shared" si="18"/>
        <v>1.4093505712567649</v>
      </c>
      <c r="AE42" s="339">
        <f t="shared" si="19"/>
        <v>18.057603755981582</v>
      </c>
      <c r="AF42" s="340">
        <f t="shared" si="20"/>
        <v>0.23489176187612748</v>
      </c>
      <c r="AG42" s="339">
        <f t="shared" si="21"/>
        <v>3.0096006259969301</v>
      </c>
    </row>
    <row r="43" spans="1:35" ht="14">
      <c r="A43" s="189">
        <v>133</v>
      </c>
      <c r="B43" s="193" t="s">
        <v>111</v>
      </c>
      <c r="C43" s="182" t="s">
        <v>2428</v>
      </c>
      <c r="D43" s="194" t="s">
        <v>2427</v>
      </c>
      <c r="E43" s="194" t="s">
        <v>2429</v>
      </c>
      <c r="F43" s="216">
        <v>56</v>
      </c>
      <c r="G43" s="179" t="s">
        <v>2425</v>
      </c>
      <c r="H43" s="182" t="s">
        <v>2812</v>
      </c>
      <c r="I43" s="186" t="s">
        <v>495</v>
      </c>
      <c r="J43" s="179" t="s">
        <v>2941</v>
      </c>
      <c r="K43" s="182" t="s">
        <v>236</v>
      </c>
      <c r="L43" s="182" t="s">
        <v>118</v>
      </c>
      <c r="M43" s="181" t="s">
        <v>1978</v>
      </c>
      <c r="N43" s="174"/>
      <c r="O43" s="174"/>
      <c r="R43" s="247">
        <v>2015</v>
      </c>
      <c r="S43" s="248">
        <f t="shared" si="15"/>
        <v>307342</v>
      </c>
      <c r="T43" s="247">
        <f t="shared" si="16"/>
        <v>8</v>
      </c>
      <c r="U43" s="246">
        <f t="shared" si="17"/>
        <v>2</v>
      </c>
      <c r="Z43" s="243"/>
      <c r="AC43" s="265">
        <v>2015</v>
      </c>
      <c r="AD43" s="341">
        <f t="shared" si="18"/>
        <v>2.6029634739150525</v>
      </c>
      <c r="AE43" s="339">
        <f t="shared" si="19"/>
        <v>28.120496326760165</v>
      </c>
      <c r="AF43" s="340">
        <f t="shared" si="20"/>
        <v>0.65074086847876311</v>
      </c>
      <c r="AG43" s="339">
        <f t="shared" si="21"/>
        <v>7.0301240816900412</v>
      </c>
    </row>
    <row r="44" spans="1:35" ht="14">
      <c r="A44" s="189">
        <v>132</v>
      </c>
      <c r="B44" s="193" t="s">
        <v>111</v>
      </c>
      <c r="C44" s="182" t="s">
        <v>2260</v>
      </c>
      <c r="D44" s="194" t="s">
        <v>2421</v>
      </c>
      <c r="E44" s="194" t="s">
        <v>2422</v>
      </c>
      <c r="F44" s="216">
        <v>51</v>
      </c>
      <c r="G44" s="179" t="s">
        <v>2418</v>
      </c>
      <c r="H44" s="182" t="s">
        <v>2853</v>
      </c>
      <c r="I44" s="182" t="s">
        <v>819</v>
      </c>
      <c r="J44" s="179" t="s">
        <v>2996</v>
      </c>
      <c r="K44" s="182" t="s">
        <v>117</v>
      </c>
      <c r="L44" s="182" t="s">
        <v>616</v>
      </c>
      <c r="M44" s="184" t="s">
        <v>2097</v>
      </c>
      <c r="N44" s="174"/>
      <c r="O44" s="174"/>
      <c r="R44" s="247">
        <v>2016</v>
      </c>
      <c r="S44" s="248">
        <f t="shared" si="15"/>
        <v>352882</v>
      </c>
      <c r="T44" s="247">
        <f t="shared" si="16"/>
        <v>10</v>
      </c>
      <c r="U44" s="246">
        <f t="shared" si="17"/>
        <v>0</v>
      </c>
      <c r="Z44" s="243"/>
      <c r="AC44" s="265">
        <v>2016</v>
      </c>
      <c r="AD44" s="341">
        <f t="shared" si="18"/>
        <v>2.8338084685532272</v>
      </c>
      <c r="AE44" s="339">
        <f t="shared" si="19"/>
        <v>29.090062834535722</v>
      </c>
      <c r="AF44" s="340">
        <f t="shared" si="20"/>
        <v>0</v>
      </c>
      <c r="AG44" s="339">
        <f t="shared" si="21"/>
        <v>0</v>
      </c>
    </row>
    <row r="45" spans="1:35" ht="14">
      <c r="A45" s="189">
        <v>131</v>
      </c>
      <c r="B45" s="193" t="s">
        <v>468</v>
      </c>
      <c r="C45" s="182" t="s">
        <v>2413</v>
      </c>
      <c r="D45" s="194" t="s">
        <v>2412</v>
      </c>
      <c r="E45" s="194" t="s">
        <v>2414</v>
      </c>
      <c r="F45" s="216">
        <v>27</v>
      </c>
      <c r="G45" s="179" t="s">
        <v>2846</v>
      </c>
      <c r="H45" s="179" t="s">
        <v>2912</v>
      </c>
      <c r="I45" s="179" t="s">
        <v>1900</v>
      </c>
      <c r="J45" s="179" t="s">
        <v>2995</v>
      </c>
      <c r="K45" s="182" t="s">
        <v>117</v>
      </c>
      <c r="L45" s="182" t="s">
        <v>183</v>
      </c>
      <c r="M45" s="184" t="s">
        <v>2097</v>
      </c>
      <c r="N45" s="174"/>
      <c r="O45" s="174"/>
      <c r="R45" s="247">
        <v>2017</v>
      </c>
      <c r="S45" s="248">
        <f t="shared" si="15"/>
        <v>323591</v>
      </c>
      <c r="T45" s="247">
        <f t="shared" si="16"/>
        <v>12</v>
      </c>
      <c r="U45" s="246">
        <f t="shared" si="17"/>
        <v>2</v>
      </c>
      <c r="Z45" s="243"/>
      <c r="AC45" s="265">
        <v>2017</v>
      </c>
      <c r="AD45" s="341">
        <f t="shared" si="18"/>
        <v>3.7083849674434703</v>
      </c>
      <c r="AE45" s="339">
        <f t="shared" si="19"/>
        <v>31.491103763186899</v>
      </c>
      <c r="AF45" s="340">
        <f t="shared" si="20"/>
        <v>0.61806416124057839</v>
      </c>
      <c r="AG45" s="339">
        <f t="shared" si="21"/>
        <v>5.2485172938644835</v>
      </c>
    </row>
    <row r="46" spans="1:35" ht="14">
      <c r="A46" s="189">
        <v>130</v>
      </c>
      <c r="B46" s="193" t="s">
        <v>111</v>
      </c>
      <c r="C46" s="182" t="s">
        <v>1923</v>
      </c>
      <c r="D46" s="194" t="s">
        <v>2406</v>
      </c>
      <c r="E46" s="194" t="s">
        <v>2407</v>
      </c>
      <c r="F46" s="216">
        <v>50</v>
      </c>
      <c r="G46" s="179" t="s">
        <v>2835</v>
      </c>
      <c r="H46" s="179" t="s">
        <v>2042</v>
      </c>
      <c r="I46" s="190" t="s">
        <v>2894</v>
      </c>
      <c r="J46" s="179" t="s">
        <v>2974</v>
      </c>
      <c r="K46" s="182" t="s">
        <v>117</v>
      </c>
      <c r="L46" s="182" t="s">
        <v>1731</v>
      </c>
      <c r="M46" s="191" t="s">
        <v>2408</v>
      </c>
      <c r="N46" s="174"/>
      <c r="O46" s="174"/>
      <c r="R46" s="247">
        <v>2018</v>
      </c>
      <c r="S46" s="248">
        <f t="shared" si="15"/>
        <v>396448</v>
      </c>
      <c r="T46" s="247">
        <f t="shared" si="16"/>
        <v>10</v>
      </c>
      <c r="U46" s="246">
        <f t="shared" si="17"/>
        <v>2</v>
      </c>
      <c r="Z46" s="243"/>
      <c r="AC46" s="265">
        <v>2018</v>
      </c>
      <c r="AD46" s="341">
        <f t="shared" si="18"/>
        <v>2.5223989022519979</v>
      </c>
      <c r="AE46" s="339">
        <f t="shared" si="19"/>
        <v>23.703422774248601</v>
      </c>
      <c r="AF46" s="340">
        <f t="shared" si="20"/>
        <v>0.50447978045039954</v>
      </c>
      <c r="AG46" s="339">
        <f t="shared" si="21"/>
        <v>4.7406845548497207</v>
      </c>
    </row>
    <row r="47" spans="1:35" ht="14">
      <c r="A47" s="189">
        <v>129</v>
      </c>
      <c r="B47" s="193" t="s">
        <v>111</v>
      </c>
      <c r="C47" s="182" t="s">
        <v>1923</v>
      </c>
      <c r="D47" s="194" t="s">
        <v>2402</v>
      </c>
      <c r="E47" s="194" t="s">
        <v>2403</v>
      </c>
      <c r="F47" s="216">
        <v>53</v>
      </c>
      <c r="G47" s="179" t="s">
        <v>2884</v>
      </c>
      <c r="H47" s="179" t="s">
        <v>2929</v>
      </c>
      <c r="I47" s="179" t="s">
        <v>440</v>
      </c>
      <c r="J47" s="179" t="s">
        <v>2972</v>
      </c>
      <c r="K47" s="182" t="s">
        <v>117</v>
      </c>
      <c r="L47" s="182" t="s">
        <v>616</v>
      </c>
      <c r="M47" s="181" t="s">
        <v>2404</v>
      </c>
      <c r="N47" s="174"/>
      <c r="O47" s="174"/>
      <c r="R47" s="247">
        <v>2019</v>
      </c>
      <c r="S47" s="248">
        <f t="shared" si="15"/>
        <v>510854</v>
      </c>
      <c r="T47" s="247">
        <f t="shared" si="16"/>
        <v>8</v>
      </c>
      <c r="U47" s="246">
        <f t="shared" si="17"/>
        <v>2</v>
      </c>
      <c r="Z47" s="243"/>
      <c r="AC47" s="265">
        <v>2019</v>
      </c>
      <c r="AD47" s="341">
        <f t="shared" si="18"/>
        <v>1.5660051599870022</v>
      </c>
      <c r="AE47" s="339">
        <f t="shared" si="19"/>
        <v>15.947373666899233</v>
      </c>
      <c r="AF47" s="340">
        <f t="shared" si="20"/>
        <v>0.39150128999675055</v>
      </c>
      <c r="AG47" s="339">
        <f t="shared" si="21"/>
        <v>3.9868434167248084</v>
      </c>
    </row>
    <row r="48" spans="1:35" ht="14">
      <c r="A48" s="189">
        <v>128</v>
      </c>
      <c r="B48" s="193" t="s">
        <v>468</v>
      </c>
      <c r="C48" s="182" t="s">
        <v>1336</v>
      </c>
      <c r="D48" s="194" t="s">
        <v>2398</v>
      </c>
      <c r="E48" s="194" t="s">
        <v>2399</v>
      </c>
      <c r="F48" s="216">
        <v>36</v>
      </c>
      <c r="G48" s="179" t="s">
        <v>2883</v>
      </c>
      <c r="H48" s="179" t="s">
        <v>2928</v>
      </c>
      <c r="I48" s="179" t="s">
        <v>202</v>
      </c>
      <c r="J48" s="179" t="s">
        <v>2994</v>
      </c>
      <c r="K48" s="182" t="s">
        <v>117</v>
      </c>
      <c r="L48" s="182" t="s">
        <v>616</v>
      </c>
      <c r="M48" s="191" t="s">
        <v>1978</v>
      </c>
      <c r="N48" s="174"/>
      <c r="O48" s="174"/>
      <c r="R48" s="247">
        <v>2020</v>
      </c>
      <c r="S48" s="248">
        <f t="shared" si="15"/>
        <v>177391</v>
      </c>
      <c r="T48" s="247">
        <f t="shared" si="16"/>
        <v>21</v>
      </c>
      <c r="U48" s="246">
        <f t="shared" si="17"/>
        <v>6</v>
      </c>
      <c r="Z48" s="243"/>
      <c r="AC48" s="265">
        <v>2020</v>
      </c>
      <c r="AD48" s="341">
        <f t="shared" si="18"/>
        <v>7.3284439458597115</v>
      </c>
      <c r="AE48" s="339">
        <f t="shared" si="19"/>
        <v>37.761059633427251</v>
      </c>
      <c r="AF48" s="340">
        <f t="shared" si="20"/>
        <v>3.3823587442429437</v>
      </c>
      <c r="AG48" s="339">
        <f t="shared" si="21"/>
        <v>17.428181369274114</v>
      </c>
      <c r="AI48" s="165"/>
    </row>
    <row r="49" spans="1:32" ht="14">
      <c r="A49" s="189">
        <v>127</v>
      </c>
      <c r="B49" s="193" t="s">
        <v>111</v>
      </c>
      <c r="C49" s="182" t="s">
        <v>1923</v>
      </c>
      <c r="D49" s="194" t="s">
        <v>2393</v>
      </c>
      <c r="E49" s="194" t="s">
        <v>2394</v>
      </c>
      <c r="F49" s="216">
        <v>53</v>
      </c>
      <c r="G49" s="182" t="s">
        <v>2774</v>
      </c>
      <c r="H49" s="182" t="s">
        <v>2772</v>
      </c>
      <c r="I49" s="182" t="s">
        <v>2773</v>
      </c>
      <c r="J49" s="179" t="s">
        <v>2969</v>
      </c>
      <c r="K49" s="182" t="s">
        <v>117</v>
      </c>
      <c r="L49" s="182" t="s">
        <v>1731</v>
      </c>
      <c r="M49" s="183" t="s">
        <v>3042</v>
      </c>
      <c r="N49" s="174"/>
      <c r="O49" s="174"/>
      <c r="R49" s="251" t="s">
        <v>3189</v>
      </c>
      <c r="S49" s="252">
        <f t="shared" ref="S49" si="22">S19</f>
        <v>0</v>
      </c>
      <c r="T49" s="251">
        <f t="shared" si="16"/>
        <v>215</v>
      </c>
      <c r="U49" s="246">
        <f t="shared" si="17"/>
        <v>33</v>
      </c>
      <c r="Z49" s="243"/>
      <c r="AC49"/>
    </row>
    <row r="50" spans="1:32" ht="14">
      <c r="A50" s="189">
        <v>126</v>
      </c>
      <c r="B50" s="193" t="s">
        <v>111</v>
      </c>
      <c r="C50" s="182" t="s">
        <v>470</v>
      </c>
      <c r="D50" s="194" t="s">
        <v>2387</v>
      </c>
      <c r="E50" s="194" t="s">
        <v>2388</v>
      </c>
      <c r="F50" s="216">
        <v>46</v>
      </c>
      <c r="G50" s="182" t="s">
        <v>2721</v>
      </c>
      <c r="H50" s="182" t="s">
        <v>2722</v>
      </c>
      <c r="I50" s="186" t="s">
        <v>636</v>
      </c>
      <c r="J50" s="179" t="s">
        <v>2993</v>
      </c>
      <c r="K50" s="182" t="s">
        <v>117</v>
      </c>
      <c r="L50" s="182" t="s">
        <v>183</v>
      </c>
      <c r="M50" s="183" t="s">
        <v>3041</v>
      </c>
      <c r="N50" s="174"/>
      <c r="O50" s="174"/>
      <c r="AB50" s="243"/>
      <c r="AC50"/>
    </row>
    <row r="51" spans="1:32" ht="14">
      <c r="A51" s="189">
        <v>125</v>
      </c>
      <c r="B51" s="193" t="s">
        <v>111</v>
      </c>
      <c r="C51" s="182" t="s">
        <v>2377</v>
      </c>
      <c r="D51" s="194" t="s">
        <v>2376</v>
      </c>
      <c r="E51" s="194" t="s">
        <v>2378</v>
      </c>
      <c r="F51" s="216">
        <v>43</v>
      </c>
      <c r="G51" s="182" t="s">
        <v>2818</v>
      </c>
      <c r="H51" s="182" t="s">
        <v>2819</v>
      </c>
      <c r="I51" s="182" t="s">
        <v>819</v>
      </c>
      <c r="J51" s="179" t="s">
        <v>2992</v>
      </c>
      <c r="K51" s="182" t="s">
        <v>117</v>
      </c>
      <c r="L51" s="182" t="s">
        <v>616</v>
      </c>
      <c r="M51" s="185" t="s">
        <v>3040</v>
      </c>
      <c r="N51" s="174"/>
      <c r="O51" s="174"/>
      <c r="AF51" s="245"/>
    </row>
    <row r="52" spans="1:32" ht="14">
      <c r="A52" s="189">
        <v>124</v>
      </c>
      <c r="B52" s="193" t="s">
        <v>111</v>
      </c>
      <c r="C52" s="182" t="s">
        <v>297</v>
      </c>
      <c r="D52" s="194" t="s">
        <v>2366</v>
      </c>
      <c r="E52" s="194" t="s">
        <v>2367</v>
      </c>
      <c r="F52" s="216">
        <v>70</v>
      </c>
      <c r="G52" s="179" t="s">
        <v>2882</v>
      </c>
      <c r="H52" s="179" t="s">
        <v>2927</v>
      </c>
      <c r="I52" s="179" t="s">
        <v>1986</v>
      </c>
      <c r="J52" s="179" t="s">
        <v>2770</v>
      </c>
      <c r="K52" s="182" t="s">
        <v>117</v>
      </c>
      <c r="L52" s="182" t="s">
        <v>995</v>
      </c>
      <c r="M52" s="183" t="s">
        <v>3039</v>
      </c>
      <c r="N52" s="174"/>
      <c r="O52" s="174"/>
    </row>
    <row r="53" spans="1:32" s="224" customFormat="1" ht="17" customHeight="1">
      <c r="A53" s="217"/>
      <c r="B53" s="218"/>
      <c r="C53" s="219"/>
      <c r="D53" s="220"/>
      <c r="E53" s="220"/>
      <c r="F53" s="229">
        <f>AVERAGE(F32:F52)</f>
        <v>50</v>
      </c>
      <c r="G53" s="219"/>
      <c r="H53" s="219"/>
      <c r="I53" s="222"/>
      <c r="J53" s="221"/>
      <c r="K53" s="219"/>
      <c r="L53" s="227" t="s">
        <v>3188</v>
      </c>
      <c r="M53" s="165">
        <f>COUNTA(M32:M52)</f>
        <v>21</v>
      </c>
      <c r="N53" s="223"/>
      <c r="O53" s="223"/>
      <c r="AC53" s="244"/>
    </row>
    <row r="54" spans="1:32" s="224" customFormat="1" ht="14">
      <c r="A54" s="217"/>
      <c r="B54" s="218"/>
      <c r="C54" s="219"/>
      <c r="D54" s="220"/>
      <c r="E54" s="220"/>
      <c r="F54" s="229">
        <f>STDEV(F32:F52)</f>
        <v>14.474114826130128</v>
      </c>
      <c r="G54" s="219"/>
      <c r="H54" s="219"/>
      <c r="I54" s="222"/>
      <c r="J54" s="221"/>
      <c r="K54" s="219"/>
      <c r="L54" s="227" t="s">
        <v>3089</v>
      </c>
      <c r="M54" s="165">
        <f>COUNTIF(M32:M52, "*Asphyxia*")+COUNTIF(M32:M52, "*Hanging*")</f>
        <v>2</v>
      </c>
      <c r="N54" s="223"/>
      <c r="O54" s="223"/>
      <c r="AC54" s="244"/>
    </row>
    <row r="55" spans="1:32" ht="14">
      <c r="A55" s="189">
        <v>123</v>
      </c>
      <c r="B55" s="193" t="s">
        <v>111</v>
      </c>
      <c r="C55" s="182" t="s">
        <v>1923</v>
      </c>
      <c r="D55" s="194" t="s">
        <v>2358</v>
      </c>
      <c r="E55" s="194" t="s">
        <v>2359</v>
      </c>
      <c r="F55" s="216">
        <v>37</v>
      </c>
      <c r="G55" s="179" t="s">
        <v>2845</v>
      </c>
      <c r="H55" s="179" t="s">
        <v>2910</v>
      </c>
      <c r="I55" s="190" t="s">
        <v>636</v>
      </c>
      <c r="J55" s="179" t="s">
        <v>2951</v>
      </c>
      <c r="K55" s="182" t="s">
        <v>236</v>
      </c>
      <c r="L55" s="182" t="s">
        <v>551</v>
      </c>
      <c r="M55" s="185" t="s">
        <v>3038</v>
      </c>
      <c r="N55" s="174"/>
      <c r="O55" s="174"/>
      <c r="R55" s="246" t="s">
        <v>3198</v>
      </c>
      <c r="S55" s="246" t="s">
        <v>3190</v>
      </c>
      <c r="T55" s="246" t="s">
        <v>3089</v>
      </c>
      <c r="U55" s="255" t="s">
        <v>3210</v>
      </c>
      <c r="V55" s="255" t="s">
        <v>3206</v>
      </c>
    </row>
    <row r="56" spans="1:32" ht="14">
      <c r="A56" s="189">
        <v>122</v>
      </c>
      <c r="B56" s="193" t="s">
        <v>111</v>
      </c>
      <c r="C56" s="182" t="s">
        <v>1923</v>
      </c>
      <c r="D56" s="194" t="s">
        <v>2351</v>
      </c>
      <c r="E56" s="194" t="s">
        <v>2352</v>
      </c>
      <c r="F56" s="216">
        <v>54</v>
      </c>
      <c r="G56" s="179" t="s">
        <v>2771</v>
      </c>
      <c r="H56" s="179" t="s">
        <v>2900</v>
      </c>
      <c r="I56" s="179" t="s">
        <v>2893</v>
      </c>
      <c r="J56" s="179" t="s">
        <v>2969</v>
      </c>
      <c r="K56" s="182" t="s">
        <v>117</v>
      </c>
      <c r="L56" s="182" t="s">
        <v>1731</v>
      </c>
      <c r="M56" s="183" t="s">
        <v>3037</v>
      </c>
      <c r="N56" s="174"/>
      <c r="O56" s="174"/>
      <c r="R56" s="247">
        <v>2004</v>
      </c>
      <c r="S56" s="247">
        <v>28</v>
      </c>
      <c r="T56" s="246">
        <v>4</v>
      </c>
      <c r="U56" s="255">
        <v>0</v>
      </c>
      <c r="V56" s="246">
        <f t="shared" ref="V56:V71" si="23">S56-T56</f>
        <v>24</v>
      </c>
    </row>
    <row r="57" spans="1:32" ht="14">
      <c r="A57" s="189">
        <v>121</v>
      </c>
      <c r="B57" s="193" t="s">
        <v>111</v>
      </c>
      <c r="C57" s="182" t="s">
        <v>1923</v>
      </c>
      <c r="D57" s="194" t="s">
        <v>2345</v>
      </c>
      <c r="E57" s="194" t="s">
        <v>2346</v>
      </c>
      <c r="F57" s="216">
        <v>62</v>
      </c>
      <c r="G57" s="179" t="s">
        <v>2875</v>
      </c>
      <c r="H57" s="179" t="s">
        <v>2922</v>
      </c>
      <c r="I57" s="179" t="s">
        <v>148</v>
      </c>
      <c r="J57" s="179" t="s">
        <v>2984</v>
      </c>
      <c r="K57" s="182" t="s">
        <v>117</v>
      </c>
      <c r="L57" s="182" t="s">
        <v>1287</v>
      </c>
      <c r="M57" s="183" t="s">
        <v>3036</v>
      </c>
      <c r="N57" s="174"/>
      <c r="O57" s="174"/>
      <c r="R57" s="247">
        <v>2005</v>
      </c>
      <c r="S57" s="247">
        <v>21</v>
      </c>
      <c r="T57" s="246">
        <v>2</v>
      </c>
      <c r="U57" s="255">
        <v>0</v>
      </c>
      <c r="V57" s="246">
        <f t="shared" si="23"/>
        <v>19</v>
      </c>
    </row>
    <row r="58" spans="1:32" ht="14">
      <c r="A58" s="189">
        <v>120</v>
      </c>
      <c r="B58" s="193" t="s">
        <v>111</v>
      </c>
      <c r="C58" s="182" t="s">
        <v>297</v>
      </c>
      <c r="D58" s="194" t="s">
        <v>2340</v>
      </c>
      <c r="E58" s="194" t="s">
        <v>2341</v>
      </c>
      <c r="F58" s="216">
        <v>72</v>
      </c>
      <c r="G58" s="179" t="s">
        <v>2728</v>
      </c>
      <c r="H58" s="182" t="s">
        <v>2729</v>
      </c>
      <c r="I58" s="186" t="s">
        <v>148</v>
      </c>
      <c r="J58" s="179" t="s">
        <v>2947</v>
      </c>
      <c r="K58" s="182" t="s">
        <v>236</v>
      </c>
      <c r="L58" s="182" t="s">
        <v>941</v>
      </c>
      <c r="M58" s="191" t="s">
        <v>2105</v>
      </c>
      <c r="N58" s="174"/>
      <c r="O58" s="174"/>
      <c r="R58" s="247">
        <v>2006</v>
      </c>
      <c r="S58" s="247">
        <v>19</v>
      </c>
      <c r="T58" s="246">
        <v>4</v>
      </c>
      <c r="U58" s="255">
        <v>0</v>
      </c>
      <c r="V58" s="246">
        <f t="shared" si="23"/>
        <v>15</v>
      </c>
    </row>
    <row r="59" spans="1:32" ht="14">
      <c r="A59" s="189">
        <v>119</v>
      </c>
      <c r="B59" s="193" t="s">
        <v>111</v>
      </c>
      <c r="C59" s="182" t="s">
        <v>297</v>
      </c>
      <c r="D59" s="194" t="s">
        <v>2336</v>
      </c>
      <c r="E59" s="194" t="s">
        <v>2337</v>
      </c>
      <c r="F59" s="216">
        <v>29</v>
      </c>
      <c r="G59" s="179" t="s">
        <v>2739</v>
      </c>
      <c r="H59" s="179" t="s">
        <v>2716</v>
      </c>
      <c r="I59" s="190" t="s">
        <v>495</v>
      </c>
      <c r="J59" s="179" t="s">
        <v>2941</v>
      </c>
      <c r="K59" s="182" t="s">
        <v>236</v>
      </c>
      <c r="L59" s="182" t="s">
        <v>118</v>
      </c>
      <c r="M59" s="184" t="s">
        <v>2097</v>
      </c>
      <c r="N59" s="174"/>
      <c r="O59" s="174"/>
      <c r="R59" s="247">
        <v>2007</v>
      </c>
      <c r="S59" s="247">
        <v>12</v>
      </c>
      <c r="T59" s="246">
        <v>3</v>
      </c>
      <c r="U59" s="255">
        <v>0</v>
      </c>
      <c r="V59" s="246">
        <f t="shared" si="23"/>
        <v>9</v>
      </c>
    </row>
    <row r="60" spans="1:32" ht="14">
      <c r="A60" s="189">
        <v>118</v>
      </c>
      <c r="B60" s="193" t="s">
        <v>468</v>
      </c>
      <c r="C60" s="182" t="s">
        <v>2330</v>
      </c>
      <c r="D60" s="194" t="s">
        <v>2329</v>
      </c>
      <c r="E60" s="194" t="s">
        <v>2331</v>
      </c>
      <c r="F60" s="216">
        <v>52</v>
      </c>
      <c r="G60" s="179" t="s">
        <v>2844</v>
      </c>
      <c r="H60" s="179" t="s">
        <v>2856</v>
      </c>
      <c r="I60" s="190" t="s">
        <v>2754</v>
      </c>
      <c r="J60" s="179" t="s">
        <v>2991</v>
      </c>
      <c r="K60" s="182" t="s">
        <v>117</v>
      </c>
      <c r="L60" s="182" t="s">
        <v>183</v>
      </c>
      <c r="M60" s="183" t="s">
        <v>2727</v>
      </c>
      <c r="N60" s="174"/>
      <c r="O60" s="174"/>
      <c r="R60" s="247">
        <v>2008</v>
      </c>
      <c r="S60" s="247">
        <v>11</v>
      </c>
      <c r="T60" s="246">
        <v>1</v>
      </c>
      <c r="U60" s="255">
        <v>0</v>
      </c>
      <c r="V60" s="246">
        <f t="shared" si="23"/>
        <v>10</v>
      </c>
    </row>
    <row r="61" spans="1:32" ht="14">
      <c r="A61" s="189">
        <v>117</v>
      </c>
      <c r="B61" s="193" t="s">
        <v>111</v>
      </c>
      <c r="C61" s="182" t="s">
        <v>427</v>
      </c>
      <c r="D61" s="194" t="s">
        <v>2323</v>
      </c>
      <c r="E61" s="194" t="s">
        <v>2324</v>
      </c>
      <c r="F61" s="216">
        <v>59</v>
      </c>
      <c r="G61" s="179" t="s">
        <v>2881</v>
      </c>
      <c r="H61" s="179" t="s">
        <v>2926</v>
      </c>
      <c r="I61" s="190" t="s">
        <v>2274</v>
      </c>
      <c r="J61" s="179" t="s">
        <v>2971</v>
      </c>
      <c r="K61" s="182" t="s">
        <v>117</v>
      </c>
      <c r="L61" s="182" t="s">
        <v>616</v>
      </c>
      <c r="M61" s="183" t="s">
        <v>2727</v>
      </c>
      <c r="N61" s="174"/>
      <c r="O61" s="174"/>
      <c r="R61" s="247">
        <v>2009</v>
      </c>
      <c r="S61" s="247">
        <v>14</v>
      </c>
      <c r="T61" s="246">
        <v>1</v>
      </c>
      <c r="U61" s="255">
        <v>0</v>
      </c>
      <c r="V61" s="246">
        <f t="shared" si="23"/>
        <v>13</v>
      </c>
    </row>
    <row r="62" spans="1:32" ht="14">
      <c r="A62" s="189">
        <v>116</v>
      </c>
      <c r="B62" s="193" t="s">
        <v>111</v>
      </c>
      <c r="C62" s="182" t="s">
        <v>2217</v>
      </c>
      <c r="D62" s="194" t="s">
        <v>2318</v>
      </c>
      <c r="E62" s="194" t="s">
        <v>2319</v>
      </c>
      <c r="F62" s="216">
        <v>21</v>
      </c>
      <c r="G62" s="179" t="s">
        <v>2764</v>
      </c>
      <c r="H62" s="179" t="s">
        <v>2776</v>
      </c>
      <c r="I62" s="179" t="s">
        <v>440</v>
      </c>
      <c r="J62" s="179" t="s">
        <v>2967</v>
      </c>
      <c r="K62" s="182" t="s">
        <v>117</v>
      </c>
      <c r="L62" s="182" t="s">
        <v>1731</v>
      </c>
      <c r="M62" s="184" t="s">
        <v>2097</v>
      </c>
      <c r="N62" s="174"/>
      <c r="O62" s="174"/>
      <c r="R62" s="247">
        <v>2010</v>
      </c>
      <c r="S62" s="247">
        <v>8</v>
      </c>
      <c r="T62" s="246">
        <v>0</v>
      </c>
      <c r="U62" s="255">
        <v>0</v>
      </c>
      <c r="V62" s="246">
        <f t="shared" si="23"/>
        <v>8</v>
      </c>
    </row>
    <row r="63" spans="1:32" ht="14">
      <c r="A63" s="189">
        <v>115</v>
      </c>
      <c r="B63" s="193" t="s">
        <v>111</v>
      </c>
      <c r="C63" s="182" t="s">
        <v>113</v>
      </c>
      <c r="D63" s="194" t="s">
        <v>2313</v>
      </c>
      <c r="E63" s="194" t="s">
        <v>2314</v>
      </c>
      <c r="F63" s="216">
        <v>27</v>
      </c>
      <c r="G63" s="179" t="s">
        <v>2843</v>
      </c>
      <c r="H63" s="179" t="s">
        <v>2909</v>
      </c>
      <c r="I63" s="190" t="s">
        <v>636</v>
      </c>
      <c r="J63" s="179" t="s">
        <v>2990</v>
      </c>
      <c r="K63" s="182" t="s">
        <v>117</v>
      </c>
      <c r="L63" s="182" t="s">
        <v>616</v>
      </c>
      <c r="M63" s="184" t="s">
        <v>2097</v>
      </c>
      <c r="N63" s="174"/>
      <c r="O63" s="174"/>
      <c r="R63" s="247">
        <v>2011</v>
      </c>
      <c r="S63" s="247">
        <v>10</v>
      </c>
      <c r="T63" s="246">
        <v>1</v>
      </c>
      <c r="U63" s="255">
        <v>0</v>
      </c>
      <c r="V63" s="246">
        <f t="shared" si="23"/>
        <v>9</v>
      </c>
    </row>
    <row r="64" spans="1:32" ht="14">
      <c r="A64" s="189">
        <v>114</v>
      </c>
      <c r="B64" s="193" t="s">
        <v>111</v>
      </c>
      <c r="C64" s="182" t="s">
        <v>1923</v>
      </c>
      <c r="D64" s="194" t="s">
        <v>2305</v>
      </c>
      <c r="E64" s="194" t="s">
        <v>2306</v>
      </c>
      <c r="F64" s="216">
        <v>53</v>
      </c>
      <c r="G64" s="179" t="s">
        <v>2842</v>
      </c>
      <c r="H64" s="179" t="s">
        <v>2908</v>
      </c>
      <c r="I64" s="179" t="s">
        <v>2894</v>
      </c>
      <c r="J64" s="179" t="s">
        <v>2974</v>
      </c>
      <c r="K64" s="182" t="s">
        <v>117</v>
      </c>
      <c r="L64" s="182" t="s">
        <v>1731</v>
      </c>
      <c r="M64" s="183" t="s">
        <v>3035</v>
      </c>
      <c r="N64" s="174"/>
      <c r="O64" s="174"/>
      <c r="R64" s="247">
        <v>2012</v>
      </c>
      <c r="S64" s="247">
        <v>8</v>
      </c>
      <c r="T64" s="246">
        <v>0</v>
      </c>
      <c r="U64" s="255">
        <v>0</v>
      </c>
      <c r="V64" s="246">
        <f t="shared" si="23"/>
        <v>8</v>
      </c>
    </row>
    <row r="65" spans="1:29" ht="14">
      <c r="A65" s="189">
        <v>113</v>
      </c>
      <c r="B65" s="193" t="s">
        <v>468</v>
      </c>
      <c r="C65" s="182" t="s">
        <v>1825</v>
      </c>
      <c r="D65" s="194" t="s">
        <v>2295</v>
      </c>
      <c r="E65" s="194" t="s">
        <v>2296</v>
      </c>
      <c r="F65" s="216">
        <v>30</v>
      </c>
      <c r="G65" s="179" t="s">
        <v>2790</v>
      </c>
      <c r="H65" s="179" t="s">
        <v>2791</v>
      </c>
      <c r="I65" s="179" t="s">
        <v>2583</v>
      </c>
      <c r="J65" s="179" t="s">
        <v>2989</v>
      </c>
      <c r="K65" s="182" t="s">
        <v>117</v>
      </c>
      <c r="L65" s="182" t="s">
        <v>183</v>
      </c>
      <c r="M65" s="181" t="s">
        <v>2298</v>
      </c>
      <c r="N65" s="174"/>
      <c r="O65" s="174"/>
      <c r="R65" s="247">
        <v>2013</v>
      </c>
      <c r="S65" s="247">
        <v>9</v>
      </c>
      <c r="T65" s="246">
        <v>2</v>
      </c>
      <c r="U65" s="255">
        <v>0</v>
      </c>
      <c r="V65" s="246">
        <f t="shared" si="23"/>
        <v>7</v>
      </c>
    </row>
    <row r="66" spans="1:29" ht="14">
      <c r="A66" s="189">
        <v>112</v>
      </c>
      <c r="B66" s="182" t="s">
        <v>111</v>
      </c>
      <c r="C66" s="182" t="s">
        <v>990</v>
      </c>
      <c r="D66" s="194" t="s">
        <v>2288</v>
      </c>
      <c r="E66" s="194" t="s">
        <v>2289</v>
      </c>
      <c r="F66" s="216">
        <v>28</v>
      </c>
      <c r="G66" s="179" t="s">
        <v>2880</v>
      </c>
      <c r="H66" s="179" t="s">
        <v>2925</v>
      </c>
      <c r="I66" s="179" t="s">
        <v>148</v>
      </c>
      <c r="J66" s="179" t="s">
        <v>2975</v>
      </c>
      <c r="K66" s="182" t="s">
        <v>117</v>
      </c>
      <c r="L66" s="182" t="s">
        <v>616</v>
      </c>
      <c r="M66" s="181" t="s">
        <v>2291</v>
      </c>
      <c r="N66" s="174"/>
      <c r="O66" s="174"/>
      <c r="R66" s="247">
        <v>2014</v>
      </c>
      <c r="S66" s="247">
        <v>6</v>
      </c>
      <c r="T66" s="246">
        <v>1</v>
      </c>
      <c r="U66" s="255">
        <v>0</v>
      </c>
      <c r="V66" s="246">
        <f t="shared" si="23"/>
        <v>5</v>
      </c>
    </row>
    <row r="67" spans="1:29" ht="14">
      <c r="A67" s="189">
        <v>111</v>
      </c>
      <c r="B67" s="182" t="s">
        <v>111</v>
      </c>
      <c r="C67" s="182" t="s">
        <v>297</v>
      </c>
      <c r="D67" s="194" t="s">
        <v>2283</v>
      </c>
      <c r="E67" s="194" t="s">
        <v>2284</v>
      </c>
      <c r="F67" s="216">
        <v>76</v>
      </c>
      <c r="G67" s="179" t="s">
        <v>2875</v>
      </c>
      <c r="H67" s="179" t="s">
        <v>2922</v>
      </c>
      <c r="I67" s="179" t="s">
        <v>148</v>
      </c>
      <c r="J67" s="179" t="s">
        <v>2984</v>
      </c>
      <c r="K67" s="182" t="s">
        <v>117</v>
      </c>
      <c r="L67" s="182" t="s">
        <v>1287</v>
      </c>
      <c r="M67" s="183" t="s">
        <v>3034</v>
      </c>
      <c r="N67" s="174"/>
      <c r="O67" s="174"/>
      <c r="R67" s="247">
        <v>2015</v>
      </c>
      <c r="S67" s="247">
        <v>8</v>
      </c>
      <c r="T67" s="246">
        <v>2</v>
      </c>
      <c r="U67" s="255">
        <v>0</v>
      </c>
      <c r="V67" s="246">
        <f t="shared" si="23"/>
        <v>6</v>
      </c>
    </row>
    <row r="68" spans="1:29" ht="14">
      <c r="A68" s="189">
        <v>110</v>
      </c>
      <c r="B68" s="182" t="s">
        <v>111</v>
      </c>
      <c r="C68" s="182" t="s">
        <v>1923</v>
      </c>
      <c r="D68" s="194" t="s">
        <v>2279</v>
      </c>
      <c r="E68" s="194" t="s">
        <v>2280</v>
      </c>
      <c r="F68" s="216">
        <v>51</v>
      </c>
      <c r="G68" s="179" t="s">
        <v>2835</v>
      </c>
      <c r="H68" s="179" t="s">
        <v>2042</v>
      </c>
      <c r="I68" s="179" t="s">
        <v>2894</v>
      </c>
      <c r="J68" s="179" t="s">
        <v>2974</v>
      </c>
      <c r="K68" s="182" t="s">
        <v>117</v>
      </c>
      <c r="L68" s="182" t="s">
        <v>1731</v>
      </c>
      <c r="M68" s="191" t="s">
        <v>2281</v>
      </c>
      <c r="N68" s="174"/>
      <c r="O68" s="174"/>
      <c r="R68" s="247">
        <v>2016</v>
      </c>
      <c r="S68" s="247">
        <v>10</v>
      </c>
      <c r="T68" s="246">
        <v>0</v>
      </c>
      <c r="U68" s="255">
        <v>0</v>
      </c>
      <c r="V68" s="246">
        <f t="shared" si="23"/>
        <v>10</v>
      </c>
    </row>
    <row r="69" spans="1:29" ht="14">
      <c r="A69" s="189">
        <v>109</v>
      </c>
      <c r="B69" s="193" t="s">
        <v>111</v>
      </c>
      <c r="C69" s="182" t="s">
        <v>2062</v>
      </c>
      <c r="D69" s="194" t="s">
        <v>2276</v>
      </c>
      <c r="E69" s="194" t="s">
        <v>2277</v>
      </c>
      <c r="F69" s="216">
        <v>34</v>
      </c>
      <c r="G69" s="179" t="s">
        <v>2694</v>
      </c>
      <c r="H69" s="179" t="s">
        <v>2746</v>
      </c>
      <c r="I69" s="179" t="s">
        <v>148</v>
      </c>
      <c r="J69" s="179" t="s">
        <v>2947</v>
      </c>
      <c r="K69" s="182" t="s">
        <v>236</v>
      </c>
      <c r="L69" s="182" t="s">
        <v>941</v>
      </c>
      <c r="M69" s="183" t="s">
        <v>3018</v>
      </c>
      <c r="N69" s="174"/>
      <c r="O69" s="174"/>
      <c r="R69" s="247">
        <v>2017</v>
      </c>
      <c r="S69" s="247">
        <v>12</v>
      </c>
      <c r="T69" s="246">
        <v>2</v>
      </c>
      <c r="U69" s="255">
        <v>0</v>
      </c>
      <c r="V69" s="246">
        <f t="shared" si="23"/>
        <v>10</v>
      </c>
    </row>
    <row r="70" spans="1:29" ht="14">
      <c r="A70" s="189">
        <v>108</v>
      </c>
      <c r="B70" s="193" t="s">
        <v>111</v>
      </c>
      <c r="C70" s="182" t="s">
        <v>1923</v>
      </c>
      <c r="D70" s="194" t="s">
        <v>2269</v>
      </c>
      <c r="E70" s="194" t="s">
        <v>2270</v>
      </c>
      <c r="F70" s="216">
        <v>67</v>
      </c>
      <c r="G70" s="179" t="s">
        <v>2841</v>
      </c>
      <c r="H70" s="179" t="s">
        <v>2907</v>
      </c>
      <c r="I70" s="190" t="s">
        <v>2274</v>
      </c>
      <c r="J70" s="179" t="s">
        <v>2988</v>
      </c>
      <c r="K70" s="182" t="s">
        <v>117</v>
      </c>
      <c r="L70" s="182" t="s">
        <v>1731</v>
      </c>
      <c r="M70" s="183" t="s">
        <v>3033</v>
      </c>
      <c r="N70" s="174"/>
      <c r="O70" s="174"/>
      <c r="R70" s="247">
        <v>2018</v>
      </c>
      <c r="S70" s="247">
        <v>10</v>
      </c>
      <c r="T70" s="246">
        <v>2</v>
      </c>
      <c r="U70" s="255">
        <v>0</v>
      </c>
      <c r="V70" s="246">
        <f t="shared" si="23"/>
        <v>8</v>
      </c>
    </row>
    <row r="71" spans="1:29" ht="14">
      <c r="A71" s="189">
        <v>107</v>
      </c>
      <c r="B71" s="193" t="s">
        <v>468</v>
      </c>
      <c r="C71" s="182" t="s">
        <v>2260</v>
      </c>
      <c r="D71" s="194" t="s">
        <v>2259</v>
      </c>
      <c r="E71" s="194" t="s">
        <v>2261</v>
      </c>
      <c r="F71" s="216">
        <v>57</v>
      </c>
      <c r="G71" s="179" t="s">
        <v>2840</v>
      </c>
      <c r="H71" s="179" t="s">
        <v>2906</v>
      </c>
      <c r="I71" s="179" t="s">
        <v>2266</v>
      </c>
      <c r="J71" s="179" t="s">
        <v>2987</v>
      </c>
      <c r="K71" s="182" t="s">
        <v>117</v>
      </c>
      <c r="L71" s="182" t="s">
        <v>118</v>
      </c>
      <c r="M71" s="183" t="s">
        <v>3032</v>
      </c>
      <c r="N71" s="174"/>
      <c r="O71" s="174"/>
      <c r="R71" s="247">
        <v>2019</v>
      </c>
      <c r="S71" s="247">
        <v>8</v>
      </c>
      <c r="T71" s="246">
        <v>2</v>
      </c>
      <c r="U71" s="255">
        <v>0</v>
      </c>
      <c r="V71" s="246">
        <f t="shared" si="23"/>
        <v>6</v>
      </c>
    </row>
    <row r="72" spans="1:29" ht="14">
      <c r="A72" s="189">
        <v>106</v>
      </c>
      <c r="B72" s="193" t="s">
        <v>111</v>
      </c>
      <c r="C72" s="182" t="s">
        <v>178</v>
      </c>
      <c r="D72" s="194" t="s">
        <v>2251</v>
      </c>
      <c r="E72" s="194" t="s">
        <v>2252</v>
      </c>
      <c r="F72" s="216">
        <v>40</v>
      </c>
      <c r="G72" s="179" t="s">
        <v>2879</v>
      </c>
      <c r="H72" s="179" t="s">
        <v>2924</v>
      </c>
      <c r="I72" s="179" t="s">
        <v>148</v>
      </c>
      <c r="J72" s="179" t="s">
        <v>2975</v>
      </c>
      <c r="K72" s="182" t="s">
        <v>117</v>
      </c>
      <c r="L72" s="182" t="s">
        <v>616</v>
      </c>
      <c r="M72" s="183" t="s">
        <v>3031</v>
      </c>
      <c r="N72" s="174"/>
      <c r="O72" s="174"/>
      <c r="R72" s="247">
        <v>2020</v>
      </c>
      <c r="S72" s="247">
        <v>21</v>
      </c>
      <c r="T72" s="246">
        <v>6</v>
      </c>
      <c r="U72" s="255">
        <v>8</v>
      </c>
      <c r="V72" s="246">
        <f>S72-T72-U72</f>
        <v>7</v>
      </c>
    </row>
    <row r="73" spans="1:29" ht="14">
      <c r="A73" s="189">
        <v>105</v>
      </c>
      <c r="B73" s="193" t="s">
        <v>111</v>
      </c>
      <c r="C73" s="182" t="s">
        <v>470</v>
      </c>
      <c r="D73" s="194" t="s">
        <v>2245</v>
      </c>
      <c r="E73" s="194" t="s">
        <v>2246</v>
      </c>
      <c r="F73" s="216">
        <v>32</v>
      </c>
      <c r="G73" s="179" t="s">
        <v>2739</v>
      </c>
      <c r="H73" s="179" t="s">
        <v>2716</v>
      </c>
      <c r="I73" s="179" t="s">
        <v>495</v>
      </c>
      <c r="J73" s="179" t="s">
        <v>2941</v>
      </c>
      <c r="K73" s="182" t="s">
        <v>236</v>
      </c>
      <c r="L73" s="182" t="s">
        <v>118</v>
      </c>
      <c r="M73" s="184" t="s">
        <v>2097</v>
      </c>
      <c r="N73" s="174"/>
      <c r="O73" s="174"/>
    </row>
    <row r="74" spans="1:29" s="224" customFormat="1" ht="17" customHeight="1">
      <c r="A74" s="217"/>
      <c r="B74" s="218"/>
      <c r="C74" s="219"/>
      <c r="D74" s="220"/>
      <c r="E74" s="220"/>
      <c r="F74" s="229">
        <f>AVERAGE(F55:F73)</f>
        <v>46.368421052631582</v>
      </c>
      <c r="G74" s="219"/>
      <c r="H74" s="219"/>
      <c r="I74" s="222"/>
      <c r="J74" s="221"/>
      <c r="K74" s="219"/>
      <c r="L74" s="227" t="s">
        <v>3188</v>
      </c>
      <c r="M74" s="165">
        <f>COUNTA(M55:M73)</f>
        <v>19</v>
      </c>
      <c r="N74" s="223"/>
      <c r="O74" s="223"/>
      <c r="AC74" s="244"/>
    </row>
    <row r="75" spans="1:29" s="224" customFormat="1" ht="14">
      <c r="A75" s="217"/>
      <c r="B75" s="218"/>
      <c r="C75" s="219"/>
      <c r="D75" s="220"/>
      <c r="E75" s="220"/>
      <c r="F75" s="230">
        <f>STDEV(F55:F73)</f>
        <v>16.743856340347609</v>
      </c>
      <c r="G75" s="219"/>
      <c r="H75" s="219"/>
      <c r="I75" s="222"/>
      <c r="J75" s="221"/>
      <c r="K75" s="219"/>
      <c r="L75" s="227" t="s">
        <v>3089</v>
      </c>
      <c r="M75" s="165">
        <f>COUNTIF(M55:M73, "*Asphyxia*")+COUNTIF(M55:M73, "*Hanging*")</f>
        <v>4</v>
      </c>
      <c r="N75" s="223"/>
      <c r="O75" s="223"/>
      <c r="AC75" s="244"/>
    </row>
    <row r="76" spans="1:29" ht="14">
      <c r="A76" s="189">
        <v>104</v>
      </c>
      <c r="B76" s="193" t="s">
        <v>111</v>
      </c>
      <c r="C76" s="182" t="s">
        <v>297</v>
      </c>
      <c r="D76" s="194" t="s">
        <v>2240</v>
      </c>
      <c r="E76" s="194" t="s">
        <v>2241</v>
      </c>
      <c r="F76" s="216">
        <v>22</v>
      </c>
      <c r="G76" s="197" t="s">
        <v>2839</v>
      </c>
      <c r="H76" s="179" t="s">
        <v>2904</v>
      </c>
      <c r="I76" s="198" t="s">
        <v>148</v>
      </c>
      <c r="J76" s="179" t="s">
        <v>2970</v>
      </c>
      <c r="K76" s="182" t="s">
        <v>117</v>
      </c>
      <c r="L76" s="182" t="s">
        <v>118</v>
      </c>
      <c r="M76" s="184" t="s">
        <v>2097</v>
      </c>
      <c r="N76" s="174"/>
      <c r="O76" s="174"/>
    </row>
    <row r="77" spans="1:29" ht="14">
      <c r="A77" s="189">
        <v>103</v>
      </c>
      <c r="B77" s="193" t="s">
        <v>111</v>
      </c>
      <c r="C77" s="182" t="s">
        <v>297</v>
      </c>
      <c r="D77" s="194" t="s">
        <v>2237</v>
      </c>
      <c r="E77" s="194" t="s">
        <v>2238</v>
      </c>
      <c r="F77" s="216">
        <v>44</v>
      </c>
      <c r="G77" s="179" t="s">
        <v>2713</v>
      </c>
      <c r="H77" s="190" t="s">
        <v>2712</v>
      </c>
      <c r="I77" s="190" t="s">
        <v>636</v>
      </c>
      <c r="J77" s="179" t="s">
        <v>2951</v>
      </c>
      <c r="K77" s="182" t="s">
        <v>236</v>
      </c>
      <c r="L77" s="182" t="s">
        <v>551</v>
      </c>
      <c r="M77" s="184" t="s">
        <v>2097</v>
      </c>
      <c r="N77" s="174"/>
      <c r="O77" s="174"/>
    </row>
    <row r="78" spans="1:29" ht="14">
      <c r="A78" s="189">
        <v>102</v>
      </c>
      <c r="B78" s="193" t="s">
        <v>111</v>
      </c>
      <c r="C78" s="182" t="s">
        <v>297</v>
      </c>
      <c r="D78" s="194" t="s">
        <v>2230</v>
      </c>
      <c r="E78" s="194" t="s">
        <v>2231</v>
      </c>
      <c r="F78" s="216">
        <v>42</v>
      </c>
      <c r="G78" s="179" t="s">
        <v>2838</v>
      </c>
      <c r="H78" s="179" t="s">
        <v>2903</v>
      </c>
      <c r="I78" s="190" t="s">
        <v>2235</v>
      </c>
      <c r="J78" s="179" t="s">
        <v>2986</v>
      </c>
      <c r="K78" s="182" t="s">
        <v>236</v>
      </c>
      <c r="L78" s="182" t="s">
        <v>551</v>
      </c>
      <c r="M78" s="183" t="s">
        <v>3030</v>
      </c>
      <c r="N78" s="174"/>
      <c r="O78" s="174"/>
    </row>
    <row r="79" spans="1:29" ht="14">
      <c r="A79" s="189">
        <v>101</v>
      </c>
      <c r="B79" s="193" t="s">
        <v>111</v>
      </c>
      <c r="C79" s="182" t="s">
        <v>2196</v>
      </c>
      <c r="D79" s="194" t="s">
        <v>2223</v>
      </c>
      <c r="E79" s="194" t="s">
        <v>2224</v>
      </c>
      <c r="F79" s="216">
        <v>50</v>
      </c>
      <c r="G79" s="179" t="s">
        <v>2807</v>
      </c>
      <c r="H79" s="182" t="s">
        <v>2808</v>
      </c>
      <c r="I79" s="186" t="s">
        <v>2754</v>
      </c>
      <c r="J79" s="179" t="s">
        <v>2973</v>
      </c>
      <c r="K79" s="182" t="s">
        <v>117</v>
      </c>
      <c r="L79" s="182" t="s">
        <v>616</v>
      </c>
      <c r="M79" s="183" t="s">
        <v>3029</v>
      </c>
      <c r="N79" s="174"/>
      <c r="O79" s="174"/>
    </row>
    <row r="80" spans="1:29" ht="14">
      <c r="A80" s="189">
        <v>100</v>
      </c>
      <c r="B80" s="193" t="s">
        <v>111</v>
      </c>
      <c r="C80" s="182" t="s">
        <v>2217</v>
      </c>
      <c r="D80" s="194" t="s">
        <v>2216</v>
      </c>
      <c r="E80" s="194" t="s">
        <v>2218</v>
      </c>
      <c r="F80" s="216">
        <v>27</v>
      </c>
      <c r="G80" s="179" t="s">
        <v>2739</v>
      </c>
      <c r="H80" s="190" t="s">
        <v>2716</v>
      </c>
      <c r="I80" s="190" t="s">
        <v>495</v>
      </c>
      <c r="J80" s="179" t="s">
        <v>2941</v>
      </c>
      <c r="K80" s="182" t="s">
        <v>236</v>
      </c>
      <c r="L80" s="182" t="s">
        <v>118</v>
      </c>
      <c r="M80" s="183" t="s">
        <v>3028</v>
      </c>
      <c r="N80" s="174"/>
      <c r="O80" s="174"/>
    </row>
    <row r="81" spans="1:29" ht="14">
      <c r="A81" s="189">
        <v>99</v>
      </c>
      <c r="B81" s="193" t="s">
        <v>111</v>
      </c>
      <c r="C81" s="182" t="s">
        <v>1825</v>
      </c>
      <c r="D81" s="194" t="s">
        <v>2208</v>
      </c>
      <c r="E81" s="194" t="s">
        <v>2209</v>
      </c>
      <c r="F81" s="216">
        <v>36</v>
      </c>
      <c r="G81" s="182" t="s">
        <v>2805</v>
      </c>
      <c r="H81" s="182" t="s">
        <v>2806</v>
      </c>
      <c r="I81" s="182" t="s">
        <v>495</v>
      </c>
      <c r="J81" s="179" t="s">
        <v>2941</v>
      </c>
      <c r="K81" s="182" t="s">
        <v>236</v>
      </c>
      <c r="L81" s="182" t="s">
        <v>118</v>
      </c>
      <c r="M81" s="185" t="s">
        <v>3027</v>
      </c>
      <c r="N81" s="174"/>
      <c r="O81" s="174"/>
    </row>
    <row r="82" spans="1:29" ht="14">
      <c r="A82" s="189">
        <v>98</v>
      </c>
      <c r="B82" s="193" t="s">
        <v>111</v>
      </c>
      <c r="C82" s="182" t="s">
        <v>990</v>
      </c>
      <c r="D82" s="194" t="s">
        <v>2203</v>
      </c>
      <c r="E82" s="194" t="s">
        <v>2204</v>
      </c>
      <c r="F82" s="216">
        <v>22</v>
      </c>
      <c r="G82" s="179" t="s">
        <v>2200</v>
      </c>
      <c r="H82" s="182" t="s">
        <v>2809</v>
      </c>
      <c r="I82" s="186" t="s">
        <v>819</v>
      </c>
      <c r="J82" s="179" t="s">
        <v>2985</v>
      </c>
      <c r="K82" s="182" t="s">
        <v>117</v>
      </c>
      <c r="L82" s="182" t="s">
        <v>183</v>
      </c>
      <c r="M82" s="184" t="s">
        <v>2097</v>
      </c>
      <c r="N82" s="174"/>
      <c r="O82" s="174"/>
    </row>
    <row r="83" spans="1:29" ht="14">
      <c r="A83" s="189">
        <v>97</v>
      </c>
      <c r="B83" s="193" t="s">
        <v>111</v>
      </c>
      <c r="C83" s="182" t="s">
        <v>2196</v>
      </c>
      <c r="D83" s="194" t="s">
        <v>2195</v>
      </c>
      <c r="E83" s="194" t="s">
        <v>2197</v>
      </c>
      <c r="F83" s="216">
        <v>52</v>
      </c>
      <c r="G83" s="179" t="s">
        <v>2878</v>
      </c>
      <c r="H83" s="182" t="s">
        <v>2817</v>
      </c>
      <c r="I83" s="186" t="s">
        <v>819</v>
      </c>
      <c r="J83" s="179" t="s">
        <v>2963</v>
      </c>
      <c r="K83" s="182" t="s">
        <v>236</v>
      </c>
      <c r="L83" s="182" t="s">
        <v>551</v>
      </c>
      <c r="M83" s="181" t="s">
        <v>2199</v>
      </c>
      <c r="N83" s="174"/>
      <c r="O83" s="174"/>
    </row>
    <row r="84" spans="1:29" ht="14">
      <c r="A84" s="189">
        <v>96</v>
      </c>
      <c r="B84" s="193" t="s">
        <v>111</v>
      </c>
      <c r="C84" s="182" t="s">
        <v>297</v>
      </c>
      <c r="D84" s="194" t="s">
        <v>2188</v>
      </c>
      <c r="E84" s="194" t="s">
        <v>2189</v>
      </c>
      <c r="F84" s="216">
        <v>23</v>
      </c>
      <c r="G84" s="179" t="s">
        <v>2875</v>
      </c>
      <c r="H84" s="179" t="s">
        <v>2922</v>
      </c>
      <c r="I84" s="190" t="s">
        <v>148</v>
      </c>
      <c r="J84" s="179" t="s">
        <v>2984</v>
      </c>
      <c r="K84" s="182" t="s">
        <v>117</v>
      </c>
      <c r="L84" s="182" t="s">
        <v>1287</v>
      </c>
      <c r="M84" s="185" t="s">
        <v>3026</v>
      </c>
      <c r="N84" s="174"/>
      <c r="O84" s="174"/>
    </row>
    <row r="85" spans="1:29" ht="14">
      <c r="A85" s="189">
        <v>95</v>
      </c>
      <c r="B85" s="193" t="s">
        <v>111</v>
      </c>
      <c r="C85" s="182" t="s">
        <v>546</v>
      </c>
      <c r="D85" s="194" t="s">
        <v>2179</v>
      </c>
      <c r="E85" s="194" t="s">
        <v>2180</v>
      </c>
      <c r="F85" s="216">
        <v>34</v>
      </c>
      <c r="G85" s="179" t="s">
        <v>2793</v>
      </c>
      <c r="H85" s="179" t="s">
        <v>1910</v>
      </c>
      <c r="I85" s="190" t="s">
        <v>2792</v>
      </c>
      <c r="J85" s="179" t="s">
        <v>2983</v>
      </c>
      <c r="K85" s="182" t="s">
        <v>117</v>
      </c>
      <c r="L85" s="182" t="s">
        <v>183</v>
      </c>
      <c r="M85" s="181" t="s">
        <v>3025</v>
      </c>
      <c r="N85" s="174"/>
      <c r="O85" s="174"/>
    </row>
    <row r="86" spans="1:29" ht="14">
      <c r="A86" s="189">
        <v>94</v>
      </c>
      <c r="B86" s="193" t="s">
        <v>468</v>
      </c>
      <c r="C86" s="182" t="s">
        <v>297</v>
      </c>
      <c r="D86" s="194" t="s">
        <v>2171</v>
      </c>
      <c r="E86" s="194" t="s">
        <v>2172</v>
      </c>
      <c r="F86" s="216">
        <v>35</v>
      </c>
      <c r="G86" s="182" t="s">
        <v>2701</v>
      </c>
      <c r="H86" s="182" t="s">
        <v>2702</v>
      </c>
      <c r="I86" s="186" t="s">
        <v>636</v>
      </c>
      <c r="J86" s="179" t="s">
        <v>2962</v>
      </c>
      <c r="K86" s="182" t="s">
        <v>236</v>
      </c>
      <c r="L86" s="182" t="s">
        <v>1287</v>
      </c>
      <c r="M86" s="183" t="s">
        <v>3024</v>
      </c>
      <c r="N86" s="174"/>
      <c r="O86" s="174"/>
    </row>
    <row r="87" spans="1:29" ht="14">
      <c r="A87" s="189">
        <v>93</v>
      </c>
      <c r="B87" s="193" t="s">
        <v>111</v>
      </c>
      <c r="C87" s="182" t="s">
        <v>297</v>
      </c>
      <c r="D87" s="194" t="s">
        <v>2163</v>
      </c>
      <c r="E87" s="194" t="s">
        <v>2164</v>
      </c>
      <c r="F87" s="216">
        <v>21</v>
      </c>
      <c r="G87" s="179" t="s">
        <v>2161</v>
      </c>
      <c r="H87" s="186" t="s">
        <v>2702</v>
      </c>
      <c r="I87" s="186" t="s">
        <v>636</v>
      </c>
      <c r="J87" s="179" t="s">
        <v>2962</v>
      </c>
      <c r="K87" s="182" t="s">
        <v>236</v>
      </c>
      <c r="L87" s="182" t="s">
        <v>1287</v>
      </c>
      <c r="M87" s="185" t="s">
        <v>3023</v>
      </c>
      <c r="N87" s="174"/>
      <c r="O87" s="174"/>
    </row>
    <row r="88" spans="1:29" s="224" customFormat="1" ht="17" customHeight="1">
      <c r="A88" s="217"/>
      <c r="B88" s="218"/>
      <c r="C88" s="219"/>
      <c r="D88" s="220"/>
      <c r="E88" s="220"/>
      <c r="F88" s="229">
        <f>AVERAGE(F76:F87)</f>
        <v>34</v>
      </c>
      <c r="G88" s="219"/>
      <c r="H88" s="219"/>
      <c r="I88" s="222"/>
      <c r="J88" s="221"/>
      <c r="K88" s="219"/>
      <c r="L88" s="227" t="s">
        <v>3188</v>
      </c>
      <c r="M88" s="165">
        <f>COUNTA(M76:M87)</f>
        <v>12</v>
      </c>
      <c r="N88" s="223"/>
      <c r="O88" s="223"/>
      <c r="AC88" s="244"/>
    </row>
    <row r="89" spans="1:29" s="224" customFormat="1" ht="14">
      <c r="A89" s="217"/>
      <c r="B89" s="218"/>
      <c r="C89" s="219"/>
      <c r="D89" s="220"/>
      <c r="E89" s="220"/>
      <c r="F89" s="230">
        <f>STDEV(F76:F87)</f>
        <v>11.184404726712508</v>
      </c>
      <c r="G89" s="219"/>
      <c r="H89" s="219"/>
      <c r="I89" s="222"/>
      <c r="J89" s="221"/>
      <c r="K89" s="219"/>
      <c r="L89" s="227" t="s">
        <v>3089</v>
      </c>
      <c r="M89" s="165">
        <f>COUNTIF(M76:M87, "*Asphyxia*")+COUNTIF(M76:M87, "*Hanging*")</f>
        <v>3</v>
      </c>
      <c r="N89" s="223"/>
      <c r="O89" s="223"/>
      <c r="AC89" s="244"/>
    </row>
    <row r="90" spans="1:29" ht="14">
      <c r="A90" s="189">
        <v>92</v>
      </c>
      <c r="B90" s="193" t="s">
        <v>111</v>
      </c>
      <c r="C90" s="182" t="s">
        <v>297</v>
      </c>
      <c r="D90" s="194" t="s">
        <v>2155</v>
      </c>
      <c r="E90" s="194" t="s">
        <v>2156</v>
      </c>
      <c r="F90" s="216">
        <v>35</v>
      </c>
      <c r="G90" s="179" t="s">
        <v>2154</v>
      </c>
      <c r="H90" s="182" t="s">
        <v>2852</v>
      </c>
      <c r="I90" s="182" t="s">
        <v>148</v>
      </c>
      <c r="J90" s="179" t="s">
        <v>2970</v>
      </c>
      <c r="K90" s="182" t="s">
        <v>117</v>
      </c>
      <c r="L90" s="182" t="s">
        <v>118</v>
      </c>
      <c r="M90" s="181" t="s">
        <v>2047</v>
      </c>
      <c r="N90" s="174"/>
      <c r="O90" s="174"/>
    </row>
    <row r="91" spans="1:29" ht="14">
      <c r="A91" s="189">
        <v>91</v>
      </c>
      <c r="B91" s="193" t="s">
        <v>111</v>
      </c>
      <c r="C91" s="182" t="s">
        <v>2147</v>
      </c>
      <c r="D91" s="194" t="s">
        <v>2146</v>
      </c>
      <c r="E91" s="194" t="s">
        <v>2148</v>
      </c>
      <c r="F91" s="216">
        <v>50</v>
      </c>
      <c r="G91" s="179" t="s">
        <v>2877</v>
      </c>
      <c r="H91" s="179" t="s">
        <v>2923</v>
      </c>
      <c r="I91" s="179" t="s">
        <v>202</v>
      </c>
      <c r="J91" s="179" t="s">
        <v>2939</v>
      </c>
      <c r="K91" s="182" t="s">
        <v>236</v>
      </c>
      <c r="L91" s="182" t="s">
        <v>118</v>
      </c>
      <c r="M91" s="185" t="s">
        <v>3022</v>
      </c>
      <c r="N91" s="174"/>
      <c r="O91" s="174"/>
    </row>
    <row r="92" spans="1:29" ht="14">
      <c r="A92" s="189">
        <v>90</v>
      </c>
      <c r="B92" s="193" t="s">
        <v>111</v>
      </c>
      <c r="C92" s="182" t="s">
        <v>1923</v>
      </c>
      <c r="D92" s="194" t="s">
        <v>2138</v>
      </c>
      <c r="E92" s="194" t="s">
        <v>2139</v>
      </c>
      <c r="F92" s="216">
        <v>48</v>
      </c>
      <c r="G92" s="179" t="s">
        <v>2802</v>
      </c>
      <c r="H92" s="182" t="s">
        <v>2803</v>
      </c>
      <c r="I92" s="182" t="s">
        <v>440</v>
      </c>
      <c r="J92" s="179" t="s">
        <v>2982</v>
      </c>
      <c r="K92" s="182" t="s">
        <v>117</v>
      </c>
      <c r="L92" s="182" t="s">
        <v>616</v>
      </c>
      <c r="M92" s="185" t="s">
        <v>3021</v>
      </c>
      <c r="N92" s="174"/>
      <c r="O92" s="174"/>
    </row>
    <row r="93" spans="1:29" ht="14">
      <c r="A93" s="189">
        <v>89</v>
      </c>
      <c r="B93" s="193" t="s">
        <v>111</v>
      </c>
      <c r="C93" s="182" t="s">
        <v>1923</v>
      </c>
      <c r="D93" s="194" t="s">
        <v>2127</v>
      </c>
      <c r="E93" s="194" t="s">
        <v>2128</v>
      </c>
      <c r="F93" s="216">
        <v>72</v>
      </c>
      <c r="G93" s="179" t="s">
        <v>2124</v>
      </c>
      <c r="H93" s="182" t="s">
        <v>2804</v>
      </c>
      <c r="I93" s="182" t="s">
        <v>819</v>
      </c>
      <c r="J93" s="179" t="s">
        <v>2981</v>
      </c>
      <c r="K93" s="182" t="s">
        <v>117</v>
      </c>
      <c r="L93" s="182" t="s">
        <v>616</v>
      </c>
      <c r="M93" s="191" t="s">
        <v>3020</v>
      </c>
      <c r="N93" s="174"/>
      <c r="O93" s="174"/>
    </row>
    <row r="94" spans="1:29" ht="14">
      <c r="A94" s="189">
        <v>88</v>
      </c>
      <c r="B94" s="193" t="s">
        <v>111</v>
      </c>
      <c r="C94" s="182" t="s">
        <v>1923</v>
      </c>
      <c r="D94" s="194" t="s">
        <v>2118</v>
      </c>
      <c r="E94" s="194" t="s">
        <v>2119</v>
      </c>
      <c r="F94" s="216">
        <v>60</v>
      </c>
      <c r="G94" s="179" t="s">
        <v>2740</v>
      </c>
      <c r="H94" s="179" t="s">
        <v>2684</v>
      </c>
      <c r="I94" s="179" t="s">
        <v>636</v>
      </c>
      <c r="J94" s="179" t="s">
        <v>2943</v>
      </c>
      <c r="K94" s="182" t="s">
        <v>117</v>
      </c>
      <c r="L94" s="182" t="s">
        <v>616</v>
      </c>
      <c r="M94" s="183" t="s">
        <v>3019</v>
      </c>
      <c r="N94" s="174"/>
      <c r="O94" s="174"/>
    </row>
    <row r="95" spans="1:29" ht="14">
      <c r="A95" s="189">
        <v>87</v>
      </c>
      <c r="B95" s="193" t="s">
        <v>111</v>
      </c>
      <c r="C95" s="182" t="s">
        <v>2112</v>
      </c>
      <c r="D95" s="194" t="s">
        <v>2111</v>
      </c>
      <c r="E95" s="194" t="s">
        <v>2113</v>
      </c>
      <c r="F95" s="216">
        <v>23</v>
      </c>
      <c r="G95" s="179" t="s">
        <v>2820</v>
      </c>
      <c r="H95" s="182" t="s">
        <v>2821</v>
      </c>
      <c r="I95" s="182" t="s">
        <v>1980</v>
      </c>
      <c r="J95" s="179" t="s">
        <v>2980</v>
      </c>
      <c r="K95" s="182" t="s">
        <v>117</v>
      </c>
      <c r="L95" s="182" t="s">
        <v>616</v>
      </c>
      <c r="M95" s="181" t="s">
        <v>2114</v>
      </c>
      <c r="N95" s="174"/>
      <c r="O95" s="174"/>
    </row>
    <row r="96" spans="1:29" ht="14">
      <c r="A96" s="189">
        <v>86</v>
      </c>
      <c r="B96" s="193" t="s">
        <v>111</v>
      </c>
      <c r="C96" s="182" t="s">
        <v>470</v>
      </c>
      <c r="D96" s="194" t="s">
        <v>2103</v>
      </c>
      <c r="E96" s="194" t="s">
        <v>2104</v>
      </c>
      <c r="F96" s="216">
        <v>42</v>
      </c>
      <c r="G96" s="179" t="s">
        <v>2837</v>
      </c>
      <c r="H96" s="179" t="s">
        <v>2902</v>
      </c>
      <c r="I96" s="190" t="s">
        <v>2823</v>
      </c>
      <c r="J96" s="179" t="s">
        <v>2979</v>
      </c>
      <c r="K96" s="182" t="s">
        <v>117</v>
      </c>
      <c r="L96" s="182" t="s">
        <v>616</v>
      </c>
      <c r="M96" s="181" t="s">
        <v>2105</v>
      </c>
      <c r="N96" s="174"/>
      <c r="O96" s="174"/>
    </row>
    <row r="97" spans="1:29" ht="14">
      <c r="A97" s="189">
        <v>85</v>
      </c>
      <c r="B97" s="182" t="s">
        <v>111</v>
      </c>
      <c r="C97" s="182" t="s">
        <v>113</v>
      </c>
      <c r="D97" s="194" t="s">
        <v>2095</v>
      </c>
      <c r="E97" s="194" t="s">
        <v>2096</v>
      </c>
      <c r="F97" s="216">
        <v>36</v>
      </c>
      <c r="G97" s="179" t="s">
        <v>2836</v>
      </c>
      <c r="H97" s="179" t="s">
        <v>2901</v>
      </c>
      <c r="I97" s="179" t="s">
        <v>1940</v>
      </c>
      <c r="J97" s="179" t="s">
        <v>2978</v>
      </c>
      <c r="K97" s="182" t="s">
        <v>117</v>
      </c>
      <c r="L97" s="182" t="s">
        <v>616</v>
      </c>
      <c r="M97" s="196" t="s">
        <v>2097</v>
      </c>
      <c r="N97" s="174"/>
      <c r="O97" s="174"/>
    </row>
    <row r="98" spans="1:29" ht="14">
      <c r="A98" s="189">
        <v>84</v>
      </c>
      <c r="B98" s="182" t="s">
        <v>111</v>
      </c>
      <c r="C98" s="182" t="s">
        <v>2088</v>
      </c>
      <c r="D98" s="194" t="s">
        <v>2087</v>
      </c>
      <c r="E98" s="194" t="s">
        <v>2089</v>
      </c>
      <c r="F98" s="216">
        <v>41</v>
      </c>
      <c r="G98" s="179" t="s">
        <v>2739</v>
      </c>
      <c r="H98" s="179" t="s">
        <v>2716</v>
      </c>
      <c r="I98" s="190" t="s">
        <v>495</v>
      </c>
      <c r="J98" s="179" t="s">
        <v>2941</v>
      </c>
      <c r="K98" s="182" t="s">
        <v>236</v>
      </c>
      <c r="L98" s="182" t="s">
        <v>118</v>
      </c>
      <c r="M98" s="183" t="s">
        <v>3018</v>
      </c>
      <c r="N98" s="174"/>
      <c r="O98" s="174"/>
    </row>
    <row r="99" spans="1:29" ht="14">
      <c r="A99" s="189">
        <v>83</v>
      </c>
      <c r="B99" s="182" t="s">
        <v>111</v>
      </c>
      <c r="C99" s="182" t="s">
        <v>1859</v>
      </c>
      <c r="D99" s="194" t="s">
        <v>2078</v>
      </c>
      <c r="E99" s="194" t="s">
        <v>2079</v>
      </c>
      <c r="F99" s="216">
        <v>34</v>
      </c>
      <c r="G99" s="182" t="s">
        <v>2793</v>
      </c>
      <c r="H99" s="182" t="s">
        <v>1910</v>
      </c>
      <c r="I99" s="186" t="s">
        <v>2792</v>
      </c>
      <c r="J99" s="179" t="s">
        <v>2977</v>
      </c>
      <c r="K99" s="182" t="s">
        <v>117</v>
      </c>
      <c r="L99" s="182" t="s">
        <v>616</v>
      </c>
      <c r="M99" s="185" t="s">
        <v>3017</v>
      </c>
      <c r="N99" s="174"/>
      <c r="O99" s="174"/>
    </row>
    <row r="100" spans="1:29" ht="14">
      <c r="A100" s="189">
        <v>82</v>
      </c>
      <c r="B100" s="193" t="s">
        <v>111</v>
      </c>
      <c r="C100" s="182" t="s">
        <v>427</v>
      </c>
      <c r="D100" s="194" t="s">
        <v>2070</v>
      </c>
      <c r="E100" s="194" t="s">
        <v>2071</v>
      </c>
      <c r="F100" s="216">
        <v>58</v>
      </c>
      <c r="G100" s="179" t="s">
        <v>2779</v>
      </c>
      <c r="H100" s="179" t="s">
        <v>2780</v>
      </c>
      <c r="I100" s="179" t="s">
        <v>2274</v>
      </c>
      <c r="J100" s="179" t="s">
        <v>2976</v>
      </c>
      <c r="K100" s="182" t="s">
        <v>117</v>
      </c>
      <c r="L100" s="182" t="s">
        <v>995</v>
      </c>
      <c r="M100" s="185" t="s">
        <v>2937</v>
      </c>
      <c r="N100" s="174"/>
      <c r="O100" s="174"/>
    </row>
    <row r="101" spans="1:29" s="224" customFormat="1" ht="17" customHeight="1">
      <c r="A101" s="217"/>
      <c r="B101" s="218"/>
      <c r="C101" s="219"/>
      <c r="D101" s="220"/>
      <c r="E101" s="220"/>
      <c r="F101" s="229">
        <f>AVERAGE(F90:F100)</f>
        <v>45.363636363636367</v>
      </c>
      <c r="G101" s="219"/>
      <c r="H101" s="219"/>
      <c r="I101" s="222"/>
      <c r="J101" s="221"/>
      <c r="K101" s="219"/>
      <c r="L101" s="227" t="s">
        <v>3188</v>
      </c>
      <c r="M101" s="165">
        <f>COUNTA(M90:M100)</f>
        <v>11</v>
      </c>
      <c r="N101" s="223"/>
      <c r="O101" s="223"/>
      <c r="AC101" s="244"/>
    </row>
    <row r="102" spans="1:29" s="224" customFormat="1" ht="14">
      <c r="A102" s="217"/>
      <c r="B102" s="218"/>
      <c r="C102" s="219"/>
      <c r="D102" s="220"/>
      <c r="E102" s="220"/>
      <c r="F102" s="230">
        <f>STDEV(F90:F100)</f>
        <v>14.02335713923544</v>
      </c>
      <c r="G102" s="219"/>
      <c r="H102" s="219"/>
      <c r="I102" s="222"/>
      <c r="J102" s="221"/>
      <c r="K102" s="219"/>
      <c r="L102" s="227" t="s">
        <v>3089</v>
      </c>
      <c r="M102" s="165">
        <f>COUNTIF(M90:M100, "*Asphyxia*")+COUNTIF(M90:M100, "*Hanging*")</f>
        <v>1</v>
      </c>
      <c r="N102" s="223"/>
      <c r="O102" s="223"/>
      <c r="AC102" s="244"/>
    </row>
    <row r="103" spans="1:29" ht="14">
      <c r="A103" s="189">
        <v>81</v>
      </c>
      <c r="B103" s="193" t="s">
        <v>111</v>
      </c>
      <c r="C103" s="182" t="s">
        <v>2062</v>
      </c>
      <c r="D103" s="194" t="s">
        <v>2061</v>
      </c>
      <c r="E103" s="194" t="s">
        <v>2063</v>
      </c>
      <c r="F103" s="216">
        <v>62</v>
      </c>
      <c r="G103" s="179" t="s">
        <v>2876</v>
      </c>
      <c r="H103" s="179" t="s">
        <v>2059</v>
      </c>
      <c r="I103" s="190" t="s">
        <v>495</v>
      </c>
      <c r="J103" s="179" t="s">
        <v>2941</v>
      </c>
      <c r="K103" s="182" t="s">
        <v>236</v>
      </c>
      <c r="L103" s="182" t="s">
        <v>118</v>
      </c>
      <c r="M103" s="184" t="s">
        <v>1680</v>
      </c>
      <c r="N103" s="174"/>
      <c r="O103" s="174"/>
    </row>
    <row r="104" spans="1:29" ht="14">
      <c r="A104" s="189">
        <v>80</v>
      </c>
      <c r="B104" s="193" t="s">
        <v>111</v>
      </c>
      <c r="C104" s="182" t="s">
        <v>990</v>
      </c>
      <c r="D104" s="194" t="s">
        <v>2054</v>
      </c>
      <c r="E104" s="194" t="s">
        <v>2055</v>
      </c>
      <c r="F104" s="216">
        <v>26</v>
      </c>
      <c r="G104" s="182" t="s">
        <v>2875</v>
      </c>
      <c r="H104" s="182" t="s">
        <v>2922</v>
      </c>
      <c r="I104" s="186" t="s">
        <v>148</v>
      </c>
      <c r="J104" s="179" t="s">
        <v>2975</v>
      </c>
      <c r="K104" s="182" t="s">
        <v>117</v>
      </c>
      <c r="L104" s="182" t="s">
        <v>616</v>
      </c>
      <c r="M104" s="185" t="s">
        <v>3016</v>
      </c>
      <c r="N104" s="174"/>
      <c r="O104" s="174"/>
    </row>
    <row r="105" spans="1:29" ht="14">
      <c r="A105" s="189">
        <v>79</v>
      </c>
      <c r="B105" s="193" t="s">
        <v>111</v>
      </c>
      <c r="C105" s="182" t="s">
        <v>1923</v>
      </c>
      <c r="D105" s="194" t="s">
        <v>2044</v>
      </c>
      <c r="E105" s="194" t="s">
        <v>2045</v>
      </c>
      <c r="F105" s="216">
        <v>60</v>
      </c>
      <c r="G105" s="179" t="s">
        <v>2835</v>
      </c>
      <c r="H105" s="182" t="s">
        <v>2042</v>
      </c>
      <c r="I105" s="182" t="s">
        <v>2894</v>
      </c>
      <c r="J105" s="179" t="s">
        <v>2974</v>
      </c>
      <c r="K105" s="182" t="s">
        <v>117</v>
      </c>
      <c r="L105" s="182" t="s">
        <v>1731</v>
      </c>
      <c r="M105" s="191" t="s">
        <v>2047</v>
      </c>
      <c r="N105" s="174"/>
      <c r="O105" s="174"/>
    </row>
    <row r="106" spans="1:29" ht="14">
      <c r="A106" s="189">
        <v>78</v>
      </c>
      <c r="B106" s="193" t="s">
        <v>111</v>
      </c>
      <c r="C106" s="182" t="s">
        <v>3054</v>
      </c>
      <c r="D106" s="194" t="s">
        <v>2035</v>
      </c>
      <c r="E106" s="194" t="s">
        <v>2036</v>
      </c>
      <c r="F106" s="216">
        <v>58</v>
      </c>
      <c r="G106" s="179" t="s">
        <v>2701</v>
      </c>
      <c r="H106" s="182" t="s">
        <v>2702</v>
      </c>
      <c r="I106" s="182" t="s">
        <v>636</v>
      </c>
      <c r="J106" s="179" t="s">
        <v>2949</v>
      </c>
      <c r="K106" s="182" t="s">
        <v>117</v>
      </c>
      <c r="L106" s="182" t="s">
        <v>118</v>
      </c>
      <c r="M106" s="181" t="s">
        <v>2037</v>
      </c>
      <c r="N106" s="174"/>
      <c r="O106" s="174"/>
    </row>
    <row r="107" spans="1:29" ht="14">
      <c r="A107" s="189">
        <v>77</v>
      </c>
      <c r="B107" s="199" t="s">
        <v>111</v>
      </c>
      <c r="C107" s="182" t="s">
        <v>2028</v>
      </c>
      <c r="D107" s="194" t="s">
        <v>2027</v>
      </c>
      <c r="E107" s="194" t="s">
        <v>2029</v>
      </c>
      <c r="F107" s="216">
        <v>48</v>
      </c>
      <c r="G107" s="179" t="s">
        <v>2800</v>
      </c>
      <c r="H107" s="182" t="s">
        <v>2801</v>
      </c>
      <c r="I107" s="182" t="s">
        <v>2754</v>
      </c>
      <c r="J107" s="179" t="s">
        <v>2973</v>
      </c>
      <c r="K107" s="182" t="s">
        <v>117</v>
      </c>
      <c r="L107" s="182" t="s">
        <v>616</v>
      </c>
      <c r="M107" s="185" t="s">
        <v>3015</v>
      </c>
      <c r="N107" s="174"/>
      <c r="O107" s="174"/>
    </row>
    <row r="108" spans="1:29" ht="14">
      <c r="A108" s="189">
        <v>76</v>
      </c>
      <c r="B108" s="199" t="s">
        <v>111</v>
      </c>
      <c r="C108" s="182" t="s">
        <v>113</v>
      </c>
      <c r="D108" s="194" t="s">
        <v>2020</v>
      </c>
      <c r="E108" s="194" t="s">
        <v>2021</v>
      </c>
      <c r="F108" s="216">
        <v>29</v>
      </c>
      <c r="G108" s="179" t="s">
        <v>2705</v>
      </c>
      <c r="H108" s="182" t="s">
        <v>2706</v>
      </c>
      <c r="I108" s="186" t="s">
        <v>440</v>
      </c>
      <c r="J108" s="179" t="s">
        <v>2940</v>
      </c>
      <c r="K108" s="182" t="s">
        <v>236</v>
      </c>
      <c r="L108" s="182" t="s">
        <v>118</v>
      </c>
      <c r="M108" s="181" t="s">
        <v>693</v>
      </c>
      <c r="N108" s="174"/>
      <c r="O108" s="174"/>
    </row>
    <row r="109" spans="1:29" ht="14">
      <c r="A109" s="189">
        <v>75</v>
      </c>
      <c r="B109" s="199" t="s">
        <v>111</v>
      </c>
      <c r="C109" s="182" t="s">
        <v>297</v>
      </c>
      <c r="D109" s="194" t="s">
        <v>2016</v>
      </c>
      <c r="E109" s="194" t="s">
        <v>2017</v>
      </c>
      <c r="F109" s="216">
        <v>52</v>
      </c>
      <c r="G109" s="179" t="s">
        <v>2014</v>
      </c>
      <c r="H109" s="182" t="s">
        <v>2693</v>
      </c>
      <c r="I109" s="186" t="s">
        <v>148</v>
      </c>
      <c r="J109" s="179" t="s">
        <v>2947</v>
      </c>
      <c r="K109" s="182" t="s">
        <v>236</v>
      </c>
      <c r="L109" s="182" t="s">
        <v>941</v>
      </c>
      <c r="M109" s="181" t="s">
        <v>2018</v>
      </c>
      <c r="N109" s="174"/>
      <c r="O109" s="174"/>
    </row>
    <row r="110" spans="1:29" ht="14">
      <c r="A110" s="189">
        <v>74</v>
      </c>
      <c r="B110" s="199" t="s">
        <v>111</v>
      </c>
      <c r="C110" s="182" t="s">
        <v>470</v>
      </c>
      <c r="D110" s="194" t="s">
        <v>2009</v>
      </c>
      <c r="E110" s="194" t="s">
        <v>2010</v>
      </c>
      <c r="F110" s="216">
        <v>29</v>
      </c>
      <c r="G110" s="179" t="s">
        <v>2834</v>
      </c>
      <c r="H110" s="179" t="s">
        <v>2706</v>
      </c>
      <c r="I110" s="179" t="s">
        <v>440</v>
      </c>
      <c r="J110" s="179" t="s">
        <v>2940</v>
      </c>
      <c r="K110" s="182" t="s">
        <v>236</v>
      </c>
      <c r="L110" s="182" t="s">
        <v>118</v>
      </c>
      <c r="M110" s="185" t="s">
        <v>3014</v>
      </c>
      <c r="N110" s="174"/>
      <c r="O110" s="174"/>
    </row>
    <row r="111" spans="1:29" ht="14">
      <c r="A111" s="189">
        <v>73</v>
      </c>
      <c r="B111" s="199" t="s">
        <v>111</v>
      </c>
      <c r="C111" s="182" t="s">
        <v>297</v>
      </c>
      <c r="D111" s="194" t="s">
        <v>2001</v>
      </c>
      <c r="E111" s="194" t="s">
        <v>2002</v>
      </c>
      <c r="F111" s="216">
        <v>24</v>
      </c>
      <c r="G111" s="182" t="s">
        <v>2875</v>
      </c>
      <c r="H111" s="182" t="s">
        <v>2922</v>
      </c>
      <c r="I111" s="182" t="s">
        <v>148</v>
      </c>
      <c r="J111" s="179" t="s">
        <v>2972</v>
      </c>
      <c r="K111" s="182" t="s">
        <v>117</v>
      </c>
      <c r="L111" s="182" t="s">
        <v>616</v>
      </c>
      <c r="M111" s="191" t="s">
        <v>2004</v>
      </c>
      <c r="N111" s="174"/>
      <c r="O111" s="174"/>
    </row>
    <row r="112" spans="1:29" ht="14">
      <c r="A112" s="189">
        <v>72</v>
      </c>
      <c r="B112" s="199" t="s">
        <v>111</v>
      </c>
      <c r="C112" s="182" t="s">
        <v>297</v>
      </c>
      <c r="D112" s="194" t="s">
        <v>1994</v>
      </c>
      <c r="E112" s="194" t="s">
        <v>1995</v>
      </c>
      <c r="F112" s="216">
        <v>39</v>
      </c>
      <c r="G112" s="179" t="s">
        <v>657</v>
      </c>
      <c r="H112" s="182" t="s">
        <v>2851</v>
      </c>
      <c r="I112" s="186" t="s">
        <v>202</v>
      </c>
      <c r="J112" s="179" t="s">
        <v>2939</v>
      </c>
      <c r="K112" s="182" t="s">
        <v>236</v>
      </c>
      <c r="L112" s="182" t="s">
        <v>118</v>
      </c>
      <c r="M112" s="191" t="s">
        <v>1978</v>
      </c>
      <c r="N112" s="174"/>
      <c r="O112" s="174"/>
    </row>
    <row r="113" spans="1:29" ht="14">
      <c r="A113" s="189">
        <v>71</v>
      </c>
      <c r="B113" s="199" t="s">
        <v>111</v>
      </c>
      <c r="C113" s="182" t="s">
        <v>1923</v>
      </c>
      <c r="D113" s="194" t="s">
        <v>1989</v>
      </c>
      <c r="E113" s="194" t="s">
        <v>1990</v>
      </c>
      <c r="F113" s="216">
        <v>53</v>
      </c>
      <c r="G113" s="179" t="s">
        <v>1988</v>
      </c>
      <c r="H113" s="182" t="s">
        <v>2736</v>
      </c>
      <c r="I113" s="182" t="s">
        <v>636</v>
      </c>
      <c r="J113" s="179" t="s">
        <v>2953</v>
      </c>
      <c r="K113" s="182" t="s">
        <v>236</v>
      </c>
      <c r="L113" s="182" t="s">
        <v>1287</v>
      </c>
      <c r="M113" s="191" t="s">
        <v>1978</v>
      </c>
      <c r="N113" s="174"/>
      <c r="O113" s="174"/>
    </row>
    <row r="114" spans="1:29" ht="14">
      <c r="A114" s="189">
        <v>70</v>
      </c>
      <c r="B114" s="199" t="s">
        <v>468</v>
      </c>
      <c r="C114" s="182" t="s">
        <v>2732</v>
      </c>
      <c r="D114" s="194" t="s">
        <v>1982</v>
      </c>
      <c r="E114" s="194" t="s">
        <v>1983</v>
      </c>
      <c r="F114" s="216">
        <v>56</v>
      </c>
      <c r="G114" s="182" t="s">
        <v>2875</v>
      </c>
      <c r="H114" s="182" t="s">
        <v>2922</v>
      </c>
      <c r="I114" s="182" t="s">
        <v>148</v>
      </c>
      <c r="J114" s="179" t="s">
        <v>2770</v>
      </c>
      <c r="K114" s="182" t="s">
        <v>117</v>
      </c>
      <c r="L114" s="182" t="s">
        <v>995</v>
      </c>
      <c r="M114" s="181" t="s">
        <v>1985</v>
      </c>
      <c r="N114" s="174"/>
      <c r="O114" s="174"/>
    </row>
    <row r="115" spans="1:29" ht="14">
      <c r="A115" s="189">
        <v>69</v>
      </c>
      <c r="B115" s="199" t="s">
        <v>111</v>
      </c>
      <c r="C115" s="182" t="s">
        <v>1975</v>
      </c>
      <c r="D115" s="194" t="s">
        <v>1974</v>
      </c>
      <c r="E115" s="194" t="s">
        <v>1976</v>
      </c>
      <c r="F115" s="216">
        <v>24</v>
      </c>
      <c r="G115" s="182" t="s">
        <v>2733</v>
      </c>
      <c r="H115" s="179" t="s">
        <v>2828</v>
      </c>
      <c r="I115" s="182" t="s">
        <v>1980</v>
      </c>
      <c r="J115" s="179" t="s">
        <v>2734</v>
      </c>
      <c r="K115" s="182" t="s">
        <v>117</v>
      </c>
      <c r="L115" s="182" t="s">
        <v>616</v>
      </c>
      <c r="M115" s="181" t="s">
        <v>1978</v>
      </c>
      <c r="N115" s="174"/>
      <c r="O115" s="174"/>
    </row>
    <row r="116" spans="1:29" ht="14">
      <c r="A116" s="189">
        <v>68</v>
      </c>
      <c r="B116" s="199" t="s">
        <v>111</v>
      </c>
      <c r="C116" s="182" t="s">
        <v>470</v>
      </c>
      <c r="D116" s="194" t="s">
        <v>1967</v>
      </c>
      <c r="E116" s="194" t="s">
        <v>1968</v>
      </c>
      <c r="F116" s="216">
        <v>20</v>
      </c>
      <c r="G116" s="179" t="s">
        <v>2768</v>
      </c>
      <c r="H116" s="179" t="s">
        <v>2769</v>
      </c>
      <c r="I116" s="179" t="s">
        <v>1986</v>
      </c>
      <c r="J116" s="179" t="s">
        <v>2770</v>
      </c>
      <c r="K116" s="182" t="s">
        <v>117</v>
      </c>
      <c r="L116" s="182" t="s">
        <v>995</v>
      </c>
      <c r="M116" s="181" t="s">
        <v>1969</v>
      </c>
      <c r="N116" s="174"/>
      <c r="O116" s="174"/>
    </row>
    <row r="117" spans="1:29" s="224" customFormat="1" ht="17" customHeight="1">
      <c r="A117" s="217"/>
      <c r="B117" s="218"/>
      <c r="C117" s="219"/>
      <c r="D117" s="220"/>
      <c r="E117" s="220"/>
      <c r="F117" s="229">
        <f>AVERAGE(F103:F116)</f>
        <v>41.428571428571431</v>
      </c>
      <c r="G117" s="219"/>
      <c r="H117" s="219"/>
      <c r="I117" s="222"/>
      <c r="J117" s="221"/>
      <c r="K117" s="219"/>
      <c r="L117" s="227" t="s">
        <v>3188</v>
      </c>
      <c r="M117" s="165">
        <f>COUNTA(M103:M116)</f>
        <v>14</v>
      </c>
      <c r="N117" s="223"/>
      <c r="O117" s="223"/>
      <c r="AC117" s="244"/>
    </row>
    <row r="118" spans="1:29" s="224" customFormat="1" ht="14">
      <c r="A118" s="217"/>
      <c r="B118" s="218"/>
      <c r="C118" s="219"/>
      <c r="D118" s="220"/>
      <c r="E118" s="220"/>
      <c r="F118" s="230">
        <f>STDEV(F103:F116)</f>
        <v>15.59938009475567</v>
      </c>
      <c r="G118" s="219"/>
      <c r="H118" s="219"/>
      <c r="I118" s="222"/>
      <c r="J118" s="221"/>
      <c r="K118" s="219"/>
      <c r="L118" s="227" t="s">
        <v>3089</v>
      </c>
      <c r="M118" s="165">
        <f>COUNTIF(M103:M116, "*Asphyxia*")+COUNTIF(M103:M116, "*Hanging*")</f>
        <v>1</v>
      </c>
      <c r="N118" s="223"/>
      <c r="O118" s="223"/>
      <c r="AC118" s="244"/>
    </row>
    <row r="119" spans="1:29" ht="14">
      <c r="A119" s="189">
        <v>67</v>
      </c>
      <c r="B119" s="199" t="s">
        <v>111</v>
      </c>
      <c r="C119" s="182" t="s">
        <v>2689</v>
      </c>
      <c r="D119" s="194" t="s">
        <v>1958</v>
      </c>
      <c r="E119" s="194" t="s">
        <v>1959</v>
      </c>
      <c r="F119" s="216">
        <v>49</v>
      </c>
      <c r="G119" s="179" t="s">
        <v>2779</v>
      </c>
      <c r="H119" s="179" t="s">
        <v>2780</v>
      </c>
      <c r="I119" s="179" t="s">
        <v>2274</v>
      </c>
      <c r="J119" s="179" t="s">
        <v>2971</v>
      </c>
      <c r="K119" s="182" t="s">
        <v>117</v>
      </c>
      <c r="L119" s="182" t="s">
        <v>616</v>
      </c>
      <c r="M119" s="191" t="s">
        <v>1962</v>
      </c>
      <c r="N119" s="174"/>
      <c r="O119" s="174"/>
    </row>
    <row r="120" spans="1:29" ht="14">
      <c r="A120" s="189">
        <v>66</v>
      </c>
      <c r="B120" s="199" t="s">
        <v>111</v>
      </c>
      <c r="C120" s="182" t="s">
        <v>1923</v>
      </c>
      <c r="D120" s="194" t="s">
        <v>1951</v>
      </c>
      <c r="E120" s="194" t="s">
        <v>1952</v>
      </c>
      <c r="F120" s="216">
        <v>71</v>
      </c>
      <c r="G120" s="182" t="s">
        <v>2799</v>
      </c>
      <c r="H120" s="182" t="s">
        <v>2730</v>
      </c>
      <c r="I120" s="182" t="s">
        <v>1940</v>
      </c>
      <c r="J120" s="179" t="s">
        <v>2956</v>
      </c>
      <c r="K120" s="182" t="s">
        <v>236</v>
      </c>
      <c r="L120" s="182" t="s">
        <v>616</v>
      </c>
      <c r="M120" s="191" t="s">
        <v>1953</v>
      </c>
      <c r="N120" s="174"/>
      <c r="O120" s="174"/>
    </row>
    <row r="121" spans="1:29" ht="14">
      <c r="A121" s="189">
        <v>65</v>
      </c>
      <c r="B121" s="193" t="s">
        <v>111</v>
      </c>
      <c r="C121" s="182" t="s">
        <v>470</v>
      </c>
      <c r="D121" s="194" t="s">
        <v>1945</v>
      </c>
      <c r="E121" s="194" t="s">
        <v>1946</v>
      </c>
      <c r="F121" s="216">
        <v>30</v>
      </c>
      <c r="G121" s="179" t="s">
        <v>2778</v>
      </c>
      <c r="H121" s="182" t="s">
        <v>2675</v>
      </c>
      <c r="I121" s="182" t="s">
        <v>148</v>
      </c>
      <c r="J121" s="179" t="s">
        <v>2970</v>
      </c>
      <c r="K121" s="182" t="s">
        <v>117</v>
      </c>
      <c r="L121" s="182" t="s">
        <v>118</v>
      </c>
      <c r="M121" s="191" t="s">
        <v>1948</v>
      </c>
      <c r="N121" s="174"/>
      <c r="O121" s="174"/>
    </row>
    <row r="122" spans="1:29" ht="14">
      <c r="A122" s="189">
        <v>64</v>
      </c>
      <c r="B122" s="193" t="s">
        <v>468</v>
      </c>
      <c r="C122" s="182" t="s">
        <v>1938</v>
      </c>
      <c r="D122" s="194" t="s">
        <v>1937</v>
      </c>
      <c r="E122" s="194" t="s">
        <v>1939</v>
      </c>
      <c r="F122" s="216">
        <v>36</v>
      </c>
      <c r="G122" s="182" t="s">
        <v>2799</v>
      </c>
      <c r="H122" s="182" t="s">
        <v>2730</v>
      </c>
      <c r="I122" s="182" t="s">
        <v>1940</v>
      </c>
      <c r="J122" s="179" t="s">
        <v>2956</v>
      </c>
      <c r="K122" s="182" t="s">
        <v>236</v>
      </c>
      <c r="L122" s="182" t="s">
        <v>616</v>
      </c>
      <c r="M122" s="191" t="s">
        <v>1906</v>
      </c>
      <c r="N122" s="174"/>
      <c r="O122" s="174"/>
    </row>
    <row r="123" spans="1:29" ht="14">
      <c r="A123" s="189">
        <v>63</v>
      </c>
      <c r="B123" s="193" t="s">
        <v>111</v>
      </c>
      <c r="C123" s="182" t="s">
        <v>470</v>
      </c>
      <c r="D123" s="194" t="s">
        <v>1930</v>
      </c>
      <c r="E123" s="194" t="s">
        <v>1931</v>
      </c>
      <c r="F123" s="216">
        <v>62</v>
      </c>
      <c r="G123" s="179" t="s">
        <v>2874</v>
      </c>
      <c r="H123" s="179" t="s">
        <v>2776</v>
      </c>
      <c r="I123" s="179" t="s">
        <v>440</v>
      </c>
      <c r="J123" s="179" t="s">
        <v>2967</v>
      </c>
      <c r="K123" s="182" t="s">
        <v>117</v>
      </c>
      <c r="L123" s="182" t="s">
        <v>1731</v>
      </c>
      <c r="M123" s="183" t="s">
        <v>2777</v>
      </c>
      <c r="N123" s="174"/>
      <c r="O123" s="174"/>
    </row>
    <row r="124" spans="1:29" ht="14">
      <c r="A124" s="189">
        <v>62</v>
      </c>
      <c r="B124" s="193" t="s">
        <v>111</v>
      </c>
      <c r="C124" s="182" t="s">
        <v>1923</v>
      </c>
      <c r="D124" s="194" t="s">
        <v>1922</v>
      </c>
      <c r="E124" s="194" t="s">
        <v>1924</v>
      </c>
      <c r="F124" s="216">
        <v>72</v>
      </c>
      <c r="G124" s="179" t="s">
        <v>2771</v>
      </c>
      <c r="H124" s="179" t="s">
        <v>2900</v>
      </c>
      <c r="I124" s="179" t="s">
        <v>2893</v>
      </c>
      <c r="J124" s="179" t="s">
        <v>2969</v>
      </c>
      <c r="K124" s="182" t="s">
        <v>117</v>
      </c>
      <c r="L124" s="182" t="s">
        <v>1731</v>
      </c>
      <c r="M124" s="191" t="s">
        <v>1906</v>
      </c>
      <c r="N124" s="174"/>
      <c r="O124" s="174"/>
    </row>
    <row r="125" spans="1:29" ht="14">
      <c r="A125" s="189">
        <v>61</v>
      </c>
      <c r="B125" s="193" t="s">
        <v>111</v>
      </c>
      <c r="C125" s="182" t="s">
        <v>1914</v>
      </c>
      <c r="D125" s="194" t="s">
        <v>1913</v>
      </c>
      <c r="E125" s="194" t="s">
        <v>1915</v>
      </c>
      <c r="F125" s="216">
        <v>54</v>
      </c>
      <c r="G125" s="179" t="s">
        <v>2768</v>
      </c>
      <c r="H125" s="179" t="s">
        <v>2769</v>
      </c>
      <c r="I125" s="179" t="s">
        <v>1986</v>
      </c>
      <c r="J125" s="179" t="s">
        <v>2770</v>
      </c>
      <c r="K125" s="182" t="s">
        <v>117</v>
      </c>
      <c r="L125" s="182" t="s">
        <v>995</v>
      </c>
      <c r="M125" s="181" t="s">
        <v>1906</v>
      </c>
      <c r="N125" s="174"/>
      <c r="O125" s="174"/>
    </row>
    <row r="126" spans="1:29" ht="14">
      <c r="A126" s="189">
        <v>60</v>
      </c>
      <c r="B126" s="193" t="s">
        <v>111</v>
      </c>
      <c r="C126" s="182" t="s">
        <v>990</v>
      </c>
      <c r="D126" s="194" t="s">
        <v>1903</v>
      </c>
      <c r="E126" s="194" t="s">
        <v>1904</v>
      </c>
      <c r="F126" s="216">
        <v>28</v>
      </c>
      <c r="G126" s="179" t="s">
        <v>2873</v>
      </c>
      <c r="H126" s="179" t="s">
        <v>2899</v>
      </c>
      <c r="I126" s="179" t="s">
        <v>440</v>
      </c>
      <c r="J126" s="179" t="s">
        <v>2767</v>
      </c>
      <c r="K126" s="182" t="s">
        <v>117</v>
      </c>
      <c r="L126" s="182" t="s">
        <v>616</v>
      </c>
      <c r="M126" s="181" t="s">
        <v>1906</v>
      </c>
      <c r="N126" s="174"/>
      <c r="O126" s="174"/>
    </row>
    <row r="127" spans="1:29" s="224" customFormat="1" ht="17" customHeight="1">
      <c r="A127" s="217"/>
      <c r="B127" s="218"/>
      <c r="C127" s="219"/>
      <c r="D127" s="220"/>
      <c r="E127" s="220"/>
      <c r="F127" s="229">
        <f>AVERAGE(F119:F126)</f>
        <v>50.25</v>
      </c>
      <c r="G127" s="219"/>
      <c r="H127" s="219"/>
      <c r="I127" s="222"/>
      <c r="J127" s="221"/>
      <c r="K127" s="219"/>
      <c r="L127" s="227" t="s">
        <v>3188</v>
      </c>
      <c r="M127" s="165">
        <f>COUNTA(M119:M126)</f>
        <v>8</v>
      </c>
      <c r="N127" s="223"/>
      <c r="O127" s="223"/>
      <c r="AC127" s="244"/>
    </row>
    <row r="128" spans="1:29" s="224" customFormat="1" ht="14">
      <c r="A128" s="217"/>
      <c r="B128" s="218"/>
      <c r="C128" s="219"/>
      <c r="D128" s="220"/>
      <c r="E128" s="220"/>
      <c r="F128" s="230">
        <f>STDEV(F119:F126)</f>
        <v>17.588551471259446</v>
      </c>
      <c r="G128" s="219"/>
      <c r="H128" s="219"/>
      <c r="I128" s="222"/>
      <c r="J128" s="221"/>
      <c r="K128" s="219"/>
      <c r="L128" s="227" t="s">
        <v>3089</v>
      </c>
      <c r="M128" s="165">
        <f>COUNTIF(M119:M126, "*Asphyxia*")+COUNTIF(M119:M126, "*Hanging*")</f>
        <v>0</v>
      </c>
      <c r="N128" s="223"/>
      <c r="O128" s="223"/>
      <c r="AC128" s="244"/>
    </row>
    <row r="129" spans="1:29" ht="14">
      <c r="A129" s="189">
        <v>59</v>
      </c>
      <c r="B129" s="193" t="s">
        <v>111</v>
      </c>
      <c r="C129" s="182" t="s">
        <v>297</v>
      </c>
      <c r="D129" s="194" t="s">
        <v>1894</v>
      </c>
      <c r="E129" s="194" t="s">
        <v>1895</v>
      </c>
      <c r="F129" s="216">
        <v>66</v>
      </c>
      <c r="G129" s="179" t="s">
        <v>2872</v>
      </c>
      <c r="H129" s="179" t="s">
        <v>2766</v>
      </c>
      <c r="I129" s="179" t="s">
        <v>1900</v>
      </c>
      <c r="J129" s="179" t="s">
        <v>2968</v>
      </c>
      <c r="K129" s="182" t="s">
        <v>117</v>
      </c>
      <c r="L129" s="182" t="s">
        <v>1897</v>
      </c>
      <c r="M129" s="191" t="s">
        <v>1816</v>
      </c>
      <c r="N129" s="174"/>
      <c r="O129" s="174"/>
    </row>
    <row r="130" spans="1:29" ht="14">
      <c r="A130" s="189">
        <v>58</v>
      </c>
      <c r="B130" s="193" t="s">
        <v>111</v>
      </c>
      <c r="C130" s="182" t="s">
        <v>427</v>
      </c>
      <c r="D130" s="194" t="s">
        <v>1889</v>
      </c>
      <c r="E130" s="194" t="s">
        <v>1890</v>
      </c>
      <c r="F130" s="216">
        <v>55</v>
      </c>
      <c r="G130" s="179" t="s">
        <v>2763</v>
      </c>
      <c r="H130" s="182" t="s">
        <v>2708</v>
      </c>
      <c r="I130" s="182" t="s">
        <v>440</v>
      </c>
      <c r="J130" s="179" t="s">
        <v>2967</v>
      </c>
      <c r="K130" s="182" t="s">
        <v>117</v>
      </c>
      <c r="L130" s="182" t="s">
        <v>1731</v>
      </c>
      <c r="M130" s="181" t="s">
        <v>1623</v>
      </c>
      <c r="N130" s="174"/>
      <c r="O130" s="174"/>
    </row>
    <row r="131" spans="1:29" ht="14">
      <c r="A131" s="189">
        <v>57</v>
      </c>
      <c r="B131" s="193" t="s">
        <v>111</v>
      </c>
      <c r="C131" s="182" t="s">
        <v>232</v>
      </c>
      <c r="D131" s="194" t="s">
        <v>1881</v>
      </c>
      <c r="E131" s="194" t="s">
        <v>1882</v>
      </c>
      <c r="F131" s="216">
        <v>41</v>
      </c>
      <c r="G131" s="182" t="s">
        <v>2794</v>
      </c>
      <c r="H131" s="182" t="s">
        <v>2697</v>
      </c>
      <c r="I131" s="182" t="s">
        <v>1980</v>
      </c>
      <c r="J131" s="179" t="s">
        <v>2765</v>
      </c>
      <c r="K131" s="182" t="s">
        <v>236</v>
      </c>
      <c r="L131" s="182" t="s">
        <v>1287</v>
      </c>
      <c r="M131" s="181" t="s">
        <v>1885</v>
      </c>
      <c r="N131" s="174"/>
      <c r="O131" s="174"/>
    </row>
    <row r="132" spans="1:29" ht="14">
      <c r="A132" s="189">
        <v>56</v>
      </c>
      <c r="B132" s="193" t="s">
        <v>111</v>
      </c>
      <c r="C132" s="182" t="s">
        <v>297</v>
      </c>
      <c r="D132" s="194" t="s">
        <v>1874</v>
      </c>
      <c r="E132" s="194" t="s">
        <v>1875</v>
      </c>
      <c r="F132" s="216">
        <v>30</v>
      </c>
      <c r="G132" s="179" t="s">
        <v>2711</v>
      </c>
      <c r="H132" s="182" t="s">
        <v>2712</v>
      </c>
      <c r="I132" s="182" t="s">
        <v>636</v>
      </c>
      <c r="J132" s="179" t="s">
        <v>2951</v>
      </c>
      <c r="K132" s="182" t="s">
        <v>236</v>
      </c>
      <c r="L132" s="182" t="s">
        <v>551</v>
      </c>
      <c r="M132" s="191" t="s">
        <v>1876</v>
      </c>
      <c r="N132" s="174"/>
      <c r="O132" s="174"/>
    </row>
    <row r="133" spans="1:29" ht="14">
      <c r="A133" s="189">
        <v>55</v>
      </c>
      <c r="B133" s="193" t="s">
        <v>111</v>
      </c>
      <c r="C133" s="182" t="s">
        <v>113</v>
      </c>
      <c r="D133" s="194" t="s">
        <v>1868</v>
      </c>
      <c r="E133" s="194" t="s">
        <v>1869</v>
      </c>
      <c r="F133" s="216">
        <v>55</v>
      </c>
      <c r="G133" s="179" t="s">
        <v>1866</v>
      </c>
      <c r="H133" s="182" t="s">
        <v>2762</v>
      </c>
      <c r="I133" s="182" t="s">
        <v>148</v>
      </c>
      <c r="J133" s="179" t="s">
        <v>2966</v>
      </c>
      <c r="K133" s="182" t="s">
        <v>117</v>
      </c>
      <c r="L133" s="182" t="s">
        <v>616</v>
      </c>
      <c r="M133" s="191" t="s">
        <v>476</v>
      </c>
      <c r="N133" s="174"/>
      <c r="O133" s="174"/>
    </row>
    <row r="134" spans="1:29" ht="14">
      <c r="A134" s="189">
        <v>54</v>
      </c>
      <c r="B134" s="193" t="s">
        <v>111</v>
      </c>
      <c r="C134" s="182" t="s">
        <v>1859</v>
      </c>
      <c r="D134" s="194" t="s">
        <v>1858</v>
      </c>
      <c r="E134" s="194" t="s">
        <v>1860</v>
      </c>
      <c r="F134" s="216">
        <v>47</v>
      </c>
      <c r="G134" s="179" t="s">
        <v>2760</v>
      </c>
      <c r="H134" s="182" t="s">
        <v>2761</v>
      </c>
      <c r="I134" s="182" t="s">
        <v>1940</v>
      </c>
      <c r="J134" s="182"/>
      <c r="K134" s="182" t="s">
        <v>117</v>
      </c>
      <c r="L134" s="182" t="s">
        <v>183</v>
      </c>
      <c r="M134" s="184" t="s">
        <v>1862</v>
      </c>
      <c r="N134" s="174"/>
      <c r="O134" s="174"/>
    </row>
    <row r="135" spans="1:29" ht="14">
      <c r="A135" s="189">
        <v>53</v>
      </c>
      <c r="B135" s="193" t="s">
        <v>468</v>
      </c>
      <c r="C135" s="182" t="s">
        <v>1851</v>
      </c>
      <c r="D135" s="194" t="s">
        <v>1850</v>
      </c>
      <c r="E135" s="194" t="s">
        <v>1852</v>
      </c>
      <c r="F135" s="216">
        <v>47</v>
      </c>
      <c r="G135" s="179" t="s">
        <v>1846</v>
      </c>
      <c r="H135" s="182" t="s">
        <v>2758</v>
      </c>
      <c r="I135" s="186" t="s">
        <v>1651</v>
      </c>
      <c r="J135" s="179" t="s">
        <v>2965</v>
      </c>
      <c r="K135" s="182" t="s">
        <v>117</v>
      </c>
      <c r="L135" s="182" t="s">
        <v>183</v>
      </c>
      <c r="M135" s="183" t="s">
        <v>2759</v>
      </c>
      <c r="N135" s="174"/>
      <c r="O135" s="174"/>
    </row>
    <row r="136" spans="1:29" ht="14">
      <c r="A136" s="189">
        <v>52</v>
      </c>
      <c r="B136" s="182" t="s">
        <v>111</v>
      </c>
      <c r="C136" s="182" t="s">
        <v>990</v>
      </c>
      <c r="D136" s="194" t="s">
        <v>1841</v>
      </c>
      <c r="E136" s="194" t="s">
        <v>1842</v>
      </c>
      <c r="F136" s="216">
        <v>54</v>
      </c>
      <c r="G136" s="179" t="s">
        <v>2871</v>
      </c>
      <c r="H136" s="179" t="s">
        <v>2921</v>
      </c>
      <c r="I136" s="179" t="s">
        <v>202</v>
      </c>
      <c r="J136" s="179" t="s">
        <v>2964</v>
      </c>
      <c r="K136" s="182" t="s">
        <v>117</v>
      </c>
      <c r="L136" s="182" t="s">
        <v>616</v>
      </c>
      <c r="M136" s="191" t="s">
        <v>1843</v>
      </c>
      <c r="N136" s="174"/>
      <c r="O136" s="174"/>
    </row>
    <row r="137" spans="1:29" ht="14">
      <c r="A137" s="189">
        <v>51</v>
      </c>
      <c r="B137" s="182" t="s">
        <v>468</v>
      </c>
      <c r="C137" s="182" t="s">
        <v>1834</v>
      </c>
      <c r="D137" s="194" t="s">
        <v>1833</v>
      </c>
      <c r="E137" s="194" t="s">
        <v>1835</v>
      </c>
      <c r="F137" s="216">
        <v>29</v>
      </c>
      <c r="G137" s="182" t="s">
        <v>2816</v>
      </c>
      <c r="H137" s="182" t="s">
        <v>2757</v>
      </c>
      <c r="I137" s="182" t="s">
        <v>2691</v>
      </c>
      <c r="J137" s="179" t="s">
        <v>2935</v>
      </c>
      <c r="K137" s="182" t="s">
        <v>117</v>
      </c>
      <c r="L137" s="182" t="s">
        <v>183</v>
      </c>
      <c r="M137" s="191" t="s">
        <v>1836</v>
      </c>
      <c r="N137" s="174"/>
      <c r="O137" s="174"/>
    </row>
    <row r="138" spans="1:29" ht="14">
      <c r="A138" s="189">
        <v>50</v>
      </c>
      <c r="B138" s="182" t="s">
        <v>111</v>
      </c>
      <c r="C138" s="182" t="s">
        <v>1825</v>
      </c>
      <c r="D138" s="194" t="s">
        <v>1824</v>
      </c>
      <c r="E138" s="194" t="s">
        <v>1826</v>
      </c>
      <c r="F138" s="216">
        <v>56</v>
      </c>
      <c r="G138" s="179" t="s">
        <v>1823</v>
      </c>
      <c r="H138" s="182" t="s">
        <v>2755</v>
      </c>
      <c r="I138" s="182" t="s">
        <v>819</v>
      </c>
      <c r="J138" s="179" t="s">
        <v>2963</v>
      </c>
      <c r="K138" s="182" t="s">
        <v>236</v>
      </c>
      <c r="L138" s="182" t="s">
        <v>551</v>
      </c>
      <c r="M138" s="185" t="s">
        <v>2756</v>
      </c>
      <c r="N138" s="174"/>
      <c r="O138" s="174"/>
    </row>
    <row r="139" spans="1:29" s="224" customFormat="1" ht="17" customHeight="1">
      <c r="A139" s="217"/>
      <c r="B139" s="218"/>
      <c r="C139" s="219"/>
      <c r="D139" s="220"/>
      <c r="E139" s="220"/>
      <c r="F139" s="229">
        <f>AVERAGE(F129:F138)</f>
        <v>48</v>
      </c>
      <c r="G139" s="219"/>
      <c r="H139" s="219"/>
      <c r="I139" s="222"/>
      <c r="J139" s="221"/>
      <c r="K139" s="219"/>
      <c r="L139" s="227" t="s">
        <v>3188</v>
      </c>
      <c r="M139" s="165">
        <f>COUNTA(M129:M138)</f>
        <v>10</v>
      </c>
      <c r="N139" s="223"/>
      <c r="O139" s="223"/>
      <c r="AC139" s="244"/>
    </row>
    <row r="140" spans="1:29" s="224" customFormat="1" ht="14">
      <c r="A140" s="217"/>
      <c r="B140" s="218"/>
      <c r="C140" s="219"/>
      <c r="D140" s="220"/>
      <c r="E140" s="220"/>
      <c r="F140" s="230">
        <f>STDEV(F129:F138)</f>
        <v>11.822765233978799</v>
      </c>
      <c r="G140" s="219"/>
      <c r="H140" s="219"/>
      <c r="I140" s="222"/>
      <c r="J140" s="221"/>
      <c r="K140" s="219"/>
      <c r="L140" s="227" t="s">
        <v>3089</v>
      </c>
      <c r="M140" s="165">
        <f>COUNTIF(M129:M138, "*Asphyxia*")+COUNTIF(M129:M138, "*Hanging*")</f>
        <v>1</v>
      </c>
      <c r="N140" s="223"/>
      <c r="O140" s="223"/>
      <c r="AC140" s="244"/>
    </row>
    <row r="141" spans="1:29" ht="14">
      <c r="A141" s="189">
        <v>49</v>
      </c>
      <c r="B141" s="182" t="s">
        <v>111</v>
      </c>
      <c r="C141" s="182" t="s">
        <v>990</v>
      </c>
      <c r="D141" s="194" t="s">
        <v>1813</v>
      </c>
      <c r="E141" s="194" t="s">
        <v>1814</v>
      </c>
      <c r="F141" s="216">
        <v>35</v>
      </c>
      <c r="G141" s="179" t="s">
        <v>2752</v>
      </c>
      <c r="H141" s="179" t="s">
        <v>2753</v>
      </c>
      <c r="I141" s="179" t="s">
        <v>2754</v>
      </c>
      <c r="J141" s="182" t="s">
        <v>2933</v>
      </c>
      <c r="K141" s="182" t="s">
        <v>117</v>
      </c>
      <c r="L141" s="182" t="s">
        <v>118</v>
      </c>
      <c r="M141" s="191" t="s">
        <v>1816</v>
      </c>
      <c r="N141" s="174"/>
      <c r="O141" s="174"/>
    </row>
    <row r="142" spans="1:29" ht="14">
      <c r="A142" s="189">
        <v>48</v>
      </c>
      <c r="B142" s="182" t="s">
        <v>111</v>
      </c>
      <c r="C142" s="182" t="s">
        <v>990</v>
      </c>
      <c r="D142" s="194" t="s">
        <v>1804</v>
      </c>
      <c r="E142" s="194" t="s">
        <v>1805</v>
      </c>
      <c r="F142" s="216">
        <v>43</v>
      </c>
      <c r="G142" s="182" t="s">
        <v>2701</v>
      </c>
      <c r="H142" s="182" t="s">
        <v>2702</v>
      </c>
      <c r="I142" s="182" t="s">
        <v>636</v>
      </c>
      <c r="J142" s="179" t="s">
        <v>2962</v>
      </c>
      <c r="K142" s="182" t="s">
        <v>236</v>
      </c>
      <c r="L142" s="182" t="s">
        <v>1287</v>
      </c>
      <c r="M142" s="185" t="s">
        <v>2751</v>
      </c>
      <c r="N142" s="174"/>
      <c r="O142" s="174"/>
    </row>
    <row r="143" spans="1:29" ht="14">
      <c r="A143" s="189">
        <v>47</v>
      </c>
      <c r="B143" s="182" t="s">
        <v>111</v>
      </c>
      <c r="C143" s="182" t="s">
        <v>297</v>
      </c>
      <c r="D143" s="194" t="s">
        <v>1797</v>
      </c>
      <c r="E143" s="194" t="s">
        <v>1798</v>
      </c>
      <c r="F143" s="216">
        <v>54</v>
      </c>
      <c r="G143" s="179" t="s">
        <v>2749</v>
      </c>
      <c r="H143" s="182" t="s">
        <v>2750</v>
      </c>
      <c r="I143" s="186" t="s">
        <v>495</v>
      </c>
      <c r="J143" s="179" t="s">
        <v>2941</v>
      </c>
      <c r="K143" s="182" t="s">
        <v>236</v>
      </c>
      <c r="L143" s="182" t="s">
        <v>118</v>
      </c>
      <c r="M143" s="191" t="s">
        <v>1799</v>
      </c>
      <c r="N143" s="174"/>
      <c r="O143" s="174"/>
    </row>
    <row r="144" spans="1:29" ht="14">
      <c r="A144" s="189">
        <v>46</v>
      </c>
      <c r="B144" s="193" t="s">
        <v>111</v>
      </c>
      <c r="C144" s="182" t="s">
        <v>297</v>
      </c>
      <c r="D144" s="194" t="s">
        <v>1791</v>
      </c>
      <c r="E144" s="194" t="s">
        <v>1792</v>
      </c>
      <c r="F144" s="216">
        <v>53</v>
      </c>
      <c r="G144" s="179" t="s">
        <v>2711</v>
      </c>
      <c r="H144" s="179" t="s">
        <v>2712</v>
      </c>
      <c r="I144" s="179" t="s">
        <v>636</v>
      </c>
      <c r="J144" s="179" t="s">
        <v>2951</v>
      </c>
      <c r="K144" s="182" t="s">
        <v>236</v>
      </c>
      <c r="L144" s="182" t="s">
        <v>551</v>
      </c>
      <c r="M144" s="191" t="s">
        <v>1793</v>
      </c>
      <c r="N144" s="174"/>
      <c r="O144" s="174"/>
    </row>
    <row r="145" spans="1:29" ht="14">
      <c r="A145" s="189">
        <v>45</v>
      </c>
      <c r="B145" s="193" t="s">
        <v>111</v>
      </c>
      <c r="C145" s="182" t="s">
        <v>297</v>
      </c>
      <c r="D145" s="194" t="s">
        <v>1783</v>
      </c>
      <c r="E145" s="194" t="s">
        <v>1784</v>
      </c>
      <c r="F145" s="216">
        <v>36</v>
      </c>
      <c r="G145" s="179" t="s">
        <v>2870</v>
      </c>
      <c r="H145" s="179" t="s">
        <v>2920</v>
      </c>
      <c r="I145" s="179" t="s">
        <v>1789</v>
      </c>
      <c r="J145" s="179" t="s">
        <v>2961</v>
      </c>
      <c r="K145" s="182" t="s">
        <v>117</v>
      </c>
      <c r="L145" s="182" t="s">
        <v>1756</v>
      </c>
      <c r="M145" s="183" t="s">
        <v>2748</v>
      </c>
      <c r="N145" s="174"/>
      <c r="O145" s="174"/>
    </row>
    <row r="146" spans="1:29" ht="14">
      <c r="A146" s="189">
        <v>44</v>
      </c>
      <c r="B146" s="193" t="s">
        <v>111</v>
      </c>
      <c r="C146" s="182" t="s">
        <v>297</v>
      </c>
      <c r="D146" s="194" t="s">
        <v>1774</v>
      </c>
      <c r="E146" s="194" t="s">
        <v>1775</v>
      </c>
      <c r="F146" s="216">
        <v>58</v>
      </c>
      <c r="G146" s="179" t="s">
        <v>2860</v>
      </c>
      <c r="H146" s="179" t="s">
        <v>2916</v>
      </c>
      <c r="I146" s="179" t="s">
        <v>148</v>
      </c>
      <c r="J146" s="179" t="s">
        <v>2936</v>
      </c>
      <c r="K146" s="182" t="s">
        <v>117</v>
      </c>
      <c r="L146" s="182" t="s">
        <v>118</v>
      </c>
      <c r="M146" s="181" t="s">
        <v>1776</v>
      </c>
      <c r="N146" s="174"/>
      <c r="O146" s="174"/>
    </row>
    <row r="147" spans="1:29" ht="14">
      <c r="A147" s="189">
        <v>43</v>
      </c>
      <c r="B147" s="193" t="s">
        <v>111</v>
      </c>
      <c r="C147" s="182" t="s">
        <v>1766</v>
      </c>
      <c r="D147" s="194" t="s">
        <v>1765</v>
      </c>
      <c r="E147" s="194" t="s">
        <v>1767</v>
      </c>
      <c r="F147" s="216">
        <v>46</v>
      </c>
      <c r="G147" s="179" t="s">
        <v>2798</v>
      </c>
      <c r="H147" s="182" t="s">
        <v>2797</v>
      </c>
      <c r="I147" s="182" t="s">
        <v>1436</v>
      </c>
      <c r="J147" s="179" t="s">
        <v>2960</v>
      </c>
      <c r="K147" s="182" t="s">
        <v>117</v>
      </c>
      <c r="L147" s="182" t="s">
        <v>551</v>
      </c>
      <c r="M147" s="183" t="s">
        <v>2747</v>
      </c>
      <c r="N147" s="174"/>
      <c r="O147" s="174"/>
    </row>
    <row r="148" spans="1:29" ht="14">
      <c r="A148" s="189">
        <v>42</v>
      </c>
      <c r="B148" s="193" t="s">
        <v>111</v>
      </c>
      <c r="C148" s="182" t="s">
        <v>297</v>
      </c>
      <c r="D148" s="194" t="s">
        <v>1753</v>
      </c>
      <c r="E148" s="194" t="s">
        <v>1754</v>
      </c>
      <c r="F148" s="216">
        <v>31</v>
      </c>
      <c r="G148" s="179" t="s">
        <v>2869</v>
      </c>
      <c r="H148" s="179" t="s">
        <v>2898</v>
      </c>
      <c r="I148" s="179" t="s">
        <v>148</v>
      </c>
      <c r="J148" s="179" t="s">
        <v>2959</v>
      </c>
      <c r="K148" s="182" t="s">
        <v>117</v>
      </c>
      <c r="L148" s="182" t="s">
        <v>1756</v>
      </c>
      <c r="M148" s="181" t="s">
        <v>1757</v>
      </c>
      <c r="N148" s="174"/>
      <c r="O148" s="174"/>
    </row>
    <row r="149" spans="1:29" s="224" customFormat="1" ht="17" customHeight="1">
      <c r="A149" s="217"/>
      <c r="B149" s="218"/>
      <c r="C149" s="219"/>
      <c r="D149" s="220"/>
      <c r="E149" s="220"/>
      <c r="F149" s="229">
        <f>AVERAGE(F141:F148)</f>
        <v>44.5</v>
      </c>
      <c r="G149" s="219"/>
      <c r="H149" s="219"/>
      <c r="I149" s="222"/>
      <c r="J149" s="221"/>
      <c r="K149" s="219"/>
      <c r="L149" s="227" t="s">
        <v>3188</v>
      </c>
      <c r="M149" s="165">
        <f>COUNTA(M141:M148)</f>
        <v>8</v>
      </c>
      <c r="N149" s="223"/>
      <c r="O149" s="223"/>
      <c r="AC149" s="244"/>
    </row>
    <row r="150" spans="1:29" s="224" customFormat="1" ht="14">
      <c r="A150" s="217"/>
      <c r="B150" s="218"/>
      <c r="C150" s="219"/>
      <c r="D150" s="220"/>
      <c r="E150" s="220"/>
      <c r="F150" s="230">
        <f>STDEV(F141:F148)</f>
        <v>9.9570506247009281</v>
      </c>
      <c r="G150" s="219"/>
      <c r="H150" s="219"/>
      <c r="I150" s="222"/>
      <c r="J150" s="221"/>
      <c r="K150" s="219"/>
      <c r="L150" s="227" t="s">
        <v>3089</v>
      </c>
      <c r="M150" s="165">
        <f>COUNTIF(M141:M148, "*Asphyxia*")+COUNTIF(M141:M148, "*Hanging*")</f>
        <v>0</v>
      </c>
      <c r="N150" s="223"/>
      <c r="O150" s="223"/>
      <c r="AC150" s="244"/>
    </row>
    <row r="151" spans="1:29" ht="14">
      <c r="A151" s="189">
        <v>41</v>
      </c>
      <c r="B151" s="193" t="s">
        <v>111</v>
      </c>
      <c r="C151" s="182" t="s">
        <v>470</v>
      </c>
      <c r="D151" s="194" t="s">
        <v>1745</v>
      </c>
      <c r="E151" s="194" t="s">
        <v>1746</v>
      </c>
      <c r="F151" s="216">
        <v>34</v>
      </c>
      <c r="G151" s="179" t="s">
        <v>2868</v>
      </c>
      <c r="H151" s="179" t="s">
        <v>2745</v>
      </c>
      <c r="I151" s="190" t="s">
        <v>495</v>
      </c>
      <c r="J151" s="179" t="s">
        <v>2941</v>
      </c>
      <c r="K151" s="182" t="s">
        <v>236</v>
      </c>
      <c r="L151" s="182" t="s">
        <v>118</v>
      </c>
      <c r="M151" s="181" t="s">
        <v>1748</v>
      </c>
      <c r="N151" s="174"/>
      <c r="O151" s="174"/>
    </row>
    <row r="152" spans="1:29" ht="14">
      <c r="A152" s="189">
        <v>40</v>
      </c>
      <c r="B152" s="193" t="s">
        <v>111</v>
      </c>
      <c r="C152" s="182" t="s">
        <v>113</v>
      </c>
      <c r="D152" s="194" t="s">
        <v>1739</v>
      </c>
      <c r="E152" s="194" t="s">
        <v>1740</v>
      </c>
      <c r="F152" s="216">
        <v>25</v>
      </c>
      <c r="G152" s="179" t="s">
        <v>2743</v>
      </c>
      <c r="H152" s="182" t="s">
        <v>2744</v>
      </c>
      <c r="I152" s="186" t="s">
        <v>636</v>
      </c>
      <c r="J152" s="179" t="s">
        <v>2958</v>
      </c>
      <c r="K152" s="182" t="s">
        <v>117</v>
      </c>
      <c r="L152" s="182" t="s">
        <v>616</v>
      </c>
      <c r="M152" s="181" t="s">
        <v>336</v>
      </c>
      <c r="N152" s="174"/>
      <c r="O152" s="174"/>
    </row>
    <row r="153" spans="1:29" ht="14">
      <c r="A153" s="189">
        <v>39</v>
      </c>
      <c r="B153" s="193" t="s">
        <v>111</v>
      </c>
      <c r="C153" s="182" t="s">
        <v>2742</v>
      </c>
      <c r="D153" s="194" t="s">
        <v>1727</v>
      </c>
      <c r="E153" s="194" t="s">
        <v>1729</v>
      </c>
      <c r="F153" s="216">
        <v>51</v>
      </c>
      <c r="G153" s="179" t="s">
        <v>2867</v>
      </c>
      <c r="H153" s="179" t="s">
        <v>2897</v>
      </c>
      <c r="I153" s="179" t="s">
        <v>1734</v>
      </c>
      <c r="J153" s="182" t="s">
        <v>2934</v>
      </c>
      <c r="K153" s="182" t="s">
        <v>117</v>
      </c>
      <c r="L153" s="182" t="s">
        <v>1731</v>
      </c>
      <c r="M153" s="191" t="s">
        <v>119</v>
      </c>
      <c r="N153" s="174"/>
      <c r="O153" s="174"/>
    </row>
    <row r="154" spans="1:29" ht="14">
      <c r="A154" s="189">
        <v>38</v>
      </c>
      <c r="B154" s="193" t="s">
        <v>111</v>
      </c>
      <c r="C154" s="182" t="s">
        <v>2732</v>
      </c>
      <c r="D154" s="194" t="s">
        <v>1719</v>
      </c>
      <c r="E154" s="194" t="s">
        <v>1720</v>
      </c>
      <c r="F154" s="216">
        <v>51</v>
      </c>
      <c r="G154" s="179" t="s">
        <v>603</v>
      </c>
      <c r="H154" s="182" t="s">
        <v>2684</v>
      </c>
      <c r="I154" s="182" t="s">
        <v>636</v>
      </c>
      <c r="J154" s="179" t="s">
        <v>2943</v>
      </c>
      <c r="K154" s="182" t="s">
        <v>117</v>
      </c>
      <c r="L154" s="182" t="s">
        <v>616</v>
      </c>
      <c r="M154" s="183" t="s">
        <v>2741</v>
      </c>
      <c r="N154" s="174"/>
      <c r="O154" s="174"/>
    </row>
    <row r="155" spans="1:29" ht="14">
      <c r="A155" s="189">
        <v>37</v>
      </c>
      <c r="B155" s="193" t="s">
        <v>468</v>
      </c>
      <c r="C155" s="182" t="s">
        <v>470</v>
      </c>
      <c r="D155" s="194" t="s">
        <v>1713</v>
      </c>
      <c r="E155" s="194" t="s">
        <v>1714</v>
      </c>
      <c r="F155" s="216">
        <v>24</v>
      </c>
      <c r="G155" s="179" t="s">
        <v>2739</v>
      </c>
      <c r="H155" s="179" t="s">
        <v>2716</v>
      </c>
      <c r="I155" s="190" t="s">
        <v>495</v>
      </c>
      <c r="J155" s="179" t="s">
        <v>2941</v>
      </c>
      <c r="K155" s="182" t="s">
        <v>236</v>
      </c>
      <c r="L155" s="182" t="s">
        <v>118</v>
      </c>
      <c r="M155" s="184" t="s">
        <v>1680</v>
      </c>
      <c r="N155" s="174"/>
      <c r="O155" s="174"/>
    </row>
    <row r="156" spans="1:29" ht="14">
      <c r="A156" s="189">
        <v>36</v>
      </c>
      <c r="B156" s="193" t="s">
        <v>111</v>
      </c>
      <c r="C156" s="182" t="s">
        <v>470</v>
      </c>
      <c r="D156" s="194" t="s">
        <v>1709</v>
      </c>
      <c r="E156" s="194" t="s">
        <v>1710</v>
      </c>
      <c r="F156" s="216">
        <v>40</v>
      </c>
      <c r="G156" s="179" t="s">
        <v>2739</v>
      </c>
      <c r="H156" s="182" t="s">
        <v>2716</v>
      </c>
      <c r="I156" s="186" t="s">
        <v>495</v>
      </c>
      <c r="J156" s="179" t="s">
        <v>2941</v>
      </c>
      <c r="K156" s="182" t="s">
        <v>236</v>
      </c>
      <c r="L156" s="182" t="s">
        <v>118</v>
      </c>
      <c r="M156" s="196" t="s">
        <v>1680</v>
      </c>
      <c r="N156" s="174"/>
      <c r="O156" s="174"/>
    </row>
    <row r="157" spans="1:29" ht="14">
      <c r="A157" s="189">
        <v>35</v>
      </c>
      <c r="B157" s="193" t="s">
        <v>111</v>
      </c>
      <c r="C157" s="182" t="s">
        <v>470</v>
      </c>
      <c r="D157" s="194" t="s">
        <v>1702</v>
      </c>
      <c r="E157" s="194" t="s">
        <v>1703</v>
      </c>
      <c r="F157" s="216">
        <v>28</v>
      </c>
      <c r="G157" s="179" t="s">
        <v>2737</v>
      </c>
      <c r="H157" s="182" t="s">
        <v>2738</v>
      </c>
      <c r="I157" s="182" t="s">
        <v>636</v>
      </c>
      <c r="J157" s="179" t="s">
        <v>2957</v>
      </c>
      <c r="K157" s="182" t="s">
        <v>117</v>
      </c>
      <c r="L157" s="182" t="s">
        <v>183</v>
      </c>
      <c r="M157" s="181" t="s">
        <v>1705</v>
      </c>
      <c r="N157" s="174"/>
      <c r="O157" s="174"/>
    </row>
    <row r="158" spans="1:29" ht="14">
      <c r="A158" s="189">
        <v>34</v>
      </c>
      <c r="B158" s="193" t="s">
        <v>111</v>
      </c>
      <c r="C158" s="182" t="s">
        <v>113</v>
      </c>
      <c r="D158" s="194" t="s">
        <v>1695</v>
      </c>
      <c r="E158" s="194" t="s">
        <v>1696</v>
      </c>
      <c r="F158" s="216">
        <v>50</v>
      </c>
      <c r="G158" s="179" t="s">
        <v>2735</v>
      </c>
      <c r="H158" s="179" t="s">
        <v>2736</v>
      </c>
      <c r="I158" s="179" t="s">
        <v>636</v>
      </c>
      <c r="J158" s="179" t="s">
        <v>2953</v>
      </c>
      <c r="K158" s="182" t="s">
        <v>236</v>
      </c>
      <c r="L158" s="182" t="s">
        <v>1287</v>
      </c>
      <c r="M158" s="181" t="s">
        <v>476</v>
      </c>
      <c r="N158" s="174"/>
      <c r="O158" s="174"/>
    </row>
    <row r="159" spans="1:29" ht="14">
      <c r="A159" s="189">
        <v>33</v>
      </c>
      <c r="B159" s="193" t="s">
        <v>111</v>
      </c>
      <c r="C159" s="182" t="s">
        <v>3053</v>
      </c>
      <c r="D159" s="194" t="s">
        <v>1688</v>
      </c>
      <c r="E159" s="194" t="s">
        <v>1689</v>
      </c>
      <c r="F159" s="216">
        <v>27</v>
      </c>
      <c r="G159" s="179" t="s">
        <v>2711</v>
      </c>
      <c r="H159" s="179" t="s">
        <v>2712</v>
      </c>
      <c r="I159" s="179" t="s">
        <v>636</v>
      </c>
      <c r="J159" s="179" t="s">
        <v>2951</v>
      </c>
      <c r="K159" s="182" t="s">
        <v>236</v>
      </c>
      <c r="L159" s="182" t="s">
        <v>551</v>
      </c>
      <c r="M159" s="181" t="s">
        <v>1690</v>
      </c>
      <c r="N159" s="174"/>
      <c r="O159" s="174"/>
    </row>
    <row r="160" spans="1:29" s="224" customFormat="1" ht="17" customHeight="1">
      <c r="A160" s="217"/>
      <c r="B160" s="218"/>
      <c r="C160" s="219"/>
      <c r="D160" s="220"/>
      <c r="E160" s="220"/>
      <c r="F160" s="229">
        <f>AVERAGE(F151:F159)</f>
        <v>36.666666666666664</v>
      </c>
      <c r="G160" s="219"/>
      <c r="H160" s="219"/>
      <c r="I160" s="222"/>
      <c r="J160" s="221"/>
      <c r="K160" s="219"/>
      <c r="L160" s="227" t="s">
        <v>3188</v>
      </c>
      <c r="M160" s="165">
        <f>COUNTA(M151:M159)</f>
        <v>9</v>
      </c>
      <c r="N160" s="223"/>
      <c r="O160" s="223"/>
      <c r="AC160" s="244"/>
    </row>
    <row r="161" spans="1:29" s="224" customFormat="1" ht="14">
      <c r="A161" s="217"/>
      <c r="B161" s="218"/>
      <c r="C161" s="219"/>
      <c r="D161" s="220"/>
      <c r="E161" s="220"/>
      <c r="F161" s="230">
        <f>STDEV(F151:F159)</f>
        <v>11.575836902790225</v>
      </c>
      <c r="G161" s="219"/>
      <c r="H161" s="219"/>
      <c r="I161" s="222"/>
      <c r="J161" s="221"/>
      <c r="K161" s="219"/>
      <c r="L161" s="227" t="s">
        <v>3089</v>
      </c>
      <c r="M161" s="165">
        <f>COUNTIF(M151:M159, "*Asphyxia*")+COUNTIF(M151:M159, "*Hanging*")</f>
        <v>2</v>
      </c>
      <c r="N161" s="223"/>
      <c r="O161" s="223"/>
      <c r="AC161" s="244"/>
    </row>
    <row r="162" spans="1:29" ht="14">
      <c r="A162" s="189">
        <v>32</v>
      </c>
      <c r="B162" s="193" t="s">
        <v>468</v>
      </c>
      <c r="C162" s="182" t="s">
        <v>2731</v>
      </c>
      <c r="D162" s="194" t="s">
        <v>1678</v>
      </c>
      <c r="E162" s="194" t="s">
        <v>1679</v>
      </c>
      <c r="F162" s="216">
        <v>34</v>
      </c>
      <c r="G162" s="179" t="s">
        <v>1676</v>
      </c>
      <c r="H162" s="182" t="s">
        <v>2730</v>
      </c>
      <c r="I162" s="182" t="s">
        <v>1940</v>
      </c>
      <c r="J162" s="179" t="s">
        <v>2956</v>
      </c>
      <c r="K162" s="182" t="s">
        <v>236</v>
      </c>
      <c r="L162" s="182" t="s">
        <v>616</v>
      </c>
      <c r="M162" s="196" t="s">
        <v>1680</v>
      </c>
      <c r="N162" s="174"/>
      <c r="O162" s="174"/>
    </row>
    <row r="163" spans="1:29" ht="14">
      <c r="A163" s="189">
        <v>31</v>
      </c>
      <c r="B163" s="193" t="s">
        <v>468</v>
      </c>
      <c r="C163" s="182" t="s">
        <v>427</v>
      </c>
      <c r="D163" s="194" t="s">
        <v>1669</v>
      </c>
      <c r="E163" s="194" t="s">
        <v>1670</v>
      </c>
      <c r="F163" s="216">
        <v>48</v>
      </c>
      <c r="G163" s="179" t="s">
        <v>2728</v>
      </c>
      <c r="H163" s="179" t="s">
        <v>2850</v>
      </c>
      <c r="I163" s="190" t="s">
        <v>148</v>
      </c>
      <c r="J163" s="179" t="s">
        <v>2947</v>
      </c>
      <c r="K163" s="182" t="s">
        <v>236</v>
      </c>
      <c r="L163" s="182" t="s">
        <v>941</v>
      </c>
      <c r="M163" s="181" t="s">
        <v>1671</v>
      </c>
      <c r="N163" s="174"/>
      <c r="O163" s="174"/>
    </row>
    <row r="164" spans="1:29" ht="14">
      <c r="A164" s="189">
        <v>30</v>
      </c>
      <c r="B164" s="193" t="s">
        <v>111</v>
      </c>
      <c r="C164" s="182" t="s">
        <v>1664</v>
      </c>
      <c r="D164" s="194" t="s">
        <v>1663</v>
      </c>
      <c r="E164" s="194" t="s">
        <v>1665</v>
      </c>
      <c r="F164" s="216">
        <v>46</v>
      </c>
      <c r="G164" s="179" t="s">
        <v>2711</v>
      </c>
      <c r="H164" s="179" t="s">
        <v>2712</v>
      </c>
      <c r="I164" s="190" t="s">
        <v>636</v>
      </c>
      <c r="J164" s="179" t="s">
        <v>2951</v>
      </c>
      <c r="K164" s="182" t="s">
        <v>236</v>
      </c>
      <c r="L164" s="182" t="s">
        <v>551</v>
      </c>
      <c r="M164" s="183" t="s">
        <v>2727</v>
      </c>
      <c r="N164" s="174"/>
      <c r="O164" s="174"/>
    </row>
    <row r="165" spans="1:29" ht="14">
      <c r="A165" s="189">
        <v>29</v>
      </c>
      <c r="B165" s="193" t="s">
        <v>111</v>
      </c>
      <c r="C165" s="182" t="s">
        <v>297</v>
      </c>
      <c r="D165" s="194" t="s">
        <v>1657</v>
      </c>
      <c r="E165" s="194" t="s">
        <v>1658</v>
      </c>
      <c r="F165" s="216">
        <v>44</v>
      </c>
      <c r="G165" s="179" t="s">
        <v>1655</v>
      </c>
      <c r="H165" s="182" t="s">
        <v>2712</v>
      </c>
      <c r="I165" s="182" t="s">
        <v>636</v>
      </c>
      <c r="J165" s="179" t="s">
        <v>2951</v>
      </c>
      <c r="K165" s="182" t="s">
        <v>236</v>
      </c>
      <c r="L165" s="182" t="s">
        <v>551</v>
      </c>
      <c r="M165" s="183" t="s">
        <v>2726</v>
      </c>
      <c r="N165" s="174"/>
      <c r="O165" s="174"/>
    </row>
    <row r="166" spans="1:29" ht="14">
      <c r="A166" s="189">
        <v>28</v>
      </c>
      <c r="B166" s="193" t="s">
        <v>111</v>
      </c>
      <c r="C166" s="182" t="s">
        <v>297</v>
      </c>
      <c r="D166" s="194" t="s">
        <v>1647</v>
      </c>
      <c r="E166" s="194" t="s">
        <v>1648</v>
      </c>
      <c r="F166" s="216">
        <v>38</v>
      </c>
      <c r="G166" s="179" t="s">
        <v>2723</v>
      </c>
      <c r="H166" s="179" t="s">
        <v>2724</v>
      </c>
      <c r="I166" s="179" t="s">
        <v>1651</v>
      </c>
      <c r="J166" s="179" t="s">
        <v>2955</v>
      </c>
      <c r="K166" s="182" t="s">
        <v>117</v>
      </c>
      <c r="L166" s="182" t="s">
        <v>616</v>
      </c>
      <c r="M166" s="183" t="s">
        <v>2725</v>
      </c>
      <c r="N166" s="174"/>
      <c r="O166" s="174"/>
    </row>
    <row r="167" spans="1:29" ht="14">
      <c r="A167" s="189">
        <v>27</v>
      </c>
      <c r="B167" s="193" t="s">
        <v>111</v>
      </c>
      <c r="C167" s="182" t="s">
        <v>990</v>
      </c>
      <c r="D167" s="194" t="s">
        <v>1639</v>
      </c>
      <c r="E167" s="194" t="s">
        <v>1640</v>
      </c>
      <c r="F167" s="216">
        <v>24</v>
      </c>
      <c r="G167" s="179" t="s">
        <v>2721</v>
      </c>
      <c r="H167" s="182" t="s">
        <v>2915</v>
      </c>
      <c r="I167" s="182" t="s">
        <v>636</v>
      </c>
      <c r="J167" s="179" t="s">
        <v>2954</v>
      </c>
      <c r="K167" s="182" t="s">
        <v>117</v>
      </c>
      <c r="L167" s="182" t="s">
        <v>183</v>
      </c>
      <c r="M167" s="181" t="s">
        <v>476</v>
      </c>
      <c r="N167" s="174"/>
      <c r="O167" s="174"/>
    </row>
    <row r="168" spans="1:29" s="224" customFormat="1" ht="17" customHeight="1">
      <c r="A168" s="217"/>
      <c r="B168" s="218"/>
      <c r="C168" s="219"/>
      <c r="D168" s="220"/>
      <c r="E168" s="220"/>
      <c r="F168" s="229">
        <f>AVERAGE(F162:F167)</f>
        <v>39</v>
      </c>
      <c r="G168" s="219"/>
      <c r="H168" s="219"/>
      <c r="I168" s="222"/>
      <c r="J168" s="221"/>
      <c r="K168" s="219"/>
      <c r="L168" s="227" t="s">
        <v>3188</v>
      </c>
      <c r="M168" s="165">
        <f>COUNTA(M162:M167)</f>
        <v>6</v>
      </c>
      <c r="N168" s="223"/>
      <c r="O168" s="223"/>
      <c r="AC168" s="244"/>
    </row>
    <row r="169" spans="1:29" s="224" customFormat="1" ht="14">
      <c r="A169" s="217"/>
      <c r="B169" s="218"/>
      <c r="C169" s="219"/>
      <c r="D169" s="220"/>
      <c r="E169" s="220"/>
      <c r="F169" s="230">
        <f>STDEV(F162:F167)</f>
        <v>9.0111042608550473</v>
      </c>
      <c r="G169" s="219"/>
      <c r="H169" s="219"/>
      <c r="I169" s="222"/>
      <c r="J169" s="221"/>
      <c r="K169" s="219"/>
      <c r="L169" s="227" t="s">
        <v>3089</v>
      </c>
      <c r="M169" s="165">
        <f>COUNTIF(M162:M167, "*Asphyxia*")+COUNTIF(M162:M167, "*Hanging*")</f>
        <v>1</v>
      </c>
      <c r="N169" s="223"/>
      <c r="O169" s="223"/>
      <c r="AC169" s="244"/>
    </row>
    <row r="170" spans="1:29" ht="14">
      <c r="A170" s="189">
        <v>32</v>
      </c>
      <c r="B170" s="193" t="s">
        <v>468</v>
      </c>
      <c r="C170" s="182" t="s">
        <v>2731</v>
      </c>
      <c r="D170" s="194" t="s">
        <v>1678</v>
      </c>
      <c r="E170" s="194" t="s">
        <v>1679</v>
      </c>
      <c r="F170" s="216">
        <v>34</v>
      </c>
      <c r="G170" s="179" t="s">
        <v>1676</v>
      </c>
      <c r="H170" s="182" t="s">
        <v>2730</v>
      </c>
      <c r="I170" s="182" t="s">
        <v>1940</v>
      </c>
      <c r="J170" s="179" t="s">
        <v>2956</v>
      </c>
      <c r="K170" s="182" t="s">
        <v>236</v>
      </c>
      <c r="L170" s="182" t="s">
        <v>616</v>
      </c>
      <c r="M170" s="196" t="s">
        <v>1680</v>
      </c>
      <c r="N170" s="174"/>
      <c r="O170" s="174"/>
    </row>
    <row r="171" spans="1:29" ht="14">
      <c r="A171" s="189">
        <v>26</v>
      </c>
      <c r="B171" s="200" t="s">
        <v>111</v>
      </c>
      <c r="C171" s="179" t="s">
        <v>990</v>
      </c>
      <c r="D171" s="194" t="s">
        <v>1616</v>
      </c>
      <c r="E171" s="194" t="s">
        <v>1618</v>
      </c>
      <c r="F171" s="216">
        <v>47</v>
      </c>
      <c r="G171" s="179" t="s">
        <v>2720</v>
      </c>
      <c r="H171" s="182" t="s">
        <v>2681</v>
      </c>
      <c r="I171" s="182" t="s">
        <v>636</v>
      </c>
      <c r="J171" s="179" t="s">
        <v>2942</v>
      </c>
      <c r="K171" s="179" t="s">
        <v>236</v>
      </c>
      <c r="L171" s="179" t="s">
        <v>551</v>
      </c>
      <c r="M171" s="181" t="s">
        <v>1623</v>
      </c>
      <c r="N171" s="174"/>
      <c r="O171" s="174"/>
    </row>
    <row r="172" spans="1:29" ht="14">
      <c r="A172" s="189">
        <v>25</v>
      </c>
      <c r="B172" s="200" t="s">
        <v>111</v>
      </c>
      <c r="C172" s="179" t="s">
        <v>990</v>
      </c>
      <c r="D172" s="194" t="s">
        <v>1584</v>
      </c>
      <c r="E172" s="194" t="s">
        <v>1586</v>
      </c>
      <c r="F172" s="216">
        <v>44</v>
      </c>
      <c r="G172" s="179" t="s">
        <v>2833</v>
      </c>
      <c r="H172" s="182" t="s">
        <v>2719</v>
      </c>
      <c r="I172" s="182" t="s">
        <v>148</v>
      </c>
      <c r="J172" s="179" t="s">
        <v>2936</v>
      </c>
      <c r="K172" s="179" t="s">
        <v>117</v>
      </c>
      <c r="L172" s="179" t="s">
        <v>118</v>
      </c>
      <c r="M172" s="191" t="s">
        <v>119</v>
      </c>
      <c r="N172" s="174"/>
      <c r="O172" s="174"/>
    </row>
    <row r="173" spans="1:29" ht="14">
      <c r="A173" s="189">
        <v>24</v>
      </c>
      <c r="B173" s="200" t="s">
        <v>111</v>
      </c>
      <c r="C173" s="179" t="s">
        <v>113</v>
      </c>
      <c r="D173" s="194" t="s">
        <v>1530</v>
      </c>
      <c r="E173" s="194" t="s">
        <v>1532</v>
      </c>
      <c r="F173" s="216">
        <v>30</v>
      </c>
      <c r="G173" s="179" t="s">
        <v>2832</v>
      </c>
      <c r="H173" s="179" t="s">
        <v>2717</v>
      </c>
      <c r="I173" s="179" t="s">
        <v>2795</v>
      </c>
      <c r="J173" s="179" t="s">
        <v>2953</v>
      </c>
      <c r="K173" s="179" t="s">
        <v>236</v>
      </c>
      <c r="L173" s="179" t="s">
        <v>1287</v>
      </c>
      <c r="M173" s="181" t="s">
        <v>119</v>
      </c>
      <c r="N173" s="174"/>
      <c r="O173" s="174"/>
    </row>
    <row r="174" spans="1:29" ht="14">
      <c r="A174" s="189">
        <v>23</v>
      </c>
      <c r="B174" s="200" t="s">
        <v>111</v>
      </c>
      <c r="C174" s="179" t="s">
        <v>297</v>
      </c>
      <c r="D174" s="194" t="s">
        <v>1465</v>
      </c>
      <c r="E174" s="194" t="s">
        <v>1467</v>
      </c>
      <c r="F174" s="216">
        <v>31</v>
      </c>
      <c r="G174" s="179" t="s">
        <v>2739</v>
      </c>
      <c r="H174" s="179" t="s">
        <v>2716</v>
      </c>
      <c r="I174" s="179" t="s">
        <v>495</v>
      </c>
      <c r="J174" s="179" t="s">
        <v>2941</v>
      </c>
      <c r="K174" s="179" t="s">
        <v>236</v>
      </c>
      <c r="L174" s="179" t="s">
        <v>118</v>
      </c>
      <c r="M174" s="196" t="s">
        <v>1472</v>
      </c>
      <c r="N174" s="174"/>
      <c r="O174" s="174"/>
    </row>
    <row r="175" spans="1:29" ht="14">
      <c r="A175" s="189">
        <v>22</v>
      </c>
      <c r="B175" s="200" t="s">
        <v>111</v>
      </c>
      <c r="C175" s="179" t="s">
        <v>297</v>
      </c>
      <c r="D175" s="194" t="s">
        <v>1400</v>
      </c>
      <c r="E175" s="194" t="s">
        <v>1402</v>
      </c>
      <c r="F175" s="216">
        <v>37</v>
      </c>
      <c r="G175" s="179" t="s">
        <v>2865</v>
      </c>
      <c r="H175" s="179" t="s">
        <v>2715</v>
      </c>
      <c r="I175" s="179" t="s">
        <v>1436</v>
      </c>
      <c r="J175" s="179" t="s">
        <v>2952</v>
      </c>
      <c r="K175" s="179" t="s">
        <v>117</v>
      </c>
      <c r="L175" s="179" t="s">
        <v>616</v>
      </c>
      <c r="M175" s="181" t="s">
        <v>1407</v>
      </c>
      <c r="N175" s="174"/>
      <c r="O175" s="174"/>
    </row>
    <row r="176" spans="1:29" ht="14">
      <c r="A176" s="189">
        <v>21</v>
      </c>
      <c r="B176" s="200" t="s">
        <v>468</v>
      </c>
      <c r="C176" s="179" t="s">
        <v>1336</v>
      </c>
      <c r="D176" s="194" t="s">
        <v>1335</v>
      </c>
      <c r="E176" s="194" t="s">
        <v>1337</v>
      </c>
      <c r="F176" s="216">
        <v>62</v>
      </c>
      <c r="G176" s="179" t="s">
        <v>2711</v>
      </c>
      <c r="H176" s="179" t="s">
        <v>2712</v>
      </c>
      <c r="I176" s="190" t="s">
        <v>636</v>
      </c>
      <c r="J176" s="179" t="s">
        <v>2951</v>
      </c>
      <c r="K176" s="179" t="s">
        <v>236</v>
      </c>
      <c r="L176" s="179" t="s">
        <v>551</v>
      </c>
      <c r="M176" s="183" t="s">
        <v>2714</v>
      </c>
      <c r="N176" s="174"/>
      <c r="O176" s="174"/>
    </row>
    <row r="177" spans="1:29" ht="14">
      <c r="A177" s="189">
        <v>20</v>
      </c>
      <c r="B177" s="200" t="s">
        <v>111</v>
      </c>
      <c r="C177" s="179" t="s">
        <v>297</v>
      </c>
      <c r="D177" s="194" t="s">
        <v>1281</v>
      </c>
      <c r="E177" s="194" t="s">
        <v>1283</v>
      </c>
      <c r="F177" s="216">
        <v>39</v>
      </c>
      <c r="G177" s="179" t="s">
        <v>2709</v>
      </c>
      <c r="H177" s="179" t="s">
        <v>2710</v>
      </c>
      <c r="I177" s="179" t="s">
        <v>495</v>
      </c>
      <c r="J177" s="179" t="s">
        <v>2950</v>
      </c>
      <c r="K177" s="179" t="s">
        <v>236</v>
      </c>
      <c r="L177" s="179" t="s">
        <v>1287</v>
      </c>
      <c r="M177" s="181" t="s">
        <v>119</v>
      </c>
      <c r="N177" s="174"/>
      <c r="O177" s="174"/>
    </row>
    <row r="178" spans="1:29" s="224" customFormat="1" ht="17" customHeight="1">
      <c r="A178" s="217"/>
      <c r="B178" s="218"/>
      <c r="C178" s="219"/>
      <c r="D178" s="220"/>
      <c r="E178" s="220"/>
      <c r="F178" s="229">
        <f>AVERAGE(F170:F177)</f>
        <v>40.5</v>
      </c>
      <c r="G178" s="219"/>
      <c r="H178" s="219"/>
      <c r="I178" s="222"/>
      <c r="J178" s="221"/>
      <c r="K178" s="219"/>
      <c r="L178" s="227" t="s">
        <v>3188</v>
      </c>
      <c r="M178" s="165">
        <f>COUNTA(M170:M177)</f>
        <v>8</v>
      </c>
      <c r="N178" s="223"/>
      <c r="O178" s="223"/>
      <c r="AC178" s="244"/>
    </row>
    <row r="179" spans="1:29" s="224" customFormat="1" ht="14">
      <c r="A179" s="217"/>
      <c r="B179" s="218"/>
      <c r="C179" s="219"/>
      <c r="D179" s="220"/>
      <c r="E179" s="220"/>
      <c r="F179" s="230">
        <f>STDEV(F170:F177)</f>
        <v>10.515294982615968</v>
      </c>
      <c r="G179" s="219"/>
      <c r="H179" s="219"/>
      <c r="I179" s="222"/>
      <c r="J179" s="221"/>
      <c r="K179" s="219"/>
      <c r="L179" s="227" t="s">
        <v>3089</v>
      </c>
      <c r="M179" s="165">
        <f>COUNTIF(M170:M177, "*Asphyxia*")+COUNTIF(M170:M177, "*Hanging*")</f>
        <v>2</v>
      </c>
      <c r="N179" s="223"/>
      <c r="O179" s="223"/>
      <c r="AC179" s="244"/>
    </row>
    <row r="180" spans="1:29" ht="14">
      <c r="A180" s="189">
        <v>19</v>
      </c>
      <c r="B180" s="179" t="s">
        <v>111</v>
      </c>
      <c r="C180" s="179" t="s">
        <v>470</v>
      </c>
      <c r="D180" s="194" t="s">
        <v>1238</v>
      </c>
      <c r="E180" s="194" t="s">
        <v>1240</v>
      </c>
      <c r="F180" s="216">
        <v>54</v>
      </c>
      <c r="G180" s="179" t="s">
        <v>2864</v>
      </c>
      <c r="H180" s="182" t="s">
        <v>2849</v>
      </c>
      <c r="I180" s="182" t="s">
        <v>148</v>
      </c>
      <c r="J180" s="179" t="s">
        <v>2936</v>
      </c>
      <c r="K180" s="179" t="s">
        <v>117</v>
      </c>
      <c r="L180" s="179" t="s">
        <v>118</v>
      </c>
      <c r="M180" s="191" t="s">
        <v>542</v>
      </c>
      <c r="N180" s="174"/>
      <c r="O180" s="174"/>
    </row>
    <row r="181" spans="1:29" ht="14">
      <c r="A181" s="189">
        <v>18</v>
      </c>
      <c r="B181" s="179" t="s">
        <v>111</v>
      </c>
      <c r="C181" s="179" t="s">
        <v>113</v>
      </c>
      <c r="D181" s="194" t="s">
        <v>935</v>
      </c>
      <c r="E181" s="194" t="s">
        <v>1208</v>
      </c>
      <c r="F181" s="216">
        <v>46</v>
      </c>
      <c r="G181" s="179" t="s">
        <v>2763</v>
      </c>
      <c r="H181" s="182" t="s">
        <v>2708</v>
      </c>
      <c r="I181" s="182" t="s">
        <v>440</v>
      </c>
      <c r="J181" s="179" t="s">
        <v>2940</v>
      </c>
      <c r="K181" s="179" t="s">
        <v>236</v>
      </c>
      <c r="L181" s="179" t="s">
        <v>118</v>
      </c>
      <c r="M181" s="191" t="s">
        <v>542</v>
      </c>
      <c r="N181" s="174"/>
      <c r="O181" s="174"/>
    </row>
    <row r="182" spans="1:29" ht="14">
      <c r="A182" s="189">
        <v>17</v>
      </c>
      <c r="B182" s="179" t="s">
        <v>111</v>
      </c>
      <c r="C182" s="179" t="s">
        <v>1142</v>
      </c>
      <c r="D182" s="194" t="s">
        <v>1141</v>
      </c>
      <c r="E182" s="194" t="s">
        <v>1143</v>
      </c>
      <c r="F182" s="216">
        <v>65</v>
      </c>
      <c r="G182" s="179" t="s">
        <v>2705</v>
      </c>
      <c r="H182" s="182" t="s">
        <v>2706</v>
      </c>
      <c r="I182" s="182" t="s">
        <v>440</v>
      </c>
      <c r="J182" s="179" t="s">
        <v>2940</v>
      </c>
      <c r="K182" s="179" t="s">
        <v>236</v>
      </c>
      <c r="L182" s="179" t="s">
        <v>118</v>
      </c>
      <c r="M182" s="181" t="s">
        <v>2707</v>
      </c>
      <c r="N182" s="174"/>
      <c r="O182" s="174"/>
    </row>
    <row r="183" spans="1:29" ht="14">
      <c r="A183" s="189">
        <v>16</v>
      </c>
      <c r="B183" s="200" t="s">
        <v>111</v>
      </c>
      <c r="C183" s="179" t="s">
        <v>297</v>
      </c>
      <c r="D183" s="194" t="s">
        <v>1054</v>
      </c>
      <c r="E183" s="194" t="s">
        <v>1056</v>
      </c>
      <c r="F183" s="216">
        <v>50</v>
      </c>
      <c r="G183" s="179" t="s">
        <v>2701</v>
      </c>
      <c r="H183" s="182" t="s">
        <v>2702</v>
      </c>
      <c r="I183" s="186" t="s">
        <v>636</v>
      </c>
      <c r="J183" s="179" t="s">
        <v>2949</v>
      </c>
      <c r="K183" s="179" t="s">
        <v>117</v>
      </c>
      <c r="L183" s="179" t="s">
        <v>118</v>
      </c>
      <c r="M183" s="183" t="s">
        <v>2704</v>
      </c>
      <c r="N183" s="174"/>
      <c r="O183" s="174"/>
    </row>
    <row r="184" spans="1:29" ht="14">
      <c r="A184" s="189">
        <v>15</v>
      </c>
      <c r="B184" s="200" t="s">
        <v>111</v>
      </c>
      <c r="C184" s="179" t="s">
        <v>990</v>
      </c>
      <c r="D184" s="194" t="s">
        <v>989</v>
      </c>
      <c r="E184" s="194" t="s">
        <v>991</v>
      </c>
      <c r="F184" s="216">
        <v>23</v>
      </c>
      <c r="G184" s="179" t="s">
        <v>2696</v>
      </c>
      <c r="H184" s="179" t="s">
        <v>2697</v>
      </c>
      <c r="I184" s="179" t="s">
        <v>1980</v>
      </c>
      <c r="J184" s="179" t="s">
        <v>2948</v>
      </c>
      <c r="K184" s="179" t="s">
        <v>117</v>
      </c>
      <c r="L184" s="179" t="s">
        <v>995</v>
      </c>
      <c r="M184" s="181" t="s">
        <v>2700</v>
      </c>
      <c r="N184" s="174"/>
      <c r="O184" s="174"/>
    </row>
    <row r="185" spans="1:29" ht="14">
      <c r="A185" s="189">
        <v>14</v>
      </c>
      <c r="B185" s="200" t="s">
        <v>111</v>
      </c>
      <c r="C185" s="179" t="s">
        <v>936</v>
      </c>
      <c r="D185" s="194" t="s">
        <v>935</v>
      </c>
      <c r="E185" s="194" t="s">
        <v>937</v>
      </c>
      <c r="F185" s="216">
        <v>46</v>
      </c>
      <c r="G185" s="179" t="s">
        <v>2694</v>
      </c>
      <c r="H185" s="182" t="s">
        <v>2693</v>
      </c>
      <c r="I185" s="186" t="s">
        <v>148</v>
      </c>
      <c r="J185" s="179" t="s">
        <v>2947</v>
      </c>
      <c r="K185" s="179" t="s">
        <v>236</v>
      </c>
      <c r="L185" s="179" t="s">
        <v>941</v>
      </c>
      <c r="M185" s="183" t="s">
        <v>2698</v>
      </c>
      <c r="N185" s="174"/>
      <c r="O185" s="174"/>
    </row>
    <row r="186" spans="1:29" ht="14">
      <c r="A186" s="189">
        <v>13</v>
      </c>
      <c r="B186" s="200" t="s">
        <v>111</v>
      </c>
      <c r="C186" s="179" t="s">
        <v>470</v>
      </c>
      <c r="D186" s="194" t="s">
        <v>870</v>
      </c>
      <c r="E186" s="194" t="s">
        <v>872</v>
      </c>
      <c r="F186" s="216">
        <v>36</v>
      </c>
      <c r="G186" s="179" t="s">
        <v>863</v>
      </c>
      <c r="H186" s="182" t="s">
        <v>2796</v>
      </c>
      <c r="I186" s="182" t="s">
        <v>440</v>
      </c>
      <c r="J186" s="179" t="s">
        <v>2940</v>
      </c>
      <c r="K186" s="179" t="s">
        <v>236</v>
      </c>
      <c r="L186" s="179" t="s">
        <v>118</v>
      </c>
      <c r="M186" s="181" t="s">
        <v>2692</v>
      </c>
      <c r="N186" s="174"/>
      <c r="O186" s="174"/>
    </row>
    <row r="187" spans="1:29" ht="14">
      <c r="A187" s="189">
        <v>12</v>
      </c>
      <c r="B187" s="200" t="s">
        <v>111</v>
      </c>
      <c r="C187" s="179" t="s">
        <v>113</v>
      </c>
      <c r="D187" s="194" t="s">
        <v>794</v>
      </c>
      <c r="E187" s="194" t="s">
        <v>796</v>
      </c>
      <c r="F187" s="216">
        <v>54</v>
      </c>
      <c r="G187" s="179" t="s">
        <v>2863</v>
      </c>
      <c r="H187" s="179" t="s">
        <v>2919</v>
      </c>
      <c r="I187" s="179" t="s">
        <v>819</v>
      </c>
      <c r="J187" s="179" t="s">
        <v>2946</v>
      </c>
      <c r="K187" s="179" t="s">
        <v>117</v>
      </c>
      <c r="L187" s="179" t="s">
        <v>616</v>
      </c>
      <c r="M187" s="185" t="s">
        <v>3013</v>
      </c>
      <c r="N187" s="174"/>
      <c r="O187" s="174"/>
    </row>
    <row r="188" spans="1:29" ht="14">
      <c r="A188" s="189">
        <v>11</v>
      </c>
      <c r="B188" s="200" t="s">
        <v>111</v>
      </c>
      <c r="C188" s="179" t="s">
        <v>2689</v>
      </c>
      <c r="D188" s="194" t="s">
        <v>729</v>
      </c>
      <c r="E188" s="194" t="s">
        <v>731</v>
      </c>
      <c r="F188" s="216">
        <v>60</v>
      </c>
      <c r="G188" s="179" t="s">
        <v>2815</v>
      </c>
      <c r="H188" s="179" t="s">
        <v>2690</v>
      </c>
      <c r="I188" s="190" t="s">
        <v>2691</v>
      </c>
      <c r="J188" s="179" t="s">
        <v>2945</v>
      </c>
      <c r="K188" s="179" t="s">
        <v>117</v>
      </c>
      <c r="L188" s="179" t="s">
        <v>616</v>
      </c>
      <c r="M188" s="181" t="s">
        <v>119</v>
      </c>
      <c r="N188" s="174"/>
      <c r="O188" s="174"/>
    </row>
    <row r="189" spans="1:29" ht="14">
      <c r="A189" s="189">
        <v>10</v>
      </c>
      <c r="B189" s="200" t="s">
        <v>111</v>
      </c>
      <c r="C189" s="179" t="s">
        <v>470</v>
      </c>
      <c r="D189" s="194" t="s">
        <v>664</v>
      </c>
      <c r="E189" s="194" t="s">
        <v>666</v>
      </c>
      <c r="F189" s="216">
        <v>24</v>
      </c>
      <c r="G189" s="179" t="s">
        <v>657</v>
      </c>
      <c r="H189" s="182" t="s">
        <v>2686</v>
      </c>
      <c r="I189" s="182" t="s">
        <v>2687</v>
      </c>
      <c r="J189" s="179" t="s">
        <v>2944</v>
      </c>
      <c r="K189" s="179" t="s">
        <v>117</v>
      </c>
      <c r="L189" s="179" t="s">
        <v>616</v>
      </c>
      <c r="M189" s="183" t="s">
        <v>2688</v>
      </c>
      <c r="N189" s="174"/>
      <c r="O189" s="174"/>
    </row>
    <row r="190" spans="1:29" s="224" customFormat="1" ht="17" customHeight="1">
      <c r="A190" s="217"/>
      <c r="B190" s="218"/>
      <c r="C190" s="219"/>
      <c r="D190" s="220"/>
      <c r="E190" s="220"/>
      <c r="F190" s="229">
        <f>AVERAGE(F180:F189)</f>
        <v>45.8</v>
      </c>
      <c r="G190" s="219"/>
      <c r="H190" s="219"/>
      <c r="I190" s="222"/>
      <c r="J190" s="221"/>
      <c r="K190" s="219"/>
      <c r="L190" s="227" t="s">
        <v>3188</v>
      </c>
      <c r="M190" s="165">
        <f>COUNTA(M180:M189)</f>
        <v>10</v>
      </c>
      <c r="N190" s="223"/>
      <c r="O190" s="223"/>
      <c r="AC190" s="244"/>
    </row>
    <row r="191" spans="1:29" s="224" customFormat="1" ht="14">
      <c r="A191" s="217"/>
      <c r="B191" s="218"/>
      <c r="C191" s="219"/>
      <c r="D191" s="220"/>
      <c r="E191" s="220"/>
      <c r="F191" s="230">
        <f>STDEV(F180:F189)</f>
        <v>14.19546093337976</v>
      </c>
      <c r="G191" s="219"/>
      <c r="H191" s="219"/>
      <c r="I191" s="222"/>
      <c r="J191" s="221"/>
      <c r="K191" s="219"/>
      <c r="L191" s="227" t="s">
        <v>3089</v>
      </c>
      <c r="M191" s="165">
        <f>COUNTIF(M180:M189, "*Asphyxia*")+COUNTIF(M180:M189, "*Hanging*")</f>
        <v>0</v>
      </c>
      <c r="N191" s="223"/>
      <c r="O191" s="223"/>
      <c r="AC191" s="244"/>
    </row>
    <row r="192" spans="1:29" ht="14">
      <c r="A192" s="189">
        <v>9</v>
      </c>
      <c r="B192" s="200" t="s">
        <v>468</v>
      </c>
      <c r="C192" s="179" t="s">
        <v>2683</v>
      </c>
      <c r="D192" s="194" t="s">
        <v>610</v>
      </c>
      <c r="E192" s="194" t="s">
        <v>612</v>
      </c>
      <c r="F192" s="216">
        <v>54</v>
      </c>
      <c r="G192" s="179" t="s">
        <v>603</v>
      </c>
      <c r="H192" s="182" t="s">
        <v>2684</v>
      </c>
      <c r="I192" s="182" t="s">
        <v>636</v>
      </c>
      <c r="J192" s="179" t="s">
        <v>2943</v>
      </c>
      <c r="K192" s="179" t="s">
        <v>117</v>
      </c>
      <c r="L192" s="179" t="s">
        <v>616</v>
      </c>
      <c r="M192" s="183" t="s">
        <v>2685</v>
      </c>
      <c r="N192" s="174"/>
      <c r="O192" s="174"/>
    </row>
    <row r="193" spans="1:29" ht="14">
      <c r="A193" s="189">
        <v>8</v>
      </c>
      <c r="B193" s="200" t="s">
        <v>111</v>
      </c>
      <c r="C193" s="179" t="s">
        <v>546</v>
      </c>
      <c r="D193" s="194" t="s">
        <v>545</v>
      </c>
      <c r="E193" s="194" t="s">
        <v>547</v>
      </c>
      <c r="F193" s="216">
        <v>49</v>
      </c>
      <c r="G193" s="179" t="s">
        <v>538</v>
      </c>
      <c r="H193" s="182" t="s">
        <v>2681</v>
      </c>
      <c r="I193" s="182" t="s">
        <v>636</v>
      </c>
      <c r="J193" s="179" t="s">
        <v>2942</v>
      </c>
      <c r="K193" s="179" t="s">
        <v>236</v>
      </c>
      <c r="L193" s="179" t="s">
        <v>551</v>
      </c>
      <c r="M193" s="181" t="s">
        <v>2682</v>
      </c>
      <c r="N193" s="174"/>
      <c r="O193" s="174"/>
    </row>
    <row r="194" spans="1:29" ht="14">
      <c r="A194" s="189">
        <v>7</v>
      </c>
      <c r="B194" s="200" t="s">
        <v>468</v>
      </c>
      <c r="C194" s="179" t="s">
        <v>470</v>
      </c>
      <c r="D194" s="194" t="s">
        <v>469</v>
      </c>
      <c r="E194" s="194" t="s">
        <v>471</v>
      </c>
      <c r="F194" s="216">
        <v>36</v>
      </c>
      <c r="G194" s="179" t="s">
        <v>2831</v>
      </c>
      <c r="H194" s="179" t="s">
        <v>2059</v>
      </c>
      <c r="I194" s="190" t="s">
        <v>495</v>
      </c>
      <c r="J194" s="179" t="s">
        <v>2941</v>
      </c>
      <c r="K194" s="179" t="s">
        <v>236</v>
      </c>
      <c r="L194" s="179" t="s">
        <v>118</v>
      </c>
      <c r="M194" s="181" t="s">
        <v>476</v>
      </c>
      <c r="N194" s="174"/>
      <c r="O194" s="174"/>
    </row>
    <row r="195" spans="1:29" ht="14">
      <c r="A195" s="189">
        <v>6</v>
      </c>
      <c r="B195" s="200" t="s">
        <v>111</v>
      </c>
      <c r="C195" s="179" t="s">
        <v>427</v>
      </c>
      <c r="D195" s="194" t="s">
        <v>426</v>
      </c>
      <c r="E195" s="194" t="s">
        <v>428</v>
      </c>
      <c r="F195" s="216">
        <v>47</v>
      </c>
      <c r="G195" s="182" t="s">
        <v>2679</v>
      </c>
      <c r="H195" s="182" t="s">
        <v>2678</v>
      </c>
      <c r="I195" s="186" t="s">
        <v>440</v>
      </c>
      <c r="J195" s="179" t="s">
        <v>2940</v>
      </c>
      <c r="K195" s="179" t="s">
        <v>236</v>
      </c>
      <c r="L195" s="179" t="s">
        <v>118</v>
      </c>
      <c r="M195" s="181" t="s">
        <v>119</v>
      </c>
      <c r="N195" s="174"/>
      <c r="O195" s="174"/>
    </row>
    <row r="196" spans="1:29" ht="14">
      <c r="A196" s="189">
        <v>5</v>
      </c>
      <c r="B196" s="200" t="s">
        <v>111</v>
      </c>
      <c r="C196" s="179" t="s">
        <v>373</v>
      </c>
      <c r="D196" s="194" t="s">
        <v>372</v>
      </c>
      <c r="E196" s="194" t="s">
        <v>374</v>
      </c>
      <c r="F196" s="216">
        <v>32</v>
      </c>
      <c r="G196" s="179" t="s">
        <v>2860</v>
      </c>
      <c r="H196" s="179" t="s">
        <v>2916</v>
      </c>
      <c r="I196" s="179" t="s">
        <v>148</v>
      </c>
      <c r="J196" s="179" t="s">
        <v>2936</v>
      </c>
      <c r="K196" s="179" t="s">
        <v>117</v>
      </c>
      <c r="L196" s="179" t="s">
        <v>118</v>
      </c>
      <c r="M196" s="201" t="s">
        <v>2677</v>
      </c>
      <c r="N196" s="174"/>
      <c r="O196" s="174"/>
    </row>
    <row r="197" spans="1:29" ht="14">
      <c r="A197" s="189">
        <v>4</v>
      </c>
      <c r="B197" s="200" t="s">
        <v>111</v>
      </c>
      <c r="C197" s="179" t="s">
        <v>297</v>
      </c>
      <c r="D197" s="194" t="s">
        <v>296</v>
      </c>
      <c r="E197" s="194" t="s">
        <v>298</v>
      </c>
      <c r="F197" s="216">
        <v>55</v>
      </c>
      <c r="G197" s="179" t="s">
        <v>2860</v>
      </c>
      <c r="H197" s="179" t="s">
        <v>2916</v>
      </c>
      <c r="I197" s="179" t="s">
        <v>148</v>
      </c>
      <c r="J197" s="179" t="s">
        <v>2936</v>
      </c>
      <c r="K197" s="179" t="s">
        <v>117</v>
      </c>
      <c r="L197" s="179" t="s">
        <v>118</v>
      </c>
      <c r="M197" s="181" t="s">
        <v>2676</v>
      </c>
      <c r="N197" s="174"/>
      <c r="O197" s="174"/>
    </row>
    <row r="198" spans="1:29" ht="14">
      <c r="A198" s="189">
        <v>3</v>
      </c>
      <c r="B198" s="200" t="s">
        <v>111</v>
      </c>
      <c r="C198" s="179" t="s">
        <v>232</v>
      </c>
      <c r="D198" s="194" t="s">
        <v>231</v>
      </c>
      <c r="E198" s="194" t="s">
        <v>233</v>
      </c>
      <c r="F198" s="216">
        <v>27</v>
      </c>
      <c r="G198" s="179" t="s">
        <v>2862</v>
      </c>
      <c r="H198" s="179" t="s">
        <v>2918</v>
      </c>
      <c r="I198" s="179" t="s">
        <v>202</v>
      </c>
      <c r="J198" s="179" t="s">
        <v>2939</v>
      </c>
      <c r="K198" s="179" t="s">
        <v>236</v>
      </c>
      <c r="L198" s="179" t="s">
        <v>118</v>
      </c>
      <c r="M198" s="191" t="s">
        <v>119</v>
      </c>
      <c r="N198" s="174"/>
      <c r="O198" s="174"/>
    </row>
    <row r="199" spans="1:29" ht="14">
      <c r="A199" s="189">
        <v>2</v>
      </c>
      <c r="B199" s="200" t="s">
        <v>111</v>
      </c>
      <c r="C199" s="179" t="s">
        <v>178</v>
      </c>
      <c r="D199" s="194" t="s">
        <v>177</v>
      </c>
      <c r="E199" s="194" t="s">
        <v>179</v>
      </c>
      <c r="F199" s="216">
        <v>58</v>
      </c>
      <c r="G199" s="179" t="s">
        <v>2861</v>
      </c>
      <c r="H199" s="179" t="s">
        <v>2917</v>
      </c>
      <c r="I199" s="190" t="s">
        <v>202</v>
      </c>
      <c r="J199" s="179" t="s">
        <v>2938</v>
      </c>
      <c r="K199" s="179" t="s">
        <v>117</v>
      </c>
      <c r="L199" s="179" t="s">
        <v>183</v>
      </c>
      <c r="M199" s="191" t="s">
        <v>119</v>
      </c>
      <c r="N199" s="174"/>
      <c r="O199" s="174"/>
    </row>
    <row r="200" spans="1:29" ht="14">
      <c r="A200" s="189">
        <v>1</v>
      </c>
      <c r="B200" s="200" t="s">
        <v>111</v>
      </c>
      <c r="C200" s="179" t="s">
        <v>113</v>
      </c>
      <c r="D200" s="194" t="s">
        <v>112</v>
      </c>
      <c r="E200" s="194" t="s">
        <v>114</v>
      </c>
      <c r="F200" s="216">
        <v>46</v>
      </c>
      <c r="G200" s="179" t="s">
        <v>2860</v>
      </c>
      <c r="H200" s="179" t="s">
        <v>2916</v>
      </c>
      <c r="I200" s="179" t="s">
        <v>148</v>
      </c>
      <c r="J200" s="179" t="s">
        <v>2936</v>
      </c>
      <c r="K200" s="179" t="s">
        <v>117</v>
      </c>
      <c r="L200" s="179" t="s">
        <v>118</v>
      </c>
      <c r="M200" s="181" t="s">
        <v>119</v>
      </c>
      <c r="N200" s="174"/>
      <c r="O200" s="174"/>
    </row>
    <row r="201" spans="1:29" ht="14">
      <c r="A201" s="174"/>
      <c r="B201" s="200" t="s">
        <v>111</v>
      </c>
      <c r="C201" s="202" t="s">
        <v>990</v>
      </c>
      <c r="D201" s="174"/>
      <c r="E201" s="225">
        <v>42898</v>
      </c>
      <c r="F201" s="174">
        <v>44</v>
      </c>
      <c r="G201" s="202" t="s">
        <v>3062</v>
      </c>
      <c r="H201" s="202" t="s">
        <v>3073</v>
      </c>
      <c r="I201" s="202" t="s">
        <v>819</v>
      </c>
      <c r="J201" s="202" t="s">
        <v>3182</v>
      </c>
      <c r="K201" s="174"/>
      <c r="L201" s="174"/>
      <c r="M201" s="204" t="s">
        <v>3061</v>
      </c>
      <c r="N201" s="174">
        <f>COUNTIF(M2:M200, "*Asphyxia*")+COUNTIF(M2:M200, "*Hanging*")</f>
        <v>22</v>
      </c>
      <c r="O201" s="174" t="s">
        <v>3065</v>
      </c>
    </row>
    <row r="202" spans="1:29" ht="14">
      <c r="A202" s="174"/>
      <c r="B202" s="200" t="s">
        <v>111</v>
      </c>
      <c r="C202" s="202" t="s">
        <v>1923</v>
      </c>
      <c r="D202" s="174"/>
      <c r="E202" s="226">
        <v>42983</v>
      </c>
      <c r="F202" s="174">
        <v>37</v>
      </c>
      <c r="G202" s="202" t="s">
        <v>3063</v>
      </c>
      <c r="H202" s="174" t="s">
        <v>3072</v>
      </c>
      <c r="I202" s="174" t="s">
        <v>1980</v>
      </c>
      <c r="J202" s="174" t="s">
        <v>3183</v>
      </c>
      <c r="K202" s="174"/>
      <c r="L202" s="174"/>
      <c r="M202" s="205" t="s">
        <v>3064</v>
      </c>
      <c r="N202" s="174"/>
      <c r="O202" s="174"/>
    </row>
    <row r="203" spans="1:29" ht="14">
      <c r="A203" s="174"/>
      <c r="B203" s="200" t="s">
        <v>111</v>
      </c>
      <c r="C203" s="202" t="s">
        <v>297</v>
      </c>
      <c r="D203" s="174"/>
      <c r="E203" s="226">
        <v>42996</v>
      </c>
      <c r="F203" s="174">
        <v>51</v>
      </c>
      <c r="G203" s="202" t="s">
        <v>3067</v>
      </c>
      <c r="H203" s="174" t="s">
        <v>2744</v>
      </c>
      <c r="I203" s="174" t="s">
        <v>636</v>
      </c>
      <c r="J203" s="174" t="s">
        <v>3066</v>
      </c>
      <c r="K203" s="174"/>
      <c r="L203" s="174"/>
      <c r="M203" s="204" t="s">
        <v>3068</v>
      </c>
      <c r="N203" s="174"/>
      <c r="O203" s="174"/>
    </row>
    <row r="204" spans="1:29" s="224" customFormat="1" ht="17" customHeight="1">
      <c r="A204" s="217"/>
      <c r="B204" s="218"/>
      <c r="C204" s="219"/>
      <c r="D204" s="220"/>
      <c r="E204" s="220"/>
      <c r="F204" s="229">
        <f>AVERAGE(F192:F203)</f>
        <v>44.666666666666664</v>
      </c>
      <c r="G204" s="219"/>
      <c r="H204" s="219"/>
      <c r="I204" s="222"/>
      <c r="J204" s="221"/>
      <c r="K204" s="219"/>
      <c r="L204" s="227" t="s">
        <v>3188</v>
      </c>
      <c r="M204" s="165">
        <f>COUNTA(M192:M203)</f>
        <v>12</v>
      </c>
      <c r="N204" s="223"/>
      <c r="O204" s="223"/>
      <c r="AC204" s="244"/>
    </row>
    <row r="205" spans="1:29" s="224" customFormat="1" ht="14">
      <c r="A205" s="217"/>
      <c r="B205" s="218"/>
      <c r="C205" s="219"/>
      <c r="D205" s="220"/>
      <c r="E205" s="220"/>
      <c r="F205" s="230">
        <f>STDEV(F192:F203)</f>
        <v>9.7452397081701942</v>
      </c>
      <c r="G205" s="219"/>
      <c r="H205" s="219"/>
      <c r="I205" s="222"/>
      <c r="J205" s="221"/>
      <c r="K205" s="219"/>
      <c r="L205" s="227" t="s">
        <v>3089</v>
      </c>
      <c r="M205" s="165">
        <f>COUNTIF(M192:M203, "*Asphyxia*")+COUNTIF(M192:M203, "*Hanging*")+COUNTIF(M192:M203, "*Strangulation*")</f>
        <v>2</v>
      </c>
      <c r="N205" s="223"/>
      <c r="O205" s="223"/>
      <c r="AC205" s="244"/>
    </row>
    <row r="206" spans="1:29" ht="14">
      <c r="A206" s="174"/>
      <c r="B206" s="200" t="s">
        <v>111</v>
      </c>
      <c r="C206" s="174" t="s">
        <v>3070</v>
      </c>
      <c r="D206" s="174"/>
      <c r="E206" s="226">
        <v>43073</v>
      </c>
      <c r="F206" s="174">
        <v>64</v>
      </c>
      <c r="G206" s="202" t="s">
        <v>3069</v>
      </c>
      <c r="H206" s="174" t="s">
        <v>2797</v>
      </c>
      <c r="I206" s="174" t="s">
        <v>1436</v>
      </c>
      <c r="J206" s="174" t="s">
        <v>3071</v>
      </c>
      <c r="K206" s="174"/>
      <c r="L206" s="174"/>
      <c r="M206" s="204" t="s">
        <v>3068</v>
      </c>
      <c r="N206" s="207" t="s">
        <v>3086</v>
      </c>
      <c r="O206" s="174"/>
    </row>
    <row r="207" spans="1:29" ht="14">
      <c r="A207" s="174"/>
      <c r="B207" s="200" t="s">
        <v>111</v>
      </c>
      <c r="C207" s="202" t="s">
        <v>1923</v>
      </c>
      <c r="D207" s="174"/>
      <c r="E207" s="226">
        <v>43131</v>
      </c>
      <c r="F207" s="174">
        <v>33</v>
      </c>
      <c r="G207" s="202" t="s">
        <v>3074</v>
      </c>
      <c r="H207" s="174" t="s">
        <v>3075</v>
      </c>
      <c r="I207" s="174" t="s">
        <v>1980</v>
      </c>
      <c r="J207" s="174" t="s">
        <v>3076</v>
      </c>
      <c r="K207" s="174"/>
      <c r="L207" s="174"/>
      <c r="M207" s="204" t="s">
        <v>1776</v>
      </c>
      <c r="N207" s="207"/>
      <c r="O207" s="174"/>
    </row>
    <row r="208" spans="1:29" ht="14">
      <c r="A208" s="174"/>
      <c r="B208" s="200" t="s">
        <v>111</v>
      </c>
      <c r="C208" s="202" t="s">
        <v>1923</v>
      </c>
      <c r="D208" s="174"/>
      <c r="E208" s="226">
        <v>43152</v>
      </c>
      <c r="F208" s="174">
        <v>59</v>
      </c>
      <c r="G208" s="202" t="s">
        <v>2699</v>
      </c>
      <c r="H208" s="174" t="s">
        <v>2697</v>
      </c>
      <c r="I208" s="174" t="s">
        <v>1980</v>
      </c>
      <c r="J208" s="174" t="s">
        <v>3077</v>
      </c>
      <c r="K208" s="174"/>
      <c r="L208" s="174"/>
      <c r="M208" s="204" t="s">
        <v>119</v>
      </c>
      <c r="N208" s="207"/>
      <c r="O208" s="174"/>
    </row>
    <row r="209" spans="1:29" ht="14">
      <c r="A209" s="174"/>
      <c r="B209" s="200" t="s">
        <v>111</v>
      </c>
      <c r="C209" s="208" t="s">
        <v>3078</v>
      </c>
      <c r="D209" s="174"/>
      <c r="E209" s="226">
        <v>43202</v>
      </c>
      <c r="F209" s="174">
        <v>54</v>
      </c>
      <c r="G209" s="202" t="s">
        <v>3079</v>
      </c>
      <c r="H209" s="174" t="s">
        <v>3081</v>
      </c>
      <c r="I209" s="174" t="s">
        <v>636</v>
      </c>
      <c r="J209" s="174" t="s">
        <v>3080</v>
      </c>
      <c r="K209" s="174"/>
      <c r="L209" s="174"/>
      <c r="M209" s="204" t="s">
        <v>2756</v>
      </c>
      <c r="N209" s="207"/>
      <c r="O209" s="174"/>
    </row>
    <row r="210" spans="1:29" ht="14">
      <c r="A210" s="174"/>
      <c r="B210" s="200" t="s">
        <v>111</v>
      </c>
      <c r="C210" s="208" t="s">
        <v>113</v>
      </c>
      <c r="D210" s="174"/>
      <c r="E210" s="226">
        <v>43241</v>
      </c>
      <c r="F210" s="174">
        <v>39</v>
      </c>
      <c r="G210" s="202" t="s">
        <v>3082</v>
      </c>
      <c r="H210" s="174" t="s">
        <v>2736</v>
      </c>
      <c r="I210" s="174" t="s">
        <v>636</v>
      </c>
      <c r="J210" s="174" t="s">
        <v>2718</v>
      </c>
      <c r="K210" s="174"/>
      <c r="L210" s="174"/>
      <c r="M210" s="204" t="s">
        <v>3120</v>
      </c>
      <c r="N210" s="207"/>
      <c r="O210" s="174"/>
    </row>
    <row r="211" spans="1:29" ht="14">
      <c r="A211" s="174"/>
      <c r="B211" s="174" t="s">
        <v>468</v>
      </c>
      <c r="C211" s="208" t="s">
        <v>113</v>
      </c>
      <c r="D211" s="174"/>
      <c r="E211" s="226">
        <v>43245</v>
      </c>
      <c r="F211" s="174">
        <v>33</v>
      </c>
      <c r="G211" s="202" t="s">
        <v>3085</v>
      </c>
      <c r="H211" s="174" t="s">
        <v>2906</v>
      </c>
      <c r="I211" s="174" t="s">
        <v>2266</v>
      </c>
      <c r="J211" s="174" t="s">
        <v>3084</v>
      </c>
      <c r="K211" s="174"/>
      <c r="L211" s="174"/>
      <c r="M211" s="204" t="s">
        <v>3116</v>
      </c>
      <c r="N211" s="207" t="s">
        <v>3087</v>
      </c>
      <c r="O211" s="174"/>
    </row>
    <row r="212" spans="1:29" ht="14">
      <c r="A212" s="174" t="s">
        <v>3125</v>
      </c>
      <c r="B212" s="174" t="s">
        <v>111</v>
      </c>
      <c r="C212" s="208" t="s">
        <v>3088</v>
      </c>
      <c r="D212" s="174"/>
      <c r="E212" s="226">
        <v>43259</v>
      </c>
      <c r="F212" s="174">
        <v>34</v>
      </c>
      <c r="G212" s="202" t="s">
        <v>3090</v>
      </c>
      <c r="H212" s="174" t="s">
        <v>3091</v>
      </c>
      <c r="I212" s="174" t="s">
        <v>3092</v>
      </c>
      <c r="J212" s="174" t="s">
        <v>3093</v>
      </c>
      <c r="K212" s="174"/>
      <c r="L212" s="174"/>
      <c r="M212" s="205" t="s">
        <v>1680</v>
      </c>
      <c r="N212" s="174" t="s">
        <v>3094</v>
      </c>
      <c r="O212" s="174"/>
    </row>
    <row r="213" spans="1:29" ht="14">
      <c r="A213" s="174"/>
      <c r="B213" s="174" t="s">
        <v>111</v>
      </c>
      <c r="C213" s="208" t="s">
        <v>1336</v>
      </c>
      <c r="D213" s="174"/>
      <c r="E213" s="226">
        <v>43267</v>
      </c>
      <c r="F213" s="174">
        <v>47</v>
      </c>
      <c r="G213" s="202" t="s">
        <v>2680</v>
      </c>
      <c r="H213" s="174" t="s">
        <v>2059</v>
      </c>
      <c r="I213" s="174" t="s">
        <v>495</v>
      </c>
      <c r="J213" s="174" t="s">
        <v>3095</v>
      </c>
      <c r="K213" s="174"/>
      <c r="L213" s="174"/>
      <c r="M213" s="204" t="s">
        <v>3121</v>
      </c>
      <c r="N213" s="174"/>
      <c r="O213" s="174"/>
    </row>
    <row r="214" spans="1:29" ht="14">
      <c r="A214" s="174"/>
      <c r="B214" s="174" t="s">
        <v>111</v>
      </c>
      <c r="C214" s="202" t="s">
        <v>297</v>
      </c>
      <c r="D214" s="174"/>
      <c r="E214" s="226">
        <v>43293</v>
      </c>
      <c r="F214" s="174">
        <v>40</v>
      </c>
      <c r="G214" s="202" t="s">
        <v>3097</v>
      </c>
      <c r="H214" s="174" t="s">
        <v>3098</v>
      </c>
      <c r="I214" s="174" t="s">
        <v>202</v>
      </c>
      <c r="J214" s="174" t="s">
        <v>3100</v>
      </c>
      <c r="K214" s="174"/>
      <c r="L214" s="174"/>
      <c r="M214" s="205" t="s">
        <v>3099</v>
      </c>
      <c r="N214" s="174"/>
      <c r="O214" s="174"/>
    </row>
    <row r="215" spans="1:29" ht="14">
      <c r="A215" s="174"/>
      <c r="B215" s="174" t="s">
        <v>111</v>
      </c>
      <c r="C215" s="202" t="s">
        <v>297</v>
      </c>
      <c r="D215" s="174"/>
      <c r="E215" s="226">
        <v>43307</v>
      </c>
      <c r="F215" s="174">
        <v>62</v>
      </c>
      <c r="G215" s="202" t="s">
        <v>3101</v>
      </c>
      <c r="H215" s="174" t="s">
        <v>3102</v>
      </c>
      <c r="I215" s="174" t="s">
        <v>148</v>
      </c>
      <c r="J215" s="174" t="s">
        <v>2695</v>
      </c>
      <c r="K215" s="174"/>
      <c r="L215" s="174"/>
      <c r="M215" s="204" t="s">
        <v>3122</v>
      </c>
      <c r="N215" s="174"/>
      <c r="O215" s="174"/>
    </row>
    <row r="216" spans="1:29" s="224" customFormat="1" ht="17" customHeight="1">
      <c r="A216" s="217"/>
      <c r="B216" s="218"/>
      <c r="C216" s="219"/>
      <c r="D216" s="220"/>
      <c r="E216" s="220"/>
      <c r="F216" s="229">
        <f>AVERAGE(F206:F215)</f>
        <v>46.5</v>
      </c>
      <c r="G216" s="219"/>
      <c r="H216" s="219"/>
      <c r="I216" s="222"/>
      <c r="J216" s="221"/>
      <c r="K216" s="219"/>
      <c r="L216" s="227" t="s">
        <v>3188</v>
      </c>
      <c r="M216" s="165">
        <f>COUNTA(M206:M215)</f>
        <v>10</v>
      </c>
      <c r="N216" s="223"/>
      <c r="O216" s="223"/>
      <c r="AC216" s="244"/>
    </row>
    <row r="217" spans="1:29" s="224" customFormat="1" ht="14">
      <c r="A217" s="217"/>
      <c r="B217" s="218"/>
      <c r="C217" s="219"/>
      <c r="D217" s="220"/>
      <c r="E217" s="220"/>
      <c r="F217" s="230">
        <f>STDEV(F206:F215)</f>
        <v>12.376052143824648</v>
      </c>
      <c r="G217" s="219"/>
      <c r="H217" s="219"/>
      <c r="I217" s="222"/>
      <c r="J217" s="221"/>
      <c r="K217" s="219"/>
      <c r="L217" s="227" t="s">
        <v>3089</v>
      </c>
      <c r="M217" s="165">
        <f>COUNTIF(M206:M215, "*Asphyxia*")+COUNTIF(M206:M215, "*Hanging*")+COUNTIF(M192:M203, "*Strangulation*")</f>
        <v>2</v>
      </c>
      <c r="N217" s="223"/>
      <c r="O217" s="223"/>
      <c r="AC217" s="244"/>
    </row>
    <row r="218" spans="1:29" ht="14">
      <c r="A218" s="174"/>
      <c r="B218" s="174" t="s">
        <v>111</v>
      </c>
      <c r="C218" s="202" t="s">
        <v>1923</v>
      </c>
      <c r="D218" s="174"/>
      <c r="E218" s="226">
        <v>43406</v>
      </c>
      <c r="F218" s="174">
        <v>58</v>
      </c>
      <c r="G218" s="202" t="s">
        <v>3105</v>
      </c>
      <c r="H218" s="174" t="s">
        <v>3103</v>
      </c>
      <c r="I218" s="174" t="s">
        <v>1980</v>
      </c>
      <c r="J218" s="174" t="s">
        <v>3104</v>
      </c>
      <c r="K218" s="174"/>
      <c r="L218" s="174"/>
      <c r="M218" s="204" t="s">
        <v>3123</v>
      </c>
      <c r="N218" s="174"/>
      <c r="O218" s="174"/>
    </row>
    <row r="219" spans="1:29" ht="14">
      <c r="A219" s="174"/>
      <c r="B219" s="174" t="s">
        <v>111</v>
      </c>
      <c r="C219" s="208" t="s">
        <v>936</v>
      </c>
      <c r="D219" s="174"/>
      <c r="E219" s="226">
        <v>43430</v>
      </c>
      <c r="F219" s="174">
        <v>40</v>
      </c>
      <c r="G219" s="202" t="s">
        <v>3107</v>
      </c>
      <c r="H219" s="174" t="s">
        <v>2903</v>
      </c>
      <c r="I219" s="174" t="s">
        <v>2235</v>
      </c>
      <c r="J219" s="174" t="s">
        <v>3106</v>
      </c>
      <c r="K219" s="174"/>
      <c r="L219" s="174"/>
      <c r="M219" s="205" t="s">
        <v>3108</v>
      </c>
      <c r="N219" s="174"/>
      <c r="O219" s="174"/>
    </row>
    <row r="220" spans="1:29" ht="14">
      <c r="A220" s="174"/>
      <c r="B220" s="174" t="s">
        <v>111</v>
      </c>
      <c r="C220" s="208" t="s">
        <v>936</v>
      </c>
      <c r="D220" s="174"/>
      <c r="E220" s="226">
        <v>43437</v>
      </c>
      <c r="F220" s="174">
        <v>56</v>
      </c>
      <c r="G220" s="202" t="s">
        <v>3109</v>
      </c>
      <c r="H220" s="174" t="s">
        <v>3075</v>
      </c>
      <c r="I220" s="174" t="s">
        <v>1980</v>
      </c>
      <c r="J220" s="174" t="s">
        <v>3110</v>
      </c>
      <c r="K220" s="174"/>
      <c r="L220" s="174"/>
      <c r="M220" s="204" t="s">
        <v>1978</v>
      </c>
      <c r="N220" s="174"/>
      <c r="O220" s="174"/>
    </row>
    <row r="221" spans="1:29" ht="14">
      <c r="A221" s="174"/>
      <c r="B221" s="174" t="s">
        <v>111</v>
      </c>
      <c r="C221" s="202" t="s">
        <v>297</v>
      </c>
      <c r="D221" s="174"/>
      <c r="E221" s="226">
        <v>43559</v>
      </c>
      <c r="F221" s="174">
        <v>54</v>
      </c>
      <c r="G221" s="174" t="s">
        <v>3111</v>
      </c>
      <c r="H221" s="174" t="s">
        <v>2710</v>
      </c>
      <c r="I221" s="174" t="s">
        <v>495</v>
      </c>
      <c r="J221" s="174" t="s">
        <v>3111</v>
      </c>
      <c r="K221" s="174"/>
      <c r="L221" s="174"/>
      <c r="M221" s="204" t="s">
        <v>3124</v>
      </c>
      <c r="N221" s="174"/>
      <c r="O221" s="174"/>
    </row>
    <row r="222" spans="1:29" ht="14">
      <c r="A222" s="174"/>
      <c r="B222" s="174" t="s">
        <v>111</v>
      </c>
      <c r="C222" s="208" t="s">
        <v>178</v>
      </c>
      <c r="D222" s="174"/>
      <c r="E222" s="226">
        <v>43591</v>
      </c>
      <c r="F222" s="174">
        <v>21</v>
      </c>
      <c r="G222" s="174" t="s">
        <v>3113</v>
      </c>
      <c r="H222" s="174" t="s">
        <v>3114</v>
      </c>
      <c r="I222" s="174" t="s">
        <v>495</v>
      </c>
      <c r="J222" s="174" t="s">
        <v>3112</v>
      </c>
      <c r="K222" s="174"/>
      <c r="L222" s="174"/>
      <c r="M222" s="205" t="s">
        <v>1680</v>
      </c>
      <c r="N222" s="174"/>
      <c r="O222" s="174"/>
    </row>
    <row r="223" spans="1:29" ht="14">
      <c r="A223" s="174"/>
      <c r="B223" s="174" t="s">
        <v>111</v>
      </c>
      <c r="C223" s="208" t="s">
        <v>113</v>
      </c>
      <c r="D223" s="174"/>
      <c r="E223" s="226">
        <v>43647</v>
      </c>
      <c r="F223" s="174">
        <v>30</v>
      </c>
      <c r="G223" s="174" t="s">
        <v>3119</v>
      </c>
      <c r="H223" s="174" t="s">
        <v>2910</v>
      </c>
      <c r="I223" s="174" t="s">
        <v>636</v>
      </c>
      <c r="J223" s="174" t="s">
        <v>3118</v>
      </c>
      <c r="K223" s="174"/>
      <c r="L223" s="174"/>
      <c r="M223" s="181" t="s">
        <v>3127</v>
      </c>
      <c r="N223" s="174"/>
      <c r="O223" s="174"/>
    </row>
    <row r="224" spans="1:29" ht="15" customHeight="1">
      <c r="A224" s="174"/>
      <c r="B224" s="174" t="s">
        <v>111</v>
      </c>
      <c r="C224" s="202" t="s">
        <v>297</v>
      </c>
      <c r="D224" s="174"/>
      <c r="E224" s="226">
        <v>43670</v>
      </c>
      <c r="F224" s="174">
        <v>44</v>
      </c>
      <c r="G224" s="209" t="s">
        <v>3128</v>
      </c>
      <c r="H224" s="174" t="s">
        <v>2851</v>
      </c>
      <c r="I224" s="174" t="s">
        <v>202</v>
      </c>
      <c r="J224" s="174" t="s">
        <v>3076</v>
      </c>
      <c r="K224" s="174"/>
      <c r="L224" s="174"/>
      <c r="M224" s="181" t="s">
        <v>3129</v>
      </c>
      <c r="N224" s="174"/>
      <c r="O224" s="174"/>
    </row>
    <row r="225" spans="1:29" ht="14">
      <c r="A225" s="174"/>
      <c r="B225" s="174" t="s">
        <v>111</v>
      </c>
      <c r="C225" s="202" t="s">
        <v>297</v>
      </c>
      <c r="D225" s="174"/>
      <c r="E225" s="226">
        <v>43718</v>
      </c>
      <c r="F225" s="174">
        <v>37</v>
      </c>
      <c r="G225" s="174" t="s">
        <v>3130</v>
      </c>
      <c r="H225" s="174" t="s">
        <v>3132</v>
      </c>
      <c r="I225" s="174" t="s">
        <v>1900</v>
      </c>
      <c r="J225" s="174" t="s">
        <v>3133</v>
      </c>
      <c r="K225" s="174"/>
      <c r="L225" s="174"/>
      <c r="M225" s="181" t="s">
        <v>3131</v>
      </c>
      <c r="N225" s="174"/>
      <c r="O225" s="174"/>
    </row>
    <row r="226" spans="1:29" s="224" customFormat="1" ht="17" customHeight="1">
      <c r="A226" s="217"/>
      <c r="B226" s="218"/>
      <c r="C226" s="219"/>
      <c r="D226" s="220"/>
      <c r="E226" s="220"/>
      <c r="F226" s="229">
        <f>AVERAGE(F218:F225)</f>
        <v>42.5</v>
      </c>
      <c r="G226" s="219"/>
      <c r="H226" s="219"/>
      <c r="I226" s="222"/>
      <c r="J226" s="221"/>
      <c r="K226" s="219"/>
      <c r="L226" s="227" t="s">
        <v>3188</v>
      </c>
      <c r="M226" s="165">
        <f>COUNTA(M218:M225)</f>
        <v>8</v>
      </c>
      <c r="N226" s="223"/>
      <c r="O226" s="223"/>
      <c r="AC226" s="244"/>
    </row>
    <row r="227" spans="1:29" s="224" customFormat="1" ht="14">
      <c r="A227" s="217"/>
      <c r="B227" s="218"/>
      <c r="C227" s="219"/>
      <c r="D227" s="220"/>
      <c r="E227" s="220"/>
      <c r="F227" s="230">
        <f>STDEV(F218:F225)</f>
        <v>13.158375931050806</v>
      </c>
      <c r="G227" s="219"/>
      <c r="H227" s="219"/>
      <c r="I227" s="222"/>
      <c r="J227" s="221"/>
      <c r="K227" s="219"/>
      <c r="L227" s="227" t="s">
        <v>3089</v>
      </c>
      <c r="M227" s="165">
        <f>COUNTIF(M218:M225, "*Asphyxia*")+COUNTIF(M218:M225, "*Hanging*")+COUNTIF(M218:M225, "*Strangulation*")</f>
        <v>2</v>
      </c>
      <c r="N227" s="223"/>
      <c r="O227" s="223"/>
      <c r="AC227" s="244"/>
    </row>
    <row r="228" spans="1:29" ht="14">
      <c r="A228" s="174"/>
      <c r="B228" s="174" t="s">
        <v>111</v>
      </c>
      <c r="C228" s="208" t="s">
        <v>2557</v>
      </c>
      <c r="D228" s="174"/>
      <c r="E228" s="226">
        <v>43739</v>
      </c>
      <c r="F228" s="174">
        <v>37</v>
      </c>
      <c r="G228" s="174" t="s">
        <v>3134</v>
      </c>
      <c r="H228" s="174" t="s">
        <v>2729</v>
      </c>
      <c r="I228" s="174" t="s">
        <v>148</v>
      </c>
      <c r="J228" s="174" t="s">
        <v>2695</v>
      </c>
      <c r="K228" s="174"/>
      <c r="L228" s="174"/>
      <c r="M228" s="210" t="s">
        <v>3135</v>
      </c>
      <c r="N228" s="174"/>
      <c r="O228" s="174"/>
    </row>
    <row r="229" spans="1:29" ht="14">
      <c r="A229" s="174"/>
      <c r="B229" s="174" t="s">
        <v>111</v>
      </c>
      <c r="C229" s="208" t="s">
        <v>1923</v>
      </c>
      <c r="D229" s="174"/>
      <c r="E229" s="226">
        <v>43753</v>
      </c>
      <c r="F229" s="174">
        <v>43</v>
      </c>
      <c r="G229" s="174" t="s">
        <v>3136</v>
      </c>
      <c r="H229" s="174" t="s">
        <v>2911</v>
      </c>
      <c r="I229" s="174" t="s">
        <v>440</v>
      </c>
      <c r="J229" s="174" t="s">
        <v>3136</v>
      </c>
      <c r="K229" s="174"/>
      <c r="L229" s="174"/>
      <c r="M229" s="184" t="s">
        <v>1680</v>
      </c>
      <c r="N229" s="174"/>
      <c r="O229" s="174"/>
    </row>
    <row r="230" spans="1:29" ht="14">
      <c r="A230" s="174"/>
      <c r="B230" s="174" t="s">
        <v>111</v>
      </c>
      <c r="C230" s="208" t="s">
        <v>2623</v>
      </c>
      <c r="D230" s="174"/>
      <c r="E230" s="226">
        <v>43820</v>
      </c>
      <c r="F230" s="174">
        <v>56</v>
      </c>
      <c r="G230" s="211" t="s">
        <v>3138</v>
      </c>
      <c r="H230" s="174" t="s">
        <v>3139</v>
      </c>
      <c r="I230" s="174" t="s">
        <v>2274</v>
      </c>
      <c r="J230" s="174" t="s">
        <v>3137</v>
      </c>
      <c r="K230" s="174"/>
      <c r="L230" s="174"/>
      <c r="M230" s="184" t="s">
        <v>1680</v>
      </c>
      <c r="N230" s="174"/>
      <c r="O230" s="174"/>
    </row>
    <row r="231" spans="1:29" ht="14">
      <c r="A231" s="174"/>
      <c r="B231" s="174" t="s">
        <v>111</v>
      </c>
      <c r="C231" s="208" t="s">
        <v>3140</v>
      </c>
      <c r="D231" s="174"/>
      <c r="E231" s="226">
        <v>43828</v>
      </c>
      <c r="F231" s="174">
        <v>40</v>
      </c>
      <c r="G231" s="174" t="s">
        <v>3142</v>
      </c>
      <c r="H231" s="174" t="s">
        <v>3143</v>
      </c>
      <c r="I231" s="174" t="s">
        <v>2691</v>
      </c>
      <c r="J231" s="174" t="s">
        <v>2703</v>
      </c>
      <c r="K231" s="174"/>
      <c r="L231" s="174"/>
      <c r="M231" s="181" t="s">
        <v>3141</v>
      </c>
      <c r="N231" s="174"/>
      <c r="O231" s="174"/>
    </row>
    <row r="232" spans="1:29" ht="14">
      <c r="A232" s="174"/>
      <c r="B232" s="174" t="s">
        <v>111</v>
      </c>
      <c r="C232" s="208" t="s">
        <v>2683</v>
      </c>
      <c r="D232" s="174"/>
      <c r="E232" s="226">
        <v>43855</v>
      </c>
      <c r="F232" s="174">
        <v>39</v>
      </c>
      <c r="G232" s="174" t="s">
        <v>3110</v>
      </c>
      <c r="H232" s="174" t="s">
        <v>3144</v>
      </c>
      <c r="I232" s="174" t="s">
        <v>1980</v>
      </c>
      <c r="J232" s="174" t="s">
        <v>3110</v>
      </c>
      <c r="K232" s="174"/>
      <c r="L232" s="174"/>
      <c r="M232" s="184" t="s">
        <v>1680</v>
      </c>
      <c r="N232" s="174"/>
      <c r="O232" s="174"/>
    </row>
    <row r="233" spans="1:29" ht="14">
      <c r="A233" s="174"/>
      <c r="B233" s="174" t="s">
        <v>111</v>
      </c>
      <c r="C233" s="208" t="s">
        <v>1923</v>
      </c>
      <c r="D233" s="174"/>
      <c r="E233" s="226">
        <v>43857</v>
      </c>
      <c r="F233" s="174">
        <v>63</v>
      </c>
      <c r="G233" s="174" t="s">
        <v>3063</v>
      </c>
      <c r="H233" s="174" t="s">
        <v>3072</v>
      </c>
      <c r="I233" s="174" t="s">
        <v>1980</v>
      </c>
      <c r="J233" s="174" t="s">
        <v>2829</v>
      </c>
      <c r="K233" s="174"/>
      <c r="L233" s="174"/>
      <c r="M233" s="181" t="s">
        <v>3083</v>
      </c>
      <c r="N233" s="174"/>
      <c r="O233" s="174"/>
    </row>
    <row r="234" spans="1:29" ht="14">
      <c r="A234" s="174"/>
      <c r="B234" s="174" t="s">
        <v>111</v>
      </c>
      <c r="C234" s="208" t="s">
        <v>297</v>
      </c>
      <c r="D234" s="174"/>
      <c r="E234" s="226">
        <v>43881</v>
      </c>
      <c r="F234" s="174">
        <v>34</v>
      </c>
      <c r="G234" s="212" t="s">
        <v>3145</v>
      </c>
      <c r="H234" s="174" t="s">
        <v>3146</v>
      </c>
      <c r="I234" s="174" t="s">
        <v>3147</v>
      </c>
      <c r="J234" s="212" t="s">
        <v>3145</v>
      </c>
      <c r="K234" s="174"/>
      <c r="L234" s="174"/>
      <c r="M234" s="184" t="s">
        <v>1680</v>
      </c>
      <c r="N234" s="174"/>
      <c r="O234" s="174"/>
    </row>
    <row r="235" spans="1:29" ht="14">
      <c r="A235" s="174"/>
      <c r="B235" s="174" t="s">
        <v>468</v>
      </c>
      <c r="C235" s="208" t="s">
        <v>470</v>
      </c>
      <c r="D235" s="174"/>
      <c r="E235" s="226">
        <v>43898</v>
      </c>
      <c r="F235" s="174">
        <v>22</v>
      </c>
      <c r="G235" s="212" t="s">
        <v>3148</v>
      </c>
      <c r="H235" s="174" t="s">
        <v>3081</v>
      </c>
      <c r="I235" s="174" t="s">
        <v>636</v>
      </c>
      <c r="J235" s="212" t="s">
        <v>3080</v>
      </c>
      <c r="K235" s="174"/>
      <c r="L235" s="174"/>
      <c r="M235" s="181" t="s">
        <v>3149</v>
      </c>
      <c r="N235" s="174"/>
      <c r="O235" s="174"/>
    </row>
    <row r="236" spans="1:29" ht="14">
      <c r="A236" s="174"/>
      <c r="B236" s="174" t="s">
        <v>111</v>
      </c>
      <c r="C236" s="208" t="s">
        <v>113</v>
      </c>
      <c r="D236" s="174"/>
      <c r="E236" s="226">
        <v>43908</v>
      </c>
      <c r="F236" s="174">
        <v>27</v>
      </c>
      <c r="G236" s="212" t="s">
        <v>3150</v>
      </c>
      <c r="H236" s="174" t="s">
        <v>3152</v>
      </c>
      <c r="I236" s="174" t="s">
        <v>636</v>
      </c>
      <c r="J236" s="212" t="s">
        <v>3150</v>
      </c>
      <c r="K236" s="174"/>
      <c r="L236" s="174"/>
      <c r="M236" s="184" t="s">
        <v>1680</v>
      </c>
      <c r="N236" s="207" t="s">
        <v>3151</v>
      </c>
      <c r="O236" s="174"/>
    </row>
    <row r="237" spans="1:29" ht="14">
      <c r="A237" s="174"/>
      <c r="B237" s="174" t="s">
        <v>111</v>
      </c>
      <c r="C237" s="208" t="s">
        <v>297</v>
      </c>
      <c r="D237" s="174"/>
      <c r="E237" s="226">
        <v>43911</v>
      </c>
      <c r="F237" s="174">
        <v>42</v>
      </c>
      <c r="G237" s="212" t="s">
        <v>2866</v>
      </c>
      <c r="H237" s="174" t="s">
        <v>2736</v>
      </c>
      <c r="I237" s="174" t="s">
        <v>636</v>
      </c>
      <c r="J237" s="212" t="s">
        <v>2718</v>
      </c>
      <c r="K237" s="174"/>
      <c r="L237" s="174"/>
      <c r="M237" s="181" t="s">
        <v>3153</v>
      </c>
      <c r="N237" s="213" t="s">
        <v>3154</v>
      </c>
      <c r="O237" s="174"/>
    </row>
    <row r="238" spans="1:29" ht="14">
      <c r="A238" s="174"/>
      <c r="B238" s="174" t="s">
        <v>111</v>
      </c>
      <c r="C238" s="208" t="s">
        <v>990</v>
      </c>
      <c r="D238" s="174"/>
      <c r="E238" s="226">
        <v>43957</v>
      </c>
      <c r="F238" s="174">
        <v>57</v>
      </c>
      <c r="G238" s="212" t="s">
        <v>3156</v>
      </c>
      <c r="H238" s="174" t="s">
        <v>3157</v>
      </c>
      <c r="I238" s="174" t="s">
        <v>148</v>
      </c>
      <c r="J238" s="212" t="s">
        <v>2695</v>
      </c>
      <c r="K238" s="174"/>
      <c r="L238" s="174"/>
      <c r="M238" s="214" t="s">
        <v>3155</v>
      </c>
      <c r="N238" s="174"/>
      <c r="O238" s="174"/>
    </row>
    <row r="239" spans="1:29" ht="14">
      <c r="A239" s="174"/>
      <c r="B239" s="174" t="s">
        <v>111</v>
      </c>
      <c r="C239" s="208" t="s">
        <v>3162</v>
      </c>
      <c r="D239" s="174"/>
      <c r="E239" s="225">
        <v>43968</v>
      </c>
      <c r="F239" s="174">
        <v>74</v>
      </c>
      <c r="G239" s="212" t="s">
        <v>3163</v>
      </c>
      <c r="H239" s="174" t="s">
        <v>2905</v>
      </c>
      <c r="I239" s="174" t="s">
        <v>148</v>
      </c>
      <c r="J239" s="212" t="s">
        <v>3163</v>
      </c>
      <c r="K239" s="174"/>
      <c r="L239" s="174"/>
      <c r="M239" s="184" t="s">
        <v>1680</v>
      </c>
      <c r="N239" s="207" t="s">
        <v>3164</v>
      </c>
      <c r="O239" s="174"/>
    </row>
    <row r="240" spans="1:29" ht="14">
      <c r="A240" s="174"/>
      <c r="B240" s="174" t="s">
        <v>111</v>
      </c>
      <c r="C240" s="208" t="s">
        <v>470</v>
      </c>
      <c r="D240" s="174"/>
      <c r="E240" s="226">
        <v>43975</v>
      </c>
      <c r="F240" s="174">
        <v>34</v>
      </c>
      <c r="G240" s="212" t="s">
        <v>3160</v>
      </c>
      <c r="H240" s="174" t="s">
        <v>2851</v>
      </c>
      <c r="I240" s="174" t="s">
        <v>202</v>
      </c>
      <c r="J240" s="269" t="s">
        <v>3159</v>
      </c>
      <c r="K240" s="174"/>
      <c r="L240" s="174"/>
      <c r="M240" s="214" t="s">
        <v>3155</v>
      </c>
      <c r="N240" s="207"/>
      <c r="O240" s="174"/>
    </row>
    <row r="241" spans="1:29" ht="14">
      <c r="A241" s="174"/>
      <c r="B241" s="174" t="s">
        <v>111</v>
      </c>
      <c r="C241" s="208" t="s">
        <v>297</v>
      </c>
      <c r="D241" s="174"/>
      <c r="E241" s="226">
        <v>44024</v>
      </c>
      <c r="F241" s="174">
        <v>51</v>
      </c>
      <c r="G241" s="212" t="s">
        <v>3165</v>
      </c>
      <c r="H241" s="174" t="s">
        <v>3166</v>
      </c>
      <c r="I241" s="174" t="s">
        <v>1980</v>
      </c>
      <c r="J241" s="212" t="s">
        <v>3167</v>
      </c>
      <c r="K241" s="174"/>
      <c r="L241" s="174"/>
      <c r="M241" s="214" t="s">
        <v>3155</v>
      </c>
      <c r="N241" s="207" t="s">
        <v>3168</v>
      </c>
      <c r="O241" s="174"/>
    </row>
    <row r="242" spans="1:29" ht="14">
      <c r="A242" s="174"/>
      <c r="B242" s="174" t="s">
        <v>111</v>
      </c>
      <c r="C242" s="208" t="s">
        <v>470</v>
      </c>
      <c r="D242" s="174"/>
      <c r="E242" s="226">
        <v>44027</v>
      </c>
      <c r="F242" s="174">
        <v>46</v>
      </c>
      <c r="G242" s="212" t="s">
        <v>3170</v>
      </c>
      <c r="H242" s="174" t="s">
        <v>2911</v>
      </c>
      <c r="I242" s="174" t="s">
        <v>440</v>
      </c>
      <c r="J242" s="212" t="s">
        <v>3169</v>
      </c>
      <c r="K242" s="174"/>
      <c r="L242" s="174"/>
      <c r="M242" s="181" t="s">
        <v>3171</v>
      </c>
      <c r="N242" s="174"/>
      <c r="O242" s="174"/>
    </row>
    <row r="243" spans="1:29" ht="14">
      <c r="A243" s="174"/>
      <c r="B243" s="174" t="s">
        <v>111</v>
      </c>
      <c r="C243" s="208" t="s">
        <v>1664</v>
      </c>
      <c r="D243" s="174"/>
      <c r="E243" s="226">
        <v>44048</v>
      </c>
      <c r="F243" s="174">
        <v>72</v>
      </c>
      <c r="G243" s="212" t="s">
        <v>3172</v>
      </c>
      <c r="H243" s="174" t="s">
        <v>3173</v>
      </c>
      <c r="I243" s="174" t="s">
        <v>2754</v>
      </c>
      <c r="J243" s="212" t="s">
        <v>3174</v>
      </c>
      <c r="K243" s="174"/>
      <c r="L243" s="174"/>
      <c r="M243" s="214" t="s">
        <v>3155</v>
      </c>
      <c r="N243" s="174"/>
      <c r="O243" s="174"/>
    </row>
    <row r="244" spans="1:29" ht="14">
      <c r="A244" s="174"/>
      <c r="B244" s="174" t="s">
        <v>111</v>
      </c>
      <c r="C244" s="208" t="s">
        <v>3175</v>
      </c>
      <c r="D244" s="174"/>
      <c r="E244" s="226">
        <v>44048</v>
      </c>
      <c r="F244" s="174">
        <v>51</v>
      </c>
      <c r="G244" s="212" t="s">
        <v>2699</v>
      </c>
      <c r="H244" s="174" t="s">
        <v>3177</v>
      </c>
      <c r="I244" s="174" t="s">
        <v>1980</v>
      </c>
      <c r="J244" s="212" t="s">
        <v>2830</v>
      </c>
      <c r="K244" s="174"/>
      <c r="L244" s="174"/>
      <c r="M244" s="181" t="s">
        <v>3176</v>
      </c>
      <c r="N244" s="174"/>
      <c r="O244" s="174"/>
    </row>
    <row r="245" spans="1:29" ht="14">
      <c r="A245" s="174"/>
      <c r="B245" s="174" t="s">
        <v>111</v>
      </c>
      <c r="C245" s="208" t="s">
        <v>3158</v>
      </c>
      <c r="D245" s="174"/>
      <c r="E245" s="226">
        <v>44053</v>
      </c>
      <c r="F245" s="174">
        <v>70</v>
      </c>
      <c r="G245" s="212" t="s">
        <v>3160</v>
      </c>
      <c r="H245" s="174" t="s">
        <v>2851</v>
      </c>
      <c r="I245" s="174" t="s">
        <v>202</v>
      </c>
      <c r="J245" s="269" t="s">
        <v>3159</v>
      </c>
      <c r="K245" s="174"/>
      <c r="L245" s="174"/>
      <c r="M245" s="214" t="s">
        <v>3155</v>
      </c>
      <c r="N245" s="174"/>
      <c r="O245" s="174"/>
    </row>
    <row r="246" spans="1:29" ht="14">
      <c r="A246" s="174"/>
      <c r="B246" s="174" t="s">
        <v>111</v>
      </c>
      <c r="C246" s="208" t="s">
        <v>113</v>
      </c>
      <c r="D246" s="174"/>
      <c r="E246" s="226">
        <v>44071</v>
      </c>
      <c r="F246" s="174">
        <v>50</v>
      </c>
      <c r="G246" s="212" t="s">
        <v>3067</v>
      </c>
      <c r="H246" s="174" t="s">
        <v>2744</v>
      </c>
      <c r="I246" s="174" t="s">
        <v>636</v>
      </c>
      <c r="J246" s="212" t="s">
        <v>3178</v>
      </c>
      <c r="K246" s="174"/>
      <c r="L246" s="174"/>
      <c r="M246" s="214" t="s">
        <v>3155</v>
      </c>
      <c r="N246" s="174"/>
      <c r="O246" s="174"/>
    </row>
    <row r="247" spans="1:29" ht="14">
      <c r="A247" s="174"/>
      <c r="B247" s="174" t="s">
        <v>111</v>
      </c>
      <c r="C247" s="208" t="s">
        <v>297</v>
      </c>
      <c r="D247" s="174"/>
      <c r="E247" s="226">
        <v>44096</v>
      </c>
      <c r="F247" s="174">
        <v>61</v>
      </c>
      <c r="G247" s="212" t="s">
        <v>3161</v>
      </c>
      <c r="H247" s="174" t="s">
        <v>2896</v>
      </c>
      <c r="I247" s="174" t="s">
        <v>202</v>
      </c>
      <c r="J247" s="269" t="s">
        <v>3159</v>
      </c>
      <c r="K247" s="174"/>
      <c r="L247" s="174"/>
      <c r="M247" s="214" t="s">
        <v>3155</v>
      </c>
      <c r="N247" s="207" t="s">
        <v>3179</v>
      </c>
      <c r="O247" s="174"/>
    </row>
    <row r="248" spans="1:29" ht="14">
      <c r="A248" s="174"/>
      <c r="B248" s="174" t="s">
        <v>111</v>
      </c>
      <c r="C248" s="208" t="s">
        <v>3181</v>
      </c>
      <c r="D248" s="174"/>
      <c r="E248" s="226">
        <v>44100</v>
      </c>
      <c r="F248" s="174">
        <v>56</v>
      </c>
      <c r="G248" s="212" t="s">
        <v>3180</v>
      </c>
      <c r="H248" s="174" t="s">
        <v>2708</v>
      </c>
      <c r="I248" s="174" t="s">
        <v>440</v>
      </c>
      <c r="J248" s="212" t="s">
        <v>3182</v>
      </c>
      <c r="K248" s="174"/>
      <c r="L248" s="174"/>
      <c r="M248" s="214" t="s">
        <v>3155</v>
      </c>
      <c r="N248" s="174"/>
      <c r="O248" s="174"/>
    </row>
    <row r="249" spans="1:29" s="224" customFormat="1" ht="17" customHeight="1">
      <c r="A249" s="217"/>
      <c r="B249" s="218"/>
      <c r="C249" s="219"/>
      <c r="D249" s="220"/>
      <c r="E249" s="220"/>
      <c r="F249" s="229">
        <f>AVERAGE(F228:F248)</f>
        <v>48.80952380952381</v>
      </c>
      <c r="G249" s="219"/>
      <c r="H249" s="219"/>
      <c r="I249" s="222"/>
      <c r="J249" s="221"/>
      <c r="K249" s="219"/>
      <c r="L249" s="227" t="s">
        <v>3188</v>
      </c>
      <c r="M249" s="165">
        <f>COUNTA(M228:M248)</f>
        <v>21</v>
      </c>
      <c r="N249" s="223"/>
      <c r="O249" s="223"/>
      <c r="AC249" s="244"/>
    </row>
    <row r="250" spans="1:29" s="224" customFormat="1" ht="14">
      <c r="A250" s="217"/>
      <c r="B250" s="218"/>
      <c r="C250" s="219"/>
      <c r="D250" s="220"/>
      <c r="E250" s="220"/>
      <c r="F250" s="230">
        <f>STDEV(F228:F248)</f>
        <v>14.46934361890354</v>
      </c>
      <c r="G250" s="219"/>
      <c r="H250" s="219"/>
      <c r="I250" s="222"/>
      <c r="J250" s="221"/>
      <c r="K250" s="219"/>
      <c r="L250" s="227" t="s">
        <v>3089</v>
      </c>
      <c r="M250" s="165">
        <f>COUNTIF(M228:M248, "*Asphyxia*")+COUNTIF(M228:M248, "*Hanging*")+COUNTIF(M228:M248, "*Strangulation*")</f>
        <v>6</v>
      </c>
      <c r="N250" s="223"/>
      <c r="O250" s="223"/>
      <c r="AC250" s="244"/>
    </row>
    <row r="251" spans="1:29" s="224" customFormat="1" ht="14">
      <c r="A251" s="232"/>
      <c r="B251" s="233"/>
      <c r="C251" s="233"/>
      <c r="D251" s="234"/>
      <c r="E251" s="220"/>
      <c r="F251" s="235"/>
      <c r="G251" s="233"/>
      <c r="H251" s="233"/>
      <c r="I251" s="233"/>
      <c r="J251" s="236"/>
      <c r="K251" s="233"/>
      <c r="L251" s="237" t="s">
        <v>3194</v>
      </c>
      <c r="M251" s="165">
        <f>COUNTIF(M228:M248, "*COVID*")</f>
        <v>8</v>
      </c>
      <c r="N251" s="223"/>
      <c r="O251" s="223"/>
      <c r="AC251" s="244"/>
    </row>
    <row r="252" spans="1:29" ht="14">
      <c r="A252" s="174"/>
      <c r="B252" s="174" t="s">
        <v>111</v>
      </c>
      <c r="C252" s="174" t="s">
        <v>3186</v>
      </c>
      <c r="D252" s="174"/>
      <c r="E252" s="226">
        <v>44182</v>
      </c>
      <c r="F252" s="174">
        <v>51</v>
      </c>
      <c r="G252" s="174" t="s">
        <v>3184</v>
      </c>
      <c r="H252" s="174" t="s">
        <v>2914</v>
      </c>
      <c r="I252" s="174" t="s">
        <v>1940</v>
      </c>
      <c r="J252" s="174" t="s">
        <v>3184</v>
      </c>
      <c r="K252" s="174"/>
      <c r="L252" s="174"/>
      <c r="M252" s="181" t="s">
        <v>3185</v>
      </c>
      <c r="N252" s="174"/>
      <c r="O252" s="17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AA13-B32D-9045-A818-67A39134C630}">
  <dimension ref="A1:AJ253"/>
  <sheetViews>
    <sheetView topLeftCell="U1" zoomScale="116" workbookViewId="0">
      <selection activeCell="Z4" sqref="Z4"/>
    </sheetView>
  </sheetViews>
  <sheetFormatPr baseColWidth="10" defaultRowHeight="13"/>
  <cols>
    <col min="7" max="7" width="20.5" customWidth="1"/>
    <col min="10" max="10" width="22.1640625" customWidth="1"/>
    <col min="13" max="13" width="21.5" customWidth="1"/>
    <col min="20" max="20" width="19.33203125" customWidth="1"/>
    <col min="21" max="21" width="30" customWidth="1"/>
    <col min="22" max="22" width="22.1640625" customWidth="1"/>
    <col min="23" max="23" width="30.83203125" customWidth="1"/>
    <col min="24" max="24" width="15.33203125" customWidth="1"/>
    <col min="25" max="25" width="22.33203125" customWidth="1"/>
    <col min="26" max="26" width="19" customWidth="1"/>
    <col min="27" max="27" width="32.5" customWidth="1"/>
    <col min="28" max="28" width="21.5" customWidth="1"/>
    <col min="29" max="29" width="32" style="243" customWidth="1"/>
  </cols>
  <sheetData>
    <row r="1" spans="1:36">
      <c r="Y1" s="342" t="s">
        <v>3230</v>
      </c>
      <c r="Z1" s="342"/>
      <c r="AA1" s="342"/>
      <c r="AB1" s="342"/>
      <c r="AC1" s="342"/>
    </row>
    <row r="2" spans="1:36" s="302" customFormat="1" ht="74" customHeight="1">
      <c r="A2" s="293" t="s">
        <v>1</v>
      </c>
      <c r="B2" s="294" t="s">
        <v>46</v>
      </c>
      <c r="C2" s="295" t="s">
        <v>2674</v>
      </c>
      <c r="D2" s="295" t="s">
        <v>58</v>
      </c>
      <c r="E2" s="296" t="s">
        <v>60</v>
      </c>
      <c r="F2" s="297" t="s">
        <v>3060</v>
      </c>
      <c r="G2" s="294" t="s">
        <v>2673</v>
      </c>
      <c r="H2" s="294" t="s">
        <v>2931</v>
      </c>
      <c r="I2" s="298" t="s">
        <v>2932</v>
      </c>
      <c r="J2" s="294" t="s">
        <v>2671</v>
      </c>
      <c r="K2" s="294" t="s">
        <v>2672</v>
      </c>
      <c r="L2" s="299" t="s">
        <v>2670</v>
      </c>
      <c r="M2" s="300" t="s">
        <v>54</v>
      </c>
      <c r="N2" s="301"/>
      <c r="O2" s="301"/>
      <c r="R2" s="302" t="s">
        <v>3198</v>
      </c>
      <c r="S2" s="302" t="s">
        <v>3190</v>
      </c>
      <c r="T2" s="302" t="s">
        <v>3089</v>
      </c>
      <c r="U2" s="302" t="s">
        <v>3209</v>
      </c>
      <c r="V2" s="302" t="s">
        <v>3195</v>
      </c>
      <c r="W2" s="302" t="s">
        <v>3196</v>
      </c>
      <c r="X2" s="302" t="s">
        <v>3212</v>
      </c>
      <c r="Y2" s="302" t="s">
        <v>3222</v>
      </c>
      <c r="Z2" s="318" t="s">
        <v>3219</v>
      </c>
      <c r="AA2" s="302" t="s">
        <v>3223</v>
      </c>
      <c r="AB2" s="318" t="s">
        <v>3221</v>
      </c>
      <c r="AC2" s="302" t="s">
        <v>3224</v>
      </c>
      <c r="AJ2" s="303"/>
    </row>
    <row r="3" spans="1:36" ht="14">
      <c r="A3" s="175">
        <v>172</v>
      </c>
      <c r="B3" s="176" t="s">
        <v>111</v>
      </c>
      <c r="C3" s="177" t="s">
        <v>1923</v>
      </c>
      <c r="D3" s="178" t="s">
        <v>2662</v>
      </c>
      <c r="E3" s="178" t="s">
        <v>2663</v>
      </c>
      <c r="F3" s="216">
        <v>40</v>
      </c>
      <c r="G3" s="179" t="s">
        <v>2781</v>
      </c>
      <c r="H3" s="179" t="s">
        <v>2782</v>
      </c>
      <c r="I3" s="179" t="s">
        <v>148</v>
      </c>
      <c r="J3" s="179" t="s">
        <v>3012</v>
      </c>
      <c r="K3" s="176" t="s">
        <v>117</v>
      </c>
      <c r="L3" s="180" t="s">
        <v>1731</v>
      </c>
      <c r="M3" s="181" t="s">
        <v>2783</v>
      </c>
      <c r="N3" s="174"/>
      <c r="O3" s="174"/>
      <c r="R3">
        <v>2004</v>
      </c>
      <c r="S3">
        <f>M31</f>
        <v>28</v>
      </c>
      <c r="T3">
        <f>M32</f>
        <v>4</v>
      </c>
      <c r="V3" s="272">
        <v>231142</v>
      </c>
      <c r="W3" s="272">
        <v>21928</v>
      </c>
      <c r="X3" s="270">
        <v>40.4</v>
      </c>
      <c r="Y3" s="292">
        <f>365/X3*W3</f>
        <v>198111.88118811883</v>
      </c>
      <c r="Z3" s="290">
        <f>S3/W3*100</f>
        <v>0.12769062385990515</v>
      </c>
      <c r="AA3" s="243">
        <f>(S3*100000)/Y3</f>
        <v>14.133427956000459</v>
      </c>
      <c r="AB3" s="291">
        <f>T3/W3*100</f>
        <v>1.8241517694272163E-2</v>
      </c>
      <c r="AC3" s="291">
        <f>(T3*100000)/Y3</f>
        <v>2.0190611365714939</v>
      </c>
      <c r="AJ3" s="272"/>
    </row>
    <row r="4" spans="1:36" ht="14">
      <c r="A4" s="175">
        <v>171</v>
      </c>
      <c r="B4" s="176" t="s">
        <v>111</v>
      </c>
      <c r="C4" s="177" t="s">
        <v>1923</v>
      </c>
      <c r="D4" s="178" t="s">
        <v>2653</v>
      </c>
      <c r="E4" s="178" t="s">
        <v>2654</v>
      </c>
      <c r="F4" s="216">
        <v>52</v>
      </c>
      <c r="G4" s="179" t="s">
        <v>2892</v>
      </c>
      <c r="H4" s="182" t="s">
        <v>2859</v>
      </c>
      <c r="I4" s="182" t="s">
        <v>148</v>
      </c>
      <c r="J4" s="179" t="s">
        <v>2984</v>
      </c>
      <c r="K4" s="176" t="s">
        <v>117</v>
      </c>
      <c r="L4" s="180" t="s">
        <v>1287</v>
      </c>
      <c r="M4" s="183" t="s">
        <v>2727</v>
      </c>
      <c r="N4" s="174"/>
      <c r="O4" s="174"/>
      <c r="R4">
        <v>2005</v>
      </c>
      <c r="S4">
        <f>M54</f>
        <v>21</v>
      </c>
      <c r="T4">
        <f>M55</f>
        <v>2</v>
      </c>
      <c r="V4" s="272">
        <v>233417</v>
      </c>
      <c r="W4" s="272">
        <v>19718</v>
      </c>
      <c r="X4" s="270">
        <v>38.5</v>
      </c>
      <c r="Y4" s="292">
        <f t="shared" ref="Y4:Y19" si="0">365/X4*W4</f>
        <v>186936.88311688314</v>
      </c>
      <c r="Z4" s="290">
        <f>S4/W4*100</f>
        <v>0.10650167359772796</v>
      </c>
      <c r="AA4" s="243">
        <f t="shared" ref="AA4:AA19" si="1">(S4*100000)/Y4</f>
        <v>11.233738174006922</v>
      </c>
      <c r="AB4" s="291">
        <f t="shared" ref="AB4:AB19" si="2">T4/W4*100</f>
        <v>1.0143016533116949E-2</v>
      </c>
      <c r="AC4" s="291">
        <f t="shared" ref="AC4:AC19" si="3">(T4*100000)/Y4</f>
        <v>1.0698798260958973</v>
      </c>
      <c r="AJ4" s="272"/>
    </row>
    <row r="5" spans="1:36" ht="14">
      <c r="A5" s="175">
        <v>170</v>
      </c>
      <c r="B5" s="176" t="s">
        <v>111</v>
      </c>
      <c r="C5" s="177" t="s">
        <v>1923</v>
      </c>
      <c r="D5" s="178" t="s">
        <v>2648</v>
      </c>
      <c r="E5" s="178" t="s">
        <v>2649</v>
      </c>
      <c r="F5" s="216">
        <v>63</v>
      </c>
      <c r="G5" s="179" t="s">
        <v>2887</v>
      </c>
      <c r="H5" s="179" t="s">
        <v>2927</v>
      </c>
      <c r="I5" s="179" t="s">
        <v>1986</v>
      </c>
      <c r="J5" s="179" t="s">
        <v>2770</v>
      </c>
      <c r="K5" s="176" t="s">
        <v>117</v>
      </c>
      <c r="L5" s="180" t="s">
        <v>995</v>
      </c>
      <c r="M5" s="183" t="s">
        <v>3052</v>
      </c>
      <c r="N5" s="174"/>
      <c r="O5" s="174"/>
      <c r="R5">
        <v>2006</v>
      </c>
      <c r="S5">
        <f>M75</f>
        <v>19</v>
      </c>
      <c r="T5">
        <f>M76</f>
        <v>4</v>
      </c>
      <c r="V5" s="272">
        <v>256842</v>
      </c>
      <c r="W5" s="272">
        <v>22975</v>
      </c>
      <c r="X5" s="270">
        <v>33.700000000000003</v>
      </c>
      <c r="Y5" s="292">
        <f t="shared" si="0"/>
        <v>248839.02077151334</v>
      </c>
      <c r="Z5" s="290">
        <f t="shared" ref="Z5:Z19" si="4">S5/W5*100</f>
        <v>8.2698585418933629E-2</v>
      </c>
      <c r="AA5" s="243">
        <f t="shared" si="1"/>
        <v>7.6354584345700358</v>
      </c>
      <c r="AB5" s="291">
        <f t="shared" si="2"/>
        <v>1.7410228509249184E-2</v>
      </c>
      <c r="AC5" s="291">
        <f t="shared" si="3"/>
        <v>1.6074649335936919</v>
      </c>
      <c r="AJ5" s="272"/>
    </row>
    <row r="6" spans="1:36" ht="14">
      <c r="A6" s="175">
        <v>169</v>
      </c>
      <c r="B6" s="176" t="s">
        <v>111</v>
      </c>
      <c r="C6" s="177" t="s">
        <v>1923</v>
      </c>
      <c r="D6" s="178" t="s">
        <v>2641</v>
      </c>
      <c r="E6" s="178" t="s">
        <v>2642</v>
      </c>
      <c r="F6" s="216">
        <v>50</v>
      </c>
      <c r="G6" s="179" t="s">
        <v>2891</v>
      </c>
      <c r="H6" s="182" t="s">
        <v>2786</v>
      </c>
      <c r="I6" s="182" t="s">
        <v>2784</v>
      </c>
      <c r="J6" s="179" t="s">
        <v>3011</v>
      </c>
      <c r="K6" s="176" t="s">
        <v>117</v>
      </c>
      <c r="L6" s="180" t="s">
        <v>1731</v>
      </c>
      <c r="M6" s="184" t="s">
        <v>2097</v>
      </c>
      <c r="N6" s="174"/>
      <c r="O6" s="174"/>
      <c r="R6">
        <v>2007</v>
      </c>
      <c r="S6">
        <f>M89</f>
        <v>12</v>
      </c>
      <c r="T6">
        <f>M90</f>
        <v>3</v>
      </c>
      <c r="V6" s="272">
        <v>311169</v>
      </c>
      <c r="W6" s="272">
        <v>30295</v>
      </c>
      <c r="X6" s="270">
        <v>36.9</v>
      </c>
      <c r="Y6" s="292">
        <f t="shared" si="0"/>
        <v>299665.98915989161</v>
      </c>
      <c r="Z6" s="290">
        <f t="shared" si="4"/>
        <v>3.9610496781647138E-2</v>
      </c>
      <c r="AA6" s="243">
        <f t="shared" si="1"/>
        <v>4.0044584417610389</v>
      </c>
      <c r="AB6" s="291">
        <f t="shared" si="2"/>
        <v>9.9026241954117845E-3</v>
      </c>
      <c r="AC6" s="291">
        <f t="shared" si="3"/>
        <v>1.0011146104402597</v>
      </c>
      <c r="AJ6" s="272"/>
    </row>
    <row r="7" spans="1:36" ht="14">
      <c r="A7" s="175">
        <v>168</v>
      </c>
      <c r="B7" s="176" t="s">
        <v>111</v>
      </c>
      <c r="C7" s="177" t="s">
        <v>297</v>
      </c>
      <c r="D7" s="178" t="s">
        <v>2632</v>
      </c>
      <c r="E7" s="178" t="s">
        <v>2633</v>
      </c>
      <c r="F7" s="216">
        <v>37</v>
      </c>
      <c r="G7" s="179" t="s">
        <v>2890</v>
      </c>
      <c r="H7" s="182" t="s">
        <v>2785</v>
      </c>
      <c r="I7" s="182" t="s">
        <v>148</v>
      </c>
      <c r="J7" s="179" t="s">
        <v>3010</v>
      </c>
      <c r="K7" s="176" t="s">
        <v>117</v>
      </c>
      <c r="L7" s="180" t="s">
        <v>183</v>
      </c>
      <c r="M7" s="185" t="s">
        <v>3051</v>
      </c>
      <c r="N7" s="174"/>
      <c r="O7" s="174"/>
      <c r="R7">
        <v>2008</v>
      </c>
      <c r="S7">
        <f>M102</f>
        <v>11</v>
      </c>
      <c r="T7">
        <f>M103</f>
        <v>1</v>
      </c>
      <c r="V7" s="272">
        <v>378582</v>
      </c>
      <c r="W7" s="272">
        <v>31771</v>
      </c>
      <c r="X7" s="270">
        <v>30.5</v>
      </c>
      <c r="Y7" s="292">
        <f t="shared" si="0"/>
        <v>380210.32786885247</v>
      </c>
      <c r="Z7" s="290">
        <f t="shared" si="4"/>
        <v>3.4622769192030473E-2</v>
      </c>
      <c r="AA7" s="243">
        <f t="shared" si="1"/>
        <v>2.8931355078272034</v>
      </c>
      <c r="AB7" s="291">
        <f t="shared" si="2"/>
        <v>3.1475244720027694E-3</v>
      </c>
      <c r="AC7" s="291">
        <f t="shared" si="3"/>
        <v>0.26301231889338211</v>
      </c>
      <c r="AJ7" s="272"/>
    </row>
    <row r="8" spans="1:36" ht="14">
      <c r="A8" s="175">
        <v>167</v>
      </c>
      <c r="B8" s="176" t="s">
        <v>111</v>
      </c>
      <c r="C8" s="177" t="s">
        <v>2623</v>
      </c>
      <c r="D8" s="178" t="s">
        <v>2622</v>
      </c>
      <c r="E8" s="178" t="s">
        <v>2624</v>
      </c>
      <c r="F8" s="216">
        <v>48</v>
      </c>
      <c r="G8" s="179" t="s">
        <v>2813</v>
      </c>
      <c r="H8" s="186" t="s">
        <v>2814</v>
      </c>
      <c r="I8" s="186" t="s">
        <v>636</v>
      </c>
      <c r="J8" s="179" t="s">
        <v>3009</v>
      </c>
      <c r="K8" s="176" t="s">
        <v>117</v>
      </c>
      <c r="L8" s="180" t="s">
        <v>616</v>
      </c>
      <c r="M8" s="181" t="s">
        <v>2625</v>
      </c>
      <c r="N8" s="174"/>
      <c r="O8" s="174"/>
      <c r="R8">
        <v>2009</v>
      </c>
      <c r="S8">
        <f>M118</f>
        <v>14</v>
      </c>
      <c r="T8">
        <f>M119</f>
        <v>1</v>
      </c>
      <c r="V8" s="272">
        <v>383524</v>
      </c>
      <c r="W8" s="272">
        <v>32098</v>
      </c>
      <c r="X8" s="270">
        <v>31.2</v>
      </c>
      <c r="Y8" s="292">
        <f t="shared" si="0"/>
        <v>375505.44871794875</v>
      </c>
      <c r="Z8" s="290">
        <f t="shared" si="4"/>
        <v>4.3616424699358218E-2</v>
      </c>
      <c r="AA8" s="243">
        <f t="shared" si="1"/>
        <v>3.728308083890346</v>
      </c>
      <c r="AB8" s="291">
        <f t="shared" si="2"/>
        <v>3.1154589070970153E-3</v>
      </c>
      <c r="AC8" s="291">
        <f t="shared" si="3"/>
        <v>0.26630772027788185</v>
      </c>
      <c r="AJ8" s="272"/>
    </row>
    <row r="9" spans="1:36" ht="14">
      <c r="A9" s="187">
        <v>166</v>
      </c>
      <c r="B9" s="188" t="s">
        <v>111</v>
      </c>
      <c r="C9" s="177" t="s">
        <v>297</v>
      </c>
      <c r="D9" s="178" t="s">
        <v>2615</v>
      </c>
      <c r="E9" s="178" t="s">
        <v>2616</v>
      </c>
      <c r="F9" s="216">
        <v>25</v>
      </c>
      <c r="G9" s="179" t="s">
        <v>2614</v>
      </c>
      <c r="H9" s="182" t="s">
        <v>2858</v>
      </c>
      <c r="I9" s="182" t="s">
        <v>636</v>
      </c>
      <c r="J9" s="179" t="s">
        <v>3008</v>
      </c>
      <c r="K9" s="176" t="s">
        <v>117</v>
      </c>
      <c r="L9" s="180" t="s">
        <v>616</v>
      </c>
      <c r="M9" s="184" t="s">
        <v>2097</v>
      </c>
      <c r="N9" s="174"/>
      <c r="O9" s="174"/>
      <c r="R9">
        <v>2010</v>
      </c>
      <c r="S9">
        <f>M128</f>
        <v>8</v>
      </c>
      <c r="T9">
        <f>M129</f>
        <v>0</v>
      </c>
      <c r="V9" s="272">
        <v>363064</v>
      </c>
      <c r="W9" s="272">
        <v>30885</v>
      </c>
      <c r="X9" s="270">
        <v>31.5</v>
      </c>
      <c r="Y9" s="292">
        <f t="shared" si="0"/>
        <v>357873.80952380953</v>
      </c>
      <c r="Z9" s="290">
        <f t="shared" si="4"/>
        <v>2.5902541686903025E-2</v>
      </c>
      <c r="AA9" s="243">
        <f t="shared" si="1"/>
        <v>2.2354248305135491</v>
      </c>
      <c r="AB9" s="291">
        <f t="shared" si="2"/>
        <v>0</v>
      </c>
      <c r="AC9" s="291">
        <f t="shared" si="3"/>
        <v>0</v>
      </c>
      <c r="AJ9" s="272"/>
    </row>
    <row r="10" spans="1:36" ht="14">
      <c r="A10" s="189">
        <v>165</v>
      </c>
      <c r="B10" s="188" t="s">
        <v>111</v>
      </c>
      <c r="C10" s="177" t="s">
        <v>232</v>
      </c>
      <c r="D10" s="178" t="s">
        <v>2611</v>
      </c>
      <c r="E10" s="178" t="s">
        <v>2612</v>
      </c>
      <c r="F10" s="216">
        <v>57</v>
      </c>
      <c r="G10" s="179" t="s">
        <v>2887</v>
      </c>
      <c r="H10" s="179" t="s">
        <v>2927</v>
      </c>
      <c r="I10" s="190" t="s">
        <v>1986</v>
      </c>
      <c r="J10" s="179" t="s">
        <v>2770</v>
      </c>
      <c r="K10" s="180" t="s">
        <v>117</v>
      </c>
      <c r="L10" s="180" t="s">
        <v>995</v>
      </c>
      <c r="M10" s="181" t="s">
        <v>2559</v>
      </c>
      <c r="N10" s="174"/>
      <c r="O10" s="174"/>
      <c r="R10">
        <v>2011</v>
      </c>
      <c r="S10">
        <f>M140</f>
        <v>10</v>
      </c>
      <c r="T10">
        <f>M141</f>
        <v>1</v>
      </c>
      <c r="V10" s="272">
        <v>429247</v>
      </c>
      <c r="W10" s="272">
        <v>33330</v>
      </c>
      <c r="X10" s="270">
        <v>29.2</v>
      </c>
      <c r="Y10" s="292">
        <f t="shared" si="0"/>
        <v>416625</v>
      </c>
      <c r="Z10" s="290">
        <f t="shared" si="4"/>
        <v>3.0003000300030006E-2</v>
      </c>
      <c r="AA10" s="243">
        <f t="shared" si="1"/>
        <v>2.4002400240024002</v>
      </c>
      <c r="AB10" s="291">
        <f t="shared" si="2"/>
        <v>3.0003000300030005E-3</v>
      </c>
      <c r="AC10" s="291">
        <f t="shared" si="3"/>
        <v>0.24002400240024002</v>
      </c>
      <c r="AJ10" s="272"/>
    </row>
    <row r="11" spans="1:36" ht="14">
      <c r="A11" s="189">
        <v>164</v>
      </c>
      <c r="B11" s="188" t="s">
        <v>111</v>
      </c>
      <c r="C11" s="177" t="s">
        <v>470</v>
      </c>
      <c r="D11" s="178" t="s">
        <v>2607</v>
      </c>
      <c r="E11" s="178" t="s">
        <v>2603</v>
      </c>
      <c r="F11" s="216">
        <v>32</v>
      </c>
      <c r="G11" s="179" t="s">
        <v>2889</v>
      </c>
      <c r="H11" s="179" t="s">
        <v>2924</v>
      </c>
      <c r="I11" s="190" t="s">
        <v>148</v>
      </c>
      <c r="J11" s="179" t="s">
        <v>2975</v>
      </c>
      <c r="K11" s="180" t="s">
        <v>117</v>
      </c>
      <c r="L11" s="180" t="s">
        <v>616</v>
      </c>
      <c r="M11" s="191" t="s">
        <v>2608</v>
      </c>
      <c r="N11" s="174"/>
      <c r="O11" s="174"/>
      <c r="R11">
        <v>2012</v>
      </c>
      <c r="S11">
        <f>M150</f>
        <v>8</v>
      </c>
      <c r="T11">
        <f>M151</f>
        <v>0</v>
      </c>
      <c r="V11" s="272">
        <v>477523</v>
      </c>
      <c r="W11" s="272">
        <v>34260</v>
      </c>
      <c r="X11" s="270">
        <v>26.6</v>
      </c>
      <c r="Y11" s="292">
        <f t="shared" si="0"/>
        <v>470109.02255639096</v>
      </c>
      <c r="Z11" s="290">
        <f t="shared" si="4"/>
        <v>2.3350846468184472E-2</v>
      </c>
      <c r="AA11" s="243">
        <f t="shared" si="1"/>
        <v>1.7017329206950875</v>
      </c>
      <c r="AB11" s="291">
        <f t="shared" si="2"/>
        <v>0</v>
      </c>
      <c r="AC11" s="291">
        <f t="shared" si="3"/>
        <v>0</v>
      </c>
      <c r="AJ11" s="272"/>
    </row>
    <row r="12" spans="1:36" ht="14">
      <c r="A12" s="189">
        <v>163</v>
      </c>
      <c r="B12" s="176" t="s">
        <v>111</v>
      </c>
      <c r="C12" s="177" t="s">
        <v>1923</v>
      </c>
      <c r="D12" s="178" t="s">
        <v>2602</v>
      </c>
      <c r="E12" s="178" t="s">
        <v>2603</v>
      </c>
      <c r="F12" s="216">
        <v>65</v>
      </c>
      <c r="G12" s="179" t="s">
        <v>2882</v>
      </c>
      <c r="H12" s="179" t="s">
        <v>2927</v>
      </c>
      <c r="I12" s="190" t="s">
        <v>1986</v>
      </c>
      <c r="J12" s="179" t="s">
        <v>2770</v>
      </c>
      <c r="K12" s="180" t="s">
        <v>117</v>
      </c>
      <c r="L12" s="180" t="s">
        <v>995</v>
      </c>
      <c r="M12" s="191" t="s">
        <v>2604</v>
      </c>
      <c r="N12" s="174"/>
      <c r="O12" s="174"/>
      <c r="R12">
        <v>2013</v>
      </c>
      <c r="S12">
        <f>M161</f>
        <v>9</v>
      </c>
      <c r="T12">
        <f>M162</f>
        <v>2</v>
      </c>
      <c r="V12" s="272">
        <v>440557</v>
      </c>
      <c r="W12" s="272">
        <v>33788</v>
      </c>
      <c r="X12" s="270">
        <v>28.7</v>
      </c>
      <c r="Y12" s="292">
        <f t="shared" si="0"/>
        <v>429708.0139372822</v>
      </c>
      <c r="Z12" s="290">
        <f t="shared" si="4"/>
        <v>2.6636675742867294E-2</v>
      </c>
      <c r="AA12" s="243">
        <f t="shared" si="1"/>
        <v>2.094445462521346</v>
      </c>
      <c r="AB12" s="291">
        <f t="shared" si="2"/>
        <v>5.9192612761927313E-3</v>
      </c>
      <c r="AC12" s="291">
        <f t="shared" si="3"/>
        <v>0.46543232500474357</v>
      </c>
      <c r="AJ12" s="272"/>
    </row>
    <row r="13" spans="1:36" ht="14">
      <c r="A13" s="189">
        <v>162</v>
      </c>
      <c r="B13" s="176" t="s">
        <v>468</v>
      </c>
      <c r="C13" s="177" t="s">
        <v>990</v>
      </c>
      <c r="D13" s="178" t="s">
        <v>2598</v>
      </c>
      <c r="E13" s="178" t="s">
        <v>2599</v>
      </c>
      <c r="F13" s="216">
        <v>44</v>
      </c>
      <c r="G13" s="179" t="s">
        <v>1655</v>
      </c>
      <c r="H13" s="192" t="s">
        <v>2712</v>
      </c>
      <c r="I13" s="182" t="s">
        <v>636</v>
      </c>
      <c r="J13" s="179" t="s">
        <v>3007</v>
      </c>
      <c r="K13" s="180" t="s">
        <v>117</v>
      </c>
      <c r="L13" s="180" t="s">
        <v>616</v>
      </c>
      <c r="M13" s="181" t="s">
        <v>3050</v>
      </c>
      <c r="N13" s="174"/>
      <c r="O13" s="174"/>
      <c r="R13">
        <v>2014</v>
      </c>
      <c r="S13">
        <f>M169</f>
        <v>6</v>
      </c>
      <c r="T13">
        <f>M170</f>
        <v>1</v>
      </c>
      <c r="V13" s="272">
        <v>425728</v>
      </c>
      <c r="W13" s="272">
        <v>33227</v>
      </c>
      <c r="X13" s="270">
        <v>29.6</v>
      </c>
      <c r="Y13" s="292">
        <f t="shared" si="0"/>
        <v>409724.83108108107</v>
      </c>
      <c r="Z13" s="290">
        <f t="shared" si="4"/>
        <v>1.8057603755981581E-2</v>
      </c>
      <c r="AA13" s="243">
        <f t="shared" si="1"/>
        <v>1.4643974552796022</v>
      </c>
      <c r="AB13" s="291">
        <f t="shared" si="2"/>
        <v>3.0096006259969304E-3</v>
      </c>
      <c r="AC13" s="291">
        <f t="shared" si="3"/>
        <v>0.24406624254660036</v>
      </c>
      <c r="AJ13" s="272"/>
    </row>
    <row r="14" spans="1:36" ht="14">
      <c r="A14" s="189">
        <v>161</v>
      </c>
      <c r="B14" s="176" t="s">
        <v>111</v>
      </c>
      <c r="C14" s="177" t="s">
        <v>1923</v>
      </c>
      <c r="D14" s="178" t="s">
        <v>2589</v>
      </c>
      <c r="E14" s="178" t="s">
        <v>2590</v>
      </c>
      <c r="F14" s="216">
        <v>46</v>
      </c>
      <c r="G14" s="182" t="s">
        <v>2774</v>
      </c>
      <c r="H14" s="182" t="s">
        <v>2772</v>
      </c>
      <c r="I14" s="182" t="s">
        <v>2773</v>
      </c>
      <c r="J14" s="179" t="s">
        <v>3006</v>
      </c>
      <c r="K14" s="180" t="s">
        <v>117</v>
      </c>
      <c r="L14" s="180" t="s">
        <v>1731</v>
      </c>
      <c r="M14" s="185" t="s">
        <v>3049</v>
      </c>
      <c r="N14" s="174"/>
      <c r="O14" s="174"/>
      <c r="R14">
        <v>2015</v>
      </c>
      <c r="S14">
        <f>M179</f>
        <v>8</v>
      </c>
      <c r="T14">
        <f>M180</f>
        <v>2</v>
      </c>
      <c r="V14" s="272">
        <v>307342</v>
      </c>
      <c r="W14" s="272">
        <v>28449</v>
      </c>
      <c r="X14" s="270">
        <v>34.6</v>
      </c>
      <c r="Y14" s="292">
        <f t="shared" si="0"/>
        <v>300112.28323699418</v>
      </c>
      <c r="Z14" s="290">
        <f t="shared" si="4"/>
        <v>2.8120496326760166E-2</v>
      </c>
      <c r="AA14" s="243">
        <f t="shared" si="1"/>
        <v>2.6656689668654847</v>
      </c>
      <c r="AB14" s="291">
        <f t="shared" si="2"/>
        <v>7.0301240816900415E-3</v>
      </c>
      <c r="AC14" s="291">
        <f t="shared" si="3"/>
        <v>0.66641724171637118</v>
      </c>
      <c r="AJ14" s="272"/>
    </row>
    <row r="15" spans="1:36" ht="14">
      <c r="A15" s="189">
        <v>160</v>
      </c>
      <c r="B15" s="176" t="s">
        <v>111</v>
      </c>
      <c r="C15" s="177" t="s">
        <v>1923</v>
      </c>
      <c r="D15" s="178" t="s">
        <v>2579</v>
      </c>
      <c r="E15" s="178" t="s">
        <v>2580</v>
      </c>
      <c r="F15" s="216">
        <v>54</v>
      </c>
      <c r="G15" s="182" t="s">
        <v>2789</v>
      </c>
      <c r="H15" s="182" t="s">
        <v>2788</v>
      </c>
      <c r="I15" s="186" t="s">
        <v>1436</v>
      </c>
      <c r="J15" s="179" t="s">
        <v>3005</v>
      </c>
      <c r="K15" s="180" t="s">
        <v>117</v>
      </c>
      <c r="L15" s="180" t="s">
        <v>1731</v>
      </c>
      <c r="M15" s="181" t="s">
        <v>1671</v>
      </c>
      <c r="N15" s="174"/>
      <c r="O15" s="174"/>
      <c r="R15">
        <v>2016</v>
      </c>
      <c r="S15">
        <f>M191</f>
        <v>10</v>
      </c>
      <c r="T15">
        <f>M192</f>
        <v>0</v>
      </c>
      <c r="V15" s="272">
        <v>352882</v>
      </c>
      <c r="W15" s="272">
        <v>34376</v>
      </c>
      <c r="X15" s="270">
        <v>34.9</v>
      </c>
      <c r="Y15" s="292">
        <f t="shared" si="0"/>
        <v>359519.77077363897</v>
      </c>
      <c r="Z15" s="290">
        <f t="shared" si="4"/>
        <v>2.9090062834535722E-2</v>
      </c>
      <c r="AA15" s="243">
        <f t="shared" si="1"/>
        <v>2.7814881997953336</v>
      </c>
      <c r="AB15" s="291">
        <f t="shared" si="2"/>
        <v>0</v>
      </c>
      <c r="AC15" s="291">
        <f t="shared" si="3"/>
        <v>0</v>
      </c>
      <c r="AJ15" s="272"/>
    </row>
    <row r="16" spans="1:36" ht="14">
      <c r="A16" s="189">
        <v>159</v>
      </c>
      <c r="B16" s="176" t="s">
        <v>111</v>
      </c>
      <c r="C16" s="177" t="s">
        <v>113</v>
      </c>
      <c r="D16" s="178" t="s">
        <v>2573</v>
      </c>
      <c r="E16" s="178" t="s">
        <v>2574</v>
      </c>
      <c r="F16" s="216">
        <v>29</v>
      </c>
      <c r="G16" s="179" t="s">
        <v>538</v>
      </c>
      <c r="H16" s="182" t="s">
        <v>2681</v>
      </c>
      <c r="I16" s="186" t="s">
        <v>636</v>
      </c>
      <c r="J16" s="179" t="s">
        <v>3004</v>
      </c>
      <c r="K16" s="180" t="s">
        <v>117</v>
      </c>
      <c r="L16" s="180" t="s">
        <v>616</v>
      </c>
      <c r="M16" s="191" t="s">
        <v>2559</v>
      </c>
      <c r="N16" s="174"/>
      <c r="O16" s="174"/>
      <c r="R16">
        <v>2017</v>
      </c>
      <c r="S16">
        <f>M205</f>
        <v>12</v>
      </c>
      <c r="T16">
        <f>M206</f>
        <v>2</v>
      </c>
      <c r="V16" s="272">
        <v>323591</v>
      </c>
      <c r="W16" s="272">
        <v>38106</v>
      </c>
      <c r="X16" s="270">
        <v>43.7</v>
      </c>
      <c r="Y16" s="292">
        <f t="shared" si="0"/>
        <v>318276.65903890162</v>
      </c>
      <c r="Z16" s="290">
        <f t="shared" si="4"/>
        <v>3.1491103763186902E-2</v>
      </c>
      <c r="AA16" s="243">
        <f t="shared" si="1"/>
        <v>3.7703047519212807</v>
      </c>
      <c r="AB16" s="291">
        <f t="shared" si="2"/>
        <v>5.2485172938644834E-3</v>
      </c>
      <c r="AC16" s="291">
        <f t="shared" si="3"/>
        <v>0.62838412532021348</v>
      </c>
      <c r="AJ16" s="272"/>
    </row>
    <row r="17" spans="1:36" ht="14">
      <c r="A17" s="189">
        <v>158</v>
      </c>
      <c r="B17" s="176" t="s">
        <v>111</v>
      </c>
      <c r="C17" s="177" t="s">
        <v>2566</v>
      </c>
      <c r="D17" s="178" t="s">
        <v>2565</v>
      </c>
      <c r="E17" s="178" t="s">
        <v>2567</v>
      </c>
      <c r="F17" s="216">
        <v>39</v>
      </c>
      <c r="G17" s="182" t="s">
        <v>2827</v>
      </c>
      <c r="H17" s="182" t="s">
        <v>2804</v>
      </c>
      <c r="I17" s="182" t="s">
        <v>819</v>
      </c>
      <c r="J17" s="179" t="s">
        <v>2981</v>
      </c>
      <c r="K17" s="180" t="s">
        <v>117</v>
      </c>
      <c r="L17" s="180" t="s">
        <v>616</v>
      </c>
      <c r="M17" s="181" t="s">
        <v>476</v>
      </c>
      <c r="N17" s="174"/>
      <c r="O17" s="174"/>
      <c r="R17">
        <v>2018</v>
      </c>
      <c r="S17">
        <f>M217</f>
        <v>10</v>
      </c>
      <c r="T17">
        <f>M218</f>
        <v>2</v>
      </c>
      <c r="V17" s="272">
        <v>396448</v>
      </c>
      <c r="W17" s="272">
        <v>42188</v>
      </c>
      <c r="X17" s="270">
        <v>39.4</v>
      </c>
      <c r="Y17" s="292">
        <f t="shared" si="0"/>
        <v>390827.91878172586</v>
      </c>
      <c r="Z17" s="290">
        <f t="shared" si="4"/>
        <v>2.3703422774248601E-2</v>
      </c>
      <c r="AA17" s="243">
        <f t="shared" si="1"/>
        <v>2.5586708419325888</v>
      </c>
      <c r="AB17" s="291">
        <f t="shared" si="2"/>
        <v>4.7406845548497202E-3</v>
      </c>
      <c r="AC17" s="291">
        <f t="shared" si="3"/>
        <v>0.51173416838651775</v>
      </c>
      <c r="AJ17" s="287"/>
    </row>
    <row r="18" spans="1:36" ht="14">
      <c r="A18" s="189">
        <v>157</v>
      </c>
      <c r="B18" s="188" t="s">
        <v>111</v>
      </c>
      <c r="C18" s="177" t="s">
        <v>2557</v>
      </c>
      <c r="D18" s="178" t="s">
        <v>2556</v>
      </c>
      <c r="E18" s="178" t="s">
        <v>2558</v>
      </c>
      <c r="F18" s="216">
        <v>37</v>
      </c>
      <c r="G18" s="179" t="s">
        <v>2553</v>
      </c>
      <c r="H18" s="182" t="s">
        <v>2857</v>
      </c>
      <c r="I18" s="186" t="s">
        <v>2895</v>
      </c>
      <c r="J18" s="179" t="s">
        <v>3003</v>
      </c>
      <c r="K18" s="180" t="s">
        <v>117</v>
      </c>
      <c r="L18" s="180" t="s">
        <v>1756</v>
      </c>
      <c r="M18" s="191" t="s">
        <v>2559</v>
      </c>
      <c r="N18" s="174"/>
      <c r="O18" s="174"/>
      <c r="R18">
        <v>2019</v>
      </c>
      <c r="S18">
        <f>M227</f>
        <v>8</v>
      </c>
      <c r="T18">
        <f>M228</f>
        <v>2</v>
      </c>
      <c r="V18" s="272">
        <v>510854</v>
      </c>
      <c r="W18" s="272">
        <v>50165</v>
      </c>
      <c r="X18" s="270">
        <v>34.299999999999997</v>
      </c>
      <c r="Y18" s="292">
        <f t="shared" si="0"/>
        <v>533825.80174927111</v>
      </c>
      <c r="Z18" s="290">
        <f t="shared" si="4"/>
        <v>1.5947373666899235E-2</v>
      </c>
      <c r="AA18" s="243">
        <f t="shared" si="1"/>
        <v>1.4986162103414895</v>
      </c>
      <c r="AB18" s="291">
        <f t="shared" si="2"/>
        <v>3.9868434167248086E-3</v>
      </c>
      <c r="AC18" s="291">
        <f t="shared" si="3"/>
        <v>0.37465405258537238</v>
      </c>
      <c r="AJ18" s="289"/>
    </row>
    <row r="19" spans="1:36" ht="14">
      <c r="A19" s="189">
        <v>156</v>
      </c>
      <c r="B19" s="188" t="s">
        <v>111</v>
      </c>
      <c r="C19" s="177" t="s">
        <v>427</v>
      </c>
      <c r="D19" s="178" t="s">
        <v>2551</v>
      </c>
      <c r="E19" s="178" t="s">
        <v>2547</v>
      </c>
      <c r="F19" s="216">
        <v>34</v>
      </c>
      <c r="G19" s="182" t="s">
        <v>2775</v>
      </c>
      <c r="H19" s="182" t="s">
        <v>2824</v>
      </c>
      <c r="I19" s="186" t="s">
        <v>440</v>
      </c>
      <c r="J19" s="179" t="s">
        <v>2967</v>
      </c>
      <c r="K19" s="180" t="s">
        <v>117</v>
      </c>
      <c r="L19" s="180" t="s">
        <v>1731</v>
      </c>
      <c r="M19" s="181" t="s">
        <v>2552</v>
      </c>
      <c r="N19" s="174"/>
      <c r="O19" s="174"/>
      <c r="R19">
        <v>2020</v>
      </c>
      <c r="S19">
        <f>M250</f>
        <v>21</v>
      </c>
      <c r="T19">
        <f>M251</f>
        <v>6</v>
      </c>
      <c r="U19">
        <f>M252</f>
        <v>8</v>
      </c>
      <c r="V19" s="285">
        <v>177391</v>
      </c>
      <c r="W19" s="285">
        <v>34427</v>
      </c>
      <c r="X19" s="174">
        <v>62.7</v>
      </c>
      <c r="Y19" s="292">
        <f t="shared" si="0"/>
        <v>200412.36044657096</v>
      </c>
      <c r="Z19" s="290">
        <f t="shared" si="4"/>
        <v>6.0998634792459407E-2</v>
      </c>
      <c r="AA19" s="243">
        <f t="shared" si="1"/>
        <v>10.47839562051289</v>
      </c>
      <c r="AB19" s="291">
        <f t="shared" si="2"/>
        <v>1.7428181369274116E-2</v>
      </c>
      <c r="AC19" s="291">
        <f t="shared" si="3"/>
        <v>2.99382732014654</v>
      </c>
    </row>
    <row r="20" spans="1:36" ht="14">
      <c r="A20" s="189">
        <v>155</v>
      </c>
      <c r="B20" s="188" t="s">
        <v>111</v>
      </c>
      <c r="C20" s="177" t="s">
        <v>1923</v>
      </c>
      <c r="D20" s="178" t="s">
        <v>2546</v>
      </c>
      <c r="E20" s="178" t="s">
        <v>2547</v>
      </c>
      <c r="F20" s="216">
        <v>46</v>
      </c>
      <c r="G20" s="179" t="s">
        <v>2835</v>
      </c>
      <c r="H20" s="179" t="s">
        <v>2042</v>
      </c>
      <c r="I20" s="190" t="s">
        <v>2894</v>
      </c>
      <c r="J20" s="179" t="s">
        <v>2974</v>
      </c>
      <c r="K20" s="180" t="s">
        <v>117</v>
      </c>
      <c r="L20" s="180" t="s">
        <v>1731</v>
      </c>
      <c r="M20" s="183" t="s">
        <v>3048</v>
      </c>
      <c r="N20" s="174"/>
      <c r="O20" s="174"/>
      <c r="R20" t="s">
        <v>3189</v>
      </c>
      <c r="S20">
        <f>SUM(S3:S19)</f>
        <v>215</v>
      </c>
      <c r="T20">
        <f>SUM(T3:T19)</f>
        <v>33</v>
      </c>
      <c r="Y20" s="292"/>
      <c r="AC20"/>
    </row>
    <row r="21" spans="1:36" ht="14">
      <c r="A21" s="189">
        <v>154</v>
      </c>
      <c r="B21" s="188" t="s">
        <v>111</v>
      </c>
      <c r="C21" s="177" t="s">
        <v>297</v>
      </c>
      <c r="D21" s="178" t="s">
        <v>2540</v>
      </c>
      <c r="E21" s="178" t="s">
        <v>2541</v>
      </c>
      <c r="F21" s="216">
        <v>70</v>
      </c>
      <c r="G21" s="179" t="s">
        <v>2888</v>
      </c>
      <c r="H21" s="179" t="s">
        <v>2930</v>
      </c>
      <c r="I21" s="190" t="s">
        <v>148</v>
      </c>
      <c r="J21" s="179" t="s">
        <v>3002</v>
      </c>
      <c r="K21" s="180" t="s">
        <v>117</v>
      </c>
      <c r="L21" s="180" t="s">
        <v>1287</v>
      </c>
      <c r="M21" s="183" t="s">
        <v>3047</v>
      </c>
      <c r="N21" s="174"/>
      <c r="O21" s="174"/>
      <c r="R21" t="s">
        <v>3201</v>
      </c>
      <c r="Y21" s="165"/>
      <c r="AC21"/>
      <c r="AD21" s="284"/>
    </row>
    <row r="22" spans="1:36" ht="14">
      <c r="A22" s="189">
        <v>153</v>
      </c>
      <c r="B22" s="188" t="s">
        <v>111</v>
      </c>
      <c r="C22" s="177" t="s">
        <v>1923</v>
      </c>
      <c r="D22" s="178" t="s">
        <v>2535</v>
      </c>
      <c r="E22" s="178" t="s">
        <v>2536</v>
      </c>
      <c r="F22" s="216">
        <v>71</v>
      </c>
      <c r="G22" s="179" t="s">
        <v>2836</v>
      </c>
      <c r="H22" s="179" t="s">
        <v>2901</v>
      </c>
      <c r="I22" s="179" t="s">
        <v>1940</v>
      </c>
      <c r="J22" s="179" t="s">
        <v>3001</v>
      </c>
      <c r="K22" s="180" t="s">
        <v>117</v>
      </c>
      <c r="L22" s="180" t="s">
        <v>616</v>
      </c>
      <c r="M22" s="181" t="s">
        <v>542</v>
      </c>
      <c r="N22" s="174"/>
      <c r="O22" s="174"/>
      <c r="AC22"/>
      <c r="AD22" s="243"/>
      <c r="AF22" s="243"/>
    </row>
    <row r="23" spans="1:36" ht="14">
      <c r="A23" s="189">
        <v>152</v>
      </c>
      <c r="B23" s="188" t="s">
        <v>111</v>
      </c>
      <c r="C23" s="177" t="s">
        <v>2689</v>
      </c>
      <c r="D23" s="178" t="s">
        <v>2532</v>
      </c>
      <c r="E23" s="178" t="s">
        <v>2533</v>
      </c>
      <c r="F23" s="216">
        <v>47</v>
      </c>
      <c r="G23" s="179" t="s">
        <v>2531</v>
      </c>
      <c r="H23" s="182" t="s">
        <v>2856</v>
      </c>
      <c r="I23" s="182" t="s">
        <v>2754</v>
      </c>
      <c r="J23" s="179" t="s">
        <v>2991</v>
      </c>
      <c r="K23" s="180" t="s">
        <v>117</v>
      </c>
      <c r="L23" s="180" t="s">
        <v>183</v>
      </c>
      <c r="M23" s="191" t="s">
        <v>1623</v>
      </c>
      <c r="N23" s="174"/>
      <c r="O23" s="174"/>
      <c r="AC23"/>
      <c r="AF23" s="243"/>
    </row>
    <row r="24" spans="1:36" ht="14">
      <c r="A24" s="189">
        <v>151</v>
      </c>
      <c r="B24" s="188" t="s">
        <v>111</v>
      </c>
      <c r="C24" s="177" t="s">
        <v>470</v>
      </c>
      <c r="D24" s="178" t="s">
        <v>2528</v>
      </c>
      <c r="E24" s="178" t="s">
        <v>2529</v>
      </c>
      <c r="F24" s="216">
        <v>73</v>
      </c>
      <c r="G24" s="179" t="s">
        <v>2887</v>
      </c>
      <c r="H24" s="179" t="s">
        <v>2927</v>
      </c>
      <c r="I24" s="179" t="s">
        <v>1986</v>
      </c>
      <c r="J24" s="179" t="s">
        <v>2770</v>
      </c>
      <c r="K24" s="180" t="s">
        <v>117</v>
      </c>
      <c r="L24" s="180" t="s">
        <v>995</v>
      </c>
      <c r="M24" s="181" t="s">
        <v>2285</v>
      </c>
      <c r="N24" s="174"/>
      <c r="O24" s="174"/>
      <c r="AG24" s="243"/>
    </row>
    <row r="25" spans="1:36" ht="14">
      <c r="A25" s="189">
        <v>150</v>
      </c>
      <c r="B25" s="188" t="s">
        <v>111</v>
      </c>
      <c r="C25" s="177" t="s">
        <v>1923</v>
      </c>
      <c r="D25" s="178" t="s">
        <v>2522</v>
      </c>
      <c r="E25" s="178" t="s">
        <v>2523</v>
      </c>
      <c r="F25" s="216">
        <v>55</v>
      </c>
      <c r="G25" s="182" t="s">
        <v>2519</v>
      </c>
      <c r="H25" s="182" t="s">
        <v>2822</v>
      </c>
      <c r="I25" s="182" t="s">
        <v>2823</v>
      </c>
      <c r="J25" s="179" t="s">
        <v>3000</v>
      </c>
      <c r="K25" s="180" t="s">
        <v>117</v>
      </c>
      <c r="L25" s="180" t="s">
        <v>183</v>
      </c>
      <c r="M25" s="183" t="s">
        <v>3046</v>
      </c>
      <c r="N25" s="174"/>
      <c r="O25" s="174"/>
      <c r="AC25"/>
    </row>
    <row r="26" spans="1:36" ht="14">
      <c r="A26" s="189">
        <v>149</v>
      </c>
      <c r="B26" s="188" t="s">
        <v>111</v>
      </c>
      <c r="C26" s="177" t="s">
        <v>297</v>
      </c>
      <c r="D26" s="178" t="s">
        <v>2516</v>
      </c>
      <c r="E26" s="178" t="s">
        <v>2517</v>
      </c>
      <c r="F26" s="216">
        <v>27</v>
      </c>
      <c r="G26" s="179" t="s">
        <v>2844</v>
      </c>
      <c r="H26" s="179" t="s">
        <v>2856</v>
      </c>
      <c r="I26" s="179" t="s">
        <v>2754</v>
      </c>
      <c r="J26" s="179" t="s">
        <v>2991</v>
      </c>
      <c r="K26" s="180" t="s">
        <v>117</v>
      </c>
      <c r="L26" s="180" t="s">
        <v>183</v>
      </c>
      <c r="M26" s="184" t="s">
        <v>2097</v>
      </c>
      <c r="N26" s="174"/>
      <c r="O26" s="174"/>
      <c r="AC26"/>
      <c r="AD26" s="243"/>
    </row>
    <row r="27" spans="1:36" ht="14">
      <c r="A27" s="189">
        <v>148</v>
      </c>
      <c r="B27" s="188" t="s">
        <v>111</v>
      </c>
      <c r="C27" s="177" t="s">
        <v>1923</v>
      </c>
      <c r="D27" s="178" t="s">
        <v>2511</v>
      </c>
      <c r="E27" s="178" t="s">
        <v>2512</v>
      </c>
      <c r="F27" s="216">
        <v>22</v>
      </c>
      <c r="G27" s="182" t="s">
        <v>2830</v>
      </c>
      <c r="H27" s="179" t="s">
        <v>2697</v>
      </c>
      <c r="I27" s="190" t="s">
        <v>1980</v>
      </c>
      <c r="J27" s="179" t="s">
        <v>2765</v>
      </c>
      <c r="K27" s="180" t="s">
        <v>236</v>
      </c>
      <c r="L27" s="180" t="s">
        <v>1287</v>
      </c>
      <c r="M27" s="183" t="s">
        <v>2727</v>
      </c>
      <c r="N27" s="174"/>
      <c r="O27" s="174"/>
      <c r="AC27"/>
      <c r="AD27" s="243"/>
    </row>
    <row r="28" spans="1:36" ht="14">
      <c r="A28" s="189">
        <v>147</v>
      </c>
      <c r="B28" s="188" t="s">
        <v>111</v>
      </c>
      <c r="C28" s="177" t="s">
        <v>178</v>
      </c>
      <c r="D28" s="178" t="s">
        <v>2468</v>
      </c>
      <c r="E28" s="178" t="s">
        <v>2507</v>
      </c>
      <c r="F28" s="216">
        <v>48</v>
      </c>
      <c r="G28" s="179" t="s">
        <v>2887</v>
      </c>
      <c r="H28" s="179" t="s">
        <v>2927</v>
      </c>
      <c r="I28" s="190" t="s">
        <v>1986</v>
      </c>
      <c r="J28" s="179" t="s">
        <v>2770</v>
      </c>
      <c r="K28" s="180" t="s">
        <v>117</v>
      </c>
      <c r="L28" s="180" t="s">
        <v>995</v>
      </c>
      <c r="M28" s="181" t="s">
        <v>2508</v>
      </c>
      <c r="N28" s="174"/>
      <c r="O28" s="174"/>
    </row>
    <row r="29" spans="1:36" ht="14">
      <c r="A29" s="189">
        <v>146</v>
      </c>
      <c r="B29" s="193" t="s">
        <v>111</v>
      </c>
      <c r="C29" s="182" t="s">
        <v>1923</v>
      </c>
      <c r="D29" s="194" t="s">
        <v>2504</v>
      </c>
      <c r="E29" s="194" t="s">
        <v>2505</v>
      </c>
      <c r="F29" s="216">
        <v>67</v>
      </c>
      <c r="G29" s="179" t="s">
        <v>2835</v>
      </c>
      <c r="H29" s="190" t="s">
        <v>2042</v>
      </c>
      <c r="I29" s="195" t="s">
        <v>2894</v>
      </c>
      <c r="J29" s="179" t="s">
        <v>2974</v>
      </c>
      <c r="K29" s="182" t="s">
        <v>117</v>
      </c>
      <c r="L29" s="182" t="s">
        <v>1731</v>
      </c>
      <c r="M29" s="181" t="s">
        <v>2285</v>
      </c>
      <c r="N29" s="174"/>
      <c r="O29" s="174"/>
    </row>
    <row r="30" spans="1:36" ht="14">
      <c r="A30" s="189">
        <v>145</v>
      </c>
      <c r="B30" s="193" t="s">
        <v>111</v>
      </c>
      <c r="C30" s="182" t="s">
        <v>2217</v>
      </c>
      <c r="D30" s="194" t="s">
        <v>2499</v>
      </c>
      <c r="E30" s="194" t="s">
        <v>2500</v>
      </c>
      <c r="F30" s="216">
        <v>24</v>
      </c>
      <c r="G30" s="182" t="s">
        <v>2825</v>
      </c>
      <c r="H30" s="182" t="s">
        <v>2826</v>
      </c>
      <c r="I30" s="182" t="s">
        <v>1734</v>
      </c>
      <c r="J30" s="179" t="s">
        <v>2934</v>
      </c>
      <c r="K30" s="182" t="s">
        <v>117</v>
      </c>
      <c r="L30" s="182" t="s">
        <v>1731</v>
      </c>
      <c r="M30" s="196" t="s">
        <v>2097</v>
      </c>
      <c r="N30" s="174"/>
      <c r="O30" s="174"/>
    </row>
    <row r="31" spans="1:36" s="224" customFormat="1" ht="17" customHeight="1">
      <c r="A31" s="217"/>
      <c r="B31" s="218"/>
      <c r="C31" s="219"/>
      <c r="D31" s="220"/>
      <c r="E31" s="220"/>
      <c r="F31" s="229">
        <f>AVERAGE(F3:F30)</f>
        <v>46.5</v>
      </c>
      <c r="G31" s="219"/>
      <c r="H31" s="219"/>
      <c r="I31" s="222"/>
      <c r="J31" s="221"/>
      <c r="K31" s="219"/>
      <c r="L31" s="227" t="s">
        <v>3188</v>
      </c>
      <c r="M31" s="165">
        <f>COUNTA(M3:M30)</f>
        <v>28</v>
      </c>
      <c r="AC31" s="244"/>
    </row>
    <row r="32" spans="1:36" s="224" customFormat="1" ht="14">
      <c r="A32" s="217"/>
      <c r="B32" s="218"/>
      <c r="C32" s="219"/>
      <c r="D32" s="220"/>
      <c r="E32" s="220"/>
      <c r="F32" s="229">
        <f>STDEV(F3:F30)</f>
        <v>15.009873293812186</v>
      </c>
      <c r="G32" s="219"/>
      <c r="H32" s="219"/>
      <c r="I32" s="222"/>
      <c r="J32" s="221"/>
      <c r="K32" s="219"/>
      <c r="L32" s="227" t="s">
        <v>3089</v>
      </c>
      <c r="M32" s="165">
        <f>COUNTIF(M3:M30, "*Asphyxia*")+COUNTIF(M3:M30, "*Hanging*")</f>
        <v>4</v>
      </c>
      <c r="N32" s="223"/>
      <c r="O32" s="223"/>
      <c r="Q32" s="308"/>
      <c r="R32" s="255" t="s">
        <v>3198</v>
      </c>
      <c r="S32" s="267" t="str">
        <f t="shared" ref="S32:S49" si="5">V2</f>
        <v>Total Detained</v>
      </c>
      <c r="T32" s="255" t="s">
        <v>3216</v>
      </c>
      <c r="U32" s="255" t="s">
        <v>3220</v>
      </c>
      <c r="V32" s="255" t="s">
        <v>3217</v>
      </c>
      <c r="W32" s="255" t="s">
        <v>3218</v>
      </c>
      <c r="X32" s="308"/>
      <c r="AB32" s="244"/>
    </row>
    <row r="33" spans="1:29" ht="14">
      <c r="A33" s="189">
        <v>144</v>
      </c>
      <c r="B33" s="193" t="s">
        <v>111</v>
      </c>
      <c r="C33" s="182" t="s">
        <v>113</v>
      </c>
      <c r="D33" s="194" t="s">
        <v>2493</v>
      </c>
      <c r="E33" s="194" t="s">
        <v>2494</v>
      </c>
      <c r="F33" s="216">
        <v>25</v>
      </c>
      <c r="G33" s="182" t="s">
        <v>2811</v>
      </c>
      <c r="H33" s="182" t="s">
        <v>2702</v>
      </c>
      <c r="I33" s="186" t="s">
        <v>636</v>
      </c>
      <c r="J33" s="179" t="s">
        <v>2962</v>
      </c>
      <c r="K33" s="182" t="s">
        <v>236</v>
      </c>
      <c r="L33" s="182" t="s">
        <v>1287</v>
      </c>
      <c r="M33" s="191" t="s">
        <v>2495</v>
      </c>
      <c r="N33" s="174"/>
      <c r="O33" s="174"/>
      <c r="Q33" s="261"/>
      <c r="R33" s="265">
        <v>2004</v>
      </c>
      <c r="S33" s="267">
        <f t="shared" si="5"/>
        <v>231142</v>
      </c>
      <c r="T33" s="316">
        <f>Z3</f>
        <v>0.12769062385990515</v>
      </c>
      <c r="U33" s="316">
        <f t="shared" ref="U33:W48" si="6">AA3</f>
        <v>14.133427956000459</v>
      </c>
      <c r="V33" s="316">
        <f t="shared" si="6"/>
        <v>1.8241517694272163E-2</v>
      </c>
      <c r="W33" s="316">
        <f t="shared" si="6"/>
        <v>2.0190611365714939</v>
      </c>
      <c r="X33" s="261"/>
      <c r="AB33" s="243"/>
      <c r="AC33"/>
    </row>
    <row r="34" spans="1:29" ht="14">
      <c r="A34" s="189">
        <v>143</v>
      </c>
      <c r="B34" s="193" t="s">
        <v>111</v>
      </c>
      <c r="C34" s="182" t="s">
        <v>297</v>
      </c>
      <c r="D34" s="194" t="s">
        <v>2487</v>
      </c>
      <c r="E34" s="194" t="s">
        <v>2488</v>
      </c>
      <c r="F34" s="216">
        <v>56</v>
      </c>
      <c r="G34" s="182" t="s">
        <v>2805</v>
      </c>
      <c r="H34" s="182" t="s">
        <v>2806</v>
      </c>
      <c r="I34" s="182" t="s">
        <v>495</v>
      </c>
      <c r="J34" s="179" t="s">
        <v>2941</v>
      </c>
      <c r="K34" s="182" t="s">
        <v>236</v>
      </c>
      <c r="L34" s="182" t="s">
        <v>118</v>
      </c>
      <c r="M34" s="191" t="s">
        <v>2489</v>
      </c>
      <c r="N34" s="174"/>
      <c r="O34" s="174"/>
      <c r="Q34" s="261"/>
      <c r="R34" s="265">
        <v>2005</v>
      </c>
      <c r="S34" s="267">
        <f t="shared" si="5"/>
        <v>233417</v>
      </c>
      <c r="T34" s="316">
        <f t="shared" ref="T34:T49" si="7">Z4</f>
        <v>0.10650167359772796</v>
      </c>
      <c r="U34" s="316">
        <f t="shared" si="6"/>
        <v>11.233738174006922</v>
      </c>
      <c r="V34" s="316">
        <f t="shared" si="6"/>
        <v>1.0143016533116949E-2</v>
      </c>
      <c r="W34" s="316">
        <f t="shared" si="6"/>
        <v>1.0698798260958973</v>
      </c>
      <c r="X34" s="261"/>
      <c r="AB34" s="243"/>
      <c r="AC34"/>
    </row>
    <row r="35" spans="1:29" ht="14">
      <c r="A35" s="189">
        <v>142</v>
      </c>
      <c r="B35" s="193" t="s">
        <v>111</v>
      </c>
      <c r="C35" s="182" t="s">
        <v>2481</v>
      </c>
      <c r="D35" s="194" t="s">
        <v>2480</v>
      </c>
      <c r="E35" s="194" t="s">
        <v>2482</v>
      </c>
      <c r="F35" s="216">
        <v>56</v>
      </c>
      <c r="G35" s="179" t="s">
        <v>2848</v>
      </c>
      <c r="H35" s="182" t="s">
        <v>2855</v>
      </c>
      <c r="I35" s="182" t="s">
        <v>2485</v>
      </c>
      <c r="J35" s="179" t="s">
        <v>2999</v>
      </c>
      <c r="K35" s="182" t="s">
        <v>117</v>
      </c>
      <c r="L35" s="182" t="s">
        <v>616</v>
      </c>
      <c r="M35" s="181" t="s">
        <v>2483</v>
      </c>
      <c r="N35" s="174"/>
      <c r="O35" s="174"/>
      <c r="Q35" s="261"/>
      <c r="R35" s="265">
        <v>2006</v>
      </c>
      <c r="S35" s="267">
        <f t="shared" si="5"/>
        <v>256842</v>
      </c>
      <c r="T35" s="316">
        <f t="shared" si="7"/>
        <v>8.2698585418933629E-2</v>
      </c>
      <c r="U35" s="316">
        <f t="shared" si="6"/>
        <v>7.6354584345700358</v>
      </c>
      <c r="V35" s="316">
        <f t="shared" si="6"/>
        <v>1.7410228509249184E-2</v>
      </c>
      <c r="W35" s="316">
        <f t="shared" si="6"/>
        <v>1.6074649335936919</v>
      </c>
      <c r="X35" s="261"/>
      <c r="AB35" s="243"/>
      <c r="AC35"/>
    </row>
    <row r="36" spans="1:29" ht="14">
      <c r="A36" s="189">
        <v>141</v>
      </c>
      <c r="B36" s="193" t="s">
        <v>111</v>
      </c>
      <c r="C36" s="182" t="s">
        <v>2112</v>
      </c>
      <c r="D36" s="194" t="s">
        <v>2474</v>
      </c>
      <c r="E36" s="194" t="s">
        <v>2475</v>
      </c>
      <c r="F36" s="216">
        <v>81</v>
      </c>
      <c r="G36" s="182" t="s">
        <v>2810</v>
      </c>
      <c r="H36" s="182" t="s">
        <v>2697</v>
      </c>
      <c r="I36" s="186" t="s">
        <v>1980</v>
      </c>
      <c r="J36" s="179" t="s">
        <v>2765</v>
      </c>
      <c r="K36" s="182" t="s">
        <v>236</v>
      </c>
      <c r="L36" s="182" t="s">
        <v>1287</v>
      </c>
      <c r="M36" s="183" t="s">
        <v>3045</v>
      </c>
      <c r="N36" s="174"/>
      <c r="O36" s="174"/>
      <c r="Q36" s="261"/>
      <c r="R36" s="265">
        <v>2007</v>
      </c>
      <c r="S36" s="267">
        <f t="shared" si="5"/>
        <v>311169</v>
      </c>
      <c r="T36" s="316">
        <f t="shared" si="7"/>
        <v>3.9610496781647138E-2</v>
      </c>
      <c r="U36" s="316">
        <f t="shared" si="6"/>
        <v>4.0044584417610389</v>
      </c>
      <c r="V36" s="316">
        <f t="shared" si="6"/>
        <v>9.9026241954117845E-3</v>
      </c>
      <c r="W36" s="316">
        <f t="shared" si="6"/>
        <v>1.0011146104402597</v>
      </c>
      <c r="X36" s="261"/>
      <c r="AB36" s="243"/>
      <c r="AC36"/>
    </row>
    <row r="37" spans="1:29" ht="14">
      <c r="A37" s="189">
        <v>140</v>
      </c>
      <c r="B37" s="193" t="s">
        <v>111</v>
      </c>
      <c r="C37" s="182" t="s">
        <v>2112</v>
      </c>
      <c r="D37" s="194" t="s">
        <v>2468</v>
      </c>
      <c r="E37" s="194" t="s">
        <v>2469</v>
      </c>
      <c r="F37" s="216">
        <v>48</v>
      </c>
      <c r="G37" s="179" t="s">
        <v>2844</v>
      </c>
      <c r="H37" s="179" t="s">
        <v>2856</v>
      </c>
      <c r="I37" s="179" t="s">
        <v>2754</v>
      </c>
      <c r="J37" s="179" t="s">
        <v>2991</v>
      </c>
      <c r="K37" s="182" t="s">
        <v>117</v>
      </c>
      <c r="L37" s="182" t="s">
        <v>183</v>
      </c>
      <c r="M37" s="181" t="s">
        <v>2470</v>
      </c>
      <c r="N37" s="174"/>
      <c r="O37" s="174"/>
      <c r="Q37" s="261"/>
      <c r="R37" s="265">
        <v>2008</v>
      </c>
      <c r="S37" s="267">
        <f t="shared" si="5"/>
        <v>378582</v>
      </c>
      <c r="T37" s="316">
        <f t="shared" si="7"/>
        <v>3.4622769192030473E-2</v>
      </c>
      <c r="U37" s="316">
        <f t="shared" si="6"/>
        <v>2.8931355078272034</v>
      </c>
      <c r="V37" s="316">
        <f t="shared" si="6"/>
        <v>3.1475244720027694E-3</v>
      </c>
      <c r="W37" s="316">
        <f t="shared" si="6"/>
        <v>0.26301231889338211</v>
      </c>
      <c r="X37" s="261"/>
      <c r="AB37" s="243"/>
      <c r="AC37"/>
    </row>
    <row r="38" spans="1:29" ht="14">
      <c r="A38" s="189">
        <v>139</v>
      </c>
      <c r="B38" s="193" t="s">
        <v>111</v>
      </c>
      <c r="C38" s="182" t="s">
        <v>1923</v>
      </c>
      <c r="D38" s="194" t="s">
        <v>2464</v>
      </c>
      <c r="E38" s="194" t="s">
        <v>2465</v>
      </c>
      <c r="F38" s="216">
        <v>47</v>
      </c>
      <c r="G38" s="179" t="s">
        <v>2841</v>
      </c>
      <c r="H38" s="179" t="s">
        <v>2907</v>
      </c>
      <c r="I38" s="179" t="s">
        <v>2274</v>
      </c>
      <c r="J38" s="179" t="s">
        <v>2988</v>
      </c>
      <c r="K38" s="182" t="s">
        <v>117</v>
      </c>
      <c r="L38" s="182" t="s">
        <v>1731</v>
      </c>
      <c r="M38" s="181" t="s">
        <v>1978</v>
      </c>
      <c r="N38" s="174"/>
      <c r="O38" s="174"/>
      <c r="Q38" s="261"/>
      <c r="R38" s="265">
        <v>2009</v>
      </c>
      <c r="S38" s="267">
        <f t="shared" si="5"/>
        <v>383524</v>
      </c>
      <c r="T38" s="316">
        <f t="shared" si="7"/>
        <v>4.3616424699358218E-2</v>
      </c>
      <c r="U38" s="316">
        <f t="shared" si="6"/>
        <v>3.728308083890346</v>
      </c>
      <c r="V38" s="316">
        <f t="shared" si="6"/>
        <v>3.1154589070970153E-3</v>
      </c>
      <c r="W38" s="316">
        <f t="shared" si="6"/>
        <v>0.26630772027788185</v>
      </c>
      <c r="X38" s="261"/>
      <c r="AB38" s="243"/>
      <c r="AC38"/>
    </row>
    <row r="39" spans="1:29" ht="14">
      <c r="A39" s="189">
        <v>138</v>
      </c>
      <c r="B39" s="193" t="s">
        <v>111</v>
      </c>
      <c r="C39" s="182" t="s">
        <v>1923</v>
      </c>
      <c r="D39" s="194" t="s">
        <v>2458</v>
      </c>
      <c r="E39" s="194" t="s">
        <v>2459</v>
      </c>
      <c r="F39" s="216">
        <v>32</v>
      </c>
      <c r="G39" s="179" t="s">
        <v>2847</v>
      </c>
      <c r="H39" s="179" t="s">
        <v>2914</v>
      </c>
      <c r="I39" s="190" t="s">
        <v>1940</v>
      </c>
      <c r="J39" s="179" t="s">
        <v>2956</v>
      </c>
      <c r="K39" s="182" t="s">
        <v>236</v>
      </c>
      <c r="L39" s="182" t="s">
        <v>616</v>
      </c>
      <c r="M39" s="181" t="s">
        <v>2461</v>
      </c>
      <c r="N39" s="174"/>
      <c r="O39" s="174"/>
      <c r="Q39" s="261"/>
      <c r="R39" s="265">
        <v>2010</v>
      </c>
      <c r="S39" s="267">
        <f t="shared" si="5"/>
        <v>363064</v>
      </c>
      <c r="T39" s="316">
        <f t="shared" si="7"/>
        <v>2.5902541686903025E-2</v>
      </c>
      <c r="U39" s="316">
        <f t="shared" si="6"/>
        <v>2.2354248305135491</v>
      </c>
      <c r="V39" s="316">
        <f t="shared" si="6"/>
        <v>0</v>
      </c>
      <c r="W39" s="316">
        <f t="shared" si="6"/>
        <v>0</v>
      </c>
      <c r="X39" s="261"/>
      <c r="AB39" s="243"/>
      <c r="AC39"/>
    </row>
    <row r="40" spans="1:29" ht="14">
      <c r="A40" s="189">
        <v>137</v>
      </c>
      <c r="B40" s="193" t="s">
        <v>111</v>
      </c>
      <c r="C40" s="182" t="s">
        <v>297</v>
      </c>
      <c r="D40" s="194" t="s">
        <v>2453</v>
      </c>
      <c r="E40" s="194" t="s">
        <v>2448</v>
      </c>
      <c r="F40" s="216">
        <v>54</v>
      </c>
      <c r="G40" s="179" t="s">
        <v>2886</v>
      </c>
      <c r="H40" s="182" t="s">
        <v>2854</v>
      </c>
      <c r="I40" s="186" t="s">
        <v>495</v>
      </c>
      <c r="J40" s="179" t="s">
        <v>2941</v>
      </c>
      <c r="K40" s="182" t="s">
        <v>236</v>
      </c>
      <c r="L40" s="182" t="s">
        <v>118</v>
      </c>
      <c r="M40" s="183" t="s">
        <v>3044</v>
      </c>
      <c r="N40" s="174"/>
      <c r="O40" s="174"/>
      <c r="Q40" s="261"/>
      <c r="R40" s="265">
        <v>2011</v>
      </c>
      <c r="S40" s="267">
        <f t="shared" si="5"/>
        <v>429247</v>
      </c>
      <c r="T40" s="316">
        <f t="shared" si="7"/>
        <v>3.0003000300030006E-2</v>
      </c>
      <c r="U40" s="316">
        <f t="shared" si="6"/>
        <v>2.4002400240024002</v>
      </c>
      <c r="V40" s="316">
        <f t="shared" si="6"/>
        <v>3.0003000300030005E-3</v>
      </c>
      <c r="W40" s="316">
        <f t="shared" si="6"/>
        <v>0.24002400240024002</v>
      </c>
      <c r="X40" s="261"/>
      <c r="AB40" s="243"/>
      <c r="AC40"/>
    </row>
    <row r="41" spans="1:29" ht="14">
      <c r="A41" s="189">
        <v>136</v>
      </c>
      <c r="B41" s="193" t="s">
        <v>111</v>
      </c>
      <c r="C41" s="182" t="s">
        <v>297</v>
      </c>
      <c r="D41" s="194" t="s">
        <v>2447</v>
      </c>
      <c r="E41" s="194" t="s">
        <v>2448</v>
      </c>
      <c r="F41" s="216">
        <v>32</v>
      </c>
      <c r="G41" s="179" t="s">
        <v>2694</v>
      </c>
      <c r="H41" s="182" t="s">
        <v>2693</v>
      </c>
      <c r="I41" s="182" t="s">
        <v>148</v>
      </c>
      <c r="J41" s="179" t="s">
        <v>2947</v>
      </c>
      <c r="K41" s="182" t="s">
        <v>236</v>
      </c>
      <c r="L41" s="182" t="s">
        <v>941</v>
      </c>
      <c r="M41" s="181" t="s">
        <v>1978</v>
      </c>
      <c r="N41" s="174"/>
      <c r="O41" s="174"/>
      <c r="Q41" s="261"/>
      <c r="R41" s="265">
        <v>2012</v>
      </c>
      <c r="S41" s="267">
        <f t="shared" si="5"/>
        <v>477523</v>
      </c>
      <c r="T41" s="316">
        <f t="shared" si="7"/>
        <v>2.3350846468184472E-2</v>
      </c>
      <c r="U41" s="316">
        <f t="shared" si="6"/>
        <v>1.7017329206950875</v>
      </c>
      <c r="V41" s="316">
        <f t="shared" si="6"/>
        <v>0</v>
      </c>
      <c r="W41" s="316">
        <f t="shared" si="6"/>
        <v>0</v>
      </c>
      <c r="X41" s="261"/>
      <c r="AB41" s="243"/>
      <c r="AC41"/>
    </row>
    <row r="42" spans="1:29" ht="14">
      <c r="A42" s="189">
        <v>135</v>
      </c>
      <c r="B42" s="193" t="s">
        <v>111</v>
      </c>
      <c r="C42" s="182" t="s">
        <v>1923</v>
      </c>
      <c r="D42" s="194" t="s">
        <v>2442</v>
      </c>
      <c r="E42" s="194" t="s">
        <v>2443</v>
      </c>
      <c r="F42" s="216">
        <v>71</v>
      </c>
      <c r="G42" s="179" t="s">
        <v>2885</v>
      </c>
      <c r="H42" s="179" t="s">
        <v>2913</v>
      </c>
      <c r="I42" s="190" t="s">
        <v>636</v>
      </c>
      <c r="J42" s="179" t="s">
        <v>2998</v>
      </c>
      <c r="K42" s="182" t="s">
        <v>117</v>
      </c>
      <c r="L42" s="182" t="s">
        <v>1731</v>
      </c>
      <c r="M42" s="191" t="s">
        <v>1776</v>
      </c>
      <c r="N42" s="174"/>
      <c r="O42" s="174"/>
      <c r="Q42" s="261"/>
      <c r="R42" s="265">
        <v>2013</v>
      </c>
      <c r="S42" s="267">
        <f t="shared" si="5"/>
        <v>440557</v>
      </c>
      <c r="T42" s="316">
        <f t="shared" si="7"/>
        <v>2.6636675742867294E-2</v>
      </c>
      <c r="U42" s="316">
        <f t="shared" si="6"/>
        <v>2.094445462521346</v>
      </c>
      <c r="V42" s="316">
        <f t="shared" si="6"/>
        <v>5.9192612761927313E-3</v>
      </c>
      <c r="W42" s="316">
        <f t="shared" si="6"/>
        <v>0.46543232500474357</v>
      </c>
      <c r="X42" s="261"/>
      <c r="AB42" s="243"/>
      <c r="AC42"/>
    </row>
    <row r="43" spans="1:29" ht="14">
      <c r="A43" s="189">
        <v>134</v>
      </c>
      <c r="B43" s="193" t="s">
        <v>111</v>
      </c>
      <c r="C43" s="182" t="s">
        <v>1923</v>
      </c>
      <c r="D43" s="194" t="s">
        <v>2434</v>
      </c>
      <c r="E43" s="194" t="s">
        <v>2435</v>
      </c>
      <c r="F43" s="216">
        <v>63</v>
      </c>
      <c r="G43" s="182" t="s">
        <v>2771</v>
      </c>
      <c r="H43" s="182" t="s">
        <v>2787</v>
      </c>
      <c r="I43" s="182" t="s">
        <v>2773</v>
      </c>
      <c r="J43" s="179" t="s">
        <v>2997</v>
      </c>
      <c r="K43" s="182" t="s">
        <v>117</v>
      </c>
      <c r="L43" s="182" t="s">
        <v>1731</v>
      </c>
      <c r="M43" s="183" t="s">
        <v>3043</v>
      </c>
      <c r="N43" s="174"/>
      <c r="O43" s="174"/>
      <c r="Q43" s="261"/>
      <c r="R43" s="265">
        <v>2014</v>
      </c>
      <c r="S43" s="267">
        <f t="shared" si="5"/>
        <v>425728</v>
      </c>
      <c r="T43" s="316">
        <f t="shared" si="7"/>
        <v>1.8057603755981581E-2</v>
      </c>
      <c r="U43" s="316">
        <f t="shared" si="6"/>
        <v>1.4643974552796022</v>
      </c>
      <c r="V43" s="316">
        <f t="shared" si="6"/>
        <v>3.0096006259969304E-3</v>
      </c>
      <c r="W43" s="316">
        <f t="shared" si="6"/>
        <v>0.24406624254660036</v>
      </c>
      <c r="X43" s="261"/>
      <c r="AB43" s="243"/>
      <c r="AC43"/>
    </row>
    <row r="44" spans="1:29" ht="14">
      <c r="A44" s="189">
        <v>133</v>
      </c>
      <c r="B44" s="193" t="s">
        <v>111</v>
      </c>
      <c r="C44" s="182" t="s">
        <v>2428</v>
      </c>
      <c r="D44" s="194" t="s">
        <v>2427</v>
      </c>
      <c r="E44" s="194" t="s">
        <v>2429</v>
      </c>
      <c r="F44" s="216">
        <v>56</v>
      </c>
      <c r="G44" s="179" t="s">
        <v>2425</v>
      </c>
      <c r="H44" s="182" t="s">
        <v>2812</v>
      </c>
      <c r="I44" s="186" t="s">
        <v>495</v>
      </c>
      <c r="J44" s="179" t="s">
        <v>2941</v>
      </c>
      <c r="K44" s="182" t="s">
        <v>236</v>
      </c>
      <c r="L44" s="182" t="s">
        <v>118</v>
      </c>
      <c r="M44" s="181" t="s">
        <v>1978</v>
      </c>
      <c r="N44" s="174"/>
      <c r="O44" s="174"/>
      <c r="Q44" s="261"/>
      <c r="R44" s="265">
        <v>2015</v>
      </c>
      <c r="S44" s="267">
        <f t="shared" si="5"/>
        <v>307342</v>
      </c>
      <c r="T44" s="316">
        <f t="shared" si="7"/>
        <v>2.8120496326760166E-2</v>
      </c>
      <c r="U44" s="316">
        <f t="shared" si="6"/>
        <v>2.6656689668654847</v>
      </c>
      <c r="V44" s="316">
        <f t="shared" si="6"/>
        <v>7.0301240816900415E-3</v>
      </c>
      <c r="W44" s="316">
        <f t="shared" si="6"/>
        <v>0.66641724171637118</v>
      </c>
      <c r="X44" s="261"/>
      <c r="AB44" s="243"/>
      <c r="AC44"/>
    </row>
    <row r="45" spans="1:29" ht="14">
      <c r="A45" s="189">
        <v>132</v>
      </c>
      <c r="B45" s="193" t="s">
        <v>111</v>
      </c>
      <c r="C45" s="182" t="s">
        <v>2260</v>
      </c>
      <c r="D45" s="194" t="s">
        <v>2421</v>
      </c>
      <c r="E45" s="194" t="s">
        <v>2422</v>
      </c>
      <c r="F45" s="216">
        <v>51</v>
      </c>
      <c r="G45" s="179" t="s">
        <v>2418</v>
      </c>
      <c r="H45" s="182" t="s">
        <v>2853</v>
      </c>
      <c r="I45" s="182" t="s">
        <v>819</v>
      </c>
      <c r="J45" s="179" t="s">
        <v>2996</v>
      </c>
      <c r="K45" s="182" t="s">
        <v>117</v>
      </c>
      <c r="L45" s="182" t="s">
        <v>616</v>
      </c>
      <c r="M45" s="184" t="s">
        <v>2097</v>
      </c>
      <c r="N45" s="174"/>
      <c r="O45" s="174"/>
      <c r="Q45" s="261"/>
      <c r="R45" s="265">
        <v>2016</v>
      </c>
      <c r="S45" s="267">
        <f t="shared" si="5"/>
        <v>352882</v>
      </c>
      <c r="T45" s="316">
        <f t="shared" si="7"/>
        <v>2.9090062834535722E-2</v>
      </c>
      <c r="U45" s="316">
        <f t="shared" si="6"/>
        <v>2.7814881997953336</v>
      </c>
      <c r="V45" s="316">
        <f t="shared" si="6"/>
        <v>0</v>
      </c>
      <c r="W45" s="316">
        <f t="shared" si="6"/>
        <v>0</v>
      </c>
      <c r="X45" s="261"/>
      <c r="AB45" s="243"/>
      <c r="AC45"/>
    </row>
    <row r="46" spans="1:29" ht="14">
      <c r="A46" s="189">
        <v>131</v>
      </c>
      <c r="B46" s="193" t="s">
        <v>468</v>
      </c>
      <c r="C46" s="182" t="s">
        <v>2413</v>
      </c>
      <c r="D46" s="194" t="s">
        <v>2412</v>
      </c>
      <c r="E46" s="194" t="s">
        <v>2414</v>
      </c>
      <c r="F46" s="216">
        <v>27</v>
      </c>
      <c r="G46" s="179" t="s">
        <v>2846</v>
      </c>
      <c r="H46" s="179" t="s">
        <v>2912</v>
      </c>
      <c r="I46" s="179" t="s">
        <v>1900</v>
      </c>
      <c r="J46" s="179" t="s">
        <v>2995</v>
      </c>
      <c r="K46" s="182" t="s">
        <v>117</v>
      </c>
      <c r="L46" s="182" t="s">
        <v>183</v>
      </c>
      <c r="M46" s="184" t="s">
        <v>2097</v>
      </c>
      <c r="N46" s="174"/>
      <c r="O46" s="174"/>
      <c r="Q46" s="261"/>
      <c r="R46" s="265">
        <v>2017</v>
      </c>
      <c r="S46" s="267">
        <f t="shared" si="5"/>
        <v>323591</v>
      </c>
      <c r="T46" s="316">
        <f t="shared" si="7"/>
        <v>3.1491103763186902E-2</v>
      </c>
      <c r="U46" s="316">
        <f t="shared" si="6"/>
        <v>3.7703047519212807</v>
      </c>
      <c r="V46" s="316">
        <f t="shared" si="6"/>
        <v>5.2485172938644834E-3</v>
      </c>
      <c r="W46" s="316">
        <f t="shared" si="6"/>
        <v>0.62838412532021348</v>
      </c>
      <c r="X46" s="261"/>
      <c r="AB46" s="243"/>
      <c r="AC46"/>
    </row>
    <row r="47" spans="1:29" ht="14">
      <c r="A47" s="189">
        <v>130</v>
      </c>
      <c r="B47" s="193" t="s">
        <v>111</v>
      </c>
      <c r="C47" s="182" t="s">
        <v>1923</v>
      </c>
      <c r="D47" s="194" t="s">
        <v>2406</v>
      </c>
      <c r="E47" s="194" t="s">
        <v>2407</v>
      </c>
      <c r="F47" s="216">
        <v>50</v>
      </c>
      <c r="G47" s="179" t="s">
        <v>2835</v>
      </c>
      <c r="H47" s="179" t="s">
        <v>2042</v>
      </c>
      <c r="I47" s="190" t="s">
        <v>2894</v>
      </c>
      <c r="J47" s="179" t="s">
        <v>2974</v>
      </c>
      <c r="K47" s="182" t="s">
        <v>117</v>
      </c>
      <c r="L47" s="182" t="s">
        <v>1731</v>
      </c>
      <c r="M47" s="191" t="s">
        <v>2408</v>
      </c>
      <c r="N47" s="174"/>
      <c r="O47" s="174"/>
      <c r="Q47" s="261"/>
      <c r="R47" s="265">
        <v>2018</v>
      </c>
      <c r="S47" s="267">
        <f t="shared" si="5"/>
        <v>396448</v>
      </c>
      <c r="T47" s="316">
        <f t="shared" si="7"/>
        <v>2.3703422774248601E-2</v>
      </c>
      <c r="U47" s="316">
        <f t="shared" si="6"/>
        <v>2.5586708419325888</v>
      </c>
      <c r="V47" s="316">
        <f t="shared" si="6"/>
        <v>4.7406845548497202E-3</v>
      </c>
      <c r="W47" s="316">
        <f t="shared" si="6"/>
        <v>0.51173416838651775</v>
      </c>
      <c r="X47" s="261"/>
      <c r="AB47" s="243"/>
      <c r="AC47"/>
    </row>
    <row r="48" spans="1:29" ht="14">
      <c r="A48" s="189">
        <v>129</v>
      </c>
      <c r="B48" s="193" t="s">
        <v>111</v>
      </c>
      <c r="C48" s="182" t="s">
        <v>1923</v>
      </c>
      <c r="D48" s="194" t="s">
        <v>2402</v>
      </c>
      <c r="E48" s="194" t="s">
        <v>2403</v>
      </c>
      <c r="F48" s="216">
        <v>53</v>
      </c>
      <c r="G48" s="179" t="s">
        <v>2884</v>
      </c>
      <c r="H48" s="179" t="s">
        <v>2929</v>
      </c>
      <c r="I48" s="179" t="s">
        <v>440</v>
      </c>
      <c r="J48" s="179" t="s">
        <v>2972</v>
      </c>
      <c r="K48" s="182" t="s">
        <v>117</v>
      </c>
      <c r="L48" s="182" t="s">
        <v>616</v>
      </c>
      <c r="M48" s="181" t="s">
        <v>2404</v>
      </c>
      <c r="N48" s="174"/>
      <c r="O48" s="174"/>
      <c r="Q48" s="261"/>
      <c r="R48" s="265">
        <v>2019</v>
      </c>
      <c r="S48" s="267">
        <f t="shared" si="5"/>
        <v>510854</v>
      </c>
      <c r="T48" s="316">
        <f t="shared" si="7"/>
        <v>1.5947373666899235E-2</v>
      </c>
      <c r="U48" s="316">
        <f t="shared" si="6"/>
        <v>1.4986162103414895</v>
      </c>
      <c r="V48" s="316">
        <f t="shared" si="6"/>
        <v>3.9868434167248086E-3</v>
      </c>
      <c r="W48" s="316">
        <f t="shared" si="6"/>
        <v>0.37465405258537238</v>
      </c>
      <c r="X48" s="261"/>
      <c r="AB48" s="243"/>
      <c r="AC48"/>
    </row>
    <row r="49" spans="1:29" ht="14">
      <c r="A49" s="189">
        <v>128</v>
      </c>
      <c r="B49" s="193" t="s">
        <v>468</v>
      </c>
      <c r="C49" s="182" t="s">
        <v>1336</v>
      </c>
      <c r="D49" s="194" t="s">
        <v>2398</v>
      </c>
      <c r="E49" s="194" t="s">
        <v>2399</v>
      </c>
      <c r="F49" s="216">
        <v>36</v>
      </c>
      <c r="G49" s="179" t="s">
        <v>2883</v>
      </c>
      <c r="H49" s="179" t="s">
        <v>2928</v>
      </c>
      <c r="I49" s="179" t="s">
        <v>202</v>
      </c>
      <c r="J49" s="179" t="s">
        <v>2994</v>
      </c>
      <c r="K49" s="182" t="s">
        <v>117</v>
      </c>
      <c r="L49" s="182" t="s">
        <v>616</v>
      </c>
      <c r="M49" s="191" t="s">
        <v>1978</v>
      </c>
      <c r="N49" s="174"/>
      <c r="O49" s="174"/>
      <c r="Q49" s="261"/>
      <c r="R49" s="312">
        <v>2020</v>
      </c>
      <c r="S49" s="313">
        <f t="shared" si="5"/>
        <v>177391</v>
      </c>
      <c r="T49" s="317">
        <f t="shared" si="7"/>
        <v>6.0998634792459407E-2</v>
      </c>
      <c r="U49" s="317">
        <f t="shared" ref="U49" si="8">AA19</f>
        <v>10.47839562051289</v>
      </c>
      <c r="V49" s="317">
        <f t="shared" ref="V49" si="9">AB19</f>
        <v>1.7428181369274116E-2</v>
      </c>
      <c r="W49" s="316">
        <f t="shared" ref="W49" si="10">AC19</f>
        <v>2.99382732014654</v>
      </c>
      <c r="X49" s="261"/>
      <c r="AB49" s="243"/>
      <c r="AC49"/>
    </row>
    <row r="50" spans="1:29" ht="14">
      <c r="A50" s="189">
        <v>127</v>
      </c>
      <c r="B50" s="193" t="s">
        <v>111</v>
      </c>
      <c r="C50" s="182" t="s">
        <v>1923</v>
      </c>
      <c r="D50" s="194" t="s">
        <v>2393</v>
      </c>
      <c r="E50" s="194" t="s">
        <v>2394</v>
      </c>
      <c r="F50" s="216">
        <v>53</v>
      </c>
      <c r="G50" s="182" t="s">
        <v>2774</v>
      </c>
      <c r="H50" s="182" t="s">
        <v>2772</v>
      </c>
      <c r="I50" s="182" t="s">
        <v>2773</v>
      </c>
      <c r="J50" s="179" t="s">
        <v>2969</v>
      </c>
      <c r="K50" s="182" t="s">
        <v>117</v>
      </c>
      <c r="L50" s="182" t="s">
        <v>1731</v>
      </c>
      <c r="M50" s="183" t="s">
        <v>3042</v>
      </c>
      <c r="N50" s="174"/>
      <c r="O50" s="174"/>
      <c r="Q50" s="261"/>
      <c r="R50" s="314"/>
      <c r="S50" s="315"/>
      <c r="T50" s="261"/>
      <c r="U50" s="311"/>
      <c r="V50" s="261"/>
      <c r="W50" s="310"/>
      <c r="X50" s="261"/>
      <c r="AB50" s="243"/>
      <c r="AC50"/>
    </row>
    <row r="51" spans="1:29" ht="14">
      <c r="A51" s="189">
        <v>126</v>
      </c>
      <c r="B51" s="193" t="s">
        <v>111</v>
      </c>
      <c r="C51" s="182" t="s">
        <v>470</v>
      </c>
      <c r="D51" s="194" t="s">
        <v>2387</v>
      </c>
      <c r="E51" s="194" t="s">
        <v>2388</v>
      </c>
      <c r="F51" s="216">
        <v>46</v>
      </c>
      <c r="G51" s="182" t="s">
        <v>2721</v>
      </c>
      <c r="H51" s="182" t="s">
        <v>2722</v>
      </c>
      <c r="I51" s="186" t="s">
        <v>636</v>
      </c>
      <c r="J51" s="179" t="s">
        <v>2993</v>
      </c>
      <c r="K51" s="182" t="s">
        <v>117</v>
      </c>
      <c r="L51" s="182" t="s">
        <v>183</v>
      </c>
      <c r="M51" s="183" t="s">
        <v>3041</v>
      </c>
      <c r="N51" s="174"/>
      <c r="O51" s="174"/>
      <c r="Q51" s="261"/>
      <c r="R51" s="314"/>
      <c r="S51" s="315"/>
      <c r="T51" s="261"/>
      <c r="U51" s="311"/>
      <c r="V51" s="261"/>
      <c r="W51" s="261"/>
      <c r="X51" s="261"/>
      <c r="AB51" s="243"/>
      <c r="AC51"/>
    </row>
    <row r="52" spans="1:29" ht="14">
      <c r="A52" s="189">
        <v>125</v>
      </c>
      <c r="B52" s="193" t="s">
        <v>111</v>
      </c>
      <c r="C52" s="182" t="s">
        <v>2377</v>
      </c>
      <c r="D52" s="194" t="s">
        <v>2376</v>
      </c>
      <c r="E52" s="194" t="s">
        <v>2378</v>
      </c>
      <c r="F52" s="216">
        <v>43</v>
      </c>
      <c r="G52" s="182" t="s">
        <v>2818</v>
      </c>
      <c r="H52" s="182" t="s">
        <v>2819</v>
      </c>
      <c r="I52" s="182" t="s">
        <v>819</v>
      </c>
      <c r="J52" s="179" t="s">
        <v>2992</v>
      </c>
      <c r="K52" s="182" t="s">
        <v>117</v>
      </c>
      <c r="L52" s="182" t="s">
        <v>616</v>
      </c>
      <c r="M52" s="185" t="s">
        <v>3040</v>
      </c>
      <c r="N52" s="174"/>
      <c r="O52" s="174"/>
      <c r="Q52" s="261"/>
      <c r="R52" s="261"/>
      <c r="S52" s="309"/>
      <c r="T52" s="261"/>
      <c r="U52" s="261"/>
      <c r="V52" s="261"/>
      <c r="W52" s="261"/>
      <c r="X52" s="261"/>
    </row>
    <row r="53" spans="1:29" ht="14">
      <c r="A53" s="189">
        <v>124</v>
      </c>
      <c r="B53" s="193" t="s">
        <v>111</v>
      </c>
      <c r="C53" s="182" t="s">
        <v>297</v>
      </c>
      <c r="D53" s="194" t="s">
        <v>2366</v>
      </c>
      <c r="E53" s="194" t="s">
        <v>2367</v>
      </c>
      <c r="F53" s="216">
        <v>70</v>
      </c>
      <c r="G53" s="179" t="s">
        <v>2882</v>
      </c>
      <c r="H53" s="179" t="s">
        <v>2927</v>
      </c>
      <c r="I53" s="179" t="s">
        <v>1986</v>
      </c>
      <c r="J53" s="179" t="s">
        <v>2770</v>
      </c>
      <c r="K53" s="182" t="s">
        <v>117</v>
      </c>
      <c r="L53" s="182" t="s">
        <v>995</v>
      </c>
      <c r="M53" s="183" t="s">
        <v>3039</v>
      </c>
      <c r="N53" s="174"/>
      <c r="O53" s="174"/>
      <c r="Q53" s="261"/>
      <c r="R53" s="261"/>
      <c r="S53" s="261"/>
      <c r="T53" s="261"/>
      <c r="U53" s="261"/>
      <c r="V53" s="261"/>
      <c r="W53" s="261"/>
      <c r="X53" s="261"/>
    </row>
    <row r="54" spans="1:29" s="224" customFormat="1" ht="17" customHeight="1">
      <c r="A54" s="217"/>
      <c r="B54" s="218"/>
      <c r="C54" s="219"/>
      <c r="D54" s="220"/>
      <c r="E54" s="220"/>
      <c r="F54" s="229">
        <f>AVERAGE(F33:F53)</f>
        <v>50</v>
      </c>
      <c r="G54" s="219"/>
      <c r="H54" s="219"/>
      <c r="I54" s="222"/>
      <c r="J54" s="221"/>
      <c r="K54" s="219"/>
      <c r="L54" s="227" t="s">
        <v>3188</v>
      </c>
      <c r="M54" s="165">
        <f>COUNTA(M33:M53)</f>
        <v>21</v>
      </c>
      <c r="N54" s="223"/>
      <c r="O54" s="223"/>
      <c r="Q54" s="308"/>
      <c r="R54" s="308"/>
      <c r="S54" s="308"/>
      <c r="T54" s="308"/>
      <c r="U54" s="308"/>
      <c r="V54" s="308"/>
      <c r="W54" s="308"/>
      <c r="X54" s="308"/>
      <c r="AC54" s="244"/>
    </row>
    <row r="55" spans="1:29" s="224" customFormat="1" ht="14">
      <c r="A55" s="217"/>
      <c r="B55" s="218"/>
      <c r="C55" s="219"/>
      <c r="D55" s="220"/>
      <c r="E55" s="220"/>
      <c r="F55" s="229">
        <f>STDEV(F33:F53)</f>
        <v>14.474114826130128</v>
      </c>
      <c r="G55" s="219"/>
      <c r="H55" s="219"/>
      <c r="I55" s="222"/>
      <c r="J55" s="221"/>
      <c r="K55" s="219"/>
      <c r="L55" s="227" t="s">
        <v>3089</v>
      </c>
      <c r="M55" s="165">
        <f>COUNTIF(M33:M53, "*Asphyxia*")+COUNTIF(M33:M53, "*Hanging*")</f>
        <v>2</v>
      </c>
      <c r="N55" s="223"/>
      <c r="O55" s="223"/>
      <c r="Q55" s="308"/>
      <c r="R55" s="308"/>
      <c r="S55" s="308"/>
      <c r="T55" s="308"/>
      <c r="U55" s="308"/>
      <c r="V55" s="308"/>
      <c r="W55" s="308"/>
      <c r="X55" s="308"/>
      <c r="AC55" s="244"/>
    </row>
    <row r="56" spans="1:29" ht="14">
      <c r="A56" s="189">
        <v>123</v>
      </c>
      <c r="B56" s="193" t="s">
        <v>111</v>
      </c>
      <c r="C56" s="182" t="s">
        <v>1923</v>
      </c>
      <c r="D56" s="194" t="s">
        <v>2358</v>
      </c>
      <c r="E56" s="194" t="s">
        <v>2359</v>
      </c>
      <c r="F56" s="216">
        <v>37</v>
      </c>
      <c r="G56" s="179" t="s">
        <v>2845</v>
      </c>
      <c r="H56" s="179" t="s">
        <v>2910</v>
      </c>
      <c r="I56" s="190" t="s">
        <v>636</v>
      </c>
      <c r="J56" s="179" t="s">
        <v>2951</v>
      </c>
      <c r="K56" s="182" t="s">
        <v>236</v>
      </c>
      <c r="L56" s="182" t="s">
        <v>551</v>
      </c>
      <c r="M56" s="185" t="s">
        <v>3038</v>
      </c>
      <c r="N56" s="174"/>
      <c r="O56" s="174"/>
      <c r="Q56" s="261"/>
      <c r="R56" s="261"/>
      <c r="S56" s="261"/>
      <c r="T56" s="261"/>
      <c r="U56" s="311"/>
      <c r="V56" s="311"/>
      <c r="W56" s="261"/>
      <c r="X56" s="261"/>
    </row>
    <row r="57" spans="1:29" ht="14">
      <c r="A57" s="189">
        <v>122</v>
      </c>
      <c r="B57" s="193" t="s">
        <v>111</v>
      </c>
      <c r="C57" s="182" t="s">
        <v>1923</v>
      </c>
      <c r="D57" s="194" t="s">
        <v>2351</v>
      </c>
      <c r="E57" s="194" t="s">
        <v>2352</v>
      </c>
      <c r="F57" s="216">
        <v>54</v>
      </c>
      <c r="G57" s="179" t="s">
        <v>2771</v>
      </c>
      <c r="H57" s="179" t="s">
        <v>2900</v>
      </c>
      <c r="I57" s="179" t="s">
        <v>2893</v>
      </c>
      <c r="J57" s="179" t="s">
        <v>2969</v>
      </c>
      <c r="K57" s="182" t="s">
        <v>117</v>
      </c>
      <c r="L57" s="182" t="s">
        <v>1731</v>
      </c>
      <c r="M57" s="183" t="s">
        <v>3037</v>
      </c>
      <c r="N57" s="174"/>
      <c r="O57" s="174"/>
      <c r="Q57" s="261"/>
      <c r="R57" s="309"/>
      <c r="S57" s="309"/>
      <c r="T57" s="261"/>
      <c r="U57" s="311"/>
      <c r="V57" s="261"/>
      <c r="W57" s="261"/>
      <c r="X57" s="261"/>
    </row>
    <row r="58" spans="1:29" ht="14">
      <c r="A58" s="189">
        <v>121</v>
      </c>
      <c r="B58" s="193" t="s">
        <v>111</v>
      </c>
      <c r="C58" s="182" t="s">
        <v>1923</v>
      </c>
      <c r="D58" s="194" t="s">
        <v>2345</v>
      </c>
      <c r="E58" s="194" t="s">
        <v>2346</v>
      </c>
      <c r="F58" s="216">
        <v>62</v>
      </c>
      <c r="G58" s="179" t="s">
        <v>2875</v>
      </c>
      <c r="H58" s="179" t="s">
        <v>2922</v>
      </c>
      <c r="I58" s="179" t="s">
        <v>148</v>
      </c>
      <c r="J58" s="179" t="s">
        <v>2984</v>
      </c>
      <c r="K58" s="182" t="s">
        <v>117</v>
      </c>
      <c r="L58" s="182" t="s">
        <v>1287</v>
      </c>
      <c r="M58" s="183" t="s">
        <v>3036</v>
      </c>
      <c r="N58" s="174"/>
      <c r="O58" s="174"/>
      <c r="Q58" s="261"/>
      <c r="R58" s="309"/>
      <c r="S58" s="309"/>
      <c r="T58" s="261"/>
      <c r="U58" s="311"/>
      <c r="V58" s="261"/>
      <c r="W58" s="261"/>
      <c r="X58" s="261"/>
    </row>
    <row r="59" spans="1:29" ht="14">
      <c r="A59" s="189">
        <v>120</v>
      </c>
      <c r="B59" s="193" t="s">
        <v>111</v>
      </c>
      <c r="C59" s="182" t="s">
        <v>297</v>
      </c>
      <c r="D59" s="194" t="s">
        <v>2340</v>
      </c>
      <c r="E59" s="194" t="s">
        <v>2341</v>
      </c>
      <c r="F59" s="216">
        <v>72</v>
      </c>
      <c r="G59" s="179" t="s">
        <v>2728</v>
      </c>
      <c r="H59" s="182" t="s">
        <v>2729</v>
      </c>
      <c r="I59" s="186" t="s">
        <v>148</v>
      </c>
      <c r="J59" s="179" t="s">
        <v>2947</v>
      </c>
      <c r="K59" s="182" t="s">
        <v>236</v>
      </c>
      <c r="L59" s="182" t="s">
        <v>941</v>
      </c>
      <c r="M59" s="191" t="s">
        <v>2105</v>
      </c>
      <c r="N59" s="174"/>
      <c r="O59" s="174"/>
      <c r="Q59" s="261"/>
      <c r="R59" s="309"/>
      <c r="S59" s="309"/>
      <c r="T59" s="261"/>
      <c r="U59" s="311"/>
      <c r="V59" s="261"/>
      <c r="W59" s="261"/>
      <c r="X59" s="261"/>
    </row>
    <row r="60" spans="1:29" ht="14">
      <c r="A60" s="189">
        <v>119</v>
      </c>
      <c r="B60" s="193" t="s">
        <v>111</v>
      </c>
      <c r="C60" s="182" t="s">
        <v>297</v>
      </c>
      <c r="D60" s="194" t="s">
        <v>2336</v>
      </c>
      <c r="E60" s="194" t="s">
        <v>2337</v>
      </c>
      <c r="F60" s="216">
        <v>29</v>
      </c>
      <c r="G60" s="179" t="s">
        <v>2739</v>
      </c>
      <c r="H60" s="179" t="s">
        <v>2716</v>
      </c>
      <c r="I60" s="190" t="s">
        <v>495</v>
      </c>
      <c r="J60" s="179" t="s">
        <v>2941</v>
      </c>
      <c r="K60" s="182" t="s">
        <v>236</v>
      </c>
      <c r="L60" s="182" t="s">
        <v>118</v>
      </c>
      <c r="M60" s="184" t="s">
        <v>2097</v>
      </c>
      <c r="N60" s="174"/>
      <c r="O60" s="174"/>
      <c r="Q60" s="261"/>
      <c r="R60" s="309"/>
      <c r="S60" s="309"/>
      <c r="T60" s="261"/>
      <c r="U60" s="311"/>
      <c r="V60" s="261"/>
      <c r="W60" s="261"/>
      <c r="X60" s="261"/>
    </row>
    <row r="61" spans="1:29" ht="14">
      <c r="A61" s="189">
        <v>118</v>
      </c>
      <c r="B61" s="193" t="s">
        <v>468</v>
      </c>
      <c r="C61" s="182" t="s">
        <v>2330</v>
      </c>
      <c r="D61" s="194" t="s">
        <v>2329</v>
      </c>
      <c r="E61" s="194" t="s">
        <v>2331</v>
      </c>
      <c r="F61" s="216">
        <v>52</v>
      </c>
      <c r="G61" s="179" t="s">
        <v>2844</v>
      </c>
      <c r="H61" s="179" t="s">
        <v>2856</v>
      </c>
      <c r="I61" s="190" t="s">
        <v>2754</v>
      </c>
      <c r="J61" s="179" t="s">
        <v>2991</v>
      </c>
      <c r="K61" s="182" t="s">
        <v>117</v>
      </c>
      <c r="L61" s="182" t="s">
        <v>183</v>
      </c>
      <c r="M61" s="183" t="s">
        <v>2727</v>
      </c>
      <c r="N61" s="174"/>
      <c r="O61" s="174"/>
      <c r="Q61" s="261"/>
      <c r="R61" s="309"/>
      <c r="S61" s="309"/>
      <c r="T61" s="261"/>
      <c r="U61" s="311"/>
      <c r="V61" s="261"/>
      <c r="W61" s="261"/>
      <c r="X61" s="261"/>
    </row>
    <row r="62" spans="1:29" ht="14">
      <c r="A62" s="189">
        <v>117</v>
      </c>
      <c r="B62" s="193" t="s">
        <v>111</v>
      </c>
      <c r="C62" s="182" t="s">
        <v>427</v>
      </c>
      <c r="D62" s="194" t="s">
        <v>2323</v>
      </c>
      <c r="E62" s="194" t="s">
        <v>2324</v>
      </c>
      <c r="F62" s="216">
        <v>59</v>
      </c>
      <c r="G62" s="179" t="s">
        <v>2881</v>
      </c>
      <c r="H62" s="179" t="s">
        <v>2926</v>
      </c>
      <c r="I62" s="190" t="s">
        <v>2274</v>
      </c>
      <c r="J62" s="179" t="s">
        <v>2971</v>
      </c>
      <c r="K62" s="182" t="s">
        <v>117</v>
      </c>
      <c r="L62" s="182" t="s">
        <v>616</v>
      </c>
      <c r="M62" s="183" t="s">
        <v>2727</v>
      </c>
      <c r="N62" s="174"/>
      <c r="O62" s="174"/>
      <c r="Q62" s="261"/>
      <c r="R62" s="309"/>
      <c r="S62" s="309"/>
      <c r="T62" s="261"/>
      <c r="U62" s="311"/>
      <c r="V62" s="261"/>
      <c r="W62" s="261"/>
      <c r="X62" s="261"/>
    </row>
    <row r="63" spans="1:29" ht="14">
      <c r="A63" s="189">
        <v>116</v>
      </c>
      <c r="B63" s="193" t="s">
        <v>111</v>
      </c>
      <c r="C63" s="182" t="s">
        <v>2217</v>
      </c>
      <c r="D63" s="194" t="s">
        <v>2318</v>
      </c>
      <c r="E63" s="194" t="s">
        <v>2319</v>
      </c>
      <c r="F63" s="216">
        <v>21</v>
      </c>
      <c r="G63" s="179" t="s">
        <v>2764</v>
      </c>
      <c r="H63" s="179" t="s">
        <v>2776</v>
      </c>
      <c r="I63" s="179" t="s">
        <v>440</v>
      </c>
      <c r="J63" s="179" t="s">
        <v>2967</v>
      </c>
      <c r="K63" s="182" t="s">
        <v>117</v>
      </c>
      <c r="L63" s="182" t="s">
        <v>1731</v>
      </c>
      <c r="M63" s="184" t="s">
        <v>2097</v>
      </c>
      <c r="N63" s="174"/>
      <c r="O63" s="174"/>
      <c r="Q63" s="261"/>
      <c r="R63" s="309"/>
      <c r="S63" s="309"/>
      <c r="T63" s="261"/>
      <c r="U63" s="311"/>
      <c r="V63" s="261"/>
      <c r="W63" s="261"/>
      <c r="X63" s="261"/>
    </row>
    <row r="64" spans="1:29" ht="14">
      <c r="A64" s="189">
        <v>115</v>
      </c>
      <c r="B64" s="193" t="s">
        <v>111</v>
      </c>
      <c r="C64" s="182" t="s">
        <v>113</v>
      </c>
      <c r="D64" s="194" t="s">
        <v>2313</v>
      </c>
      <c r="E64" s="194" t="s">
        <v>2314</v>
      </c>
      <c r="F64" s="216">
        <v>27</v>
      </c>
      <c r="G64" s="179" t="s">
        <v>2843</v>
      </c>
      <c r="H64" s="179" t="s">
        <v>2909</v>
      </c>
      <c r="I64" s="190" t="s">
        <v>636</v>
      </c>
      <c r="J64" s="179" t="s">
        <v>2990</v>
      </c>
      <c r="K64" s="182" t="s">
        <v>117</v>
      </c>
      <c r="L64" s="182" t="s">
        <v>616</v>
      </c>
      <c r="M64" s="184" t="s">
        <v>2097</v>
      </c>
      <c r="N64" s="174"/>
      <c r="O64" s="174"/>
      <c r="Q64" s="261"/>
      <c r="R64" s="309"/>
      <c r="S64" s="309"/>
      <c r="T64" s="261"/>
      <c r="U64" s="311"/>
      <c r="V64" s="261"/>
      <c r="W64" s="261"/>
      <c r="X64" s="261"/>
    </row>
    <row r="65" spans="1:29" ht="14">
      <c r="A65" s="189">
        <v>114</v>
      </c>
      <c r="B65" s="193" t="s">
        <v>111</v>
      </c>
      <c r="C65" s="182" t="s">
        <v>1923</v>
      </c>
      <c r="D65" s="194" t="s">
        <v>2305</v>
      </c>
      <c r="E65" s="194" t="s">
        <v>2306</v>
      </c>
      <c r="F65" s="216">
        <v>53</v>
      </c>
      <c r="G65" s="179" t="s">
        <v>2842</v>
      </c>
      <c r="H65" s="179" t="s">
        <v>2908</v>
      </c>
      <c r="I65" s="179" t="s">
        <v>2894</v>
      </c>
      <c r="J65" s="179" t="s">
        <v>2974</v>
      </c>
      <c r="K65" s="182" t="s">
        <v>117</v>
      </c>
      <c r="L65" s="182" t="s">
        <v>1731</v>
      </c>
      <c r="M65" s="183" t="s">
        <v>3035</v>
      </c>
      <c r="N65" s="174"/>
      <c r="O65" s="174"/>
      <c r="Q65" s="261"/>
      <c r="R65" s="309"/>
      <c r="S65" s="309"/>
      <c r="T65" s="261"/>
      <c r="U65" s="311"/>
      <c r="V65" s="261"/>
      <c r="W65" s="261"/>
      <c r="X65" s="261"/>
    </row>
    <row r="66" spans="1:29" ht="14">
      <c r="A66" s="189">
        <v>113</v>
      </c>
      <c r="B66" s="193" t="s">
        <v>468</v>
      </c>
      <c r="C66" s="182" t="s">
        <v>1825</v>
      </c>
      <c r="D66" s="194" t="s">
        <v>2295</v>
      </c>
      <c r="E66" s="194" t="s">
        <v>2296</v>
      </c>
      <c r="F66" s="216">
        <v>30</v>
      </c>
      <c r="G66" s="179" t="s">
        <v>2790</v>
      </c>
      <c r="H66" s="179" t="s">
        <v>2791</v>
      </c>
      <c r="I66" s="179" t="s">
        <v>2583</v>
      </c>
      <c r="J66" s="179" t="s">
        <v>2989</v>
      </c>
      <c r="K66" s="182" t="s">
        <v>117</v>
      </c>
      <c r="L66" s="182" t="s">
        <v>183</v>
      </c>
      <c r="M66" s="181" t="s">
        <v>2298</v>
      </c>
      <c r="N66" s="174"/>
      <c r="O66" s="174"/>
      <c r="Q66" s="261"/>
      <c r="R66" s="309"/>
      <c r="S66" s="309"/>
      <c r="T66" s="261"/>
      <c r="U66" s="311"/>
      <c r="V66" s="261"/>
      <c r="W66" s="261"/>
      <c r="X66" s="261"/>
    </row>
    <row r="67" spans="1:29" ht="14">
      <c r="A67" s="189">
        <v>112</v>
      </c>
      <c r="B67" s="182" t="s">
        <v>111</v>
      </c>
      <c r="C67" s="182" t="s">
        <v>990</v>
      </c>
      <c r="D67" s="194" t="s">
        <v>2288</v>
      </c>
      <c r="E67" s="194" t="s">
        <v>2289</v>
      </c>
      <c r="F67" s="216">
        <v>28</v>
      </c>
      <c r="G67" s="179" t="s">
        <v>2880</v>
      </c>
      <c r="H67" s="179" t="s">
        <v>2925</v>
      </c>
      <c r="I67" s="179" t="s">
        <v>148</v>
      </c>
      <c r="J67" s="179" t="s">
        <v>2975</v>
      </c>
      <c r="K67" s="182" t="s">
        <v>117</v>
      </c>
      <c r="L67" s="182" t="s">
        <v>616</v>
      </c>
      <c r="M67" s="181" t="s">
        <v>2291</v>
      </c>
      <c r="N67" s="174"/>
      <c r="O67" s="174"/>
      <c r="Q67" s="261"/>
      <c r="R67" s="309"/>
      <c r="S67" s="309"/>
      <c r="T67" s="261"/>
      <c r="U67" s="311"/>
      <c r="V67" s="261"/>
      <c r="W67" s="261"/>
      <c r="X67" s="261"/>
    </row>
    <row r="68" spans="1:29" ht="14">
      <c r="A68" s="189">
        <v>111</v>
      </c>
      <c r="B68" s="182" t="s">
        <v>111</v>
      </c>
      <c r="C68" s="182" t="s">
        <v>297</v>
      </c>
      <c r="D68" s="194" t="s">
        <v>2283</v>
      </c>
      <c r="E68" s="194" t="s">
        <v>2284</v>
      </c>
      <c r="F68" s="216">
        <v>76</v>
      </c>
      <c r="G68" s="179" t="s">
        <v>2875</v>
      </c>
      <c r="H68" s="179" t="s">
        <v>2922</v>
      </c>
      <c r="I68" s="179" t="s">
        <v>148</v>
      </c>
      <c r="J68" s="179" t="s">
        <v>2984</v>
      </c>
      <c r="K68" s="182" t="s">
        <v>117</v>
      </c>
      <c r="L68" s="182" t="s">
        <v>1287</v>
      </c>
      <c r="M68" s="183" t="s">
        <v>3034</v>
      </c>
      <c r="N68" s="174"/>
      <c r="O68" s="174"/>
      <c r="Q68" s="261"/>
      <c r="R68" s="309"/>
      <c r="S68" s="309"/>
      <c r="T68" s="261"/>
      <c r="U68" s="311"/>
      <c r="V68" s="261"/>
      <c r="W68" s="261"/>
      <c r="X68" s="261"/>
    </row>
    <row r="69" spans="1:29" ht="14">
      <c r="A69" s="189">
        <v>110</v>
      </c>
      <c r="B69" s="182" t="s">
        <v>111</v>
      </c>
      <c r="C69" s="182" t="s">
        <v>1923</v>
      </c>
      <c r="D69" s="194" t="s">
        <v>2279</v>
      </c>
      <c r="E69" s="194" t="s">
        <v>2280</v>
      </c>
      <c r="F69" s="216">
        <v>51</v>
      </c>
      <c r="G69" s="179" t="s">
        <v>2835</v>
      </c>
      <c r="H69" s="179" t="s">
        <v>2042</v>
      </c>
      <c r="I69" s="179" t="s">
        <v>2894</v>
      </c>
      <c r="J69" s="179" t="s">
        <v>2974</v>
      </c>
      <c r="K69" s="182" t="s">
        <v>117</v>
      </c>
      <c r="L69" s="182" t="s">
        <v>1731</v>
      </c>
      <c r="M69" s="191" t="s">
        <v>2281</v>
      </c>
      <c r="N69" s="174"/>
      <c r="O69" s="174"/>
      <c r="Q69" s="261"/>
      <c r="R69" s="309"/>
      <c r="S69" s="309"/>
      <c r="T69" s="261"/>
      <c r="U69" s="311"/>
      <c r="V69" s="261"/>
      <c r="W69" s="261"/>
      <c r="X69" s="261"/>
    </row>
    <row r="70" spans="1:29" ht="14">
      <c r="A70" s="189">
        <v>109</v>
      </c>
      <c r="B70" s="193" t="s">
        <v>111</v>
      </c>
      <c r="C70" s="182" t="s">
        <v>2062</v>
      </c>
      <c r="D70" s="194" t="s">
        <v>2276</v>
      </c>
      <c r="E70" s="194" t="s">
        <v>2277</v>
      </c>
      <c r="F70" s="216">
        <v>34</v>
      </c>
      <c r="G70" s="179" t="s">
        <v>2694</v>
      </c>
      <c r="H70" s="179" t="s">
        <v>2746</v>
      </c>
      <c r="I70" s="179" t="s">
        <v>148</v>
      </c>
      <c r="J70" s="179" t="s">
        <v>2947</v>
      </c>
      <c r="K70" s="182" t="s">
        <v>236</v>
      </c>
      <c r="L70" s="182" t="s">
        <v>941</v>
      </c>
      <c r="M70" s="183" t="s">
        <v>3018</v>
      </c>
      <c r="N70" s="174"/>
      <c r="O70" s="174"/>
      <c r="Q70" s="261"/>
      <c r="R70" s="309"/>
      <c r="S70" s="309"/>
      <c r="T70" s="261"/>
      <c r="U70" s="311"/>
      <c r="V70" s="261"/>
      <c r="W70" s="261"/>
      <c r="X70" s="261"/>
    </row>
    <row r="71" spans="1:29" ht="14">
      <c r="A71" s="189">
        <v>108</v>
      </c>
      <c r="B71" s="193" t="s">
        <v>111</v>
      </c>
      <c r="C71" s="182" t="s">
        <v>1923</v>
      </c>
      <c r="D71" s="194" t="s">
        <v>2269</v>
      </c>
      <c r="E71" s="194" t="s">
        <v>2270</v>
      </c>
      <c r="F71" s="216">
        <v>67</v>
      </c>
      <c r="G71" s="179" t="s">
        <v>2841</v>
      </c>
      <c r="H71" s="179" t="s">
        <v>2907</v>
      </c>
      <c r="I71" s="190" t="s">
        <v>2274</v>
      </c>
      <c r="J71" s="179" t="s">
        <v>2988</v>
      </c>
      <c r="K71" s="182" t="s">
        <v>117</v>
      </c>
      <c r="L71" s="182" t="s">
        <v>1731</v>
      </c>
      <c r="M71" s="183" t="s">
        <v>3033</v>
      </c>
      <c r="N71" s="174"/>
      <c r="O71" s="174"/>
      <c r="Q71" s="261"/>
      <c r="R71" s="309"/>
      <c r="S71" s="309"/>
      <c r="T71" s="261"/>
      <c r="U71" s="311"/>
      <c r="V71" s="261"/>
      <c r="W71" s="261"/>
      <c r="X71" s="261"/>
    </row>
    <row r="72" spans="1:29" ht="14">
      <c r="A72" s="189">
        <v>107</v>
      </c>
      <c r="B72" s="193" t="s">
        <v>468</v>
      </c>
      <c r="C72" s="182" t="s">
        <v>2260</v>
      </c>
      <c r="D72" s="194" t="s">
        <v>2259</v>
      </c>
      <c r="E72" s="194" t="s">
        <v>2261</v>
      </c>
      <c r="F72" s="216">
        <v>57</v>
      </c>
      <c r="G72" s="179" t="s">
        <v>2840</v>
      </c>
      <c r="H72" s="179" t="s">
        <v>2906</v>
      </c>
      <c r="I72" s="179" t="s">
        <v>2266</v>
      </c>
      <c r="J72" s="179" t="s">
        <v>2987</v>
      </c>
      <c r="K72" s="182" t="s">
        <v>117</v>
      </c>
      <c r="L72" s="182" t="s">
        <v>118</v>
      </c>
      <c r="M72" s="183" t="s">
        <v>3032</v>
      </c>
      <c r="N72" s="174"/>
      <c r="O72" s="174"/>
      <c r="Q72" s="261"/>
      <c r="R72" s="309"/>
      <c r="S72" s="309"/>
      <c r="T72" s="261"/>
      <c r="U72" s="311"/>
      <c r="V72" s="261"/>
      <c r="W72" s="261"/>
      <c r="X72" s="261"/>
    </row>
    <row r="73" spans="1:29" ht="14">
      <c r="A73" s="189">
        <v>106</v>
      </c>
      <c r="B73" s="193" t="s">
        <v>111</v>
      </c>
      <c r="C73" s="182" t="s">
        <v>178</v>
      </c>
      <c r="D73" s="194" t="s">
        <v>2251</v>
      </c>
      <c r="E73" s="194" t="s">
        <v>2252</v>
      </c>
      <c r="F73" s="216">
        <v>40</v>
      </c>
      <c r="G73" s="179" t="s">
        <v>2879</v>
      </c>
      <c r="H73" s="179" t="s">
        <v>2924</v>
      </c>
      <c r="I73" s="179" t="s">
        <v>148</v>
      </c>
      <c r="J73" s="179" t="s">
        <v>2975</v>
      </c>
      <c r="K73" s="182" t="s">
        <v>117</v>
      </c>
      <c r="L73" s="182" t="s">
        <v>616</v>
      </c>
      <c r="M73" s="183" t="s">
        <v>3031</v>
      </c>
      <c r="N73" s="174"/>
      <c r="O73" s="174"/>
      <c r="Q73" s="261"/>
      <c r="R73" s="309"/>
      <c r="S73" s="309"/>
      <c r="T73" s="261"/>
      <c r="U73" s="311"/>
      <c r="V73" s="261"/>
      <c r="W73" s="261"/>
      <c r="X73" s="261"/>
    </row>
    <row r="74" spans="1:29" ht="14">
      <c r="A74" s="189">
        <v>105</v>
      </c>
      <c r="B74" s="193" t="s">
        <v>111</v>
      </c>
      <c r="C74" s="182" t="s">
        <v>470</v>
      </c>
      <c r="D74" s="194" t="s">
        <v>2245</v>
      </c>
      <c r="E74" s="194" t="s">
        <v>2246</v>
      </c>
      <c r="F74" s="216">
        <v>32</v>
      </c>
      <c r="G74" s="179" t="s">
        <v>2739</v>
      </c>
      <c r="H74" s="179" t="s">
        <v>2716</v>
      </c>
      <c r="I74" s="179" t="s">
        <v>495</v>
      </c>
      <c r="J74" s="179" t="s">
        <v>2941</v>
      </c>
      <c r="K74" s="182" t="s">
        <v>236</v>
      </c>
      <c r="L74" s="182" t="s">
        <v>118</v>
      </c>
      <c r="M74" s="184" t="s">
        <v>2097</v>
      </c>
      <c r="N74" s="174"/>
      <c r="O74" s="174"/>
      <c r="Q74" s="261"/>
      <c r="R74" s="261"/>
      <c r="S74" s="261"/>
      <c r="T74" s="261"/>
      <c r="U74" s="261"/>
      <c r="V74" s="261"/>
      <c r="W74" s="261"/>
      <c r="X74" s="261"/>
    </row>
    <row r="75" spans="1:29" s="224" customFormat="1" ht="17" customHeight="1">
      <c r="A75" s="217"/>
      <c r="B75" s="218"/>
      <c r="C75" s="219"/>
      <c r="D75" s="220"/>
      <c r="E75" s="220"/>
      <c r="F75" s="229">
        <f>AVERAGE(F56:F74)</f>
        <v>46.368421052631582</v>
      </c>
      <c r="G75" s="219"/>
      <c r="H75" s="219"/>
      <c r="I75" s="222"/>
      <c r="J75" s="221"/>
      <c r="K75" s="219"/>
      <c r="L75" s="227" t="s">
        <v>3188</v>
      </c>
      <c r="M75" s="165">
        <f>COUNTA(M56:M74)</f>
        <v>19</v>
      </c>
      <c r="N75" s="223"/>
      <c r="O75" s="223"/>
      <c r="Q75" s="308"/>
      <c r="R75" s="308"/>
      <c r="S75" s="308"/>
      <c r="T75" s="308"/>
      <c r="U75" s="308"/>
      <c r="V75" s="308"/>
      <c r="W75" s="308"/>
      <c r="X75" s="308"/>
      <c r="AC75" s="244"/>
    </row>
    <row r="76" spans="1:29" s="224" customFormat="1" ht="14">
      <c r="A76" s="217"/>
      <c r="B76" s="218"/>
      <c r="C76" s="219"/>
      <c r="D76" s="220"/>
      <c r="E76" s="220"/>
      <c r="F76" s="230">
        <f>STDEV(F56:F74)</f>
        <v>16.743856340347609</v>
      </c>
      <c r="G76" s="219"/>
      <c r="H76" s="219"/>
      <c r="I76" s="222"/>
      <c r="J76" s="221"/>
      <c r="K76" s="219"/>
      <c r="L76" s="227" t="s">
        <v>3089</v>
      </c>
      <c r="M76" s="165">
        <f>COUNTIF(M56:M74, "*Asphyxia*")+COUNTIF(M56:M74, "*Hanging*")</f>
        <v>4</v>
      </c>
      <c r="N76" s="223"/>
      <c r="O76" s="223"/>
      <c r="AC76" s="244"/>
    </row>
    <row r="77" spans="1:29" ht="14">
      <c r="A77" s="189">
        <v>104</v>
      </c>
      <c r="B77" s="193" t="s">
        <v>111</v>
      </c>
      <c r="C77" s="182" t="s">
        <v>297</v>
      </c>
      <c r="D77" s="194" t="s">
        <v>2240</v>
      </c>
      <c r="E77" s="194" t="s">
        <v>2241</v>
      </c>
      <c r="F77" s="216">
        <v>22</v>
      </c>
      <c r="G77" s="197" t="s">
        <v>2839</v>
      </c>
      <c r="H77" s="179" t="s">
        <v>2904</v>
      </c>
      <c r="I77" s="198" t="s">
        <v>148</v>
      </c>
      <c r="J77" s="179" t="s">
        <v>2970</v>
      </c>
      <c r="K77" s="182" t="s">
        <v>117</v>
      </c>
      <c r="L77" s="182" t="s">
        <v>118</v>
      </c>
      <c r="M77" s="184" t="s">
        <v>2097</v>
      </c>
      <c r="N77" s="174"/>
      <c r="O77" s="174"/>
    </row>
    <row r="78" spans="1:29" ht="14">
      <c r="A78" s="189">
        <v>103</v>
      </c>
      <c r="B78" s="193" t="s">
        <v>111</v>
      </c>
      <c r="C78" s="182" t="s">
        <v>297</v>
      </c>
      <c r="D78" s="194" t="s">
        <v>2237</v>
      </c>
      <c r="E78" s="194" t="s">
        <v>2238</v>
      </c>
      <c r="F78" s="216">
        <v>44</v>
      </c>
      <c r="G78" s="179" t="s">
        <v>2713</v>
      </c>
      <c r="H78" s="190" t="s">
        <v>2712</v>
      </c>
      <c r="I78" s="190" t="s">
        <v>636</v>
      </c>
      <c r="J78" s="179" t="s">
        <v>2951</v>
      </c>
      <c r="K78" s="182" t="s">
        <v>236</v>
      </c>
      <c r="L78" s="182" t="s">
        <v>551</v>
      </c>
      <c r="M78" s="184" t="s">
        <v>2097</v>
      </c>
      <c r="N78" s="174"/>
      <c r="O78" s="174"/>
    </row>
    <row r="79" spans="1:29" ht="14">
      <c r="A79" s="189">
        <v>102</v>
      </c>
      <c r="B79" s="193" t="s">
        <v>111</v>
      </c>
      <c r="C79" s="182" t="s">
        <v>297</v>
      </c>
      <c r="D79" s="194" t="s">
        <v>2230</v>
      </c>
      <c r="E79" s="194" t="s">
        <v>2231</v>
      </c>
      <c r="F79" s="216">
        <v>42</v>
      </c>
      <c r="G79" s="179" t="s">
        <v>2838</v>
      </c>
      <c r="H79" s="179" t="s">
        <v>2903</v>
      </c>
      <c r="I79" s="190" t="s">
        <v>2235</v>
      </c>
      <c r="J79" s="179" t="s">
        <v>2986</v>
      </c>
      <c r="K79" s="182" t="s">
        <v>236</v>
      </c>
      <c r="L79" s="182" t="s">
        <v>551</v>
      </c>
      <c r="M79" s="183" t="s">
        <v>3030</v>
      </c>
      <c r="N79" s="174"/>
      <c r="O79" s="174"/>
    </row>
    <row r="80" spans="1:29" ht="14">
      <c r="A80" s="189">
        <v>101</v>
      </c>
      <c r="B80" s="193" t="s">
        <v>111</v>
      </c>
      <c r="C80" s="182" t="s">
        <v>2196</v>
      </c>
      <c r="D80" s="194" t="s">
        <v>2223</v>
      </c>
      <c r="E80" s="194" t="s">
        <v>2224</v>
      </c>
      <c r="F80" s="216">
        <v>50</v>
      </c>
      <c r="G80" s="179" t="s">
        <v>2807</v>
      </c>
      <c r="H80" s="182" t="s">
        <v>2808</v>
      </c>
      <c r="I80" s="186" t="s">
        <v>2754</v>
      </c>
      <c r="J80" s="179" t="s">
        <v>2973</v>
      </c>
      <c r="K80" s="182" t="s">
        <v>117</v>
      </c>
      <c r="L80" s="182" t="s">
        <v>616</v>
      </c>
      <c r="M80" s="183" t="s">
        <v>3029</v>
      </c>
      <c r="N80" s="174"/>
      <c r="O80" s="174"/>
    </row>
    <row r="81" spans="1:29" ht="14">
      <c r="A81" s="189">
        <v>100</v>
      </c>
      <c r="B81" s="193" t="s">
        <v>111</v>
      </c>
      <c r="C81" s="182" t="s">
        <v>2217</v>
      </c>
      <c r="D81" s="194" t="s">
        <v>2216</v>
      </c>
      <c r="E81" s="194" t="s">
        <v>2218</v>
      </c>
      <c r="F81" s="216">
        <v>27</v>
      </c>
      <c r="G81" s="179" t="s">
        <v>2739</v>
      </c>
      <c r="H81" s="190" t="s">
        <v>2716</v>
      </c>
      <c r="I81" s="190" t="s">
        <v>495</v>
      </c>
      <c r="J81" s="179" t="s">
        <v>2941</v>
      </c>
      <c r="K81" s="182" t="s">
        <v>236</v>
      </c>
      <c r="L81" s="182" t="s">
        <v>118</v>
      </c>
      <c r="M81" s="183" t="s">
        <v>3028</v>
      </c>
      <c r="N81" s="174"/>
      <c r="O81" s="174"/>
    </row>
    <row r="82" spans="1:29" ht="14">
      <c r="A82" s="189">
        <v>99</v>
      </c>
      <c r="B82" s="193" t="s">
        <v>111</v>
      </c>
      <c r="C82" s="182" t="s">
        <v>1825</v>
      </c>
      <c r="D82" s="194" t="s">
        <v>2208</v>
      </c>
      <c r="E82" s="194" t="s">
        <v>2209</v>
      </c>
      <c r="F82" s="216">
        <v>36</v>
      </c>
      <c r="G82" s="182" t="s">
        <v>2805</v>
      </c>
      <c r="H82" s="182" t="s">
        <v>2806</v>
      </c>
      <c r="I82" s="182" t="s">
        <v>495</v>
      </c>
      <c r="J82" s="179" t="s">
        <v>2941</v>
      </c>
      <c r="K82" s="182" t="s">
        <v>236</v>
      </c>
      <c r="L82" s="182" t="s">
        <v>118</v>
      </c>
      <c r="M82" s="185" t="s">
        <v>3027</v>
      </c>
      <c r="N82" s="174"/>
      <c r="O82" s="174"/>
    </row>
    <row r="83" spans="1:29" ht="14">
      <c r="A83" s="189">
        <v>98</v>
      </c>
      <c r="B83" s="193" t="s">
        <v>111</v>
      </c>
      <c r="C83" s="182" t="s">
        <v>990</v>
      </c>
      <c r="D83" s="194" t="s">
        <v>2203</v>
      </c>
      <c r="E83" s="194" t="s">
        <v>2204</v>
      </c>
      <c r="F83" s="216">
        <v>22</v>
      </c>
      <c r="G83" s="179" t="s">
        <v>2200</v>
      </c>
      <c r="H83" s="182" t="s">
        <v>2809</v>
      </c>
      <c r="I83" s="186" t="s">
        <v>819</v>
      </c>
      <c r="J83" s="179" t="s">
        <v>2985</v>
      </c>
      <c r="K83" s="182" t="s">
        <v>117</v>
      </c>
      <c r="L83" s="182" t="s">
        <v>183</v>
      </c>
      <c r="M83" s="184" t="s">
        <v>2097</v>
      </c>
      <c r="N83" s="174"/>
      <c r="O83" s="174"/>
    </row>
    <row r="84" spans="1:29" ht="14">
      <c r="A84" s="189">
        <v>97</v>
      </c>
      <c r="B84" s="193" t="s">
        <v>111</v>
      </c>
      <c r="C84" s="182" t="s">
        <v>2196</v>
      </c>
      <c r="D84" s="194" t="s">
        <v>2195</v>
      </c>
      <c r="E84" s="194" t="s">
        <v>2197</v>
      </c>
      <c r="F84" s="216">
        <v>52</v>
      </c>
      <c r="G84" s="179" t="s">
        <v>2878</v>
      </c>
      <c r="H84" s="182" t="s">
        <v>2817</v>
      </c>
      <c r="I84" s="186" t="s">
        <v>819</v>
      </c>
      <c r="J84" s="179" t="s">
        <v>2963</v>
      </c>
      <c r="K84" s="182" t="s">
        <v>236</v>
      </c>
      <c r="L84" s="182" t="s">
        <v>551</v>
      </c>
      <c r="M84" s="181" t="s">
        <v>2199</v>
      </c>
      <c r="N84" s="174"/>
      <c r="O84" s="174"/>
    </row>
    <row r="85" spans="1:29" ht="14">
      <c r="A85" s="189">
        <v>96</v>
      </c>
      <c r="B85" s="193" t="s">
        <v>111</v>
      </c>
      <c r="C85" s="182" t="s">
        <v>297</v>
      </c>
      <c r="D85" s="194" t="s">
        <v>2188</v>
      </c>
      <c r="E85" s="194" t="s">
        <v>2189</v>
      </c>
      <c r="F85" s="216">
        <v>23</v>
      </c>
      <c r="G85" s="179" t="s">
        <v>2875</v>
      </c>
      <c r="H85" s="179" t="s">
        <v>2922</v>
      </c>
      <c r="I85" s="190" t="s">
        <v>148</v>
      </c>
      <c r="J85" s="179" t="s">
        <v>2984</v>
      </c>
      <c r="K85" s="182" t="s">
        <v>117</v>
      </c>
      <c r="L85" s="182" t="s">
        <v>1287</v>
      </c>
      <c r="M85" s="185" t="s">
        <v>3026</v>
      </c>
      <c r="N85" s="174"/>
      <c r="O85" s="174"/>
    </row>
    <row r="86" spans="1:29" ht="14">
      <c r="A86" s="189">
        <v>95</v>
      </c>
      <c r="B86" s="193" t="s">
        <v>111</v>
      </c>
      <c r="C86" s="182" t="s">
        <v>546</v>
      </c>
      <c r="D86" s="194" t="s">
        <v>2179</v>
      </c>
      <c r="E86" s="194" t="s">
        <v>2180</v>
      </c>
      <c r="F86" s="216">
        <v>34</v>
      </c>
      <c r="G86" s="179" t="s">
        <v>2793</v>
      </c>
      <c r="H86" s="179" t="s">
        <v>1910</v>
      </c>
      <c r="I86" s="190" t="s">
        <v>2792</v>
      </c>
      <c r="J86" s="179" t="s">
        <v>2983</v>
      </c>
      <c r="K86" s="182" t="s">
        <v>117</v>
      </c>
      <c r="L86" s="182" t="s">
        <v>183</v>
      </c>
      <c r="M86" s="181" t="s">
        <v>3025</v>
      </c>
      <c r="N86" s="174"/>
      <c r="O86" s="174"/>
    </row>
    <row r="87" spans="1:29" ht="14">
      <c r="A87" s="189">
        <v>94</v>
      </c>
      <c r="B87" s="193" t="s">
        <v>468</v>
      </c>
      <c r="C87" s="182" t="s">
        <v>297</v>
      </c>
      <c r="D87" s="194" t="s">
        <v>2171</v>
      </c>
      <c r="E87" s="194" t="s">
        <v>2172</v>
      </c>
      <c r="F87" s="216">
        <v>35</v>
      </c>
      <c r="G87" s="182" t="s">
        <v>2701</v>
      </c>
      <c r="H87" s="182" t="s">
        <v>2702</v>
      </c>
      <c r="I87" s="186" t="s">
        <v>636</v>
      </c>
      <c r="J87" s="179" t="s">
        <v>2962</v>
      </c>
      <c r="K87" s="182" t="s">
        <v>236</v>
      </c>
      <c r="L87" s="182" t="s">
        <v>1287</v>
      </c>
      <c r="M87" s="183" t="s">
        <v>3024</v>
      </c>
      <c r="N87" s="174"/>
      <c r="O87" s="174"/>
    </row>
    <row r="88" spans="1:29" ht="14">
      <c r="A88" s="189">
        <v>93</v>
      </c>
      <c r="B88" s="193" t="s">
        <v>111</v>
      </c>
      <c r="C88" s="182" t="s">
        <v>297</v>
      </c>
      <c r="D88" s="194" t="s">
        <v>2163</v>
      </c>
      <c r="E88" s="194" t="s">
        <v>2164</v>
      </c>
      <c r="F88" s="216">
        <v>21</v>
      </c>
      <c r="G88" s="179" t="s">
        <v>2161</v>
      </c>
      <c r="H88" s="186" t="s">
        <v>2702</v>
      </c>
      <c r="I88" s="186" t="s">
        <v>636</v>
      </c>
      <c r="J88" s="179" t="s">
        <v>2962</v>
      </c>
      <c r="K88" s="182" t="s">
        <v>236</v>
      </c>
      <c r="L88" s="182" t="s">
        <v>1287</v>
      </c>
      <c r="M88" s="185" t="s">
        <v>3023</v>
      </c>
      <c r="N88" s="174"/>
      <c r="O88" s="174"/>
    </row>
    <row r="89" spans="1:29" s="224" customFormat="1" ht="17" customHeight="1">
      <c r="A89" s="217"/>
      <c r="B89" s="218"/>
      <c r="C89" s="219"/>
      <c r="D89" s="220"/>
      <c r="E89" s="220"/>
      <c r="F89" s="229">
        <f>AVERAGE(F77:F88)</f>
        <v>34</v>
      </c>
      <c r="G89" s="219"/>
      <c r="H89" s="219"/>
      <c r="I89" s="222"/>
      <c r="J89" s="221"/>
      <c r="K89" s="219"/>
      <c r="L89" s="227" t="s">
        <v>3188</v>
      </c>
      <c r="M89" s="165">
        <f>COUNTA(M77:M88)</f>
        <v>12</v>
      </c>
      <c r="N89" s="223"/>
      <c r="O89" s="223"/>
      <c r="AC89" s="244"/>
    </row>
    <row r="90" spans="1:29" s="224" customFormat="1" ht="14">
      <c r="A90" s="217"/>
      <c r="B90" s="218"/>
      <c r="C90" s="219"/>
      <c r="D90" s="220"/>
      <c r="E90" s="220"/>
      <c r="F90" s="230">
        <f>STDEV(F77:F88)</f>
        <v>11.184404726712508</v>
      </c>
      <c r="G90" s="219"/>
      <c r="H90" s="219"/>
      <c r="I90" s="222"/>
      <c r="J90" s="221"/>
      <c r="K90" s="219"/>
      <c r="L90" s="227" t="s">
        <v>3089</v>
      </c>
      <c r="M90" s="165">
        <f>COUNTIF(M77:M88, "*Asphyxia*")+COUNTIF(M77:M88, "*Hanging*")</f>
        <v>3</v>
      </c>
      <c r="N90" s="223"/>
      <c r="O90" s="223"/>
      <c r="AC90" s="244"/>
    </row>
    <row r="91" spans="1:29" ht="14">
      <c r="A91" s="189">
        <v>92</v>
      </c>
      <c r="B91" s="193" t="s">
        <v>111</v>
      </c>
      <c r="C91" s="182" t="s">
        <v>297</v>
      </c>
      <c r="D91" s="194" t="s">
        <v>2155</v>
      </c>
      <c r="E91" s="194" t="s">
        <v>2156</v>
      </c>
      <c r="F91" s="216">
        <v>35</v>
      </c>
      <c r="G91" s="179" t="s">
        <v>2154</v>
      </c>
      <c r="H91" s="182" t="s">
        <v>2852</v>
      </c>
      <c r="I91" s="182" t="s">
        <v>148</v>
      </c>
      <c r="J91" s="179" t="s">
        <v>2970</v>
      </c>
      <c r="K91" s="182" t="s">
        <v>117</v>
      </c>
      <c r="L91" s="182" t="s">
        <v>118</v>
      </c>
      <c r="M91" s="181" t="s">
        <v>2047</v>
      </c>
      <c r="N91" s="174"/>
      <c r="O91" s="174"/>
    </row>
    <row r="92" spans="1:29" ht="14">
      <c r="A92" s="189">
        <v>91</v>
      </c>
      <c r="B92" s="193" t="s">
        <v>111</v>
      </c>
      <c r="C92" s="182" t="s">
        <v>2147</v>
      </c>
      <c r="D92" s="194" t="s">
        <v>2146</v>
      </c>
      <c r="E92" s="194" t="s">
        <v>2148</v>
      </c>
      <c r="F92" s="216">
        <v>50</v>
      </c>
      <c r="G92" s="179" t="s">
        <v>2877</v>
      </c>
      <c r="H92" s="179" t="s">
        <v>2923</v>
      </c>
      <c r="I92" s="179" t="s">
        <v>202</v>
      </c>
      <c r="J92" s="179" t="s">
        <v>2939</v>
      </c>
      <c r="K92" s="182" t="s">
        <v>236</v>
      </c>
      <c r="L92" s="182" t="s">
        <v>118</v>
      </c>
      <c r="M92" s="185" t="s">
        <v>3022</v>
      </c>
      <c r="N92" s="174"/>
      <c r="O92" s="174"/>
    </row>
    <row r="93" spans="1:29" ht="14">
      <c r="A93" s="189">
        <v>90</v>
      </c>
      <c r="B93" s="193" t="s">
        <v>111</v>
      </c>
      <c r="C93" s="182" t="s">
        <v>1923</v>
      </c>
      <c r="D93" s="194" t="s">
        <v>2138</v>
      </c>
      <c r="E93" s="194" t="s">
        <v>2139</v>
      </c>
      <c r="F93" s="216">
        <v>48</v>
      </c>
      <c r="G93" s="179" t="s">
        <v>2802</v>
      </c>
      <c r="H93" s="182" t="s">
        <v>2803</v>
      </c>
      <c r="I93" s="182" t="s">
        <v>440</v>
      </c>
      <c r="J93" s="179" t="s">
        <v>2982</v>
      </c>
      <c r="K93" s="182" t="s">
        <v>117</v>
      </c>
      <c r="L93" s="182" t="s">
        <v>616</v>
      </c>
      <c r="M93" s="185" t="s">
        <v>3021</v>
      </c>
      <c r="N93" s="174"/>
      <c r="O93" s="174"/>
    </row>
    <row r="94" spans="1:29" ht="14">
      <c r="A94" s="189">
        <v>89</v>
      </c>
      <c r="B94" s="193" t="s">
        <v>111</v>
      </c>
      <c r="C94" s="182" t="s">
        <v>1923</v>
      </c>
      <c r="D94" s="194" t="s">
        <v>2127</v>
      </c>
      <c r="E94" s="194" t="s">
        <v>2128</v>
      </c>
      <c r="F94" s="216">
        <v>72</v>
      </c>
      <c r="G94" s="179" t="s">
        <v>2124</v>
      </c>
      <c r="H94" s="182" t="s">
        <v>2804</v>
      </c>
      <c r="I94" s="182" t="s">
        <v>819</v>
      </c>
      <c r="J94" s="179" t="s">
        <v>2981</v>
      </c>
      <c r="K94" s="182" t="s">
        <v>117</v>
      </c>
      <c r="L94" s="182" t="s">
        <v>616</v>
      </c>
      <c r="M94" s="191" t="s">
        <v>3020</v>
      </c>
      <c r="N94" s="174"/>
      <c r="O94" s="174"/>
    </row>
    <row r="95" spans="1:29" ht="14">
      <c r="A95" s="189">
        <v>88</v>
      </c>
      <c r="B95" s="193" t="s">
        <v>111</v>
      </c>
      <c r="C95" s="182" t="s">
        <v>1923</v>
      </c>
      <c r="D95" s="194" t="s">
        <v>2118</v>
      </c>
      <c r="E95" s="194" t="s">
        <v>2119</v>
      </c>
      <c r="F95" s="216">
        <v>60</v>
      </c>
      <c r="G95" s="179" t="s">
        <v>2740</v>
      </c>
      <c r="H95" s="179" t="s">
        <v>2684</v>
      </c>
      <c r="I95" s="179" t="s">
        <v>636</v>
      </c>
      <c r="J95" s="179" t="s">
        <v>2943</v>
      </c>
      <c r="K95" s="182" t="s">
        <v>117</v>
      </c>
      <c r="L95" s="182" t="s">
        <v>616</v>
      </c>
      <c r="M95" s="183" t="s">
        <v>3019</v>
      </c>
      <c r="N95" s="174"/>
      <c r="O95" s="174"/>
    </row>
    <row r="96" spans="1:29" ht="14">
      <c r="A96" s="189">
        <v>87</v>
      </c>
      <c r="B96" s="193" t="s">
        <v>111</v>
      </c>
      <c r="C96" s="182" t="s">
        <v>2112</v>
      </c>
      <c r="D96" s="194" t="s">
        <v>2111</v>
      </c>
      <c r="E96" s="194" t="s">
        <v>2113</v>
      </c>
      <c r="F96" s="216">
        <v>23</v>
      </c>
      <c r="G96" s="179" t="s">
        <v>2820</v>
      </c>
      <c r="H96" s="182" t="s">
        <v>2821</v>
      </c>
      <c r="I96" s="182" t="s">
        <v>1980</v>
      </c>
      <c r="J96" s="179" t="s">
        <v>2980</v>
      </c>
      <c r="K96" s="182" t="s">
        <v>117</v>
      </c>
      <c r="L96" s="182" t="s">
        <v>616</v>
      </c>
      <c r="M96" s="181" t="s">
        <v>2114</v>
      </c>
      <c r="N96" s="174"/>
      <c r="O96" s="174"/>
    </row>
    <row r="97" spans="1:29" ht="14">
      <c r="A97" s="189">
        <v>86</v>
      </c>
      <c r="B97" s="193" t="s">
        <v>111</v>
      </c>
      <c r="C97" s="182" t="s">
        <v>470</v>
      </c>
      <c r="D97" s="194" t="s">
        <v>2103</v>
      </c>
      <c r="E97" s="194" t="s">
        <v>2104</v>
      </c>
      <c r="F97" s="216">
        <v>42</v>
      </c>
      <c r="G97" s="179" t="s">
        <v>2837</v>
      </c>
      <c r="H97" s="179" t="s">
        <v>2902</v>
      </c>
      <c r="I97" s="190" t="s">
        <v>2823</v>
      </c>
      <c r="J97" s="179" t="s">
        <v>2979</v>
      </c>
      <c r="K97" s="182" t="s">
        <v>117</v>
      </c>
      <c r="L97" s="182" t="s">
        <v>616</v>
      </c>
      <c r="M97" s="181" t="s">
        <v>2105</v>
      </c>
      <c r="N97" s="174"/>
      <c r="O97" s="174"/>
    </row>
    <row r="98" spans="1:29" ht="14">
      <c r="A98" s="189">
        <v>85</v>
      </c>
      <c r="B98" s="182" t="s">
        <v>111</v>
      </c>
      <c r="C98" s="182" t="s">
        <v>113</v>
      </c>
      <c r="D98" s="194" t="s">
        <v>2095</v>
      </c>
      <c r="E98" s="194" t="s">
        <v>2096</v>
      </c>
      <c r="F98" s="216">
        <v>36</v>
      </c>
      <c r="G98" s="179" t="s">
        <v>2836</v>
      </c>
      <c r="H98" s="179" t="s">
        <v>2901</v>
      </c>
      <c r="I98" s="179" t="s">
        <v>1940</v>
      </c>
      <c r="J98" s="179" t="s">
        <v>2978</v>
      </c>
      <c r="K98" s="182" t="s">
        <v>117</v>
      </c>
      <c r="L98" s="182" t="s">
        <v>616</v>
      </c>
      <c r="M98" s="196" t="s">
        <v>2097</v>
      </c>
      <c r="N98" s="174"/>
      <c r="O98" s="174"/>
    </row>
    <row r="99" spans="1:29" ht="14">
      <c r="A99" s="189">
        <v>84</v>
      </c>
      <c r="B99" s="182" t="s">
        <v>111</v>
      </c>
      <c r="C99" s="182" t="s">
        <v>2088</v>
      </c>
      <c r="D99" s="194" t="s">
        <v>2087</v>
      </c>
      <c r="E99" s="194" t="s">
        <v>2089</v>
      </c>
      <c r="F99" s="216">
        <v>41</v>
      </c>
      <c r="G99" s="179" t="s">
        <v>2739</v>
      </c>
      <c r="H99" s="179" t="s">
        <v>2716</v>
      </c>
      <c r="I99" s="190" t="s">
        <v>495</v>
      </c>
      <c r="J99" s="179" t="s">
        <v>2941</v>
      </c>
      <c r="K99" s="182" t="s">
        <v>236</v>
      </c>
      <c r="L99" s="182" t="s">
        <v>118</v>
      </c>
      <c r="M99" s="183" t="s">
        <v>3018</v>
      </c>
      <c r="N99" s="174"/>
      <c r="O99" s="174"/>
    </row>
    <row r="100" spans="1:29" ht="14">
      <c r="A100" s="189">
        <v>83</v>
      </c>
      <c r="B100" s="182" t="s">
        <v>111</v>
      </c>
      <c r="C100" s="182" t="s">
        <v>1859</v>
      </c>
      <c r="D100" s="194" t="s">
        <v>2078</v>
      </c>
      <c r="E100" s="194" t="s">
        <v>2079</v>
      </c>
      <c r="F100" s="216">
        <v>34</v>
      </c>
      <c r="G100" s="182" t="s">
        <v>2793</v>
      </c>
      <c r="H100" s="182" t="s">
        <v>1910</v>
      </c>
      <c r="I100" s="186" t="s">
        <v>2792</v>
      </c>
      <c r="J100" s="179" t="s">
        <v>2977</v>
      </c>
      <c r="K100" s="182" t="s">
        <v>117</v>
      </c>
      <c r="L100" s="182" t="s">
        <v>616</v>
      </c>
      <c r="M100" s="185" t="s">
        <v>3017</v>
      </c>
      <c r="N100" s="174"/>
      <c r="O100" s="174"/>
    </row>
    <row r="101" spans="1:29" ht="14">
      <c r="A101" s="189">
        <v>82</v>
      </c>
      <c r="B101" s="193" t="s">
        <v>111</v>
      </c>
      <c r="C101" s="182" t="s">
        <v>427</v>
      </c>
      <c r="D101" s="194" t="s">
        <v>2070</v>
      </c>
      <c r="E101" s="194" t="s">
        <v>2071</v>
      </c>
      <c r="F101" s="216">
        <v>58</v>
      </c>
      <c r="G101" s="179" t="s">
        <v>2779</v>
      </c>
      <c r="H101" s="179" t="s">
        <v>2780</v>
      </c>
      <c r="I101" s="179" t="s">
        <v>2274</v>
      </c>
      <c r="J101" s="179" t="s">
        <v>2976</v>
      </c>
      <c r="K101" s="182" t="s">
        <v>117</v>
      </c>
      <c r="L101" s="182" t="s">
        <v>995</v>
      </c>
      <c r="M101" s="185" t="s">
        <v>2937</v>
      </c>
      <c r="N101" s="174"/>
      <c r="O101" s="174"/>
    </row>
    <row r="102" spans="1:29" s="224" customFormat="1" ht="17" customHeight="1">
      <c r="A102" s="217"/>
      <c r="B102" s="218"/>
      <c r="C102" s="219"/>
      <c r="D102" s="220"/>
      <c r="E102" s="220"/>
      <c r="F102" s="229">
        <f>AVERAGE(F91:F101)</f>
        <v>45.363636363636367</v>
      </c>
      <c r="G102" s="219"/>
      <c r="H102" s="219"/>
      <c r="I102" s="222"/>
      <c r="J102" s="221"/>
      <c r="K102" s="219"/>
      <c r="L102" s="227" t="s">
        <v>3188</v>
      </c>
      <c r="M102" s="165">
        <f>COUNTA(M91:M101)</f>
        <v>11</v>
      </c>
      <c r="N102" s="223"/>
      <c r="O102" s="223"/>
      <c r="AC102" s="244"/>
    </row>
    <row r="103" spans="1:29" s="224" customFormat="1" ht="14">
      <c r="A103" s="217"/>
      <c r="B103" s="218"/>
      <c r="C103" s="219"/>
      <c r="D103" s="220"/>
      <c r="E103" s="220"/>
      <c r="F103" s="230">
        <f>STDEV(F91:F101)</f>
        <v>14.02335713923544</v>
      </c>
      <c r="G103" s="219"/>
      <c r="H103" s="219"/>
      <c r="I103" s="222"/>
      <c r="J103" s="221"/>
      <c r="K103" s="219"/>
      <c r="L103" s="227" t="s">
        <v>3089</v>
      </c>
      <c r="M103" s="165">
        <f>COUNTIF(M91:M101, "*Asphyxia*")+COUNTIF(M91:M101, "*Hanging*")</f>
        <v>1</v>
      </c>
      <c r="N103" s="223"/>
      <c r="O103" s="223"/>
      <c r="AC103" s="244"/>
    </row>
    <row r="104" spans="1:29" ht="14">
      <c r="A104" s="189">
        <v>81</v>
      </c>
      <c r="B104" s="193" t="s">
        <v>111</v>
      </c>
      <c r="C104" s="182" t="s">
        <v>2062</v>
      </c>
      <c r="D104" s="194" t="s">
        <v>2061</v>
      </c>
      <c r="E104" s="194" t="s">
        <v>2063</v>
      </c>
      <c r="F104" s="216">
        <v>62</v>
      </c>
      <c r="G104" s="179" t="s">
        <v>2876</v>
      </c>
      <c r="H104" s="179" t="s">
        <v>2059</v>
      </c>
      <c r="I104" s="190" t="s">
        <v>495</v>
      </c>
      <c r="J104" s="179" t="s">
        <v>2941</v>
      </c>
      <c r="K104" s="182" t="s">
        <v>236</v>
      </c>
      <c r="L104" s="182" t="s">
        <v>118</v>
      </c>
      <c r="M104" s="184" t="s">
        <v>1680</v>
      </c>
      <c r="N104" s="174"/>
      <c r="O104" s="174"/>
    </row>
    <row r="105" spans="1:29" ht="14">
      <c r="A105" s="189">
        <v>80</v>
      </c>
      <c r="B105" s="193" t="s">
        <v>111</v>
      </c>
      <c r="C105" s="182" t="s">
        <v>990</v>
      </c>
      <c r="D105" s="194" t="s">
        <v>2054</v>
      </c>
      <c r="E105" s="194" t="s">
        <v>2055</v>
      </c>
      <c r="F105" s="216">
        <v>26</v>
      </c>
      <c r="G105" s="182" t="s">
        <v>2875</v>
      </c>
      <c r="H105" s="182" t="s">
        <v>2922</v>
      </c>
      <c r="I105" s="186" t="s">
        <v>148</v>
      </c>
      <c r="J105" s="179" t="s">
        <v>2975</v>
      </c>
      <c r="K105" s="182" t="s">
        <v>117</v>
      </c>
      <c r="L105" s="182" t="s">
        <v>616</v>
      </c>
      <c r="M105" s="185" t="s">
        <v>3016</v>
      </c>
      <c r="N105" s="174"/>
      <c r="O105" s="174"/>
    </row>
    <row r="106" spans="1:29" ht="14">
      <c r="A106" s="189">
        <v>79</v>
      </c>
      <c r="B106" s="193" t="s">
        <v>111</v>
      </c>
      <c r="C106" s="182" t="s">
        <v>1923</v>
      </c>
      <c r="D106" s="194" t="s">
        <v>2044</v>
      </c>
      <c r="E106" s="194" t="s">
        <v>2045</v>
      </c>
      <c r="F106" s="216">
        <v>60</v>
      </c>
      <c r="G106" s="179" t="s">
        <v>2835</v>
      </c>
      <c r="H106" s="182" t="s">
        <v>2042</v>
      </c>
      <c r="I106" s="182" t="s">
        <v>2894</v>
      </c>
      <c r="J106" s="179" t="s">
        <v>2974</v>
      </c>
      <c r="K106" s="182" t="s">
        <v>117</v>
      </c>
      <c r="L106" s="182" t="s">
        <v>1731</v>
      </c>
      <c r="M106" s="191" t="s">
        <v>2047</v>
      </c>
      <c r="N106" s="174"/>
      <c r="O106" s="174"/>
    </row>
    <row r="107" spans="1:29" ht="14">
      <c r="A107" s="189">
        <v>78</v>
      </c>
      <c r="B107" s="193" t="s">
        <v>111</v>
      </c>
      <c r="C107" s="182" t="s">
        <v>3054</v>
      </c>
      <c r="D107" s="194" t="s">
        <v>2035</v>
      </c>
      <c r="E107" s="194" t="s">
        <v>2036</v>
      </c>
      <c r="F107" s="216">
        <v>58</v>
      </c>
      <c r="G107" s="179" t="s">
        <v>2701</v>
      </c>
      <c r="H107" s="182" t="s">
        <v>2702</v>
      </c>
      <c r="I107" s="182" t="s">
        <v>636</v>
      </c>
      <c r="J107" s="179" t="s">
        <v>2949</v>
      </c>
      <c r="K107" s="182" t="s">
        <v>117</v>
      </c>
      <c r="L107" s="182" t="s">
        <v>118</v>
      </c>
      <c r="M107" s="181" t="s">
        <v>2037</v>
      </c>
      <c r="N107" s="174"/>
      <c r="O107" s="174"/>
    </row>
    <row r="108" spans="1:29" ht="14">
      <c r="A108" s="189">
        <v>77</v>
      </c>
      <c r="B108" s="199" t="s">
        <v>111</v>
      </c>
      <c r="C108" s="182" t="s">
        <v>2028</v>
      </c>
      <c r="D108" s="194" t="s">
        <v>2027</v>
      </c>
      <c r="E108" s="194" t="s">
        <v>2029</v>
      </c>
      <c r="F108" s="216">
        <v>48</v>
      </c>
      <c r="G108" s="179" t="s">
        <v>2800</v>
      </c>
      <c r="H108" s="182" t="s">
        <v>2801</v>
      </c>
      <c r="I108" s="182" t="s">
        <v>2754</v>
      </c>
      <c r="J108" s="179" t="s">
        <v>2973</v>
      </c>
      <c r="K108" s="182" t="s">
        <v>117</v>
      </c>
      <c r="L108" s="182" t="s">
        <v>616</v>
      </c>
      <c r="M108" s="185" t="s">
        <v>3015</v>
      </c>
      <c r="N108" s="174"/>
      <c r="O108" s="174"/>
    </row>
    <row r="109" spans="1:29" ht="14">
      <c r="A109" s="189">
        <v>76</v>
      </c>
      <c r="B109" s="199" t="s">
        <v>111</v>
      </c>
      <c r="C109" s="182" t="s">
        <v>113</v>
      </c>
      <c r="D109" s="194" t="s">
        <v>2020</v>
      </c>
      <c r="E109" s="194" t="s">
        <v>2021</v>
      </c>
      <c r="F109" s="216">
        <v>29</v>
      </c>
      <c r="G109" s="179" t="s">
        <v>2705</v>
      </c>
      <c r="H109" s="182" t="s">
        <v>2706</v>
      </c>
      <c r="I109" s="186" t="s">
        <v>440</v>
      </c>
      <c r="J109" s="179" t="s">
        <v>2940</v>
      </c>
      <c r="K109" s="182" t="s">
        <v>236</v>
      </c>
      <c r="L109" s="182" t="s">
        <v>118</v>
      </c>
      <c r="M109" s="181" t="s">
        <v>693</v>
      </c>
      <c r="N109" s="174"/>
      <c r="O109" s="174"/>
    </row>
    <row r="110" spans="1:29" ht="14">
      <c r="A110" s="189">
        <v>75</v>
      </c>
      <c r="B110" s="199" t="s">
        <v>111</v>
      </c>
      <c r="C110" s="182" t="s">
        <v>297</v>
      </c>
      <c r="D110" s="194" t="s">
        <v>2016</v>
      </c>
      <c r="E110" s="194" t="s">
        <v>2017</v>
      </c>
      <c r="F110" s="216">
        <v>52</v>
      </c>
      <c r="G110" s="179" t="s">
        <v>2014</v>
      </c>
      <c r="H110" s="182" t="s">
        <v>2693</v>
      </c>
      <c r="I110" s="186" t="s">
        <v>148</v>
      </c>
      <c r="J110" s="179" t="s">
        <v>2947</v>
      </c>
      <c r="K110" s="182" t="s">
        <v>236</v>
      </c>
      <c r="L110" s="182" t="s">
        <v>941</v>
      </c>
      <c r="M110" s="181" t="s">
        <v>2018</v>
      </c>
      <c r="N110" s="174"/>
      <c r="O110" s="174"/>
    </row>
    <row r="111" spans="1:29" ht="14">
      <c r="A111" s="189">
        <v>74</v>
      </c>
      <c r="B111" s="199" t="s">
        <v>111</v>
      </c>
      <c r="C111" s="182" t="s">
        <v>470</v>
      </c>
      <c r="D111" s="194" t="s">
        <v>2009</v>
      </c>
      <c r="E111" s="194" t="s">
        <v>2010</v>
      </c>
      <c r="F111" s="216">
        <v>29</v>
      </c>
      <c r="G111" s="179" t="s">
        <v>2834</v>
      </c>
      <c r="H111" s="179" t="s">
        <v>2706</v>
      </c>
      <c r="I111" s="179" t="s">
        <v>440</v>
      </c>
      <c r="J111" s="179" t="s">
        <v>2940</v>
      </c>
      <c r="K111" s="182" t="s">
        <v>236</v>
      </c>
      <c r="L111" s="182" t="s">
        <v>118</v>
      </c>
      <c r="M111" s="185" t="s">
        <v>3014</v>
      </c>
      <c r="N111" s="174"/>
      <c r="O111" s="174"/>
    </row>
    <row r="112" spans="1:29" ht="14">
      <c r="A112" s="189">
        <v>73</v>
      </c>
      <c r="B112" s="199" t="s">
        <v>111</v>
      </c>
      <c r="C112" s="182" t="s">
        <v>297</v>
      </c>
      <c r="D112" s="194" t="s">
        <v>2001</v>
      </c>
      <c r="E112" s="194" t="s">
        <v>2002</v>
      </c>
      <c r="F112" s="216">
        <v>24</v>
      </c>
      <c r="G112" s="182" t="s">
        <v>2875</v>
      </c>
      <c r="H112" s="182" t="s">
        <v>2922</v>
      </c>
      <c r="I112" s="182" t="s">
        <v>148</v>
      </c>
      <c r="J112" s="179" t="s">
        <v>2972</v>
      </c>
      <c r="K112" s="182" t="s">
        <v>117</v>
      </c>
      <c r="L112" s="182" t="s">
        <v>616</v>
      </c>
      <c r="M112" s="191" t="s">
        <v>2004</v>
      </c>
      <c r="N112" s="174"/>
      <c r="O112" s="174"/>
    </row>
    <row r="113" spans="1:29" ht="14">
      <c r="A113" s="189">
        <v>72</v>
      </c>
      <c r="B113" s="199" t="s">
        <v>111</v>
      </c>
      <c r="C113" s="182" t="s">
        <v>297</v>
      </c>
      <c r="D113" s="194" t="s">
        <v>1994</v>
      </c>
      <c r="E113" s="194" t="s">
        <v>1995</v>
      </c>
      <c r="F113" s="216">
        <v>39</v>
      </c>
      <c r="G113" s="179" t="s">
        <v>657</v>
      </c>
      <c r="H113" s="182" t="s">
        <v>2851</v>
      </c>
      <c r="I113" s="186" t="s">
        <v>202</v>
      </c>
      <c r="J113" s="179" t="s">
        <v>2939</v>
      </c>
      <c r="K113" s="182" t="s">
        <v>236</v>
      </c>
      <c r="L113" s="182" t="s">
        <v>118</v>
      </c>
      <c r="M113" s="191" t="s">
        <v>1978</v>
      </c>
      <c r="N113" s="174"/>
      <c r="O113" s="174"/>
    </row>
    <row r="114" spans="1:29" ht="14">
      <c r="A114" s="189">
        <v>71</v>
      </c>
      <c r="B114" s="199" t="s">
        <v>111</v>
      </c>
      <c r="C114" s="182" t="s">
        <v>1923</v>
      </c>
      <c r="D114" s="194" t="s">
        <v>1989</v>
      </c>
      <c r="E114" s="194" t="s">
        <v>1990</v>
      </c>
      <c r="F114" s="216">
        <v>53</v>
      </c>
      <c r="G114" s="179" t="s">
        <v>1988</v>
      </c>
      <c r="H114" s="182" t="s">
        <v>2736</v>
      </c>
      <c r="I114" s="182" t="s">
        <v>636</v>
      </c>
      <c r="J114" s="179" t="s">
        <v>2953</v>
      </c>
      <c r="K114" s="182" t="s">
        <v>236</v>
      </c>
      <c r="L114" s="182" t="s">
        <v>1287</v>
      </c>
      <c r="M114" s="191" t="s">
        <v>1978</v>
      </c>
      <c r="N114" s="174"/>
      <c r="O114" s="174"/>
    </row>
    <row r="115" spans="1:29" ht="14">
      <c r="A115" s="189">
        <v>70</v>
      </c>
      <c r="B115" s="199" t="s">
        <v>468</v>
      </c>
      <c r="C115" s="182" t="s">
        <v>2732</v>
      </c>
      <c r="D115" s="194" t="s">
        <v>1982</v>
      </c>
      <c r="E115" s="194" t="s">
        <v>1983</v>
      </c>
      <c r="F115" s="216">
        <v>56</v>
      </c>
      <c r="G115" s="182" t="s">
        <v>2875</v>
      </c>
      <c r="H115" s="182" t="s">
        <v>2922</v>
      </c>
      <c r="I115" s="182" t="s">
        <v>148</v>
      </c>
      <c r="J115" s="179" t="s">
        <v>2770</v>
      </c>
      <c r="K115" s="182" t="s">
        <v>117</v>
      </c>
      <c r="L115" s="182" t="s">
        <v>995</v>
      </c>
      <c r="M115" s="181" t="s">
        <v>1985</v>
      </c>
      <c r="N115" s="174"/>
      <c r="O115" s="174"/>
    </row>
    <row r="116" spans="1:29" ht="14">
      <c r="A116" s="189">
        <v>69</v>
      </c>
      <c r="B116" s="199" t="s">
        <v>111</v>
      </c>
      <c r="C116" s="182" t="s">
        <v>1975</v>
      </c>
      <c r="D116" s="194" t="s">
        <v>1974</v>
      </c>
      <c r="E116" s="194" t="s">
        <v>1976</v>
      </c>
      <c r="F116" s="216">
        <v>24</v>
      </c>
      <c r="G116" s="182" t="s">
        <v>2733</v>
      </c>
      <c r="H116" s="179" t="s">
        <v>2828</v>
      </c>
      <c r="I116" s="182" t="s">
        <v>1980</v>
      </c>
      <c r="J116" s="179" t="s">
        <v>2734</v>
      </c>
      <c r="K116" s="182" t="s">
        <v>117</v>
      </c>
      <c r="L116" s="182" t="s">
        <v>616</v>
      </c>
      <c r="M116" s="181" t="s">
        <v>1978</v>
      </c>
      <c r="N116" s="174"/>
      <c r="O116" s="174"/>
    </row>
    <row r="117" spans="1:29" ht="14">
      <c r="A117" s="189">
        <v>68</v>
      </c>
      <c r="B117" s="199" t="s">
        <v>111</v>
      </c>
      <c r="C117" s="182" t="s">
        <v>470</v>
      </c>
      <c r="D117" s="194" t="s">
        <v>1967</v>
      </c>
      <c r="E117" s="194" t="s">
        <v>1968</v>
      </c>
      <c r="F117" s="216">
        <v>20</v>
      </c>
      <c r="G117" s="179" t="s">
        <v>2768</v>
      </c>
      <c r="H117" s="179" t="s">
        <v>2769</v>
      </c>
      <c r="I117" s="179" t="s">
        <v>1986</v>
      </c>
      <c r="J117" s="179" t="s">
        <v>2770</v>
      </c>
      <c r="K117" s="182" t="s">
        <v>117</v>
      </c>
      <c r="L117" s="182" t="s">
        <v>995</v>
      </c>
      <c r="M117" s="181" t="s">
        <v>1969</v>
      </c>
      <c r="N117" s="174"/>
      <c r="O117" s="174"/>
    </row>
    <row r="118" spans="1:29" s="224" customFormat="1" ht="17" customHeight="1">
      <c r="A118" s="217"/>
      <c r="B118" s="218"/>
      <c r="C118" s="219"/>
      <c r="D118" s="220"/>
      <c r="E118" s="220"/>
      <c r="F118" s="229">
        <f>AVERAGE(F104:F117)</f>
        <v>41.428571428571431</v>
      </c>
      <c r="G118" s="219"/>
      <c r="H118" s="219"/>
      <c r="I118" s="222"/>
      <c r="J118" s="221"/>
      <c r="K118" s="219"/>
      <c r="L118" s="227" t="s">
        <v>3188</v>
      </c>
      <c r="M118" s="165">
        <f>COUNTA(M104:M117)</f>
        <v>14</v>
      </c>
      <c r="N118" s="223"/>
      <c r="O118" s="223"/>
      <c r="AC118" s="244"/>
    </row>
    <row r="119" spans="1:29" s="224" customFormat="1" ht="14">
      <c r="A119" s="217"/>
      <c r="B119" s="218"/>
      <c r="C119" s="219"/>
      <c r="D119" s="220"/>
      <c r="E119" s="220"/>
      <c r="F119" s="230">
        <f>STDEV(F104:F117)</f>
        <v>15.59938009475567</v>
      </c>
      <c r="G119" s="219"/>
      <c r="H119" s="219"/>
      <c r="I119" s="222"/>
      <c r="J119" s="221"/>
      <c r="K119" s="219"/>
      <c r="L119" s="227" t="s">
        <v>3089</v>
      </c>
      <c r="M119" s="165">
        <f>COUNTIF(M104:M117, "*Asphyxia*")+COUNTIF(M104:M117, "*Hanging*")</f>
        <v>1</v>
      </c>
      <c r="N119" s="223"/>
      <c r="O119" s="223"/>
      <c r="AC119" s="244"/>
    </row>
    <row r="120" spans="1:29" ht="14">
      <c r="A120" s="189">
        <v>67</v>
      </c>
      <c r="B120" s="199" t="s">
        <v>111</v>
      </c>
      <c r="C120" s="182" t="s">
        <v>2689</v>
      </c>
      <c r="D120" s="194" t="s">
        <v>1958</v>
      </c>
      <c r="E120" s="194" t="s">
        <v>1959</v>
      </c>
      <c r="F120" s="216">
        <v>49</v>
      </c>
      <c r="G120" s="179" t="s">
        <v>2779</v>
      </c>
      <c r="H120" s="179" t="s">
        <v>2780</v>
      </c>
      <c r="I120" s="179" t="s">
        <v>2274</v>
      </c>
      <c r="J120" s="179" t="s">
        <v>2971</v>
      </c>
      <c r="K120" s="182" t="s">
        <v>117</v>
      </c>
      <c r="L120" s="182" t="s">
        <v>616</v>
      </c>
      <c r="M120" s="191" t="s">
        <v>1962</v>
      </c>
      <c r="N120" s="174"/>
      <c r="O120" s="174"/>
    </row>
    <row r="121" spans="1:29" ht="14">
      <c r="A121" s="189">
        <v>66</v>
      </c>
      <c r="B121" s="199" t="s">
        <v>111</v>
      </c>
      <c r="C121" s="182" t="s">
        <v>1923</v>
      </c>
      <c r="D121" s="194" t="s">
        <v>1951</v>
      </c>
      <c r="E121" s="194" t="s">
        <v>1952</v>
      </c>
      <c r="F121" s="216">
        <v>71</v>
      </c>
      <c r="G121" s="182" t="s">
        <v>2799</v>
      </c>
      <c r="H121" s="182" t="s">
        <v>2730</v>
      </c>
      <c r="I121" s="182" t="s">
        <v>1940</v>
      </c>
      <c r="J121" s="179" t="s">
        <v>2956</v>
      </c>
      <c r="K121" s="182" t="s">
        <v>236</v>
      </c>
      <c r="L121" s="182" t="s">
        <v>616</v>
      </c>
      <c r="M121" s="191" t="s">
        <v>1953</v>
      </c>
      <c r="N121" s="174"/>
      <c r="O121" s="174"/>
    </row>
    <row r="122" spans="1:29" ht="14">
      <c r="A122" s="189">
        <v>65</v>
      </c>
      <c r="B122" s="193" t="s">
        <v>111</v>
      </c>
      <c r="C122" s="182" t="s">
        <v>470</v>
      </c>
      <c r="D122" s="194" t="s">
        <v>1945</v>
      </c>
      <c r="E122" s="194" t="s">
        <v>1946</v>
      </c>
      <c r="F122" s="216">
        <v>30</v>
      </c>
      <c r="G122" s="179" t="s">
        <v>2778</v>
      </c>
      <c r="H122" s="182" t="s">
        <v>2675</v>
      </c>
      <c r="I122" s="182" t="s">
        <v>148</v>
      </c>
      <c r="J122" s="179" t="s">
        <v>2970</v>
      </c>
      <c r="K122" s="182" t="s">
        <v>117</v>
      </c>
      <c r="L122" s="182" t="s">
        <v>118</v>
      </c>
      <c r="M122" s="191" t="s">
        <v>1948</v>
      </c>
      <c r="N122" s="174"/>
      <c r="O122" s="174"/>
    </row>
    <row r="123" spans="1:29" ht="14">
      <c r="A123" s="189">
        <v>64</v>
      </c>
      <c r="B123" s="193" t="s">
        <v>468</v>
      </c>
      <c r="C123" s="182" t="s">
        <v>1938</v>
      </c>
      <c r="D123" s="194" t="s">
        <v>1937</v>
      </c>
      <c r="E123" s="194" t="s">
        <v>1939</v>
      </c>
      <c r="F123" s="216">
        <v>36</v>
      </c>
      <c r="G123" s="182" t="s">
        <v>2799</v>
      </c>
      <c r="H123" s="182" t="s">
        <v>2730</v>
      </c>
      <c r="I123" s="182" t="s">
        <v>1940</v>
      </c>
      <c r="J123" s="179" t="s">
        <v>2956</v>
      </c>
      <c r="K123" s="182" t="s">
        <v>236</v>
      </c>
      <c r="L123" s="182" t="s">
        <v>616</v>
      </c>
      <c r="M123" s="191" t="s">
        <v>1906</v>
      </c>
      <c r="N123" s="174"/>
      <c r="O123" s="174"/>
    </row>
    <row r="124" spans="1:29" ht="14">
      <c r="A124" s="189">
        <v>63</v>
      </c>
      <c r="B124" s="193" t="s">
        <v>111</v>
      </c>
      <c r="C124" s="182" t="s">
        <v>470</v>
      </c>
      <c r="D124" s="194" t="s">
        <v>1930</v>
      </c>
      <c r="E124" s="194" t="s">
        <v>1931</v>
      </c>
      <c r="F124" s="216">
        <v>62</v>
      </c>
      <c r="G124" s="179" t="s">
        <v>2874</v>
      </c>
      <c r="H124" s="179" t="s">
        <v>2776</v>
      </c>
      <c r="I124" s="179" t="s">
        <v>440</v>
      </c>
      <c r="J124" s="179" t="s">
        <v>2967</v>
      </c>
      <c r="K124" s="182" t="s">
        <v>117</v>
      </c>
      <c r="L124" s="182" t="s">
        <v>1731</v>
      </c>
      <c r="M124" s="183" t="s">
        <v>2777</v>
      </c>
      <c r="N124" s="174"/>
      <c r="O124" s="174"/>
    </row>
    <row r="125" spans="1:29" ht="14">
      <c r="A125" s="189">
        <v>62</v>
      </c>
      <c r="B125" s="193" t="s">
        <v>111</v>
      </c>
      <c r="C125" s="182" t="s">
        <v>1923</v>
      </c>
      <c r="D125" s="194" t="s">
        <v>1922</v>
      </c>
      <c r="E125" s="194" t="s">
        <v>1924</v>
      </c>
      <c r="F125" s="216">
        <v>72</v>
      </c>
      <c r="G125" s="179" t="s">
        <v>2771</v>
      </c>
      <c r="H125" s="179" t="s">
        <v>2900</v>
      </c>
      <c r="I125" s="179" t="s">
        <v>2893</v>
      </c>
      <c r="J125" s="179" t="s">
        <v>2969</v>
      </c>
      <c r="K125" s="182" t="s">
        <v>117</v>
      </c>
      <c r="L125" s="182" t="s">
        <v>1731</v>
      </c>
      <c r="M125" s="191" t="s">
        <v>1906</v>
      </c>
      <c r="N125" s="174"/>
      <c r="O125" s="174"/>
    </row>
    <row r="126" spans="1:29" ht="14">
      <c r="A126" s="189">
        <v>61</v>
      </c>
      <c r="B126" s="193" t="s">
        <v>111</v>
      </c>
      <c r="C126" s="182" t="s">
        <v>1914</v>
      </c>
      <c r="D126" s="194" t="s">
        <v>1913</v>
      </c>
      <c r="E126" s="194" t="s">
        <v>1915</v>
      </c>
      <c r="F126" s="216">
        <v>54</v>
      </c>
      <c r="G126" s="179" t="s">
        <v>2768</v>
      </c>
      <c r="H126" s="179" t="s">
        <v>2769</v>
      </c>
      <c r="I126" s="179" t="s">
        <v>1986</v>
      </c>
      <c r="J126" s="179" t="s">
        <v>2770</v>
      </c>
      <c r="K126" s="182" t="s">
        <v>117</v>
      </c>
      <c r="L126" s="182" t="s">
        <v>995</v>
      </c>
      <c r="M126" s="181" t="s">
        <v>1906</v>
      </c>
      <c r="N126" s="174"/>
      <c r="O126" s="174"/>
    </row>
    <row r="127" spans="1:29" ht="14">
      <c r="A127" s="189">
        <v>60</v>
      </c>
      <c r="B127" s="193" t="s">
        <v>111</v>
      </c>
      <c r="C127" s="182" t="s">
        <v>990</v>
      </c>
      <c r="D127" s="194" t="s">
        <v>1903</v>
      </c>
      <c r="E127" s="194" t="s">
        <v>1904</v>
      </c>
      <c r="F127" s="216">
        <v>28</v>
      </c>
      <c r="G127" s="179" t="s">
        <v>2873</v>
      </c>
      <c r="H127" s="179" t="s">
        <v>2899</v>
      </c>
      <c r="I127" s="179" t="s">
        <v>440</v>
      </c>
      <c r="J127" s="179" t="s">
        <v>2767</v>
      </c>
      <c r="K127" s="182" t="s">
        <v>117</v>
      </c>
      <c r="L127" s="182" t="s">
        <v>616</v>
      </c>
      <c r="M127" s="181" t="s">
        <v>1906</v>
      </c>
      <c r="N127" s="174"/>
      <c r="O127" s="174"/>
    </row>
    <row r="128" spans="1:29" s="224" customFormat="1" ht="17" customHeight="1">
      <c r="A128" s="217"/>
      <c r="B128" s="218"/>
      <c r="C128" s="219"/>
      <c r="D128" s="220"/>
      <c r="E128" s="220"/>
      <c r="F128" s="229">
        <f>AVERAGE(F120:F127)</f>
        <v>50.25</v>
      </c>
      <c r="G128" s="219"/>
      <c r="H128" s="219"/>
      <c r="I128" s="222"/>
      <c r="J128" s="221"/>
      <c r="K128" s="219"/>
      <c r="L128" s="227" t="s">
        <v>3188</v>
      </c>
      <c r="M128" s="165">
        <f>COUNTA(M120:M127)</f>
        <v>8</v>
      </c>
      <c r="N128" s="223"/>
      <c r="O128" s="223"/>
      <c r="AC128" s="244"/>
    </row>
    <row r="129" spans="1:29" s="224" customFormat="1" ht="14">
      <c r="A129" s="217"/>
      <c r="B129" s="218"/>
      <c r="C129" s="219"/>
      <c r="D129" s="220"/>
      <c r="E129" s="220"/>
      <c r="F129" s="230">
        <f>STDEV(F120:F127)</f>
        <v>17.588551471259446</v>
      </c>
      <c r="G129" s="219"/>
      <c r="H129" s="219"/>
      <c r="I129" s="222"/>
      <c r="J129" s="221"/>
      <c r="K129" s="219"/>
      <c r="L129" s="227" t="s">
        <v>3089</v>
      </c>
      <c r="M129" s="165">
        <f>COUNTIF(M120:M127, "*Asphyxia*")+COUNTIF(M120:M127, "*Hanging*")</f>
        <v>0</v>
      </c>
      <c r="N129" s="223"/>
      <c r="O129" s="223"/>
      <c r="AC129" s="244"/>
    </row>
    <row r="130" spans="1:29" ht="14">
      <c r="A130" s="189">
        <v>59</v>
      </c>
      <c r="B130" s="193" t="s">
        <v>111</v>
      </c>
      <c r="C130" s="182" t="s">
        <v>297</v>
      </c>
      <c r="D130" s="194" t="s">
        <v>1894</v>
      </c>
      <c r="E130" s="194" t="s">
        <v>1895</v>
      </c>
      <c r="F130" s="216">
        <v>66</v>
      </c>
      <c r="G130" s="179" t="s">
        <v>2872</v>
      </c>
      <c r="H130" s="179" t="s">
        <v>2766</v>
      </c>
      <c r="I130" s="179" t="s">
        <v>1900</v>
      </c>
      <c r="J130" s="179" t="s">
        <v>2968</v>
      </c>
      <c r="K130" s="182" t="s">
        <v>117</v>
      </c>
      <c r="L130" s="182" t="s">
        <v>1897</v>
      </c>
      <c r="M130" s="191" t="s">
        <v>1816</v>
      </c>
      <c r="N130" s="174"/>
      <c r="O130" s="174"/>
    </row>
    <row r="131" spans="1:29" ht="14">
      <c r="A131" s="189">
        <v>58</v>
      </c>
      <c r="B131" s="193" t="s">
        <v>111</v>
      </c>
      <c r="C131" s="182" t="s">
        <v>427</v>
      </c>
      <c r="D131" s="194" t="s">
        <v>1889</v>
      </c>
      <c r="E131" s="194" t="s">
        <v>1890</v>
      </c>
      <c r="F131" s="216">
        <v>55</v>
      </c>
      <c r="G131" s="179" t="s">
        <v>2763</v>
      </c>
      <c r="H131" s="182" t="s">
        <v>2708</v>
      </c>
      <c r="I131" s="182" t="s">
        <v>440</v>
      </c>
      <c r="J131" s="179" t="s">
        <v>2967</v>
      </c>
      <c r="K131" s="182" t="s">
        <v>117</v>
      </c>
      <c r="L131" s="182" t="s">
        <v>1731</v>
      </c>
      <c r="M131" s="181" t="s">
        <v>1623</v>
      </c>
      <c r="N131" s="174"/>
      <c r="O131" s="174"/>
    </row>
    <row r="132" spans="1:29" ht="14">
      <c r="A132" s="189">
        <v>57</v>
      </c>
      <c r="B132" s="193" t="s">
        <v>111</v>
      </c>
      <c r="C132" s="182" t="s">
        <v>232</v>
      </c>
      <c r="D132" s="194" t="s">
        <v>1881</v>
      </c>
      <c r="E132" s="194" t="s">
        <v>1882</v>
      </c>
      <c r="F132" s="216">
        <v>41</v>
      </c>
      <c r="G132" s="182" t="s">
        <v>2794</v>
      </c>
      <c r="H132" s="182" t="s">
        <v>2697</v>
      </c>
      <c r="I132" s="182" t="s">
        <v>1980</v>
      </c>
      <c r="J132" s="179" t="s">
        <v>2765</v>
      </c>
      <c r="K132" s="182" t="s">
        <v>236</v>
      </c>
      <c r="L132" s="182" t="s">
        <v>1287</v>
      </c>
      <c r="M132" s="181" t="s">
        <v>1885</v>
      </c>
      <c r="N132" s="174"/>
      <c r="O132" s="174"/>
    </row>
    <row r="133" spans="1:29" ht="14">
      <c r="A133" s="189">
        <v>56</v>
      </c>
      <c r="B133" s="193" t="s">
        <v>111</v>
      </c>
      <c r="C133" s="182" t="s">
        <v>297</v>
      </c>
      <c r="D133" s="194" t="s">
        <v>1874</v>
      </c>
      <c r="E133" s="194" t="s">
        <v>1875</v>
      </c>
      <c r="F133" s="216">
        <v>30</v>
      </c>
      <c r="G133" s="179" t="s">
        <v>2711</v>
      </c>
      <c r="H133" s="182" t="s">
        <v>2712</v>
      </c>
      <c r="I133" s="182" t="s">
        <v>636</v>
      </c>
      <c r="J133" s="179" t="s">
        <v>2951</v>
      </c>
      <c r="K133" s="182" t="s">
        <v>236</v>
      </c>
      <c r="L133" s="182" t="s">
        <v>551</v>
      </c>
      <c r="M133" s="191" t="s">
        <v>1876</v>
      </c>
      <c r="N133" s="174"/>
      <c r="O133" s="174"/>
    </row>
    <row r="134" spans="1:29" ht="14">
      <c r="A134" s="189">
        <v>55</v>
      </c>
      <c r="B134" s="193" t="s">
        <v>111</v>
      </c>
      <c r="C134" s="182" t="s">
        <v>113</v>
      </c>
      <c r="D134" s="194" t="s">
        <v>1868</v>
      </c>
      <c r="E134" s="194" t="s">
        <v>1869</v>
      </c>
      <c r="F134" s="216">
        <v>55</v>
      </c>
      <c r="G134" s="179" t="s">
        <v>1866</v>
      </c>
      <c r="H134" s="182" t="s">
        <v>2762</v>
      </c>
      <c r="I134" s="182" t="s">
        <v>148</v>
      </c>
      <c r="J134" s="179" t="s">
        <v>2966</v>
      </c>
      <c r="K134" s="182" t="s">
        <v>117</v>
      </c>
      <c r="L134" s="182" t="s">
        <v>616</v>
      </c>
      <c r="M134" s="191" t="s">
        <v>476</v>
      </c>
      <c r="N134" s="174"/>
      <c r="O134" s="174"/>
    </row>
    <row r="135" spans="1:29" ht="14">
      <c r="A135" s="189">
        <v>54</v>
      </c>
      <c r="B135" s="193" t="s">
        <v>111</v>
      </c>
      <c r="C135" s="182" t="s">
        <v>1859</v>
      </c>
      <c r="D135" s="194" t="s">
        <v>1858</v>
      </c>
      <c r="E135" s="194" t="s">
        <v>1860</v>
      </c>
      <c r="F135" s="216">
        <v>47</v>
      </c>
      <c r="G135" s="179" t="s">
        <v>2760</v>
      </c>
      <c r="H135" s="182" t="s">
        <v>2761</v>
      </c>
      <c r="I135" s="182" t="s">
        <v>1940</v>
      </c>
      <c r="J135" s="182"/>
      <c r="K135" s="182" t="s">
        <v>117</v>
      </c>
      <c r="L135" s="182" t="s">
        <v>183</v>
      </c>
      <c r="M135" s="184" t="s">
        <v>1862</v>
      </c>
      <c r="N135" s="174"/>
      <c r="O135" s="174"/>
    </row>
    <row r="136" spans="1:29" ht="14">
      <c r="A136" s="189">
        <v>53</v>
      </c>
      <c r="B136" s="193" t="s">
        <v>468</v>
      </c>
      <c r="C136" s="182" t="s">
        <v>1851</v>
      </c>
      <c r="D136" s="194" t="s">
        <v>1850</v>
      </c>
      <c r="E136" s="194" t="s">
        <v>1852</v>
      </c>
      <c r="F136" s="216">
        <v>47</v>
      </c>
      <c r="G136" s="179" t="s">
        <v>1846</v>
      </c>
      <c r="H136" s="182" t="s">
        <v>2758</v>
      </c>
      <c r="I136" s="186" t="s">
        <v>1651</v>
      </c>
      <c r="J136" s="179" t="s">
        <v>2965</v>
      </c>
      <c r="K136" s="182" t="s">
        <v>117</v>
      </c>
      <c r="L136" s="182" t="s">
        <v>183</v>
      </c>
      <c r="M136" s="183" t="s">
        <v>2759</v>
      </c>
      <c r="N136" s="174"/>
      <c r="O136" s="174"/>
    </row>
    <row r="137" spans="1:29" ht="14">
      <c r="A137" s="189">
        <v>52</v>
      </c>
      <c r="B137" s="182" t="s">
        <v>111</v>
      </c>
      <c r="C137" s="182" t="s">
        <v>990</v>
      </c>
      <c r="D137" s="194" t="s">
        <v>1841</v>
      </c>
      <c r="E137" s="194" t="s">
        <v>1842</v>
      </c>
      <c r="F137" s="216">
        <v>54</v>
      </c>
      <c r="G137" s="179" t="s">
        <v>2871</v>
      </c>
      <c r="H137" s="179" t="s">
        <v>2921</v>
      </c>
      <c r="I137" s="179" t="s">
        <v>202</v>
      </c>
      <c r="J137" s="179" t="s">
        <v>2964</v>
      </c>
      <c r="K137" s="182" t="s">
        <v>117</v>
      </c>
      <c r="L137" s="182" t="s">
        <v>616</v>
      </c>
      <c r="M137" s="191" t="s">
        <v>1843</v>
      </c>
      <c r="N137" s="174"/>
      <c r="O137" s="174"/>
    </row>
    <row r="138" spans="1:29" ht="14">
      <c r="A138" s="189">
        <v>51</v>
      </c>
      <c r="B138" s="182" t="s">
        <v>468</v>
      </c>
      <c r="C138" s="182" t="s">
        <v>1834</v>
      </c>
      <c r="D138" s="194" t="s">
        <v>1833</v>
      </c>
      <c r="E138" s="194" t="s">
        <v>1835</v>
      </c>
      <c r="F138" s="216">
        <v>29</v>
      </c>
      <c r="G138" s="182" t="s">
        <v>2816</v>
      </c>
      <c r="H138" s="182" t="s">
        <v>2757</v>
      </c>
      <c r="I138" s="182" t="s">
        <v>2691</v>
      </c>
      <c r="J138" s="179" t="s">
        <v>2935</v>
      </c>
      <c r="K138" s="182" t="s">
        <v>117</v>
      </c>
      <c r="L138" s="182" t="s">
        <v>183</v>
      </c>
      <c r="M138" s="191" t="s">
        <v>1836</v>
      </c>
      <c r="N138" s="174"/>
      <c r="O138" s="174"/>
    </row>
    <row r="139" spans="1:29" ht="14">
      <c r="A139" s="189">
        <v>50</v>
      </c>
      <c r="B139" s="182" t="s">
        <v>111</v>
      </c>
      <c r="C139" s="182" t="s">
        <v>1825</v>
      </c>
      <c r="D139" s="194" t="s">
        <v>1824</v>
      </c>
      <c r="E139" s="194" t="s">
        <v>1826</v>
      </c>
      <c r="F139" s="216">
        <v>56</v>
      </c>
      <c r="G139" s="179" t="s">
        <v>1823</v>
      </c>
      <c r="H139" s="182" t="s">
        <v>2755</v>
      </c>
      <c r="I139" s="182" t="s">
        <v>819</v>
      </c>
      <c r="J139" s="179" t="s">
        <v>2963</v>
      </c>
      <c r="K139" s="182" t="s">
        <v>236</v>
      </c>
      <c r="L139" s="182" t="s">
        <v>551</v>
      </c>
      <c r="M139" s="185" t="s">
        <v>2756</v>
      </c>
      <c r="N139" s="174"/>
      <c r="O139" s="174"/>
    </row>
    <row r="140" spans="1:29" s="224" customFormat="1" ht="17" customHeight="1">
      <c r="A140" s="217"/>
      <c r="B140" s="218"/>
      <c r="C140" s="219"/>
      <c r="D140" s="220"/>
      <c r="E140" s="220"/>
      <c r="F140" s="229">
        <f>AVERAGE(F130:F139)</f>
        <v>48</v>
      </c>
      <c r="G140" s="219"/>
      <c r="H140" s="219"/>
      <c r="I140" s="222"/>
      <c r="J140" s="221"/>
      <c r="K140" s="219"/>
      <c r="L140" s="227" t="s">
        <v>3188</v>
      </c>
      <c r="M140" s="165">
        <f>COUNTA(M130:M139)</f>
        <v>10</v>
      </c>
      <c r="N140" s="223"/>
      <c r="O140" s="223"/>
      <c r="AC140" s="244"/>
    </row>
    <row r="141" spans="1:29" s="224" customFormat="1" ht="14">
      <c r="A141" s="217"/>
      <c r="B141" s="218"/>
      <c r="C141" s="219"/>
      <c r="D141" s="220"/>
      <c r="E141" s="220"/>
      <c r="F141" s="230">
        <f>STDEV(F130:F139)</f>
        <v>11.822765233978799</v>
      </c>
      <c r="G141" s="219"/>
      <c r="H141" s="219"/>
      <c r="I141" s="222"/>
      <c r="J141" s="221"/>
      <c r="K141" s="219"/>
      <c r="L141" s="227" t="s">
        <v>3089</v>
      </c>
      <c r="M141" s="165">
        <f>COUNTIF(M130:M139, "*Asphyxia*")+COUNTIF(M130:M139, "*Hanging*")</f>
        <v>1</v>
      </c>
      <c r="N141" s="223"/>
      <c r="O141" s="223"/>
      <c r="AC141" s="244"/>
    </row>
    <row r="142" spans="1:29" ht="14">
      <c r="A142" s="189">
        <v>49</v>
      </c>
      <c r="B142" s="182" t="s">
        <v>111</v>
      </c>
      <c r="C142" s="182" t="s">
        <v>990</v>
      </c>
      <c r="D142" s="194" t="s">
        <v>1813</v>
      </c>
      <c r="E142" s="194" t="s">
        <v>1814</v>
      </c>
      <c r="F142" s="216">
        <v>35</v>
      </c>
      <c r="G142" s="179" t="s">
        <v>2752</v>
      </c>
      <c r="H142" s="179" t="s">
        <v>2753</v>
      </c>
      <c r="I142" s="179" t="s">
        <v>2754</v>
      </c>
      <c r="J142" s="182" t="s">
        <v>2933</v>
      </c>
      <c r="K142" s="182" t="s">
        <v>117</v>
      </c>
      <c r="L142" s="182" t="s">
        <v>118</v>
      </c>
      <c r="M142" s="191" t="s">
        <v>1816</v>
      </c>
      <c r="N142" s="174"/>
      <c r="O142" s="174"/>
    </row>
    <row r="143" spans="1:29" ht="14">
      <c r="A143" s="189">
        <v>48</v>
      </c>
      <c r="B143" s="182" t="s">
        <v>111</v>
      </c>
      <c r="C143" s="182" t="s">
        <v>990</v>
      </c>
      <c r="D143" s="194" t="s">
        <v>1804</v>
      </c>
      <c r="E143" s="194" t="s">
        <v>1805</v>
      </c>
      <c r="F143" s="216">
        <v>43</v>
      </c>
      <c r="G143" s="182" t="s">
        <v>2701</v>
      </c>
      <c r="H143" s="182" t="s">
        <v>2702</v>
      </c>
      <c r="I143" s="182" t="s">
        <v>636</v>
      </c>
      <c r="J143" s="179" t="s">
        <v>2962</v>
      </c>
      <c r="K143" s="182" t="s">
        <v>236</v>
      </c>
      <c r="L143" s="182" t="s">
        <v>1287</v>
      </c>
      <c r="M143" s="185" t="s">
        <v>2751</v>
      </c>
      <c r="N143" s="174"/>
      <c r="O143" s="174"/>
    </row>
    <row r="144" spans="1:29" ht="14">
      <c r="A144" s="189">
        <v>47</v>
      </c>
      <c r="B144" s="182" t="s">
        <v>111</v>
      </c>
      <c r="C144" s="182" t="s">
        <v>297</v>
      </c>
      <c r="D144" s="194" t="s">
        <v>1797</v>
      </c>
      <c r="E144" s="194" t="s">
        <v>1798</v>
      </c>
      <c r="F144" s="216">
        <v>54</v>
      </c>
      <c r="G144" s="179" t="s">
        <v>2749</v>
      </c>
      <c r="H144" s="182" t="s">
        <v>2750</v>
      </c>
      <c r="I144" s="186" t="s">
        <v>495</v>
      </c>
      <c r="J144" s="179" t="s">
        <v>2941</v>
      </c>
      <c r="K144" s="182" t="s">
        <v>236</v>
      </c>
      <c r="L144" s="182" t="s">
        <v>118</v>
      </c>
      <c r="M144" s="191" t="s">
        <v>1799</v>
      </c>
      <c r="N144" s="174"/>
      <c r="O144" s="174"/>
    </row>
    <row r="145" spans="1:29" ht="14">
      <c r="A145" s="189">
        <v>46</v>
      </c>
      <c r="B145" s="193" t="s">
        <v>111</v>
      </c>
      <c r="C145" s="182" t="s">
        <v>297</v>
      </c>
      <c r="D145" s="194" t="s">
        <v>1791</v>
      </c>
      <c r="E145" s="194" t="s">
        <v>1792</v>
      </c>
      <c r="F145" s="216">
        <v>53</v>
      </c>
      <c r="G145" s="179" t="s">
        <v>2711</v>
      </c>
      <c r="H145" s="179" t="s">
        <v>2712</v>
      </c>
      <c r="I145" s="179" t="s">
        <v>636</v>
      </c>
      <c r="J145" s="179" t="s">
        <v>2951</v>
      </c>
      <c r="K145" s="182" t="s">
        <v>236</v>
      </c>
      <c r="L145" s="182" t="s">
        <v>551</v>
      </c>
      <c r="M145" s="191" t="s">
        <v>1793</v>
      </c>
      <c r="N145" s="174"/>
      <c r="O145" s="174"/>
    </row>
    <row r="146" spans="1:29" ht="14">
      <c r="A146" s="189">
        <v>45</v>
      </c>
      <c r="B146" s="193" t="s">
        <v>111</v>
      </c>
      <c r="C146" s="182" t="s">
        <v>297</v>
      </c>
      <c r="D146" s="194" t="s">
        <v>1783</v>
      </c>
      <c r="E146" s="194" t="s">
        <v>1784</v>
      </c>
      <c r="F146" s="216">
        <v>36</v>
      </c>
      <c r="G146" s="179" t="s">
        <v>2870</v>
      </c>
      <c r="H146" s="179" t="s">
        <v>2920</v>
      </c>
      <c r="I146" s="179" t="s">
        <v>1789</v>
      </c>
      <c r="J146" s="179" t="s">
        <v>2961</v>
      </c>
      <c r="K146" s="182" t="s">
        <v>117</v>
      </c>
      <c r="L146" s="182" t="s">
        <v>1756</v>
      </c>
      <c r="M146" s="183" t="s">
        <v>2748</v>
      </c>
      <c r="N146" s="174"/>
      <c r="O146" s="174"/>
    </row>
    <row r="147" spans="1:29" ht="14">
      <c r="A147" s="189">
        <v>44</v>
      </c>
      <c r="B147" s="193" t="s">
        <v>111</v>
      </c>
      <c r="C147" s="182" t="s">
        <v>297</v>
      </c>
      <c r="D147" s="194" t="s">
        <v>1774</v>
      </c>
      <c r="E147" s="194" t="s">
        <v>1775</v>
      </c>
      <c r="F147" s="216">
        <v>58</v>
      </c>
      <c r="G147" s="179" t="s">
        <v>2860</v>
      </c>
      <c r="H147" s="179" t="s">
        <v>2916</v>
      </c>
      <c r="I147" s="179" t="s">
        <v>148</v>
      </c>
      <c r="J147" s="179" t="s">
        <v>2936</v>
      </c>
      <c r="K147" s="182" t="s">
        <v>117</v>
      </c>
      <c r="L147" s="182" t="s">
        <v>118</v>
      </c>
      <c r="M147" s="181" t="s">
        <v>1776</v>
      </c>
      <c r="N147" s="174"/>
      <c r="O147" s="174"/>
    </row>
    <row r="148" spans="1:29" ht="14">
      <c r="A148" s="189">
        <v>43</v>
      </c>
      <c r="B148" s="193" t="s">
        <v>111</v>
      </c>
      <c r="C148" s="182" t="s">
        <v>1766</v>
      </c>
      <c r="D148" s="194" t="s">
        <v>1765</v>
      </c>
      <c r="E148" s="194" t="s">
        <v>1767</v>
      </c>
      <c r="F148" s="216">
        <v>46</v>
      </c>
      <c r="G148" s="179" t="s">
        <v>2798</v>
      </c>
      <c r="H148" s="182" t="s">
        <v>2797</v>
      </c>
      <c r="I148" s="182" t="s">
        <v>1436</v>
      </c>
      <c r="J148" s="179" t="s">
        <v>2960</v>
      </c>
      <c r="K148" s="182" t="s">
        <v>117</v>
      </c>
      <c r="L148" s="182" t="s">
        <v>551</v>
      </c>
      <c r="M148" s="183" t="s">
        <v>2747</v>
      </c>
      <c r="N148" s="174"/>
      <c r="O148" s="174"/>
    </row>
    <row r="149" spans="1:29" ht="14">
      <c r="A149" s="189">
        <v>42</v>
      </c>
      <c r="B149" s="193" t="s">
        <v>111</v>
      </c>
      <c r="C149" s="182" t="s">
        <v>297</v>
      </c>
      <c r="D149" s="194" t="s">
        <v>1753</v>
      </c>
      <c r="E149" s="194" t="s">
        <v>1754</v>
      </c>
      <c r="F149" s="216">
        <v>31</v>
      </c>
      <c r="G149" s="179" t="s">
        <v>2869</v>
      </c>
      <c r="H149" s="179" t="s">
        <v>2898</v>
      </c>
      <c r="I149" s="179" t="s">
        <v>148</v>
      </c>
      <c r="J149" s="179" t="s">
        <v>2959</v>
      </c>
      <c r="K149" s="182" t="s">
        <v>117</v>
      </c>
      <c r="L149" s="182" t="s">
        <v>1756</v>
      </c>
      <c r="M149" s="181" t="s">
        <v>1757</v>
      </c>
      <c r="N149" s="174"/>
      <c r="O149" s="174"/>
    </row>
    <row r="150" spans="1:29" s="224" customFormat="1" ht="17" customHeight="1">
      <c r="A150" s="217"/>
      <c r="B150" s="218"/>
      <c r="C150" s="219"/>
      <c r="D150" s="220"/>
      <c r="E150" s="220"/>
      <c r="F150" s="229">
        <f>AVERAGE(F142:F149)</f>
        <v>44.5</v>
      </c>
      <c r="G150" s="219"/>
      <c r="H150" s="219"/>
      <c r="I150" s="222"/>
      <c r="J150" s="221"/>
      <c r="K150" s="219"/>
      <c r="L150" s="227" t="s">
        <v>3188</v>
      </c>
      <c r="M150" s="165">
        <f>COUNTA(M142:M149)</f>
        <v>8</v>
      </c>
      <c r="N150" s="223"/>
      <c r="O150" s="223"/>
      <c r="AC150" s="244"/>
    </row>
    <row r="151" spans="1:29" s="224" customFormat="1" ht="14">
      <c r="A151" s="217"/>
      <c r="B151" s="218"/>
      <c r="C151" s="219"/>
      <c r="D151" s="220"/>
      <c r="E151" s="220"/>
      <c r="F151" s="230">
        <f>STDEV(F142:F149)</f>
        <v>9.9570506247009281</v>
      </c>
      <c r="G151" s="219"/>
      <c r="H151" s="219"/>
      <c r="I151" s="222"/>
      <c r="J151" s="221"/>
      <c r="K151" s="219"/>
      <c r="L151" s="227" t="s">
        <v>3089</v>
      </c>
      <c r="M151" s="165">
        <f>COUNTIF(M142:M149, "*Asphyxia*")+COUNTIF(M142:M149, "*Hanging*")</f>
        <v>0</v>
      </c>
      <c r="N151" s="223"/>
      <c r="O151" s="223"/>
      <c r="AC151" s="244"/>
    </row>
    <row r="152" spans="1:29" ht="14">
      <c r="A152" s="189">
        <v>41</v>
      </c>
      <c r="B152" s="193" t="s">
        <v>111</v>
      </c>
      <c r="C152" s="182" t="s">
        <v>470</v>
      </c>
      <c r="D152" s="194" t="s">
        <v>1745</v>
      </c>
      <c r="E152" s="194" t="s">
        <v>1746</v>
      </c>
      <c r="F152" s="216">
        <v>34</v>
      </c>
      <c r="G152" s="179" t="s">
        <v>2868</v>
      </c>
      <c r="H152" s="179" t="s">
        <v>2745</v>
      </c>
      <c r="I152" s="190" t="s">
        <v>495</v>
      </c>
      <c r="J152" s="179" t="s">
        <v>2941</v>
      </c>
      <c r="K152" s="182" t="s">
        <v>236</v>
      </c>
      <c r="L152" s="182" t="s">
        <v>118</v>
      </c>
      <c r="M152" s="181" t="s">
        <v>1748</v>
      </c>
      <c r="N152" s="174"/>
      <c r="O152" s="174"/>
    </row>
    <row r="153" spans="1:29" ht="14">
      <c r="A153" s="189">
        <v>40</v>
      </c>
      <c r="B153" s="193" t="s">
        <v>111</v>
      </c>
      <c r="C153" s="182" t="s">
        <v>113</v>
      </c>
      <c r="D153" s="194" t="s">
        <v>1739</v>
      </c>
      <c r="E153" s="194" t="s">
        <v>1740</v>
      </c>
      <c r="F153" s="216">
        <v>25</v>
      </c>
      <c r="G153" s="179" t="s">
        <v>2743</v>
      </c>
      <c r="H153" s="182" t="s">
        <v>2744</v>
      </c>
      <c r="I153" s="186" t="s">
        <v>636</v>
      </c>
      <c r="J153" s="179" t="s">
        <v>2958</v>
      </c>
      <c r="K153" s="182" t="s">
        <v>117</v>
      </c>
      <c r="L153" s="182" t="s">
        <v>616</v>
      </c>
      <c r="M153" s="181" t="s">
        <v>336</v>
      </c>
      <c r="N153" s="174"/>
      <c r="O153" s="174"/>
    </row>
    <row r="154" spans="1:29" ht="14">
      <c r="A154" s="189">
        <v>39</v>
      </c>
      <c r="B154" s="193" t="s">
        <v>111</v>
      </c>
      <c r="C154" s="182" t="s">
        <v>2742</v>
      </c>
      <c r="D154" s="194" t="s">
        <v>1727</v>
      </c>
      <c r="E154" s="194" t="s">
        <v>1729</v>
      </c>
      <c r="F154" s="216">
        <v>51</v>
      </c>
      <c r="G154" s="179" t="s">
        <v>2867</v>
      </c>
      <c r="H154" s="179" t="s">
        <v>2897</v>
      </c>
      <c r="I154" s="179" t="s">
        <v>1734</v>
      </c>
      <c r="J154" s="182" t="s">
        <v>2934</v>
      </c>
      <c r="K154" s="182" t="s">
        <v>117</v>
      </c>
      <c r="L154" s="182" t="s">
        <v>1731</v>
      </c>
      <c r="M154" s="191" t="s">
        <v>119</v>
      </c>
      <c r="N154" s="174"/>
      <c r="O154" s="174"/>
    </row>
    <row r="155" spans="1:29" ht="14">
      <c r="A155" s="189">
        <v>38</v>
      </c>
      <c r="B155" s="193" t="s">
        <v>111</v>
      </c>
      <c r="C155" s="182" t="s">
        <v>2732</v>
      </c>
      <c r="D155" s="194" t="s">
        <v>1719</v>
      </c>
      <c r="E155" s="194" t="s">
        <v>1720</v>
      </c>
      <c r="F155" s="216">
        <v>51</v>
      </c>
      <c r="G155" s="179" t="s">
        <v>603</v>
      </c>
      <c r="H155" s="182" t="s">
        <v>2684</v>
      </c>
      <c r="I155" s="182" t="s">
        <v>636</v>
      </c>
      <c r="J155" s="179" t="s">
        <v>2943</v>
      </c>
      <c r="K155" s="182" t="s">
        <v>117</v>
      </c>
      <c r="L155" s="182" t="s">
        <v>616</v>
      </c>
      <c r="M155" s="183" t="s">
        <v>2741</v>
      </c>
      <c r="N155" s="174"/>
      <c r="O155" s="174"/>
    </row>
    <row r="156" spans="1:29" ht="14">
      <c r="A156" s="189">
        <v>37</v>
      </c>
      <c r="B156" s="193" t="s">
        <v>468</v>
      </c>
      <c r="C156" s="182" t="s">
        <v>470</v>
      </c>
      <c r="D156" s="194" t="s">
        <v>1713</v>
      </c>
      <c r="E156" s="194" t="s">
        <v>1714</v>
      </c>
      <c r="F156" s="216">
        <v>24</v>
      </c>
      <c r="G156" s="179" t="s">
        <v>2739</v>
      </c>
      <c r="H156" s="179" t="s">
        <v>2716</v>
      </c>
      <c r="I156" s="190" t="s">
        <v>495</v>
      </c>
      <c r="J156" s="179" t="s">
        <v>2941</v>
      </c>
      <c r="K156" s="182" t="s">
        <v>236</v>
      </c>
      <c r="L156" s="182" t="s">
        <v>118</v>
      </c>
      <c r="M156" s="184" t="s">
        <v>1680</v>
      </c>
      <c r="N156" s="174"/>
      <c r="O156" s="174"/>
    </row>
    <row r="157" spans="1:29" ht="14">
      <c r="A157" s="189">
        <v>36</v>
      </c>
      <c r="B157" s="193" t="s">
        <v>111</v>
      </c>
      <c r="C157" s="182" t="s">
        <v>470</v>
      </c>
      <c r="D157" s="194" t="s">
        <v>1709</v>
      </c>
      <c r="E157" s="194" t="s">
        <v>1710</v>
      </c>
      <c r="F157" s="216">
        <v>40</v>
      </c>
      <c r="G157" s="179" t="s">
        <v>2739</v>
      </c>
      <c r="H157" s="182" t="s">
        <v>2716</v>
      </c>
      <c r="I157" s="186" t="s">
        <v>495</v>
      </c>
      <c r="J157" s="179" t="s">
        <v>2941</v>
      </c>
      <c r="K157" s="182" t="s">
        <v>236</v>
      </c>
      <c r="L157" s="182" t="s">
        <v>118</v>
      </c>
      <c r="M157" s="196" t="s">
        <v>1680</v>
      </c>
      <c r="N157" s="174"/>
      <c r="O157" s="174"/>
    </row>
    <row r="158" spans="1:29" ht="14">
      <c r="A158" s="189">
        <v>35</v>
      </c>
      <c r="B158" s="193" t="s">
        <v>111</v>
      </c>
      <c r="C158" s="182" t="s">
        <v>470</v>
      </c>
      <c r="D158" s="194" t="s">
        <v>1702</v>
      </c>
      <c r="E158" s="194" t="s">
        <v>1703</v>
      </c>
      <c r="F158" s="216">
        <v>28</v>
      </c>
      <c r="G158" s="179" t="s">
        <v>2737</v>
      </c>
      <c r="H158" s="182" t="s">
        <v>2738</v>
      </c>
      <c r="I158" s="182" t="s">
        <v>636</v>
      </c>
      <c r="J158" s="179" t="s">
        <v>2957</v>
      </c>
      <c r="K158" s="182" t="s">
        <v>117</v>
      </c>
      <c r="L158" s="182" t="s">
        <v>183</v>
      </c>
      <c r="M158" s="181" t="s">
        <v>1705</v>
      </c>
      <c r="N158" s="174"/>
      <c r="O158" s="174"/>
    </row>
    <row r="159" spans="1:29" ht="14">
      <c r="A159" s="189">
        <v>34</v>
      </c>
      <c r="B159" s="193" t="s">
        <v>111</v>
      </c>
      <c r="C159" s="182" t="s">
        <v>113</v>
      </c>
      <c r="D159" s="194" t="s">
        <v>1695</v>
      </c>
      <c r="E159" s="194" t="s">
        <v>1696</v>
      </c>
      <c r="F159" s="216">
        <v>50</v>
      </c>
      <c r="G159" s="179" t="s">
        <v>2735</v>
      </c>
      <c r="H159" s="179" t="s">
        <v>2736</v>
      </c>
      <c r="I159" s="179" t="s">
        <v>636</v>
      </c>
      <c r="J159" s="179" t="s">
        <v>2953</v>
      </c>
      <c r="K159" s="182" t="s">
        <v>236</v>
      </c>
      <c r="L159" s="182" t="s">
        <v>1287</v>
      </c>
      <c r="M159" s="181" t="s">
        <v>476</v>
      </c>
      <c r="N159" s="174"/>
      <c r="O159" s="174"/>
    </row>
    <row r="160" spans="1:29" ht="14">
      <c r="A160" s="189">
        <v>33</v>
      </c>
      <c r="B160" s="193" t="s">
        <v>111</v>
      </c>
      <c r="C160" s="182" t="s">
        <v>3053</v>
      </c>
      <c r="D160" s="194" t="s">
        <v>1688</v>
      </c>
      <c r="E160" s="194" t="s">
        <v>1689</v>
      </c>
      <c r="F160" s="216">
        <v>27</v>
      </c>
      <c r="G160" s="179" t="s">
        <v>2711</v>
      </c>
      <c r="H160" s="179" t="s">
        <v>2712</v>
      </c>
      <c r="I160" s="179" t="s">
        <v>636</v>
      </c>
      <c r="J160" s="179" t="s">
        <v>2951</v>
      </c>
      <c r="K160" s="182" t="s">
        <v>236</v>
      </c>
      <c r="L160" s="182" t="s">
        <v>551</v>
      </c>
      <c r="M160" s="181" t="s">
        <v>1690</v>
      </c>
      <c r="N160" s="174"/>
      <c r="O160" s="174"/>
    </row>
    <row r="161" spans="1:29" s="224" customFormat="1" ht="17" customHeight="1">
      <c r="A161" s="217"/>
      <c r="B161" s="218"/>
      <c r="C161" s="219"/>
      <c r="D161" s="220"/>
      <c r="E161" s="220"/>
      <c r="F161" s="229">
        <f>AVERAGE(F152:F160)</f>
        <v>36.666666666666664</v>
      </c>
      <c r="G161" s="219"/>
      <c r="H161" s="219"/>
      <c r="I161" s="222"/>
      <c r="J161" s="221"/>
      <c r="K161" s="219"/>
      <c r="L161" s="227" t="s">
        <v>3188</v>
      </c>
      <c r="M161" s="165">
        <f>COUNTA(M152:M160)</f>
        <v>9</v>
      </c>
      <c r="N161" s="223"/>
      <c r="O161" s="223"/>
      <c r="AC161" s="244"/>
    </row>
    <row r="162" spans="1:29" s="224" customFormat="1" ht="14">
      <c r="A162" s="217"/>
      <c r="B162" s="218"/>
      <c r="C162" s="219"/>
      <c r="D162" s="220"/>
      <c r="E162" s="220"/>
      <c r="F162" s="230">
        <f>STDEV(F152:F160)</f>
        <v>11.575836902790225</v>
      </c>
      <c r="G162" s="219"/>
      <c r="H162" s="219"/>
      <c r="I162" s="222"/>
      <c r="J162" s="221"/>
      <c r="K162" s="219"/>
      <c r="L162" s="227" t="s">
        <v>3089</v>
      </c>
      <c r="M162" s="165">
        <f>COUNTIF(M152:M160, "*Asphyxia*")+COUNTIF(M152:M160, "*Hanging*")</f>
        <v>2</v>
      </c>
      <c r="N162" s="223"/>
      <c r="O162" s="223"/>
      <c r="AC162" s="244"/>
    </row>
    <row r="163" spans="1:29" ht="14">
      <c r="A163" s="189">
        <v>32</v>
      </c>
      <c r="B163" s="193" t="s">
        <v>468</v>
      </c>
      <c r="C163" s="182" t="s">
        <v>2731</v>
      </c>
      <c r="D163" s="194" t="s">
        <v>1678</v>
      </c>
      <c r="E163" s="194" t="s">
        <v>1679</v>
      </c>
      <c r="F163" s="216">
        <v>34</v>
      </c>
      <c r="G163" s="179" t="s">
        <v>1676</v>
      </c>
      <c r="H163" s="182" t="s">
        <v>2730</v>
      </c>
      <c r="I163" s="182" t="s">
        <v>1940</v>
      </c>
      <c r="J163" s="179" t="s">
        <v>2956</v>
      </c>
      <c r="K163" s="182" t="s">
        <v>236</v>
      </c>
      <c r="L163" s="182" t="s">
        <v>616</v>
      </c>
      <c r="M163" s="196" t="s">
        <v>1680</v>
      </c>
      <c r="N163" s="174"/>
      <c r="O163" s="174"/>
    </row>
    <row r="164" spans="1:29" ht="14">
      <c r="A164" s="189">
        <v>31</v>
      </c>
      <c r="B164" s="193" t="s">
        <v>468</v>
      </c>
      <c r="C164" s="182" t="s">
        <v>427</v>
      </c>
      <c r="D164" s="194" t="s">
        <v>1669</v>
      </c>
      <c r="E164" s="194" t="s">
        <v>1670</v>
      </c>
      <c r="F164" s="216">
        <v>48</v>
      </c>
      <c r="G164" s="179" t="s">
        <v>2728</v>
      </c>
      <c r="H164" s="179" t="s">
        <v>2850</v>
      </c>
      <c r="I164" s="190" t="s">
        <v>148</v>
      </c>
      <c r="J164" s="179" t="s">
        <v>2947</v>
      </c>
      <c r="K164" s="182" t="s">
        <v>236</v>
      </c>
      <c r="L164" s="182" t="s">
        <v>941</v>
      </c>
      <c r="M164" s="181" t="s">
        <v>1671</v>
      </c>
      <c r="N164" s="174"/>
      <c r="O164" s="174"/>
    </row>
    <row r="165" spans="1:29" ht="14">
      <c r="A165" s="189">
        <v>30</v>
      </c>
      <c r="B165" s="193" t="s">
        <v>111</v>
      </c>
      <c r="C165" s="182" t="s">
        <v>1664</v>
      </c>
      <c r="D165" s="194" t="s">
        <v>1663</v>
      </c>
      <c r="E165" s="194" t="s">
        <v>1665</v>
      </c>
      <c r="F165" s="216">
        <v>46</v>
      </c>
      <c r="G165" s="179" t="s">
        <v>2711</v>
      </c>
      <c r="H165" s="179" t="s">
        <v>2712</v>
      </c>
      <c r="I165" s="190" t="s">
        <v>636</v>
      </c>
      <c r="J165" s="179" t="s">
        <v>2951</v>
      </c>
      <c r="K165" s="182" t="s">
        <v>236</v>
      </c>
      <c r="L165" s="182" t="s">
        <v>551</v>
      </c>
      <c r="M165" s="183" t="s">
        <v>2727</v>
      </c>
      <c r="N165" s="174"/>
      <c r="O165" s="174"/>
    </row>
    <row r="166" spans="1:29" ht="14">
      <c r="A166" s="189">
        <v>29</v>
      </c>
      <c r="B166" s="193" t="s">
        <v>111</v>
      </c>
      <c r="C166" s="182" t="s">
        <v>297</v>
      </c>
      <c r="D166" s="194" t="s">
        <v>1657</v>
      </c>
      <c r="E166" s="194" t="s">
        <v>1658</v>
      </c>
      <c r="F166" s="216">
        <v>44</v>
      </c>
      <c r="G166" s="179" t="s">
        <v>1655</v>
      </c>
      <c r="H166" s="182" t="s">
        <v>2712</v>
      </c>
      <c r="I166" s="182" t="s">
        <v>636</v>
      </c>
      <c r="J166" s="179" t="s">
        <v>2951</v>
      </c>
      <c r="K166" s="182" t="s">
        <v>236</v>
      </c>
      <c r="L166" s="182" t="s">
        <v>551</v>
      </c>
      <c r="M166" s="183" t="s">
        <v>2726</v>
      </c>
      <c r="N166" s="174"/>
      <c r="O166" s="174"/>
    </row>
    <row r="167" spans="1:29" ht="14">
      <c r="A167" s="189">
        <v>28</v>
      </c>
      <c r="B167" s="193" t="s">
        <v>111</v>
      </c>
      <c r="C167" s="182" t="s">
        <v>297</v>
      </c>
      <c r="D167" s="194" t="s">
        <v>1647</v>
      </c>
      <c r="E167" s="194" t="s">
        <v>1648</v>
      </c>
      <c r="F167" s="216">
        <v>38</v>
      </c>
      <c r="G167" s="179" t="s">
        <v>2723</v>
      </c>
      <c r="H167" s="179" t="s">
        <v>2724</v>
      </c>
      <c r="I167" s="179" t="s">
        <v>1651</v>
      </c>
      <c r="J167" s="179" t="s">
        <v>2955</v>
      </c>
      <c r="K167" s="182" t="s">
        <v>117</v>
      </c>
      <c r="L167" s="182" t="s">
        <v>616</v>
      </c>
      <c r="M167" s="183" t="s">
        <v>2725</v>
      </c>
      <c r="N167" s="174"/>
      <c r="O167" s="174"/>
    </row>
    <row r="168" spans="1:29" ht="14">
      <c r="A168" s="189">
        <v>27</v>
      </c>
      <c r="B168" s="193" t="s">
        <v>111</v>
      </c>
      <c r="C168" s="182" t="s">
        <v>990</v>
      </c>
      <c r="D168" s="194" t="s">
        <v>1639</v>
      </c>
      <c r="E168" s="194" t="s">
        <v>1640</v>
      </c>
      <c r="F168" s="216">
        <v>24</v>
      </c>
      <c r="G168" s="179" t="s">
        <v>2721</v>
      </c>
      <c r="H168" s="182" t="s">
        <v>2915</v>
      </c>
      <c r="I168" s="182" t="s">
        <v>636</v>
      </c>
      <c r="J168" s="179" t="s">
        <v>2954</v>
      </c>
      <c r="K168" s="182" t="s">
        <v>117</v>
      </c>
      <c r="L168" s="182" t="s">
        <v>183</v>
      </c>
      <c r="M168" s="181" t="s">
        <v>476</v>
      </c>
      <c r="N168" s="174"/>
      <c r="O168" s="174"/>
    </row>
    <row r="169" spans="1:29" s="224" customFormat="1" ht="17" customHeight="1">
      <c r="A169" s="217"/>
      <c r="B169" s="218"/>
      <c r="C169" s="219"/>
      <c r="D169" s="220"/>
      <c r="E169" s="220"/>
      <c r="F169" s="229">
        <f>AVERAGE(F163:F168)</f>
        <v>39</v>
      </c>
      <c r="G169" s="219"/>
      <c r="H169" s="219"/>
      <c r="I169" s="222"/>
      <c r="J169" s="221"/>
      <c r="K169" s="219"/>
      <c r="L169" s="227" t="s">
        <v>3188</v>
      </c>
      <c r="M169" s="165">
        <f>COUNTA(M163:M168)</f>
        <v>6</v>
      </c>
      <c r="N169" s="223"/>
      <c r="O169" s="223"/>
      <c r="AC169" s="244"/>
    </row>
    <row r="170" spans="1:29" s="224" customFormat="1" ht="14">
      <c r="A170" s="217"/>
      <c r="B170" s="218"/>
      <c r="C170" s="219"/>
      <c r="D170" s="220"/>
      <c r="E170" s="220"/>
      <c r="F170" s="230">
        <f>STDEV(F163:F168)</f>
        <v>9.0111042608550473</v>
      </c>
      <c r="G170" s="219"/>
      <c r="H170" s="219"/>
      <c r="I170" s="222"/>
      <c r="J170" s="221"/>
      <c r="K170" s="219"/>
      <c r="L170" s="227" t="s">
        <v>3089</v>
      </c>
      <c r="M170" s="165">
        <f>COUNTIF(M163:M168, "*Asphyxia*")+COUNTIF(M163:M168, "*Hanging*")</f>
        <v>1</v>
      </c>
      <c r="N170" s="223"/>
      <c r="O170" s="223"/>
      <c r="AC170" s="244"/>
    </row>
    <row r="171" spans="1:29" ht="14">
      <c r="A171" s="189">
        <v>32</v>
      </c>
      <c r="B171" s="193" t="s">
        <v>468</v>
      </c>
      <c r="C171" s="182" t="s">
        <v>2731</v>
      </c>
      <c r="D171" s="194" t="s">
        <v>1678</v>
      </c>
      <c r="E171" s="194" t="s">
        <v>1679</v>
      </c>
      <c r="F171" s="216">
        <v>34</v>
      </c>
      <c r="G171" s="179" t="s">
        <v>1676</v>
      </c>
      <c r="H171" s="182" t="s">
        <v>2730</v>
      </c>
      <c r="I171" s="182" t="s">
        <v>1940</v>
      </c>
      <c r="J171" s="179" t="s">
        <v>2956</v>
      </c>
      <c r="K171" s="182" t="s">
        <v>236</v>
      </c>
      <c r="L171" s="182" t="s">
        <v>616</v>
      </c>
      <c r="M171" s="196" t="s">
        <v>1680</v>
      </c>
      <c r="N171" s="174"/>
      <c r="O171" s="174"/>
    </row>
    <row r="172" spans="1:29" ht="14">
      <c r="A172" s="189">
        <v>26</v>
      </c>
      <c r="B172" s="200" t="s">
        <v>111</v>
      </c>
      <c r="C172" s="179" t="s">
        <v>990</v>
      </c>
      <c r="D172" s="194" t="s">
        <v>1616</v>
      </c>
      <c r="E172" s="194" t="s">
        <v>1618</v>
      </c>
      <c r="F172" s="216">
        <v>47</v>
      </c>
      <c r="G172" s="179" t="s">
        <v>2720</v>
      </c>
      <c r="H172" s="182" t="s">
        <v>2681</v>
      </c>
      <c r="I172" s="182" t="s">
        <v>636</v>
      </c>
      <c r="J172" s="179" t="s">
        <v>2942</v>
      </c>
      <c r="K172" s="179" t="s">
        <v>236</v>
      </c>
      <c r="L172" s="179" t="s">
        <v>551</v>
      </c>
      <c r="M172" s="181" t="s">
        <v>1623</v>
      </c>
      <c r="N172" s="174"/>
      <c r="O172" s="174"/>
    </row>
    <row r="173" spans="1:29" ht="14">
      <c r="A173" s="189">
        <v>25</v>
      </c>
      <c r="B173" s="200" t="s">
        <v>111</v>
      </c>
      <c r="C173" s="179" t="s">
        <v>990</v>
      </c>
      <c r="D173" s="194" t="s">
        <v>1584</v>
      </c>
      <c r="E173" s="194" t="s">
        <v>1586</v>
      </c>
      <c r="F173" s="216">
        <v>44</v>
      </c>
      <c r="G173" s="179" t="s">
        <v>2833</v>
      </c>
      <c r="H173" s="182" t="s">
        <v>2719</v>
      </c>
      <c r="I173" s="182" t="s">
        <v>148</v>
      </c>
      <c r="J173" s="179" t="s">
        <v>2936</v>
      </c>
      <c r="K173" s="179" t="s">
        <v>117</v>
      </c>
      <c r="L173" s="179" t="s">
        <v>118</v>
      </c>
      <c r="M173" s="191" t="s">
        <v>119</v>
      </c>
      <c r="N173" s="174"/>
      <c r="O173" s="174"/>
    </row>
    <row r="174" spans="1:29" ht="14">
      <c r="A174" s="189">
        <v>24</v>
      </c>
      <c r="B174" s="200" t="s">
        <v>111</v>
      </c>
      <c r="C174" s="179" t="s">
        <v>113</v>
      </c>
      <c r="D174" s="194" t="s">
        <v>1530</v>
      </c>
      <c r="E174" s="194" t="s">
        <v>1532</v>
      </c>
      <c r="F174" s="216">
        <v>30</v>
      </c>
      <c r="G174" s="179" t="s">
        <v>2832</v>
      </c>
      <c r="H174" s="179" t="s">
        <v>2717</v>
      </c>
      <c r="I174" s="179" t="s">
        <v>2795</v>
      </c>
      <c r="J174" s="179" t="s">
        <v>2953</v>
      </c>
      <c r="K174" s="179" t="s">
        <v>236</v>
      </c>
      <c r="L174" s="179" t="s">
        <v>1287</v>
      </c>
      <c r="M174" s="181" t="s">
        <v>119</v>
      </c>
      <c r="N174" s="174"/>
      <c r="O174" s="174"/>
    </row>
    <row r="175" spans="1:29" ht="14">
      <c r="A175" s="189">
        <v>23</v>
      </c>
      <c r="B175" s="200" t="s">
        <v>111</v>
      </c>
      <c r="C175" s="179" t="s">
        <v>297</v>
      </c>
      <c r="D175" s="194" t="s">
        <v>1465</v>
      </c>
      <c r="E175" s="194" t="s">
        <v>1467</v>
      </c>
      <c r="F175" s="216">
        <v>31</v>
      </c>
      <c r="G175" s="179" t="s">
        <v>2739</v>
      </c>
      <c r="H175" s="179" t="s">
        <v>2716</v>
      </c>
      <c r="I175" s="179" t="s">
        <v>495</v>
      </c>
      <c r="J175" s="179" t="s">
        <v>2941</v>
      </c>
      <c r="K175" s="179" t="s">
        <v>236</v>
      </c>
      <c r="L175" s="179" t="s">
        <v>118</v>
      </c>
      <c r="M175" s="196" t="s">
        <v>1472</v>
      </c>
      <c r="N175" s="174"/>
      <c r="O175" s="174"/>
    </row>
    <row r="176" spans="1:29" ht="14">
      <c r="A176" s="189">
        <v>22</v>
      </c>
      <c r="B176" s="200" t="s">
        <v>111</v>
      </c>
      <c r="C176" s="179" t="s">
        <v>297</v>
      </c>
      <c r="D176" s="194" t="s">
        <v>1400</v>
      </c>
      <c r="E176" s="194" t="s">
        <v>1402</v>
      </c>
      <c r="F176" s="216">
        <v>37</v>
      </c>
      <c r="G176" s="179" t="s">
        <v>2865</v>
      </c>
      <c r="H176" s="179" t="s">
        <v>2715</v>
      </c>
      <c r="I176" s="179" t="s">
        <v>1436</v>
      </c>
      <c r="J176" s="179" t="s">
        <v>2952</v>
      </c>
      <c r="K176" s="179" t="s">
        <v>117</v>
      </c>
      <c r="L176" s="179" t="s">
        <v>616</v>
      </c>
      <c r="M176" s="181" t="s">
        <v>1407</v>
      </c>
      <c r="N176" s="174"/>
      <c r="O176" s="174"/>
    </row>
    <row r="177" spans="1:29" ht="14">
      <c r="A177" s="189">
        <v>21</v>
      </c>
      <c r="B177" s="200" t="s">
        <v>468</v>
      </c>
      <c r="C177" s="179" t="s">
        <v>1336</v>
      </c>
      <c r="D177" s="194" t="s">
        <v>1335</v>
      </c>
      <c r="E177" s="194" t="s">
        <v>1337</v>
      </c>
      <c r="F177" s="216">
        <v>62</v>
      </c>
      <c r="G177" s="179" t="s">
        <v>2711</v>
      </c>
      <c r="H177" s="179" t="s">
        <v>2712</v>
      </c>
      <c r="I177" s="190" t="s">
        <v>636</v>
      </c>
      <c r="J177" s="179" t="s">
        <v>2951</v>
      </c>
      <c r="K177" s="179" t="s">
        <v>236</v>
      </c>
      <c r="L177" s="179" t="s">
        <v>551</v>
      </c>
      <c r="M177" s="183" t="s">
        <v>2714</v>
      </c>
      <c r="N177" s="174"/>
      <c r="O177" s="174"/>
    </row>
    <row r="178" spans="1:29" ht="14">
      <c r="A178" s="189">
        <v>20</v>
      </c>
      <c r="B178" s="200" t="s">
        <v>111</v>
      </c>
      <c r="C178" s="179" t="s">
        <v>297</v>
      </c>
      <c r="D178" s="194" t="s">
        <v>1281</v>
      </c>
      <c r="E178" s="194" t="s">
        <v>1283</v>
      </c>
      <c r="F178" s="216">
        <v>39</v>
      </c>
      <c r="G178" s="179" t="s">
        <v>2709</v>
      </c>
      <c r="H178" s="179" t="s">
        <v>2710</v>
      </c>
      <c r="I178" s="179" t="s">
        <v>495</v>
      </c>
      <c r="J178" s="179" t="s">
        <v>2950</v>
      </c>
      <c r="K178" s="179" t="s">
        <v>236</v>
      </c>
      <c r="L178" s="179" t="s">
        <v>1287</v>
      </c>
      <c r="M178" s="181" t="s">
        <v>119</v>
      </c>
      <c r="N178" s="174"/>
      <c r="O178" s="174"/>
    </row>
    <row r="179" spans="1:29" s="224" customFormat="1" ht="17" customHeight="1">
      <c r="A179" s="217"/>
      <c r="B179" s="218"/>
      <c r="C179" s="219"/>
      <c r="D179" s="220"/>
      <c r="E179" s="220"/>
      <c r="F179" s="229">
        <f>AVERAGE(F171:F178)</f>
        <v>40.5</v>
      </c>
      <c r="G179" s="219"/>
      <c r="H179" s="219"/>
      <c r="I179" s="222"/>
      <c r="J179" s="221"/>
      <c r="K179" s="219"/>
      <c r="L179" s="227" t="s">
        <v>3188</v>
      </c>
      <c r="M179" s="165">
        <f>COUNTA(M171:M178)</f>
        <v>8</v>
      </c>
      <c r="N179" s="223"/>
      <c r="O179" s="223"/>
      <c r="AC179" s="244"/>
    </row>
    <row r="180" spans="1:29" s="224" customFormat="1" ht="14">
      <c r="A180" s="217"/>
      <c r="B180" s="218"/>
      <c r="C180" s="219"/>
      <c r="D180" s="220"/>
      <c r="E180" s="220"/>
      <c r="F180" s="230">
        <f>STDEV(F171:F178)</f>
        <v>10.515294982615968</v>
      </c>
      <c r="G180" s="219"/>
      <c r="H180" s="219"/>
      <c r="I180" s="222"/>
      <c r="J180" s="221"/>
      <c r="K180" s="219"/>
      <c r="L180" s="227" t="s">
        <v>3089</v>
      </c>
      <c r="M180" s="165">
        <f>COUNTIF(M171:M178, "*Asphyxia*")+COUNTIF(M171:M178, "*Hanging*")</f>
        <v>2</v>
      </c>
      <c r="N180" s="223"/>
      <c r="O180" s="223"/>
      <c r="AC180" s="244"/>
    </row>
    <row r="181" spans="1:29" ht="14">
      <c r="A181" s="189">
        <v>19</v>
      </c>
      <c r="B181" s="179" t="s">
        <v>111</v>
      </c>
      <c r="C181" s="179" t="s">
        <v>470</v>
      </c>
      <c r="D181" s="194" t="s">
        <v>1238</v>
      </c>
      <c r="E181" s="194" t="s">
        <v>1240</v>
      </c>
      <c r="F181" s="216">
        <v>54</v>
      </c>
      <c r="G181" s="179" t="s">
        <v>2864</v>
      </c>
      <c r="H181" s="182" t="s">
        <v>2849</v>
      </c>
      <c r="I181" s="182" t="s">
        <v>148</v>
      </c>
      <c r="J181" s="179" t="s">
        <v>2936</v>
      </c>
      <c r="K181" s="179" t="s">
        <v>117</v>
      </c>
      <c r="L181" s="179" t="s">
        <v>118</v>
      </c>
      <c r="M181" s="191" t="s">
        <v>542</v>
      </c>
      <c r="N181" s="174"/>
      <c r="O181" s="174"/>
    </row>
    <row r="182" spans="1:29" ht="14">
      <c r="A182" s="189">
        <v>18</v>
      </c>
      <c r="B182" s="179" t="s">
        <v>111</v>
      </c>
      <c r="C182" s="179" t="s">
        <v>113</v>
      </c>
      <c r="D182" s="194" t="s">
        <v>935</v>
      </c>
      <c r="E182" s="194" t="s">
        <v>1208</v>
      </c>
      <c r="F182" s="216">
        <v>46</v>
      </c>
      <c r="G182" s="179" t="s">
        <v>2763</v>
      </c>
      <c r="H182" s="182" t="s">
        <v>2708</v>
      </c>
      <c r="I182" s="182" t="s">
        <v>440</v>
      </c>
      <c r="J182" s="179" t="s">
        <v>2940</v>
      </c>
      <c r="K182" s="179" t="s">
        <v>236</v>
      </c>
      <c r="L182" s="179" t="s">
        <v>118</v>
      </c>
      <c r="M182" s="191" t="s">
        <v>542</v>
      </c>
      <c r="N182" s="174"/>
      <c r="O182" s="174"/>
    </row>
    <row r="183" spans="1:29" ht="14">
      <c r="A183" s="189">
        <v>17</v>
      </c>
      <c r="B183" s="179" t="s">
        <v>111</v>
      </c>
      <c r="C183" s="179" t="s">
        <v>1142</v>
      </c>
      <c r="D183" s="194" t="s">
        <v>1141</v>
      </c>
      <c r="E183" s="194" t="s">
        <v>1143</v>
      </c>
      <c r="F183" s="216">
        <v>65</v>
      </c>
      <c r="G183" s="179" t="s">
        <v>2705</v>
      </c>
      <c r="H183" s="182" t="s">
        <v>2706</v>
      </c>
      <c r="I183" s="182" t="s">
        <v>440</v>
      </c>
      <c r="J183" s="179" t="s">
        <v>2940</v>
      </c>
      <c r="K183" s="179" t="s">
        <v>236</v>
      </c>
      <c r="L183" s="179" t="s">
        <v>118</v>
      </c>
      <c r="M183" s="181" t="s">
        <v>2707</v>
      </c>
      <c r="N183" s="174"/>
      <c r="O183" s="174"/>
    </row>
    <row r="184" spans="1:29" ht="14">
      <c r="A184" s="189">
        <v>16</v>
      </c>
      <c r="B184" s="200" t="s">
        <v>111</v>
      </c>
      <c r="C184" s="179" t="s">
        <v>297</v>
      </c>
      <c r="D184" s="194" t="s">
        <v>1054</v>
      </c>
      <c r="E184" s="194" t="s">
        <v>1056</v>
      </c>
      <c r="F184" s="216">
        <v>50</v>
      </c>
      <c r="G184" s="179" t="s">
        <v>2701</v>
      </c>
      <c r="H184" s="182" t="s">
        <v>2702</v>
      </c>
      <c r="I184" s="186" t="s">
        <v>636</v>
      </c>
      <c r="J184" s="179" t="s">
        <v>2949</v>
      </c>
      <c r="K184" s="179" t="s">
        <v>117</v>
      </c>
      <c r="L184" s="179" t="s">
        <v>118</v>
      </c>
      <c r="M184" s="183" t="s">
        <v>2704</v>
      </c>
      <c r="N184" s="174"/>
      <c r="O184" s="174"/>
    </row>
    <row r="185" spans="1:29" ht="14">
      <c r="A185" s="189">
        <v>15</v>
      </c>
      <c r="B185" s="200" t="s">
        <v>111</v>
      </c>
      <c r="C185" s="179" t="s">
        <v>990</v>
      </c>
      <c r="D185" s="194" t="s">
        <v>989</v>
      </c>
      <c r="E185" s="194" t="s">
        <v>991</v>
      </c>
      <c r="F185" s="216">
        <v>23</v>
      </c>
      <c r="G185" s="179" t="s">
        <v>2696</v>
      </c>
      <c r="H185" s="179" t="s">
        <v>2697</v>
      </c>
      <c r="I185" s="179" t="s">
        <v>1980</v>
      </c>
      <c r="J185" s="179" t="s">
        <v>2948</v>
      </c>
      <c r="K185" s="179" t="s">
        <v>117</v>
      </c>
      <c r="L185" s="179" t="s">
        <v>995</v>
      </c>
      <c r="M185" s="181" t="s">
        <v>2700</v>
      </c>
      <c r="N185" s="174"/>
      <c r="O185" s="174"/>
    </row>
    <row r="186" spans="1:29" ht="14">
      <c r="A186" s="189">
        <v>14</v>
      </c>
      <c r="B186" s="200" t="s">
        <v>111</v>
      </c>
      <c r="C186" s="179" t="s">
        <v>936</v>
      </c>
      <c r="D186" s="194" t="s">
        <v>935</v>
      </c>
      <c r="E186" s="194" t="s">
        <v>937</v>
      </c>
      <c r="F186" s="216">
        <v>46</v>
      </c>
      <c r="G186" s="179" t="s">
        <v>2694</v>
      </c>
      <c r="H186" s="182" t="s">
        <v>2693</v>
      </c>
      <c r="I186" s="186" t="s">
        <v>148</v>
      </c>
      <c r="J186" s="179" t="s">
        <v>2947</v>
      </c>
      <c r="K186" s="179" t="s">
        <v>236</v>
      </c>
      <c r="L186" s="179" t="s">
        <v>941</v>
      </c>
      <c r="M186" s="183" t="s">
        <v>2698</v>
      </c>
      <c r="N186" s="174"/>
      <c r="O186" s="174"/>
    </row>
    <row r="187" spans="1:29" ht="14">
      <c r="A187" s="189">
        <v>13</v>
      </c>
      <c r="B187" s="200" t="s">
        <v>111</v>
      </c>
      <c r="C187" s="179" t="s">
        <v>470</v>
      </c>
      <c r="D187" s="194" t="s">
        <v>870</v>
      </c>
      <c r="E187" s="194" t="s">
        <v>872</v>
      </c>
      <c r="F187" s="216">
        <v>36</v>
      </c>
      <c r="G187" s="179" t="s">
        <v>863</v>
      </c>
      <c r="H187" s="182" t="s">
        <v>2796</v>
      </c>
      <c r="I187" s="182" t="s">
        <v>440</v>
      </c>
      <c r="J187" s="179" t="s">
        <v>2940</v>
      </c>
      <c r="K187" s="179" t="s">
        <v>236</v>
      </c>
      <c r="L187" s="179" t="s">
        <v>118</v>
      </c>
      <c r="M187" s="181" t="s">
        <v>2692</v>
      </c>
      <c r="N187" s="174"/>
      <c r="O187" s="174"/>
    </row>
    <row r="188" spans="1:29" ht="14">
      <c r="A188" s="189">
        <v>12</v>
      </c>
      <c r="B188" s="200" t="s">
        <v>111</v>
      </c>
      <c r="C188" s="179" t="s">
        <v>113</v>
      </c>
      <c r="D188" s="194" t="s">
        <v>794</v>
      </c>
      <c r="E188" s="194" t="s">
        <v>796</v>
      </c>
      <c r="F188" s="216">
        <v>54</v>
      </c>
      <c r="G188" s="179" t="s">
        <v>2863</v>
      </c>
      <c r="H188" s="179" t="s">
        <v>2919</v>
      </c>
      <c r="I188" s="179" t="s">
        <v>819</v>
      </c>
      <c r="J188" s="179" t="s">
        <v>2946</v>
      </c>
      <c r="K188" s="179" t="s">
        <v>117</v>
      </c>
      <c r="L188" s="179" t="s">
        <v>616</v>
      </c>
      <c r="M188" s="185" t="s">
        <v>3013</v>
      </c>
      <c r="N188" s="174"/>
      <c r="O188" s="174"/>
    </row>
    <row r="189" spans="1:29" ht="14">
      <c r="A189" s="189">
        <v>11</v>
      </c>
      <c r="B189" s="200" t="s">
        <v>111</v>
      </c>
      <c r="C189" s="179" t="s">
        <v>2689</v>
      </c>
      <c r="D189" s="194" t="s">
        <v>729</v>
      </c>
      <c r="E189" s="194" t="s">
        <v>731</v>
      </c>
      <c r="F189" s="216">
        <v>60</v>
      </c>
      <c r="G189" s="179" t="s">
        <v>2815</v>
      </c>
      <c r="H189" s="179" t="s">
        <v>2690</v>
      </c>
      <c r="I189" s="190" t="s">
        <v>2691</v>
      </c>
      <c r="J189" s="179" t="s">
        <v>2945</v>
      </c>
      <c r="K189" s="179" t="s">
        <v>117</v>
      </c>
      <c r="L189" s="179" t="s">
        <v>616</v>
      </c>
      <c r="M189" s="181" t="s">
        <v>119</v>
      </c>
      <c r="N189" s="174"/>
      <c r="O189" s="174"/>
    </row>
    <row r="190" spans="1:29" ht="14">
      <c r="A190" s="189">
        <v>10</v>
      </c>
      <c r="B190" s="200" t="s">
        <v>111</v>
      </c>
      <c r="C190" s="179" t="s">
        <v>470</v>
      </c>
      <c r="D190" s="194" t="s">
        <v>664</v>
      </c>
      <c r="E190" s="194" t="s">
        <v>666</v>
      </c>
      <c r="F190" s="216">
        <v>24</v>
      </c>
      <c r="G190" s="179" t="s">
        <v>657</v>
      </c>
      <c r="H190" s="182" t="s">
        <v>2686</v>
      </c>
      <c r="I190" s="182" t="s">
        <v>2687</v>
      </c>
      <c r="J190" s="179" t="s">
        <v>2944</v>
      </c>
      <c r="K190" s="179" t="s">
        <v>117</v>
      </c>
      <c r="L190" s="179" t="s">
        <v>616</v>
      </c>
      <c r="M190" s="183" t="s">
        <v>2688</v>
      </c>
      <c r="N190" s="174"/>
      <c r="O190" s="174"/>
    </row>
    <row r="191" spans="1:29" s="224" customFormat="1" ht="17" customHeight="1">
      <c r="A191" s="217"/>
      <c r="B191" s="218"/>
      <c r="C191" s="219"/>
      <c r="D191" s="220"/>
      <c r="E191" s="220"/>
      <c r="F191" s="229">
        <f>AVERAGE(F181:F190)</f>
        <v>45.8</v>
      </c>
      <c r="G191" s="219"/>
      <c r="H191" s="219"/>
      <c r="I191" s="222"/>
      <c r="J191" s="221"/>
      <c r="K191" s="219"/>
      <c r="L191" s="227" t="s">
        <v>3188</v>
      </c>
      <c r="M191" s="165">
        <f>COUNTA(M181:M190)</f>
        <v>10</v>
      </c>
      <c r="N191" s="223"/>
      <c r="O191" s="223"/>
      <c r="AC191" s="244"/>
    </row>
    <row r="192" spans="1:29" s="224" customFormat="1" ht="14">
      <c r="A192" s="217"/>
      <c r="B192" s="218"/>
      <c r="C192" s="219"/>
      <c r="D192" s="220"/>
      <c r="E192" s="220"/>
      <c r="F192" s="230">
        <f>STDEV(F181:F190)</f>
        <v>14.19546093337976</v>
      </c>
      <c r="G192" s="219"/>
      <c r="H192" s="219"/>
      <c r="I192" s="222"/>
      <c r="J192" s="221"/>
      <c r="K192" s="219"/>
      <c r="L192" s="227" t="s">
        <v>3089</v>
      </c>
      <c r="M192" s="165">
        <f>COUNTIF(M181:M190, "*Asphyxia*")+COUNTIF(M181:M190, "*Hanging*")</f>
        <v>0</v>
      </c>
      <c r="N192" s="223"/>
      <c r="O192" s="223"/>
      <c r="AC192" s="244"/>
    </row>
    <row r="193" spans="1:29" ht="14">
      <c r="A193" s="189">
        <v>9</v>
      </c>
      <c r="B193" s="200" t="s">
        <v>468</v>
      </c>
      <c r="C193" s="179" t="s">
        <v>2683</v>
      </c>
      <c r="D193" s="194" t="s">
        <v>610</v>
      </c>
      <c r="E193" s="194" t="s">
        <v>612</v>
      </c>
      <c r="F193" s="216">
        <v>54</v>
      </c>
      <c r="G193" s="179" t="s">
        <v>603</v>
      </c>
      <c r="H193" s="182" t="s">
        <v>2684</v>
      </c>
      <c r="I193" s="182" t="s">
        <v>636</v>
      </c>
      <c r="J193" s="179" t="s">
        <v>2943</v>
      </c>
      <c r="K193" s="179" t="s">
        <v>117</v>
      </c>
      <c r="L193" s="179" t="s">
        <v>616</v>
      </c>
      <c r="M193" s="183" t="s">
        <v>2685</v>
      </c>
      <c r="N193" s="174"/>
      <c r="O193" s="174"/>
    </row>
    <row r="194" spans="1:29" ht="14">
      <c r="A194" s="189">
        <v>8</v>
      </c>
      <c r="B194" s="200" t="s">
        <v>111</v>
      </c>
      <c r="C194" s="179" t="s">
        <v>546</v>
      </c>
      <c r="D194" s="194" t="s">
        <v>545</v>
      </c>
      <c r="E194" s="194" t="s">
        <v>547</v>
      </c>
      <c r="F194" s="216">
        <v>49</v>
      </c>
      <c r="G194" s="179" t="s">
        <v>538</v>
      </c>
      <c r="H194" s="182" t="s">
        <v>2681</v>
      </c>
      <c r="I194" s="182" t="s">
        <v>636</v>
      </c>
      <c r="J194" s="179" t="s">
        <v>2942</v>
      </c>
      <c r="K194" s="179" t="s">
        <v>236</v>
      </c>
      <c r="L194" s="179" t="s">
        <v>551</v>
      </c>
      <c r="M194" s="181" t="s">
        <v>2682</v>
      </c>
      <c r="N194" s="174"/>
      <c r="O194" s="174"/>
    </row>
    <row r="195" spans="1:29" ht="14">
      <c r="A195" s="189">
        <v>7</v>
      </c>
      <c r="B195" s="200" t="s">
        <v>468</v>
      </c>
      <c r="C195" s="179" t="s">
        <v>470</v>
      </c>
      <c r="D195" s="194" t="s">
        <v>469</v>
      </c>
      <c r="E195" s="194" t="s">
        <v>471</v>
      </c>
      <c r="F195" s="216">
        <v>36</v>
      </c>
      <c r="G195" s="179" t="s">
        <v>2831</v>
      </c>
      <c r="H195" s="179" t="s">
        <v>2059</v>
      </c>
      <c r="I195" s="190" t="s">
        <v>495</v>
      </c>
      <c r="J195" s="179" t="s">
        <v>2941</v>
      </c>
      <c r="K195" s="179" t="s">
        <v>236</v>
      </c>
      <c r="L195" s="179" t="s">
        <v>118</v>
      </c>
      <c r="M195" s="181" t="s">
        <v>476</v>
      </c>
      <c r="N195" s="174"/>
      <c r="O195" s="174"/>
    </row>
    <row r="196" spans="1:29" ht="14">
      <c r="A196" s="189">
        <v>6</v>
      </c>
      <c r="B196" s="200" t="s">
        <v>111</v>
      </c>
      <c r="C196" s="179" t="s">
        <v>427</v>
      </c>
      <c r="D196" s="194" t="s">
        <v>426</v>
      </c>
      <c r="E196" s="194" t="s">
        <v>428</v>
      </c>
      <c r="F196" s="216">
        <v>47</v>
      </c>
      <c r="G196" s="182" t="s">
        <v>2679</v>
      </c>
      <c r="H196" s="182" t="s">
        <v>2678</v>
      </c>
      <c r="I196" s="186" t="s">
        <v>440</v>
      </c>
      <c r="J196" s="179" t="s">
        <v>2940</v>
      </c>
      <c r="K196" s="179" t="s">
        <v>236</v>
      </c>
      <c r="L196" s="179" t="s">
        <v>118</v>
      </c>
      <c r="M196" s="181" t="s">
        <v>119</v>
      </c>
      <c r="N196" s="174"/>
      <c r="O196" s="174"/>
    </row>
    <row r="197" spans="1:29" ht="14">
      <c r="A197" s="189">
        <v>5</v>
      </c>
      <c r="B197" s="200" t="s">
        <v>111</v>
      </c>
      <c r="C197" s="179" t="s">
        <v>373</v>
      </c>
      <c r="D197" s="194" t="s">
        <v>372</v>
      </c>
      <c r="E197" s="194" t="s">
        <v>374</v>
      </c>
      <c r="F197" s="216">
        <v>32</v>
      </c>
      <c r="G197" s="179" t="s">
        <v>2860</v>
      </c>
      <c r="H197" s="179" t="s">
        <v>2916</v>
      </c>
      <c r="I197" s="179" t="s">
        <v>148</v>
      </c>
      <c r="J197" s="179" t="s">
        <v>2936</v>
      </c>
      <c r="K197" s="179" t="s">
        <v>117</v>
      </c>
      <c r="L197" s="179" t="s">
        <v>118</v>
      </c>
      <c r="M197" s="201" t="s">
        <v>2677</v>
      </c>
      <c r="N197" s="174"/>
      <c r="O197" s="174"/>
    </row>
    <row r="198" spans="1:29" ht="14">
      <c r="A198" s="189">
        <v>4</v>
      </c>
      <c r="B198" s="200" t="s">
        <v>111</v>
      </c>
      <c r="C198" s="179" t="s">
        <v>297</v>
      </c>
      <c r="D198" s="194" t="s">
        <v>296</v>
      </c>
      <c r="E198" s="194" t="s">
        <v>298</v>
      </c>
      <c r="F198" s="216">
        <v>55</v>
      </c>
      <c r="G198" s="179" t="s">
        <v>2860</v>
      </c>
      <c r="H198" s="179" t="s">
        <v>2916</v>
      </c>
      <c r="I198" s="179" t="s">
        <v>148</v>
      </c>
      <c r="J198" s="179" t="s">
        <v>2936</v>
      </c>
      <c r="K198" s="179" t="s">
        <v>117</v>
      </c>
      <c r="L198" s="179" t="s">
        <v>118</v>
      </c>
      <c r="M198" s="181" t="s">
        <v>2676</v>
      </c>
      <c r="N198" s="174"/>
      <c r="O198" s="174"/>
    </row>
    <row r="199" spans="1:29" ht="14">
      <c r="A199" s="189">
        <v>3</v>
      </c>
      <c r="B199" s="200" t="s">
        <v>111</v>
      </c>
      <c r="C199" s="179" t="s">
        <v>232</v>
      </c>
      <c r="D199" s="194" t="s">
        <v>231</v>
      </c>
      <c r="E199" s="194" t="s">
        <v>233</v>
      </c>
      <c r="F199" s="216">
        <v>27</v>
      </c>
      <c r="G199" s="179" t="s">
        <v>2862</v>
      </c>
      <c r="H199" s="179" t="s">
        <v>2918</v>
      </c>
      <c r="I199" s="179" t="s">
        <v>202</v>
      </c>
      <c r="J199" s="179" t="s">
        <v>2939</v>
      </c>
      <c r="K199" s="179" t="s">
        <v>236</v>
      </c>
      <c r="L199" s="179" t="s">
        <v>118</v>
      </c>
      <c r="M199" s="191" t="s">
        <v>119</v>
      </c>
      <c r="N199" s="174"/>
      <c r="O199" s="174"/>
    </row>
    <row r="200" spans="1:29" ht="14">
      <c r="A200" s="189">
        <v>2</v>
      </c>
      <c r="B200" s="200" t="s">
        <v>111</v>
      </c>
      <c r="C200" s="179" t="s">
        <v>178</v>
      </c>
      <c r="D200" s="194" t="s">
        <v>177</v>
      </c>
      <c r="E200" s="194" t="s">
        <v>179</v>
      </c>
      <c r="F200" s="216">
        <v>58</v>
      </c>
      <c r="G200" s="179" t="s">
        <v>2861</v>
      </c>
      <c r="H200" s="179" t="s">
        <v>2917</v>
      </c>
      <c r="I200" s="190" t="s">
        <v>202</v>
      </c>
      <c r="J200" s="179" t="s">
        <v>2938</v>
      </c>
      <c r="K200" s="179" t="s">
        <v>117</v>
      </c>
      <c r="L200" s="179" t="s">
        <v>183</v>
      </c>
      <c r="M200" s="191" t="s">
        <v>119</v>
      </c>
      <c r="N200" s="174"/>
      <c r="O200" s="174"/>
    </row>
    <row r="201" spans="1:29" ht="14">
      <c r="A201" s="189">
        <v>1</v>
      </c>
      <c r="B201" s="200" t="s">
        <v>111</v>
      </c>
      <c r="C201" s="179" t="s">
        <v>113</v>
      </c>
      <c r="D201" s="194" t="s">
        <v>112</v>
      </c>
      <c r="E201" s="194" t="s">
        <v>114</v>
      </c>
      <c r="F201" s="216">
        <v>46</v>
      </c>
      <c r="G201" s="179" t="s">
        <v>2860</v>
      </c>
      <c r="H201" s="179" t="s">
        <v>2916</v>
      </c>
      <c r="I201" s="179" t="s">
        <v>148</v>
      </c>
      <c r="J201" s="179" t="s">
        <v>2936</v>
      </c>
      <c r="K201" s="179" t="s">
        <v>117</v>
      </c>
      <c r="L201" s="179" t="s">
        <v>118</v>
      </c>
      <c r="M201" s="181" t="s">
        <v>119</v>
      </c>
      <c r="N201" s="174"/>
      <c r="O201" s="174"/>
    </row>
    <row r="202" spans="1:29" ht="14">
      <c r="A202" s="174"/>
      <c r="B202" s="200" t="s">
        <v>111</v>
      </c>
      <c r="C202" s="202" t="s">
        <v>990</v>
      </c>
      <c r="D202" s="174"/>
      <c r="E202" s="225">
        <v>42898</v>
      </c>
      <c r="F202" s="174">
        <v>44</v>
      </c>
      <c r="G202" s="202" t="s">
        <v>3062</v>
      </c>
      <c r="H202" s="202" t="s">
        <v>3073</v>
      </c>
      <c r="I202" s="202" t="s">
        <v>819</v>
      </c>
      <c r="J202" s="202" t="s">
        <v>3182</v>
      </c>
      <c r="K202" s="174"/>
      <c r="L202" s="174"/>
      <c r="M202" s="204" t="s">
        <v>3061</v>
      </c>
      <c r="N202" s="174">
        <f>COUNTIF(M3:M201, "*Asphyxia*")+COUNTIF(M3:M201, "*Hanging*")</f>
        <v>22</v>
      </c>
      <c r="O202" s="174" t="s">
        <v>3065</v>
      </c>
    </row>
    <row r="203" spans="1:29" ht="14">
      <c r="A203" s="174"/>
      <c r="B203" s="200" t="s">
        <v>111</v>
      </c>
      <c r="C203" s="202" t="s">
        <v>1923</v>
      </c>
      <c r="D203" s="174"/>
      <c r="E203" s="226">
        <v>42983</v>
      </c>
      <c r="F203" s="174">
        <v>37</v>
      </c>
      <c r="G203" s="202" t="s">
        <v>3063</v>
      </c>
      <c r="H203" s="174" t="s">
        <v>3072</v>
      </c>
      <c r="I203" s="174" t="s">
        <v>1980</v>
      </c>
      <c r="J203" s="174" t="s">
        <v>3183</v>
      </c>
      <c r="K203" s="174"/>
      <c r="L203" s="174"/>
      <c r="M203" s="205" t="s">
        <v>3064</v>
      </c>
      <c r="N203" s="174"/>
      <c r="O203" s="174"/>
    </row>
    <row r="204" spans="1:29" ht="14">
      <c r="A204" s="174"/>
      <c r="B204" s="200" t="s">
        <v>111</v>
      </c>
      <c r="C204" s="202" t="s">
        <v>297</v>
      </c>
      <c r="D204" s="174"/>
      <c r="E204" s="226">
        <v>42996</v>
      </c>
      <c r="F204" s="174">
        <v>51</v>
      </c>
      <c r="G204" s="202" t="s">
        <v>3067</v>
      </c>
      <c r="H204" s="174" t="s">
        <v>2744</v>
      </c>
      <c r="I204" s="174" t="s">
        <v>636</v>
      </c>
      <c r="J204" s="174" t="s">
        <v>3066</v>
      </c>
      <c r="K204" s="174"/>
      <c r="L204" s="174"/>
      <c r="M204" s="204" t="s">
        <v>3068</v>
      </c>
      <c r="N204" s="174"/>
      <c r="O204" s="174"/>
    </row>
    <row r="205" spans="1:29" s="224" customFormat="1" ht="17" customHeight="1">
      <c r="A205" s="217"/>
      <c r="B205" s="218"/>
      <c r="C205" s="219"/>
      <c r="D205" s="220"/>
      <c r="E205" s="220"/>
      <c r="F205" s="229">
        <f>AVERAGE(F193:F204)</f>
        <v>44.666666666666664</v>
      </c>
      <c r="G205" s="219"/>
      <c r="H205" s="219"/>
      <c r="I205" s="222"/>
      <c r="J205" s="221"/>
      <c r="K205" s="219"/>
      <c r="L205" s="227" t="s">
        <v>3188</v>
      </c>
      <c r="M205" s="165">
        <f>COUNTA(M193:M204)</f>
        <v>12</v>
      </c>
      <c r="N205" s="223"/>
      <c r="O205" s="223"/>
      <c r="AC205" s="244"/>
    </row>
    <row r="206" spans="1:29" s="224" customFormat="1" ht="14">
      <c r="A206" s="217"/>
      <c r="B206" s="218"/>
      <c r="C206" s="219"/>
      <c r="D206" s="220"/>
      <c r="E206" s="220"/>
      <c r="F206" s="230">
        <f>STDEV(F193:F204)</f>
        <v>9.7452397081701942</v>
      </c>
      <c r="G206" s="219"/>
      <c r="H206" s="219"/>
      <c r="I206" s="222"/>
      <c r="J206" s="221"/>
      <c r="K206" s="219"/>
      <c r="L206" s="227" t="s">
        <v>3089</v>
      </c>
      <c r="M206" s="165">
        <f>COUNTIF(M193:M204, "*Asphyxia*")+COUNTIF(M193:M204, "*Hanging*")+COUNTIF(M193:M204, "*Strangulation*")</f>
        <v>2</v>
      </c>
      <c r="N206" s="223"/>
      <c r="O206" s="223"/>
      <c r="AC206" s="244"/>
    </row>
    <row r="207" spans="1:29" ht="14">
      <c r="A207" s="174"/>
      <c r="B207" s="200" t="s">
        <v>111</v>
      </c>
      <c r="C207" s="174" t="s">
        <v>3070</v>
      </c>
      <c r="D207" s="174"/>
      <c r="E207" s="226">
        <v>43073</v>
      </c>
      <c r="F207" s="174">
        <v>64</v>
      </c>
      <c r="G207" s="202" t="s">
        <v>3069</v>
      </c>
      <c r="H207" s="174" t="s">
        <v>2797</v>
      </c>
      <c r="I207" s="174" t="s">
        <v>1436</v>
      </c>
      <c r="J207" s="174" t="s">
        <v>3071</v>
      </c>
      <c r="K207" s="174"/>
      <c r="L207" s="174"/>
      <c r="M207" s="204" t="s">
        <v>3068</v>
      </c>
      <c r="N207" s="207" t="s">
        <v>3086</v>
      </c>
      <c r="O207" s="174"/>
    </row>
    <row r="208" spans="1:29" ht="14">
      <c r="A208" s="174"/>
      <c r="B208" s="200" t="s">
        <v>111</v>
      </c>
      <c r="C208" s="202" t="s">
        <v>1923</v>
      </c>
      <c r="D208" s="174"/>
      <c r="E208" s="226">
        <v>43131</v>
      </c>
      <c r="F208" s="174">
        <v>33</v>
      </c>
      <c r="G208" s="202" t="s">
        <v>3074</v>
      </c>
      <c r="H208" s="174" t="s">
        <v>3075</v>
      </c>
      <c r="I208" s="174" t="s">
        <v>1980</v>
      </c>
      <c r="J208" s="174" t="s">
        <v>3076</v>
      </c>
      <c r="K208" s="174"/>
      <c r="L208" s="174"/>
      <c r="M208" s="204" t="s">
        <v>1776</v>
      </c>
      <c r="N208" s="207"/>
      <c r="O208" s="174"/>
    </row>
    <row r="209" spans="1:29" ht="14">
      <c r="A209" s="174"/>
      <c r="B209" s="200" t="s">
        <v>111</v>
      </c>
      <c r="C209" s="202" t="s">
        <v>1923</v>
      </c>
      <c r="D209" s="174"/>
      <c r="E209" s="226">
        <v>43152</v>
      </c>
      <c r="F209" s="174">
        <v>59</v>
      </c>
      <c r="G209" s="202" t="s">
        <v>2699</v>
      </c>
      <c r="H209" s="174" t="s">
        <v>2697</v>
      </c>
      <c r="I209" s="174" t="s">
        <v>1980</v>
      </c>
      <c r="J209" s="174" t="s">
        <v>3077</v>
      </c>
      <c r="K209" s="174"/>
      <c r="L209" s="174"/>
      <c r="M209" s="204" t="s">
        <v>119</v>
      </c>
      <c r="N209" s="207"/>
      <c r="O209" s="174"/>
    </row>
    <row r="210" spans="1:29" ht="14">
      <c r="A210" s="174"/>
      <c r="B210" s="200" t="s">
        <v>111</v>
      </c>
      <c r="C210" s="208" t="s">
        <v>3078</v>
      </c>
      <c r="D210" s="174"/>
      <c r="E210" s="226">
        <v>43202</v>
      </c>
      <c r="F210" s="174">
        <v>54</v>
      </c>
      <c r="G210" s="202" t="s">
        <v>3079</v>
      </c>
      <c r="H210" s="174" t="s">
        <v>3081</v>
      </c>
      <c r="I210" s="174" t="s">
        <v>636</v>
      </c>
      <c r="J210" s="174" t="s">
        <v>3080</v>
      </c>
      <c r="K210" s="174"/>
      <c r="L210" s="174"/>
      <c r="M210" s="204" t="s">
        <v>2756</v>
      </c>
      <c r="N210" s="207"/>
      <c r="O210" s="174"/>
    </row>
    <row r="211" spans="1:29" ht="14">
      <c r="A211" s="174"/>
      <c r="B211" s="200" t="s">
        <v>111</v>
      </c>
      <c r="C211" s="208" t="s">
        <v>113</v>
      </c>
      <c r="D211" s="174"/>
      <c r="E211" s="226">
        <v>43241</v>
      </c>
      <c r="F211" s="174">
        <v>39</v>
      </c>
      <c r="G211" s="202" t="s">
        <v>3082</v>
      </c>
      <c r="H211" s="174" t="s">
        <v>2736</v>
      </c>
      <c r="I211" s="174" t="s">
        <v>636</v>
      </c>
      <c r="J211" s="174" t="s">
        <v>2718</v>
      </c>
      <c r="K211" s="174"/>
      <c r="L211" s="174"/>
      <c r="M211" s="204" t="s">
        <v>3120</v>
      </c>
      <c r="N211" s="207"/>
      <c r="O211" s="174"/>
    </row>
    <row r="212" spans="1:29" ht="14">
      <c r="A212" s="174"/>
      <c r="B212" s="174" t="s">
        <v>468</v>
      </c>
      <c r="C212" s="208" t="s">
        <v>113</v>
      </c>
      <c r="D212" s="174"/>
      <c r="E212" s="226">
        <v>43245</v>
      </c>
      <c r="F212" s="174">
        <v>33</v>
      </c>
      <c r="G212" s="202" t="s">
        <v>3085</v>
      </c>
      <c r="H212" s="174" t="s">
        <v>2906</v>
      </c>
      <c r="I212" s="174" t="s">
        <v>2266</v>
      </c>
      <c r="J212" s="174" t="s">
        <v>3084</v>
      </c>
      <c r="K212" s="174"/>
      <c r="L212" s="174"/>
      <c r="M212" s="204" t="s">
        <v>3116</v>
      </c>
      <c r="N212" s="207" t="s">
        <v>3087</v>
      </c>
      <c r="O212" s="174"/>
    </row>
    <row r="213" spans="1:29" ht="14">
      <c r="A213" s="174" t="s">
        <v>3125</v>
      </c>
      <c r="B213" s="174" t="s">
        <v>111</v>
      </c>
      <c r="C213" s="208" t="s">
        <v>3088</v>
      </c>
      <c r="D213" s="174"/>
      <c r="E213" s="226">
        <v>43259</v>
      </c>
      <c r="F213" s="174">
        <v>34</v>
      </c>
      <c r="G213" s="202" t="s">
        <v>3090</v>
      </c>
      <c r="H213" s="174" t="s">
        <v>3091</v>
      </c>
      <c r="I213" s="174" t="s">
        <v>3092</v>
      </c>
      <c r="J213" s="174" t="s">
        <v>3093</v>
      </c>
      <c r="K213" s="174"/>
      <c r="L213" s="174"/>
      <c r="M213" s="205" t="s">
        <v>1680</v>
      </c>
      <c r="N213" s="174" t="s">
        <v>3094</v>
      </c>
      <c r="O213" s="174"/>
    </row>
    <row r="214" spans="1:29" ht="14">
      <c r="A214" s="174"/>
      <c r="B214" s="174" t="s">
        <v>111</v>
      </c>
      <c r="C214" s="208" t="s">
        <v>1336</v>
      </c>
      <c r="D214" s="174"/>
      <c r="E214" s="226">
        <v>43267</v>
      </c>
      <c r="F214" s="174">
        <v>47</v>
      </c>
      <c r="G214" s="202" t="s">
        <v>2680</v>
      </c>
      <c r="H214" s="174" t="s">
        <v>2059</v>
      </c>
      <c r="I214" s="174" t="s">
        <v>495</v>
      </c>
      <c r="J214" s="174" t="s">
        <v>3095</v>
      </c>
      <c r="K214" s="174"/>
      <c r="L214" s="174"/>
      <c r="M214" s="204" t="s">
        <v>3121</v>
      </c>
      <c r="N214" s="174"/>
      <c r="O214" s="174"/>
    </row>
    <row r="215" spans="1:29" ht="14">
      <c r="A215" s="174"/>
      <c r="B215" s="174" t="s">
        <v>111</v>
      </c>
      <c r="C215" s="202" t="s">
        <v>297</v>
      </c>
      <c r="D215" s="174"/>
      <c r="E215" s="226">
        <v>43293</v>
      </c>
      <c r="F215" s="174">
        <v>40</v>
      </c>
      <c r="G215" s="202" t="s">
        <v>3097</v>
      </c>
      <c r="H215" s="174" t="s">
        <v>3098</v>
      </c>
      <c r="I215" s="174" t="s">
        <v>202</v>
      </c>
      <c r="J215" s="174" t="s">
        <v>3100</v>
      </c>
      <c r="K215" s="174"/>
      <c r="L215" s="174"/>
      <c r="M215" s="205" t="s">
        <v>3099</v>
      </c>
      <c r="N215" s="174"/>
      <c r="O215" s="174"/>
    </row>
    <row r="216" spans="1:29" ht="14">
      <c r="A216" s="174"/>
      <c r="B216" s="174" t="s">
        <v>111</v>
      </c>
      <c r="C216" s="202" t="s">
        <v>297</v>
      </c>
      <c r="D216" s="174"/>
      <c r="E216" s="226">
        <v>43307</v>
      </c>
      <c r="F216" s="174">
        <v>62</v>
      </c>
      <c r="G216" s="202" t="s">
        <v>3101</v>
      </c>
      <c r="H216" s="174" t="s">
        <v>3102</v>
      </c>
      <c r="I216" s="174" t="s">
        <v>148</v>
      </c>
      <c r="J216" s="174" t="s">
        <v>2695</v>
      </c>
      <c r="K216" s="174"/>
      <c r="L216" s="174"/>
      <c r="M216" s="204" t="s">
        <v>3122</v>
      </c>
      <c r="N216" s="174"/>
      <c r="O216" s="174"/>
    </row>
    <row r="217" spans="1:29" s="224" customFormat="1" ht="17" customHeight="1">
      <c r="A217" s="217"/>
      <c r="B217" s="218"/>
      <c r="C217" s="219"/>
      <c r="D217" s="220"/>
      <c r="E217" s="220"/>
      <c r="F217" s="229">
        <f>AVERAGE(F207:F216)</f>
        <v>46.5</v>
      </c>
      <c r="G217" s="219"/>
      <c r="H217" s="219"/>
      <c r="I217" s="222"/>
      <c r="J217" s="221"/>
      <c r="K217" s="219"/>
      <c r="L217" s="227" t="s">
        <v>3188</v>
      </c>
      <c r="M217" s="165">
        <f>COUNTA(M207:M216)</f>
        <v>10</v>
      </c>
      <c r="N217" s="223"/>
      <c r="O217" s="223"/>
      <c r="AC217" s="244"/>
    </row>
    <row r="218" spans="1:29" s="224" customFormat="1" ht="14">
      <c r="A218" s="217"/>
      <c r="B218" s="218"/>
      <c r="C218" s="219"/>
      <c r="D218" s="220"/>
      <c r="E218" s="220"/>
      <c r="F218" s="230">
        <f>STDEV(F207:F216)</f>
        <v>12.376052143824648</v>
      </c>
      <c r="G218" s="219"/>
      <c r="H218" s="219"/>
      <c r="I218" s="222"/>
      <c r="J218" s="221"/>
      <c r="K218" s="219"/>
      <c r="L218" s="227" t="s">
        <v>3089</v>
      </c>
      <c r="M218" s="165">
        <f>COUNTIF(M207:M216, "*Asphyxia*")+COUNTIF(M207:M216, "*Hanging*")+COUNTIF(M193:M204, "*Strangulation*")</f>
        <v>2</v>
      </c>
      <c r="N218" s="223"/>
      <c r="O218" s="223"/>
      <c r="AC218" s="244"/>
    </row>
    <row r="219" spans="1:29" ht="14">
      <c r="A219" s="174"/>
      <c r="B219" s="174" t="s">
        <v>111</v>
      </c>
      <c r="C219" s="202" t="s">
        <v>1923</v>
      </c>
      <c r="D219" s="174"/>
      <c r="E219" s="226">
        <v>43406</v>
      </c>
      <c r="F219" s="174">
        <v>58</v>
      </c>
      <c r="G219" s="202" t="s">
        <v>3105</v>
      </c>
      <c r="H219" s="174" t="s">
        <v>3103</v>
      </c>
      <c r="I219" s="174" t="s">
        <v>1980</v>
      </c>
      <c r="J219" s="174" t="s">
        <v>3104</v>
      </c>
      <c r="K219" s="174"/>
      <c r="L219" s="174"/>
      <c r="M219" s="204" t="s">
        <v>3123</v>
      </c>
      <c r="N219" s="174"/>
      <c r="O219" s="174"/>
    </row>
    <row r="220" spans="1:29" ht="14">
      <c r="A220" s="174"/>
      <c r="B220" s="174" t="s">
        <v>111</v>
      </c>
      <c r="C220" s="208" t="s">
        <v>936</v>
      </c>
      <c r="D220" s="174"/>
      <c r="E220" s="226">
        <v>43430</v>
      </c>
      <c r="F220" s="174">
        <v>40</v>
      </c>
      <c r="G220" s="202" t="s">
        <v>3107</v>
      </c>
      <c r="H220" s="174" t="s">
        <v>2903</v>
      </c>
      <c r="I220" s="174" t="s">
        <v>2235</v>
      </c>
      <c r="J220" s="174" t="s">
        <v>3106</v>
      </c>
      <c r="K220" s="174"/>
      <c r="L220" s="174"/>
      <c r="M220" s="205" t="s">
        <v>3108</v>
      </c>
      <c r="N220" s="174"/>
      <c r="O220" s="174"/>
    </row>
    <row r="221" spans="1:29" ht="14">
      <c r="A221" s="174"/>
      <c r="B221" s="174" t="s">
        <v>111</v>
      </c>
      <c r="C221" s="208" t="s">
        <v>936</v>
      </c>
      <c r="D221" s="174"/>
      <c r="E221" s="226">
        <v>43437</v>
      </c>
      <c r="F221" s="174">
        <v>56</v>
      </c>
      <c r="G221" s="202" t="s">
        <v>3109</v>
      </c>
      <c r="H221" s="174" t="s">
        <v>3075</v>
      </c>
      <c r="I221" s="174" t="s">
        <v>1980</v>
      </c>
      <c r="J221" s="174" t="s">
        <v>3110</v>
      </c>
      <c r="K221" s="174"/>
      <c r="L221" s="174"/>
      <c r="M221" s="204" t="s">
        <v>1978</v>
      </c>
      <c r="N221" s="174"/>
      <c r="O221" s="174"/>
    </row>
    <row r="222" spans="1:29" ht="14">
      <c r="A222" s="174"/>
      <c r="B222" s="174" t="s">
        <v>111</v>
      </c>
      <c r="C222" s="202" t="s">
        <v>297</v>
      </c>
      <c r="D222" s="174"/>
      <c r="E222" s="226">
        <v>43559</v>
      </c>
      <c r="F222" s="174">
        <v>54</v>
      </c>
      <c r="G222" s="174" t="s">
        <v>3111</v>
      </c>
      <c r="H222" s="174" t="s">
        <v>2710</v>
      </c>
      <c r="I222" s="174" t="s">
        <v>495</v>
      </c>
      <c r="J222" s="174" t="s">
        <v>3111</v>
      </c>
      <c r="K222" s="174"/>
      <c r="L222" s="174"/>
      <c r="M222" s="204" t="s">
        <v>3124</v>
      </c>
      <c r="N222" s="174"/>
      <c r="O222" s="174"/>
    </row>
    <row r="223" spans="1:29" ht="14">
      <c r="A223" s="174"/>
      <c r="B223" s="174" t="s">
        <v>111</v>
      </c>
      <c r="C223" s="208" t="s">
        <v>178</v>
      </c>
      <c r="D223" s="174"/>
      <c r="E223" s="226">
        <v>43591</v>
      </c>
      <c r="F223" s="174">
        <v>21</v>
      </c>
      <c r="G223" s="174" t="s">
        <v>3113</v>
      </c>
      <c r="H223" s="174" t="s">
        <v>3114</v>
      </c>
      <c r="I223" s="174" t="s">
        <v>495</v>
      </c>
      <c r="J223" s="174" t="s">
        <v>3112</v>
      </c>
      <c r="K223" s="174"/>
      <c r="L223" s="174"/>
      <c r="M223" s="205" t="s">
        <v>1680</v>
      </c>
      <c r="N223" s="174"/>
      <c r="O223" s="174"/>
    </row>
    <row r="224" spans="1:29" ht="14">
      <c r="A224" s="174"/>
      <c r="B224" s="174" t="s">
        <v>111</v>
      </c>
      <c r="C224" s="208" t="s">
        <v>113</v>
      </c>
      <c r="D224" s="174"/>
      <c r="E224" s="226">
        <v>43647</v>
      </c>
      <c r="F224" s="174">
        <v>30</v>
      </c>
      <c r="G224" s="174" t="s">
        <v>3119</v>
      </c>
      <c r="H224" s="174" t="s">
        <v>2910</v>
      </c>
      <c r="I224" s="174" t="s">
        <v>636</v>
      </c>
      <c r="J224" s="174" t="s">
        <v>3118</v>
      </c>
      <c r="K224" s="174"/>
      <c r="L224" s="174"/>
      <c r="M224" s="181" t="s">
        <v>3127</v>
      </c>
      <c r="N224" s="174"/>
      <c r="O224" s="174"/>
    </row>
    <row r="225" spans="1:29" ht="15" customHeight="1">
      <c r="A225" s="174"/>
      <c r="B225" s="174" t="s">
        <v>111</v>
      </c>
      <c r="C225" s="202" t="s">
        <v>297</v>
      </c>
      <c r="D225" s="174"/>
      <c r="E225" s="226">
        <v>43670</v>
      </c>
      <c r="F225" s="174">
        <v>44</v>
      </c>
      <c r="G225" s="209" t="s">
        <v>3128</v>
      </c>
      <c r="H225" s="174" t="s">
        <v>2851</v>
      </c>
      <c r="I225" s="174" t="s">
        <v>202</v>
      </c>
      <c r="J225" s="174" t="s">
        <v>3076</v>
      </c>
      <c r="K225" s="174"/>
      <c r="L225" s="174"/>
      <c r="M225" s="181" t="s">
        <v>3129</v>
      </c>
      <c r="N225" s="174"/>
      <c r="O225" s="174"/>
    </row>
    <row r="226" spans="1:29" ht="14">
      <c r="A226" s="174"/>
      <c r="B226" s="174" t="s">
        <v>111</v>
      </c>
      <c r="C226" s="202" t="s">
        <v>297</v>
      </c>
      <c r="D226" s="174"/>
      <c r="E226" s="226">
        <v>43718</v>
      </c>
      <c r="F226" s="174">
        <v>37</v>
      </c>
      <c r="G226" s="174" t="s">
        <v>3130</v>
      </c>
      <c r="H226" s="174" t="s">
        <v>3132</v>
      </c>
      <c r="I226" s="174" t="s">
        <v>1900</v>
      </c>
      <c r="J226" s="174" t="s">
        <v>3133</v>
      </c>
      <c r="K226" s="174"/>
      <c r="L226" s="174"/>
      <c r="M226" s="181" t="s">
        <v>3131</v>
      </c>
      <c r="N226" s="174"/>
      <c r="O226" s="174"/>
    </row>
    <row r="227" spans="1:29" s="224" customFormat="1" ht="17" customHeight="1">
      <c r="A227" s="217"/>
      <c r="B227" s="218"/>
      <c r="C227" s="219"/>
      <c r="D227" s="220"/>
      <c r="E227" s="220"/>
      <c r="F227" s="229">
        <f>AVERAGE(F219:F226)</f>
        <v>42.5</v>
      </c>
      <c r="G227" s="219"/>
      <c r="H227" s="219"/>
      <c r="I227" s="222"/>
      <c r="J227" s="221"/>
      <c r="K227" s="219"/>
      <c r="L227" s="227" t="s">
        <v>3188</v>
      </c>
      <c r="M227" s="165">
        <f>COUNTA(M219:M226)</f>
        <v>8</v>
      </c>
      <c r="N227" s="223"/>
      <c r="O227" s="223"/>
      <c r="AC227" s="244"/>
    </row>
    <row r="228" spans="1:29" s="224" customFormat="1" ht="14">
      <c r="A228" s="217"/>
      <c r="B228" s="218"/>
      <c r="C228" s="219"/>
      <c r="D228" s="220"/>
      <c r="E228" s="220"/>
      <c r="F228" s="230">
        <f>STDEV(F219:F226)</f>
        <v>13.158375931050806</v>
      </c>
      <c r="G228" s="219"/>
      <c r="H228" s="219"/>
      <c r="I228" s="222"/>
      <c r="J228" s="221"/>
      <c r="K228" s="219"/>
      <c r="L228" s="227" t="s">
        <v>3089</v>
      </c>
      <c r="M228" s="165">
        <f>COUNTIF(M219:M226, "*Asphyxia*")+COUNTIF(M219:M226, "*Hanging*")+COUNTIF(M219:M226, "*Strangulation*")</f>
        <v>2</v>
      </c>
      <c r="N228" s="223"/>
      <c r="O228" s="223"/>
      <c r="AC228" s="244"/>
    </row>
    <row r="229" spans="1:29" ht="14">
      <c r="A229" s="174"/>
      <c r="B229" s="174" t="s">
        <v>111</v>
      </c>
      <c r="C229" s="208" t="s">
        <v>2557</v>
      </c>
      <c r="D229" s="174"/>
      <c r="E229" s="226">
        <v>43739</v>
      </c>
      <c r="F229" s="174">
        <v>37</v>
      </c>
      <c r="G229" s="174" t="s">
        <v>3134</v>
      </c>
      <c r="H229" s="174" t="s">
        <v>2729</v>
      </c>
      <c r="I229" s="174" t="s">
        <v>148</v>
      </c>
      <c r="J229" s="174" t="s">
        <v>2695</v>
      </c>
      <c r="K229" s="174"/>
      <c r="L229" s="174"/>
      <c r="M229" s="210" t="s">
        <v>3135</v>
      </c>
      <c r="N229" s="174"/>
      <c r="O229" s="174"/>
    </row>
    <row r="230" spans="1:29" ht="14">
      <c r="A230" s="174"/>
      <c r="B230" s="174" t="s">
        <v>111</v>
      </c>
      <c r="C230" s="208" t="s">
        <v>1923</v>
      </c>
      <c r="D230" s="174"/>
      <c r="E230" s="226">
        <v>43753</v>
      </c>
      <c r="F230" s="174">
        <v>43</v>
      </c>
      <c r="G230" s="174" t="s">
        <v>3136</v>
      </c>
      <c r="H230" s="174" t="s">
        <v>2911</v>
      </c>
      <c r="I230" s="174" t="s">
        <v>440</v>
      </c>
      <c r="J230" s="174" t="s">
        <v>3136</v>
      </c>
      <c r="K230" s="174"/>
      <c r="L230" s="174"/>
      <c r="M230" s="184" t="s">
        <v>1680</v>
      </c>
      <c r="N230" s="174"/>
      <c r="O230" s="174"/>
    </row>
    <row r="231" spans="1:29" ht="14">
      <c r="A231" s="174"/>
      <c r="B231" s="174" t="s">
        <v>111</v>
      </c>
      <c r="C231" s="208" t="s">
        <v>2623</v>
      </c>
      <c r="D231" s="174"/>
      <c r="E231" s="226">
        <v>43820</v>
      </c>
      <c r="F231" s="174">
        <v>56</v>
      </c>
      <c r="G231" s="211" t="s">
        <v>3138</v>
      </c>
      <c r="H231" s="174" t="s">
        <v>3139</v>
      </c>
      <c r="I231" s="174" t="s">
        <v>2274</v>
      </c>
      <c r="J231" s="174" t="s">
        <v>3137</v>
      </c>
      <c r="K231" s="174"/>
      <c r="L231" s="174"/>
      <c r="M231" s="184" t="s">
        <v>1680</v>
      </c>
      <c r="N231" s="174"/>
      <c r="O231" s="174"/>
    </row>
    <row r="232" spans="1:29" ht="14">
      <c r="A232" s="174"/>
      <c r="B232" s="174" t="s">
        <v>111</v>
      </c>
      <c r="C232" s="208" t="s">
        <v>3140</v>
      </c>
      <c r="D232" s="174"/>
      <c r="E232" s="226">
        <v>43828</v>
      </c>
      <c r="F232" s="174">
        <v>40</v>
      </c>
      <c r="G232" s="174" t="s">
        <v>3142</v>
      </c>
      <c r="H232" s="174" t="s">
        <v>3143</v>
      </c>
      <c r="I232" s="174" t="s">
        <v>2691</v>
      </c>
      <c r="J232" s="174" t="s">
        <v>2703</v>
      </c>
      <c r="K232" s="174"/>
      <c r="L232" s="174"/>
      <c r="M232" s="181" t="s">
        <v>3141</v>
      </c>
      <c r="N232" s="174"/>
      <c r="O232" s="174"/>
    </row>
    <row r="233" spans="1:29" ht="14">
      <c r="A233" s="174"/>
      <c r="B233" s="174" t="s">
        <v>111</v>
      </c>
      <c r="C233" s="208" t="s">
        <v>2683</v>
      </c>
      <c r="D233" s="174"/>
      <c r="E233" s="226">
        <v>43855</v>
      </c>
      <c r="F233" s="174">
        <v>39</v>
      </c>
      <c r="G233" s="174" t="s">
        <v>3110</v>
      </c>
      <c r="H233" s="174" t="s">
        <v>3144</v>
      </c>
      <c r="I233" s="174" t="s">
        <v>1980</v>
      </c>
      <c r="J233" s="174" t="s">
        <v>3110</v>
      </c>
      <c r="K233" s="174"/>
      <c r="L233" s="174"/>
      <c r="M233" s="184" t="s">
        <v>1680</v>
      </c>
      <c r="N233" s="174"/>
      <c r="O233" s="174"/>
    </row>
    <row r="234" spans="1:29" ht="14">
      <c r="A234" s="174"/>
      <c r="B234" s="174" t="s">
        <v>111</v>
      </c>
      <c r="C234" s="208" t="s">
        <v>1923</v>
      </c>
      <c r="D234" s="174"/>
      <c r="E234" s="226">
        <v>43857</v>
      </c>
      <c r="F234" s="174">
        <v>63</v>
      </c>
      <c r="G234" s="174" t="s">
        <v>3063</v>
      </c>
      <c r="H234" s="174" t="s">
        <v>3072</v>
      </c>
      <c r="I234" s="174" t="s">
        <v>1980</v>
      </c>
      <c r="J234" s="174" t="s">
        <v>2829</v>
      </c>
      <c r="K234" s="174"/>
      <c r="L234" s="174"/>
      <c r="M234" s="181" t="s">
        <v>3083</v>
      </c>
      <c r="N234" s="174"/>
      <c r="O234" s="174"/>
    </row>
    <row r="235" spans="1:29" ht="14">
      <c r="A235" s="174"/>
      <c r="B235" s="174" t="s">
        <v>111</v>
      </c>
      <c r="C235" s="208" t="s">
        <v>297</v>
      </c>
      <c r="D235" s="174"/>
      <c r="E235" s="226">
        <v>43881</v>
      </c>
      <c r="F235" s="174">
        <v>34</v>
      </c>
      <c r="G235" s="212" t="s">
        <v>3145</v>
      </c>
      <c r="H235" s="174" t="s">
        <v>3146</v>
      </c>
      <c r="I235" s="174" t="s">
        <v>3147</v>
      </c>
      <c r="J235" s="212" t="s">
        <v>3145</v>
      </c>
      <c r="K235" s="174"/>
      <c r="L235" s="174"/>
      <c r="M235" s="184" t="s">
        <v>1680</v>
      </c>
      <c r="N235" s="174"/>
      <c r="O235" s="174"/>
    </row>
    <row r="236" spans="1:29" ht="14">
      <c r="A236" s="174"/>
      <c r="B236" s="174" t="s">
        <v>468</v>
      </c>
      <c r="C236" s="208" t="s">
        <v>470</v>
      </c>
      <c r="D236" s="174"/>
      <c r="E236" s="226">
        <v>43898</v>
      </c>
      <c r="F236" s="174">
        <v>22</v>
      </c>
      <c r="G236" s="212" t="s">
        <v>3148</v>
      </c>
      <c r="H236" s="174" t="s">
        <v>3081</v>
      </c>
      <c r="I236" s="174" t="s">
        <v>636</v>
      </c>
      <c r="J236" s="212" t="s">
        <v>3080</v>
      </c>
      <c r="K236" s="174"/>
      <c r="L236" s="174"/>
      <c r="M236" s="181" t="s">
        <v>3149</v>
      </c>
      <c r="N236" s="174"/>
      <c r="O236" s="174"/>
    </row>
    <row r="237" spans="1:29" ht="14">
      <c r="A237" s="174"/>
      <c r="B237" s="174" t="s">
        <v>111</v>
      </c>
      <c r="C237" s="208" t="s">
        <v>113</v>
      </c>
      <c r="D237" s="174"/>
      <c r="E237" s="226">
        <v>43908</v>
      </c>
      <c r="F237" s="174">
        <v>27</v>
      </c>
      <c r="G237" s="212" t="s">
        <v>3150</v>
      </c>
      <c r="H237" s="174" t="s">
        <v>3152</v>
      </c>
      <c r="I237" s="174" t="s">
        <v>636</v>
      </c>
      <c r="J237" s="212" t="s">
        <v>3150</v>
      </c>
      <c r="K237" s="174"/>
      <c r="L237" s="174"/>
      <c r="M237" s="184" t="s">
        <v>1680</v>
      </c>
      <c r="N237" s="207" t="s">
        <v>3151</v>
      </c>
      <c r="O237" s="174"/>
    </row>
    <row r="238" spans="1:29" ht="14">
      <c r="A238" s="174"/>
      <c r="B238" s="174" t="s">
        <v>111</v>
      </c>
      <c r="C238" s="208" t="s">
        <v>297</v>
      </c>
      <c r="D238" s="174"/>
      <c r="E238" s="226">
        <v>43911</v>
      </c>
      <c r="F238" s="174">
        <v>42</v>
      </c>
      <c r="G238" s="212" t="s">
        <v>2866</v>
      </c>
      <c r="H238" s="174" t="s">
        <v>2736</v>
      </c>
      <c r="I238" s="174" t="s">
        <v>636</v>
      </c>
      <c r="J238" s="212" t="s">
        <v>2718</v>
      </c>
      <c r="K238" s="174"/>
      <c r="L238" s="174"/>
      <c r="M238" s="181" t="s">
        <v>3153</v>
      </c>
      <c r="N238" s="213" t="s">
        <v>3154</v>
      </c>
      <c r="O238" s="174"/>
    </row>
    <row r="239" spans="1:29" ht="14">
      <c r="A239" s="174"/>
      <c r="B239" s="174" t="s">
        <v>111</v>
      </c>
      <c r="C239" s="208" t="s">
        <v>990</v>
      </c>
      <c r="D239" s="174"/>
      <c r="E239" s="226">
        <v>43957</v>
      </c>
      <c r="F239" s="174">
        <v>57</v>
      </c>
      <c r="G239" s="212" t="s">
        <v>3156</v>
      </c>
      <c r="H239" s="174" t="s">
        <v>3157</v>
      </c>
      <c r="I239" s="174" t="s">
        <v>148</v>
      </c>
      <c r="J239" s="212" t="s">
        <v>2695</v>
      </c>
      <c r="K239" s="174"/>
      <c r="L239" s="174"/>
      <c r="M239" s="214" t="s">
        <v>3155</v>
      </c>
      <c r="N239" s="174"/>
      <c r="O239" s="174"/>
    </row>
    <row r="240" spans="1:29" ht="14">
      <c r="A240" s="174"/>
      <c r="B240" s="174" t="s">
        <v>111</v>
      </c>
      <c r="C240" s="208" t="s">
        <v>3162</v>
      </c>
      <c r="D240" s="174"/>
      <c r="E240" s="225">
        <v>43968</v>
      </c>
      <c r="F240" s="174">
        <v>74</v>
      </c>
      <c r="G240" s="212" t="s">
        <v>3163</v>
      </c>
      <c r="H240" s="174" t="s">
        <v>2905</v>
      </c>
      <c r="I240" s="174" t="s">
        <v>148</v>
      </c>
      <c r="J240" s="212" t="s">
        <v>3163</v>
      </c>
      <c r="K240" s="174"/>
      <c r="L240" s="174"/>
      <c r="M240" s="184" t="s">
        <v>1680</v>
      </c>
      <c r="N240" s="207" t="s">
        <v>3164</v>
      </c>
      <c r="O240" s="174"/>
    </row>
    <row r="241" spans="1:29" ht="14">
      <c r="A241" s="174"/>
      <c r="B241" s="174" t="s">
        <v>111</v>
      </c>
      <c r="C241" s="208" t="s">
        <v>470</v>
      </c>
      <c r="D241" s="174"/>
      <c r="E241" s="226">
        <v>43975</v>
      </c>
      <c r="F241" s="174">
        <v>34</v>
      </c>
      <c r="G241" s="212" t="s">
        <v>3160</v>
      </c>
      <c r="H241" s="174" t="s">
        <v>2851</v>
      </c>
      <c r="I241" s="174" t="s">
        <v>202</v>
      </c>
      <c r="J241" s="269" t="s">
        <v>3159</v>
      </c>
      <c r="K241" s="174"/>
      <c r="L241" s="174"/>
      <c r="M241" s="214" t="s">
        <v>3155</v>
      </c>
      <c r="N241" s="207"/>
      <c r="O241" s="174"/>
    </row>
    <row r="242" spans="1:29" ht="14">
      <c r="A242" s="174"/>
      <c r="B242" s="174" t="s">
        <v>111</v>
      </c>
      <c r="C242" s="208" t="s">
        <v>297</v>
      </c>
      <c r="D242" s="174"/>
      <c r="E242" s="226">
        <v>44024</v>
      </c>
      <c r="F242" s="174">
        <v>51</v>
      </c>
      <c r="G242" s="212" t="s">
        <v>3165</v>
      </c>
      <c r="H242" s="174" t="s">
        <v>3166</v>
      </c>
      <c r="I242" s="174" t="s">
        <v>1980</v>
      </c>
      <c r="J242" s="212" t="s">
        <v>3167</v>
      </c>
      <c r="K242" s="174"/>
      <c r="L242" s="174"/>
      <c r="M242" s="214" t="s">
        <v>3155</v>
      </c>
      <c r="N242" s="207" t="s">
        <v>3168</v>
      </c>
      <c r="O242" s="174"/>
    </row>
    <row r="243" spans="1:29" ht="14">
      <c r="A243" s="174"/>
      <c r="B243" s="174" t="s">
        <v>111</v>
      </c>
      <c r="C243" s="208" t="s">
        <v>470</v>
      </c>
      <c r="D243" s="174"/>
      <c r="E243" s="226">
        <v>44027</v>
      </c>
      <c r="F243" s="174">
        <v>46</v>
      </c>
      <c r="G243" s="212" t="s">
        <v>3170</v>
      </c>
      <c r="H243" s="174" t="s">
        <v>2911</v>
      </c>
      <c r="I243" s="174" t="s">
        <v>440</v>
      </c>
      <c r="J243" s="212" t="s">
        <v>3169</v>
      </c>
      <c r="K243" s="174"/>
      <c r="L243" s="174"/>
      <c r="M243" s="181" t="s">
        <v>3171</v>
      </c>
      <c r="N243" s="174"/>
      <c r="O243" s="174"/>
    </row>
    <row r="244" spans="1:29" ht="14">
      <c r="A244" s="174"/>
      <c r="B244" s="174" t="s">
        <v>111</v>
      </c>
      <c r="C244" s="208" t="s">
        <v>1664</v>
      </c>
      <c r="D244" s="174"/>
      <c r="E244" s="226">
        <v>44048</v>
      </c>
      <c r="F244" s="174">
        <v>72</v>
      </c>
      <c r="G244" s="212" t="s">
        <v>3172</v>
      </c>
      <c r="H244" s="174" t="s">
        <v>3173</v>
      </c>
      <c r="I244" s="174" t="s">
        <v>2754</v>
      </c>
      <c r="J244" s="212" t="s">
        <v>3174</v>
      </c>
      <c r="K244" s="174"/>
      <c r="L244" s="174"/>
      <c r="M244" s="214" t="s">
        <v>3155</v>
      </c>
      <c r="N244" s="174"/>
      <c r="O244" s="174"/>
    </row>
    <row r="245" spans="1:29" ht="14">
      <c r="A245" s="174"/>
      <c r="B245" s="174" t="s">
        <v>111</v>
      </c>
      <c r="C245" s="208" t="s">
        <v>3175</v>
      </c>
      <c r="D245" s="174"/>
      <c r="E245" s="226">
        <v>44048</v>
      </c>
      <c r="F245" s="174">
        <v>51</v>
      </c>
      <c r="G245" s="212" t="s">
        <v>2699</v>
      </c>
      <c r="H245" s="174" t="s">
        <v>3177</v>
      </c>
      <c r="I245" s="174" t="s">
        <v>1980</v>
      </c>
      <c r="J245" s="212" t="s">
        <v>2830</v>
      </c>
      <c r="K245" s="174"/>
      <c r="L245" s="174"/>
      <c r="M245" s="181" t="s">
        <v>3176</v>
      </c>
      <c r="N245" s="174"/>
      <c r="O245" s="174"/>
    </row>
    <row r="246" spans="1:29" ht="14">
      <c r="A246" s="174"/>
      <c r="B246" s="174" t="s">
        <v>111</v>
      </c>
      <c r="C246" s="208" t="s">
        <v>3158</v>
      </c>
      <c r="D246" s="174"/>
      <c r="E246" s="226">
        <v>44053</v>
      </c>
      <c r="F246" s="174">
        <v>70</v>
      </c>
      <c r="G246" s="212" t="s">
        <v>3160</v>
      </c>
      <c r="H246" s="174" t="s">
        <v>2851</v>
      </c>
      <c r="I246" s="174" t="s">
        <v>202</v>
      </c>
      <c r="J246" s="269" t="s">
        <v>3159</v>
      </c>
      <c r="K246" s="174"/>
      <c r="L246" s="174"/>
      <c r="M246" s="214" t="s">
        <v>3155</v>
      </c>
      <c r="N246" s="174"/>
      <c r="O246" s="174"/>
    </row>
    <row r="247" spans="1:29" ht="14">
      <c r="A247" s="174"/>
      <c r="B247" s="174" t="s">
        <v>111</v>
      </c>
      <c r="C247" s="208" t="s">
        <v>113</v>
      </c>
      <c r="D247" s="174"/>
      <c r="E247" s="226">
        <v>44071</v>
      </c>
      <c r="F247" s="174">
        <v>50</v>
      </c>
      <c r="G247" s="212" t="s">
        <v>3067</v>
      </c>
      <c r="H247" s="174" t="s">
        <v>2744</v>
      </c>
      <c r="I247" s="174" t="s">
        <v>636</v>
      </c>
      <c r="J247" s="212" t="s">
        <v>3178</v>
      </c>
      <c r="K247" s="174"/>
      <c r="L247" s="174"/>
      <c r="M247" s="214" t="s">
        <v>3155</v>
      </c>
      <c r="N247" s="174"/>
      <c r="O247" s="174"/>
    </row>
    <row r="248" spans="1:29" ht="14">
      <c r="A248" s="174"/>
      <c r="B248" s="174" t="s">
        <v>111</v>
      </c>
      <c r="C248" s="208" t="s">
        <v>297</v>
      </c>
      <c r="D248" s="174"/>
      <c r="E248" s="226">
        <v>44096</v>
      </c>
      <c r="F248" s="174">
        <v>61</v>
      </c>
      <c r="G248" s="212" t="s">
        <v>3161</v>
      </c>
      <c r="H248" s="174" t="s">
        <v>2896</v>
      </c>
      <c r="I248" s="174" t="s">
        <v>202</v>
      </c>
      <c r="J248" s="269" t="s">
        <v>3159</v>
      </c>
      <c r="K248" s="174"/>
      <c r="L248" s="174"/>
      <c r="M248" s="214" t="s">
        <v>3155</v>
      </c>
      <c r="N248" s="207" t="s">
        <v>3179</v>
      </c>
      <c r="O248" s="174"/>
    </row>
    <row r="249" spans="1:29" ht="14">
      <c r="A249" s="174"/>
      <c r="B249" s="174" t="s">
        <v>111</v>
      </c>
      <c r="C249" s="208" t="s">
        <v>3181</v>
      </c>
      <c r="D249" s="174"/>
      <c r="E249" s="226">
        <v>44100</v>
      </c>
      <c r="F249" s="174">
        <v>56</v>
      </c>
      <c r="G249" s="212" t="s">
        <v>3180</v>
      </c>
      <c r="H249" s="174" t="s">
        <v>2708</v>
      </c>
      <c r="I249" s="174" t="s">
        <v>440</v>
      </c>
      <c r="J249" s="212" t="s">
        <v>3182</v>
      </c>
      <c r="K249" s="174"/>
      <c r="L249" s="174"/>
      <c r="M249" s="214" t="s">
        <v>3155</v>
      </c>
      <c r="N249" s="174"/>
      <c r="O249" s="174"/>
    </row>
    <row r="250" spans="1:29" s="224" customFormat="1" ht="17" customHeight="1">
      <c r="A250" s="217"/>
      <c r="B250" s="218"/>
      <c r="C250" s="219"/>
      <c r="D250" s="220"/>
      <c r="E250" s="220"/>
      <c r="F250" s="229">
        <f>AVERAGE(F229:F249)</f>
        <v>48.80952380952381</v>
      </c>
      <c r="G250" s="219"/>
      <c r="H250" s="219"/>
      <c r="I250" s="222"/>
      <c r="J250" s="221"/>
      <c r="K250" s="219"/>
      <c r="L250" s="227" t="s">
        <v>3188</v>
      </c>
      <c r="M250" s="165">
        <f>COUNTA(M229:M249)</f>
        <v>21</v>
      </c>
      <c r="N250" s="223"/>
      <c r="O250" s="223"/>
      <c r="AC250" s="244"/>
    </row>
    <row r="251" spans="1:29" s="224" customFormat="1" ht="14">
      <c r="A251" s="217"/>
      <c r="B251" s="218"/>
      <c r="C251" s="219"/>
      <c r="D251" s="220"/>
      <c r="E251" s="220"/>
      <c r="F251" s="230">
        <f>STDEV(F229:F249)</f>
        <v>14.46934361890354</v>
      </c>
      <c r="G251" s="219"/>
      <c r="H251" s="219"/>
      <c r="I251" s="222"/>
      <c r="J251" s="221"/>
      <c r="K251" s="219"/>
      <c r="L251" s="227" t="s">
        <v>3089</v>
      </c>
      <c r="M251" s="165">
        <f>COUNTIF(M229:M249, "*Asphyxia*")+COUNTIF(M229:M249, "*Hanging*")+COUNTIF(M229:M249, "*Strangulation*")</f>
        <v>6</v>
      </c>
      <c r="N251" s="223"/>
      <c r="O251" s="223"/>
      <c r="AC251" s="244"/>
    </row>
    <row r="252" spans="1:29" s="224" customFormat="1" ht="14">
      <c r="A252" s="232"/>
      <c r="B252" s="233"/>
      <c r="C252" s="233"/>
      <c r="D252" s="234"/>
      <c r="E252" s="220"/>
      <c r="F252" s="235"/>
      <c r="G252" s="233"/>
      <c r="H252" s="233"/>
      <c r="I252" s="233"/>
      <c r="J252" s="236"/>
      <c r="K252" s="233"/>
      <c r="L252" s="237" t="s">
        <v>3194</v>
      </c>
      <c r="M252" s="165">
        <f>COUNTIF(M229:M249, "*COVID*")</f>
        <v>8</v>
      </c>
      <c r="N252" s="223"/>
      <c r="O252" s="223"/>
      <c r="AC252" s="244"/>
    </row>
    <row r="253" spans="1:29" ht="14">
      <c r="A253" s="174"/>
      <c r="B253" s="174" t="s">
        <v>111</v>
      </c>
      <c r="C253" s="174" t="s">
        <v>3186</v>
      </c>
      <c r="D253" s="174"/>
      <c r="E253" s="226">
        <v>44182</v>
      </c>
      <c r="F253" s="174">
        <v>51</v>
      </c>
      <c r="G253" s="174" t="s">
        <v>3184</v>
      </c>
      <c r="H253" s="174" t="s">
        <v>2914</v>
      </c>
      <c r="I253" s="174" t="s">
        <v>1940</v>
      </c>
      <c r="J253" s="174" t="s">
        <v>3184</v>
      </c>
      <c r="K253" s="174"/>
      <c r="L253" s="174"/>
      <c r="M253" s="181" t="s">
        <v>3185</v>
      </c>
      <c r="N253" s="174"/>
      <c r="O253" s="174"/>
    </row>
  </sheetData>
  <mergeCells count="1">
    <mergeCell ref="Y1:A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6436-A5FF-8C48-A92A-6AA9FABEB8DB}">
  <dimension ref="A1:AC36"/>
  <sheetViews>
    <sheetView topLeftCell="E1" zoomScale="90" workbookViewId="0">
      <selection activeCell="A37" sqref="A37:XFD37"/>
    </sheetView>
  </sheetViews>
  <sheetFormatPr baseColWidth="10" defaultRowHeight="13"/>
  <sheetData>
    <row r="1" spans="1:29" ht="14">
      <c r="A1" s="166" t="s">
        <v>1</v>
      </c>
      <c r="B1" s="167" t="s">
        <v>46</v>
      </c>
      <c r="C1" s="168" t="s">
        <v>2674</v>
      </c>
      <c r="D1" s="168" t="s">
        <v>58</v>
      </c>
      <c r="E1" s="169" t="s">
        <v>60</v>
      </c>
      <c r="F1" s="170" t="s">
        <v>3059</v>
      </c>
      <c r="G1" s="170" t="s">
        <v>3060</v>
      </c>
      <c r="H1" s="167" t="s">
        <v>2673</v>
      </c>
      <c r="I1" s="167" t="s">
        <v>2931</v>
      </c>
      <c r="J1" s="171" t="s">
        <v>2932</v>
      </c>
      <c r="K1" s="167" t="s">
        <v>2671</v>
      </c>
      <c r="L1" s="167" t="s">
        <v>2672</v>
      </c>
      <c r="M1" s="172" t="s">
        <v>2670</v>
      </c>
      <c r="N1" s="173" t="s">
        <v>54</v>
      </c>
      <c r="P1" s="262" t="s">
        <v>3200</v>
      </c>
      <c r="Q1" s="228">
        <f>AVERAGE(F2:F33)</f>
        <v>36</v>
      </c>
      <c r="R1" s="165" t="s">
        <v>3089</v>
      </c>
      <c r="S1" s="165">
        <f>COUNTA(M2:M33)</f>
        <v>32</v>
      </c>
    </row>
    <row r="2" spans="1:29" ht="14">
      <c r="A2" s="175">
        <v>169</v>
      </c>
      <c r="B2" s="176" t="s">
        <v>111</v>
      </c>
      <c r="C2" s="177" t="s">
        <v>1923</v>
      </c>
      <c r="D2" s="178" t="s">
        <v>2641</v>
      </c>
      <c r="E2" s="178" t="s">
        <v>2642</v>
      </c>
      <c r="F2" s="216">
        <v>50</v>
      </c>
      <c r="G2" s="179" t="s">
        <v>2891</v>
      </c>
      <c r="H2" s="182" t="s">
        <v>2786</v>
      </c>
      <c r="I2" s="182" t="s">
        <v>2784</v>
      </c>
      <c r="J2" s="179" t="s">
        <v>3011</v>
      </c>
      <c r="K2" s="176" t="s">
        <v>117</v>
      </c>
      <c r="L2" s="180" t="s">
        <v>1731</v>
      </c>
      <c r="M2" s="184" t="s">
        <v>2097</v>
      </c>
      <c r="N2" s="174"/>
      <c r="O2" s="174"/>
      <c r="P2" s="262" t="s">
        <v>3193</v>
      </c>
      <c r="Q2" s="263">
        <f>STDEV(F2:F33)</f>
        <v>12.605682282464985</v>
      </c>
      <c r="R2" s="262"/>
      <c r="S2" s="261"/>
      <c r="T2" s="261"/>
      <c r="U2" s="261"/>
      <c r="V2" s="261"/>
      <c r="W2" s="261"/>
      <c r="AB2" s="231"/>
      <c r="AC2" s="231"/>
    </row>
    <row r="3" spans="1:29" ht="14">
      <c r="A3" s="187">
        <v>166</v>
      </c>
      <c r="B3" s="188" t="s">
        <v>111</v>
      </c>
      <c r="C3" s="177" t="s">
        <v>297</v>
      </c>
      <c r="D3" s="178" t="s">
        <v>2615</v>
      </c>
      <c r="E3" s="178" t="s">
        <v>2616</v>
      </c>
      <c r="F3" s="216">
        <v>25</v>
      </c>
      <c r="G3" s="179" t="s">
        <v>2614</v>
      </c>
      <c r="H3" s="182" t="s">
        <v>2858</v>
      </c>
      <c r="I3" s="182" t="s">
        <v>636</v>
      </c>
      <c r="J3" s="179" t="s">
        <v>3008</v>
      </c>
      <c r="K3" s="176" t="s">
        <v>117</v>
      </c>
      <c r="L3" s="180" t="s">
        <v>616</v>
      </c>
      <c r="M3" s="205" t="s">
        <v>2097</v>
      </c>
      <c r="N3" s="174"/>
      <c r="O3" s="174"/>
      <c r="P3" s="262" t="s">
        <v>3203</v>
      </c>
      <c r="Q3" s="264">
        <f>MEDIAN(F2:F33)</f>
        <v>34</v>
      </c>
      <c r="R3" s="261"/>
      <c r="S3" s="261"/>
      <c r="T3" s="261"/>
      <c r="U3" s="261"/>
      <c r="V3" s="261"/>
      <c r="W3" s="261"/>
      <c r="X3" s="261"/>
      <c r="AB3" s="231"/>
      <c r="AC3" s="231"/>
    </row>
    <row r="4" spans="1:29" ht="14">
      <c r="A4" s="189">
        <v>149</v>
      </c>
      <c r="B4" s="188" t="s">
        <v>111</v>
      </c>
      <c r="C4" s="177" t="s">
        <v>297</v>
      </c>
      <c r="D4" s="178" t="s">
        <v>2516</v>
      </c>
      <c r="E4" s="178" t="s">
        <v>2517</v>
      </c>
      <c r="F4" s="216">
        <v>27</v>
      </c>
      <c r="G4" s="179" t="s">
        <v>2844</v>
      </c>
      <c r="H4" s="179" t="s">
        <v>2856</v>
      </c>
      <c r="I4" s="179" t="s">
        <v>2754</v>
      </c>
      <c r="J4" s="179" t="s">
        <v>2991</v>
      </c>
      <c r="K4" s="180" t="s">
        <v>117</v>
      </c>
      <c r="L4" s="180" t="s">
        <v>183</v>
      </c>
      <c r="M4" s="205" t="s">
        <v>2097</v>
      </c>
      <c r="N4" s="174"/>
      <c r="O4" s="174"/>
      <c r="P4" s="262" t="s">
        <v>3204</v>
      </c>
      <c r="Q4" s="262">
        <f>PERCENTILE(F2:F33, 0.25)</f>
        <v>27</v>
      </c>
      <c r="R4" s="261"/>
      <c r="S4" s="261"/>
      <c r="T4" s="261"/>
      <c r="U4" s="261"/>
      <c r="V4" s="261"/>
      <c r="W4" s="261"/>
      <c r="AC4" s="243"/>
    </row>
    <row r="5" spans="1:29" ht="14">
      <c r="A5" s="189">
        <v>145</v>
      </c>
      <c r="B5" s="193" t="s">
        <v>111</v>
      </c>
      <c r="C5" s="182" t="s">
        <v>2217</v>
      </c>
      <c r="D5" s="194" t="s">
        <v>2499</v>
      </c>
      <c r="E5" s="194" t="s">
        <v>2500</v>
      </c>
      <c r="F5" s="216">
        <v>24</v>
      </c>
      <c r="G5" s="182" t="s">
        <v>2825</v>
      </c>
      <c r="H5" s="182" t="s">
        <v>2826</v>
      </c>
      <c r="I5" s="182" t="s">
        <v>1734</v>
      </c>
      <c r="J5" s="179" t="s">
        <v>2934</v>
      </c>
      <c r="K5" s="182" t="s">
        <v>117</v>
      </c>
      <c r="L5" s="182" t="s">
        <v>1731</v>
      </c>
      <c r="M5" s="196" t="s">
        <v>2097</v>
      </c>
      <c r="N5" s="174"/>
      <c r="O5" s="174"/>
      <c r="P5" s="262" t="s">
        <v>3205</v>
      </c>
      <c r="Q5" s="165">
        <f>PERCENTILE(F2:F33, 0.75)</f>
        <v>40.75</v>
      </c>
      <c r="AC5" s="243"/>
    </row>
    <row r="6" spans="1:29" ht="14">
      <c r="A6" s="189">
        <v>132</v>
      </c>
      <c r="B6" s="193" t="s">
        <v>111</v>
      </c>
      <c r="C6" s="182" t="s">
        <v>2260</v>
      </c>
      <c r="D6" s="194" t="s">
        <v>2421</v>
      </c>
      <c r="E6" s="194" t="s">
        <v>2422</v>
      </c>
      <c r="F6" s="216">
        <v>51</v>
      </c>
      <c r="G6" s="179" t="s">
        <v>2418</v>
      </c>
      <c r="H6" s="182" t="s">
        <v>2853</v>
      </c>
      <c r="I6" s="182" t="s">
        <v>819</v>
      </c>
      <c r="J6" s="179" t="s">
        <v>2996</v>
      </c>
      <c r="K6" s="182" t="s">
        <v>117</v>
      </c>
      <c r="L6" s="182" t="s">
        <v>616</v>
      </c>
      <c r="M6" s="205" t="s">
        <v>2097</v>
      </c>
      <c r="N6" s="174"/>
      <c r="O6" s="174"/>
      <c r="AC6" s="243"/>
    </row>
    <row r="7" spans="1:29" ht="14">
      <c r="A7" s="189">
        <v>131</v>
      </c>
      <c r="B7" s="193" t="s">
        <v>468</v>
      </c>
      <c r="C7" s="182" t="s">
        <v>2413</v>
      </c>
      <c r="D7" s="194" t="s">
        <v>2412</v>
      </c>
      <c r="E7" s="194" t="s">
        <v>2414</v>
      </c>
      <c r="F7" s="216">
        <v>27</v>
      </c>
      <c r="G7" s="179" t="s">
        <v>2846</v>
      </c>
      <c r="H7" s="179" t="s">
        <v>2912</v>
      </c>
      <c r="I7" s="179" t="s">
        <v>1900</v>
      </c>
      <c r="J7" s="179" t="s">
        <v>2995</v>
      </c>
      <c r="K7" s="182" t="s">
        <v>117</v>
      </c>
      <c r="L7" s="182" t="s">
        <v>183</v>
      </c>
      <c r="M7" s="184" t="s">
        <v>2097</v>
      </c>
      <c r="N7" s="174"/>
      <c r="O7" s="174"/>
      <c r="AC7" s="243"/>
    </row>
    <row r="8" spans="1:29" ht="14">
      <c r="A8" s="189">
        <v>119</v>
      </c>
      <c r="B8" s="193" t="s">
        <v>111</v>
      </c>
      <c r="C8" s="182" t="s">
        <v>297</v>
      </c>
      <c r="D8" s="194" t="s">
        <v>2336</v>
      </c>
      <c r="E8" s="194" t="s">
        <v>2337</v>
      </c>
      <c r="F8" s="216">
        <v>29</v>
      </c>
      <c r="G8" s="179" t="s">
        <v>2739</v>
      </c>
      <c r="H8" s="179" t="s">
        <v>2716</v>
      </c>
      <c r="I8" s="190" t="s">
        <v>495</v>
      </c>
      <c r="J8" s="305" t="s">
        <v>2941</v>
      </c>
      <c r="K8" s="182" t="s">
        <v>236</v>
      </c>
      <c r="L8" s="182" t="s">
        <v>118</v>
      </c>
      <c r="M8" s="205" t="s">
        <v>2097</v>
      </c>
      <c r="N8" s="174"/>
      <c r="O8" s="174"/>
      <c r="AC8" s="243"/>
    </row>
    <row r="9" spans="1:29" ht="14">
      <c r="A9" s="189">
        <v>116</v>
      </c>
      <c r="B9" s="193" t="s">
        <v>111</v>
      </c>
      <c r="C9" s="182" t="s">
        <v>2217</v>
      </c>
      <c r="D9" s="194" t="s">
        <v>2318</v>
      </c>
      <c r="E9" s="194" t="s">
        <v>2319</v>
      </c>
      <c r="F9" s="216">
        <v>21</v>
      </c>
      <c r="G9" s="179" t="s">
        <v>2764</v>
      </c>
      <c r="H9" s="179" t="s">
        <v>2776</v>
      </c>
      <c r="I9" s="179" t="s">
        <v>440</v>
      </c>
      <c r="J9" s="179" t="s">
        <v>2967</v>
      </c>
      <c r="K9" s="182" t="s">
        <v>117</v>
      </c>
      <c r="L9" s="182" t="s">
        <v>1731</v>
      </c>
      <c r="M9" s="205" t="s">
        <v>2097</v>
      </c>
      <c r="N9" s="174"/>
      <c r="O9" s="174"/>
      <c r="AC9" s="243"/>
    </row>
    <row r="10" spans="1:29" ht="14">
      <c r="A10" s="189">
        <v>115</v>
      </c>
      <c r="B10" s="193" t="s">
        <v>111</v>
      </c>
      <c r="C10" s="182" t="s">
        <v>113</v>
      </c>
      <c r="D10" s="194" t="s">
        <v>2313</v>
      </c>
      <c r="E10" s="194" t="s">
        <v>2314</v>
      </c>
      <c r="F10" s="216">
        <v>27</v>
      </c>
      <c r="G10" s="179" t="s">
        <v>2843</v>
      </c>
      <c r="H10" s="179" t="s">
        <v>2909</v>
      </c>
      <c r="I10" s="190" t="s">
        <v>636</v>
      </c>
      <c r="J10" s="179" t="s">
        <v>2990</v>
      </c>
      <c r="K10" s="182" t="s">
        <v>117</v>
      </c>
      <c r="L10" s="182" t="s">
        <v>616</v>
      </c>
      <c r="M10" s="205" t="s">
        <v>2097</v>
      </c>
      <c r="N10" s="174"/>
      <c r="O10" s="174"/>
      <c r="AC10" s="243"/>
    </row>
    <row r="11" spans="1:29" ht="14">
      <c r="A11" s="189">
        <v>105</v>
      </c>
      <c r="B11" s="193" t="s">
        <v>111</v>
      </c>
      <c r="C11" s="182" t="s">
        <v>470</v>
      </c>
      <c r="D11" s="194" t="s">
        <v>2245</v>
      </c>
      <c r="E11" s="194" t="s">
        <v>2246</v>
      </c>
      <c r="F11" s="216">
        <v>32</v>
      </c>
      <c r="G11" s="179" t="s">
        <v>2739</v>
      </c>
      <c r="H11" s="179" t="s">
        <v>2716</v>
      </c>
      <c r="I11" s="179" t="s">
        <v>495</v>
      </c>
      <c r="J11" s="305" t="s">
        <v>2941</v>
      </c>
      <c r="K11" s="182" t="s">
        <v>236</v>
      </c>
      <c r="L11" s="182" t="s">
        <v>118</v>
      </c>
      <c r="M11" s="205" t="s">
        <v>2097</v>
      </c>
      <c r="N11" s="174"/>
      <c r="O11" s="174"/>
      <c r="AC11" s="243"/>
    </row>
    <row r="12" spans="1:29" ht="14">
      <c r="A12" s="189">
        <v>104</v>
      </c>
      <c r="B12" s="193" t="s">
        <v>111</v>
      </c>
      <c r="C12" s="182" t="s">
        <v>297</v>
      </c>
      <c r="D12" s="194" t="s">
        <v>2240</v>
      </c>
      <c r="E12" s="194" t="s">
        <v>2241</v>
      </c>
      <c r="F12" s="216">
        <v>22</v>
      </c>
      <c r="G12" s="197" t="s">
        <v>2839</v>
      </c>
      <c r="H12" s="179" t="s">
        <v>2904</v>
      </c>
      <c r="I12" s="198" t="s">
        <v>148</v>
      </c>
      <c r="J12" s="179" t="s">
        <v>2970</v>
      </c>
      <c r="K12" s="182" t="s">
        <v>117</v>
      </c>
      <c r="L12" s="182" t="s">
        <v>118</v>
      </c>
      <c r="M12" s="205" t="s">
        <v>2097</v>
      </c>
      <c r="N12" s="174"/>
      <c r="O12" s="174"/>
      <c r="AC12" s="243"/>
    </row>
    <row r="13" spans="1:29" ht="14">
      <c r="A13" s="189">
        <v>103</v>
      </c>
      <c r="B13" s="193" t="s">
        <v>111</v>
      </c>
      <c r="C13" s="182" t="s">
        <v>297</v>
      </c>
      <c r="D13" s="194" t="s">
        <v>2237</v>
      </c>
      <c r="E13" s="194" t="s">
        <v>2238</v>
      </c>
      <c r="F13" s="216">
        <v>44</v>
      </c>
      <c r="G13" s="179" t="s">
        <v>2713</v>
      </c>
      <c r="H13" s="190" t="s">
        <v>2712</v>
      </c>
      <c r="I13" s="190" t="s">
        <v>636</v>
      </c>
      <c r="J13" s="179" t="s">
        <v>2951</v>
      </c>
      <c r="K13" s="182" t="s">
        <v>236</v>
      </c>
      <c r="L13" s="182" t="s">
        <v>551</v>
      </c>
      <c r="M13" s="184" t="s">
        <v>2097</v>
      </c>
      <c r="N13" s="174"/>
      <c r="O13" s="174"/>
      <c r="AC13" s="243"/>
    </row>
    <row r="14" spans="1:29" ht="14">
      <c r="A14" s="189">
        <v>98</v>
      </c>
      <c r="B14" s="193" t="s">
        <v>111</v>
      </c>
      <c r="C14" s="182" t="s">
        <v>990</v>
      </c>
      <c r="D14" s="194" t="s">
        <v>2203</v>
      </c>
      <c r="E14" s="194" t="s">
        <v>2204</v>
      </c>
      <c r="F14" s="216">
        <v>22</v>
      </c>
      <c r="G14" s="179" t="s">
        <v>2200</v>
      </c>
      <c r="H14" s="182" t="s">
        <v>2809</v>
      </c>
      <c r="I14" s="186" t="s">
        <v>819</v>
      </c>
      <c r="J14" s="179" t="s">
        <v>2985</v>
      </c>
      <c r="K14" s="182" t="s">
        <v>117</v>
      </c>
      <c r="L14" s="182" t="s">
        <v>183</v>
      </c>
      <c r="M14" s="205" t="s">
        <v>2097</v>
      </c>
      <c r="N14" s="174"/>
      <c r="O14" s="174"/>
      <c r="AC14" s="243"/>
    </row>
    <row r="15" spans="1:29" ht="14">
      <c r="A15" s="189">
        <v>85</v>
      </c>
      <c r="B15" s="182" t="s">
        <v>111</v>
      </c>
      <c r="C15" s="182" t="s">
        <v>113</v>
      </c>
      <c r="D15" s="194" t="s">
        <v>2095</v>
      </c>
      <c r="E15" s="194" t="s">
        <v>2096</v>
      </c>
      <c r="F15" s="216">
        <v>36</v>
      </c>
      <c r="G15" s="179" t="s">
        <v>2836</v>
      </c>
      <c r="H15" s="179" t="s">
        <v>2901</v>
      </c>
      <c r="I15" s="179" t="s">
        <v>1940</v>
      </c>
      <c r="J15" s="179" t="s">
        <v>2978</v>
      </c>
      <c r="K15" s="182" t="s">
        <v>117</v>
      </c>
      <c r="L15" s="182" t="s">
        <v>616</v>
      </c>
      <c r="M15" s="196" t="s">
        <v>2097</v>
      </c>
      <c r="N15" s="174"/>
      <c r="O15" s="174"/>
      <c r="AC15" s="243"/>
    </row>
    <row r="16" spans="1:29" ht="14">
      <c r="A16" s="189">
        <v>81</v>
      </c>
      <c r="B16" s="193" t="s">
        <v>111</v>
      </c>
      <c r="C16" s="182" t="s">
        <v>2062</v>
      </c>
      <c r="D16" s="194" t="s">
        <v>2061</v>
      </c>
      <c r="E16" s="194" t="s">
        <v>2063</v>
      </c>
      <c r="F16" s="216">
        <v>62</v>
      </c>
      <c r="G16" s="179" t="s">
        <v>2876</v>
      </c>
      <c r="H16" s="179" t="s">
        <v>2059</v>
      </c>
      <c r="I16" s="190" t="s">
        <v>495</v>
      </c>
      <c r="J16" s="305" t="s">
        <v>2941</v>
      </c>
      <c r="K16" s="182" t="s">
        <v>236</v>
      </c>
      <c r="L16" s="182" t="s">
        <v>118</v>
      </c>
      <c r="M16" s="184" t="s">
        <v>1680</v>
      </c>
      <c r="N16" s="174"/>
      <c r="O16" s="174"/>
      <c r="AC16" s="243"/>
    </row>
    <row r="17" spans="1:29" ht="14">
      <c r="A17" s="189">
        <v>54</v>
      </c>
      <c r="B17" s="193" t="s">
        <v>111</v>
      </c>
      <c r="C17" s="182" t="s">
        <v>1859</v>
      </c>
      <c r="D17" s="194" t="s">
        <v>1858</v>
      </c>
      <c r="E17" s="194" t="s">
        <v>1860</v>
      </c>
      <c r="F17" s="216">
        <v>47</v>
      </c>
      <c r="G17" s="179" t="s">
        <v>2760</v>
      </c>
      <c r="H17" s="182" t="s">
        <v>2761</v>
      </c>
      <c r="I17" s="182" t="s">
        <v>1940</v>
      </c>
      <c r="J17" s="182" t="s">
        <v>2760</v>
      </c>
      <c r="K17" s="182" t="s">
        <v>117</v>
      </c>
      <c r="L17" s="182" t="s">
        <v>183</v>
      </c>
      <c r="M17" s="184" t="s">
        <v>1862</v>
      </c>
      <c r="N17" s="174"/>
      <c r="O17" s="174"/>
      <c r="AC17" s="243"/>
    </row>
    <row r="18" spans="1:29" ht="14">
      <c r="A18" s="189">
        <v>37</v>
      </c>
      <c r="B18" s="193" t="s">
        <v>468</v>
      </c>
      <c r="C18" s="182" t="s">
        <v>470</v>
      </c>
      <c r="D18" s="194" t="s">
        <v>1713</v>
      </c>
      <c r="E18" s="194" t="s">
        <v>1714</v>
      </c>
      <c r="F18" s="216">
        <v>24</v>
      </c>
      <c r="G18" s="179" t="s">
        <v>2739</v>
      </c>
      <c r="H18" s="179" t="s">
        <v>2716</v>
      </c>
      <c r="I18" s="190" t="s">
        <v>495</v>
      </c>
      <c r="J18" s="305" t="s">
        <v>2941</v>
      </c>
      <c r="K18" s="182" t="s">
        <v>236</v>
      </c>
      <c r="L18" s="182" t="s">
        <v>118</v>
      </c>
      <c r="M18" s="184" t="s">
        <v>1680</v>
      </c>
      <c r="N18" s="174"/>
      <c r="O18" s="174"/>
      <c r="AC18" s="243"/>
    </row>
    <row r="19" spans="1:29" ht="14">
      <c r="A19" s="189">
        <v>36</v>
      </c>
      <c r="B19" s="193" t="s">
        <v>111</v>
      </c>
      <c r="C19" s="182" t="s">
        <v>470</v>
      </c>
      <c r="D19" s="194" t="s">
        <v>1709</v>
      </c>
      <c r="E19" s="194" t="s">
        <v>1710</v>
      </c>
      <c r="F19" s="216">
        <v>40</v>
      </c>
      <c r="G19" s="179" t="s">
        <v>2739</v>
      </c>
      <c r="H19" s="182" t="s">
        <v>2716</v>
      </c>
      <c r="I19" s="182" t="s">
        <v>495</v>
      </c>
      <c r="J19" s="305" t="s">
        <v>2941</v>
      </c>
      <c r="K19" s="182" t="s">
        <v>236</v>
      </c>
      <c r="L19" s="182" t="s">
        <v>118</v>
      </c>
      <c r="M19" s="196" t="s">
        <v>1680</v>
      </c>
      <c r="N19" s="174"/>
      <c r="O19" s="174"/>
      <c r="AC19" s="243"/>
    </row>
    <row r="20" spans="1:29" ht="14">
      <c r="A20" s="189">
        <v>32</v>
      </c>
      <c r="B20" s="193" t="s">
        <v>468</v>
      </c>
      <c r="C20" s="182" t="s">
        <v>2731</v>
      </c>
      <c r="D20" s="194" t="s">
        <v>1678</v>
      </c>
      <c r="E20" s="194" t="s">
        <v>1679</v>
      </c>
      <c r="F20" s="216">
        <v>34</v>
      </c>
      <c r="G20" s="179" t="s">
        <v>1676</v>
      </c>
      <c r="H20" s="182" t="s">
        <v>2730</v>
      </c>
      <c r="I20" s="182" t="s">
        <v>1940</v>
      </c>
      <c r="J20" s="305" t="s">
        <v>2956</v>
      </c>
      <c r="K20" s="182" t="s">
        <v>236</v>
      </c>
      <c r="L20" s="182" t="s">
        <v>616</v>
      </c>
      <c r="M20" s="196" t="s">
        <v>1680</v>
      </c>
      <c r="N20" s="174"/>
      <c r="O20" s="174"/>
      <c r="AC20" s="243"/>
    </row>
    <row r="21" spans="1:29" ht="14">
      <c r="A21" s="189">
        <v>32</v>
      </c>
      <c r="B21" s="193" t="s">
        <v>468</v>
      </c>
      <c r="C21" s="182" t="s">
        <v>2731</v>
      </c>
      <c r="D21" s="194" t="s">
        <v>1678</v>
      </c>
      <c r="E21" s="194" t="s">
        <v>1679</v>
      </c>
      <c r="F21" s="216">
        <v>34</v>
      </c>
      <c r="G21" s="179" t="s">
        <v>1676</v>
      </c>
      <c r="H21" s="182" t="s">
        <v>2730</v>
      </c>
      <c r="I21" s="182" t="s">
        <v>1940</v>
      </c>
      <c r="J21" s="305" t="s">
        <v>2956</v>
      </c>
      <c r="K21" s="182" t="s">
        <v>236</v>
      </c>
      <c r="L21" s="182" t="s">
        <v>616</v>
      </c>
      <c r="M21" s="196" t="s">
        <v>1680</v>
      </c>
      <c r="N21" s="174"/>
      <c r="O21" s="174"/>
      <c r="AC21" s="243"/>
    </row>
    <row r="22" spans="1:29" ht="14">
      <c r="A22" s="189">
        <v>23</v>
      </c>
      <c r="B22" s="200" t="s">
        <v>111</v>
      </c>
      <c r="C22" s="179" t="s">
        <v>297</v>
      </c>
      <c r="D22" s="194" t="s">
        <v>1465</v>
      </c>
      <c r="E22" s="194" t="s">
        <v>1467</v>
      </c>
      <c r="F22" s="216">
        <v>31</v>
      </c>
      <c r="G22" s="179" t="s">
        <v>2739</v>
      </c>
      <c r="H22" s="179" t="s">
        <v>2716</v>
      </c>
      <c r="I22" s="179" t="s">
        <v>495</v>
      </c>
      <c r="J22" s="305" t="s">
        <v>2941</v>
      </c>
      <c r="K22" s="179" t="s">
        <v>236</v>
      </c>
      <c r="L22" s="179" t="s">
        <v>118</v>
      </c>
      <c r="M22" s="196" t="s">
        <v>1472</v>
      </c>
      <c r="N22" s="174"/>
      <c r="O22" s="174"/>
      <c r="AC22" s="243"/>
    </row>
    <row r="23" spans="1:29" ht="14">
      <c r="A23" s="256">
        <v>5</v>
      </c>
      <c r="B23" s="200" t="s">
        <v>111</v>
      </c>
      <c r="C23" s="179" t="s">
        <v>373</v>
      </c>
      <c r="D23" s="258" t="s">
        <v>372</v>
      </c>
      <c r="E23" s="194" t="s">
        <v>374</v>
      </c>
      <c r="F23" s="259">
        <v>32</v>
      </c>
      <c r="G23" s="179" t="s">
        <v>2860</v>
      </c>
      <c r="H23" s="195" t="s">
        <v>2916</v>
      </c>
      <c r="I23" s="195" t="s">
        <v>148</v>
      </c>
      <c r="J23" s="195" t="s">
        <v>2936</v>
      </c>
      <c r="K23" s="195" t="s">
        <v>117</v>
      </c>
      <c r="L23" s="195" t="s">
        <v>118</v>
      </c>
      <c r="M23" s="260" t="s">
        <v>2677</v>
      </c>
      <c r="N23" s="174"/>
      <c r="O23" s="174"/>
      <c r="AC23" s="243"/>
    </row>
    <row r="24" spans="1:29" ht="14">
      <c r="A24" s="257"/>
      <c r="B24" s="195" t="s">
        <v>111</v>
      </c>
      <c r="C24" s="208" t="s">
        <v>1923</v>
      </c>
      <c r="D24" s="257"/>
      <c r="E24" s="226">
        <v>42983</v>
      </c>
      <c r="F24" s="257">
        <v>37</v>
      </c>
      <c r="G24" s="202" t="s">
        <v>3063</v>
      </c>
      <c r="H24" s="257" t="s">
        <v>3072</v>
      </c>
      <c r="I24" s="257" t="s">
        <v>1980</v>
      </c>
      <c r="J24" s="257" t="s">
        <v>3183</v>
      </c>
      <c r="K24" s="257"/>
      <c r="L24" s="257"/>
      <c r="M24" s="205" t="s">
        <v>3064</v>
      </c>
      <c r="N24" s="174"/>
      <c r="O24" s="174"/>
      <c r="AC24" s="243"/>
    </row>
    <row r="25" spans="1:29" ht="14">
      <c r="A25" s="257"/>
      <c r="B25" s="257" t="s">
        <v>111</v>
      </c>
      <c r="C25" s="202" t="s">
        <v>297</v>
      </c>
      <c r="D25" s="257"/>
      <c r="E25" s="226">
        <v>43293</v>
      </c>
      <c r="F25" s="257">
        <v>40</v>
      </c>
      <c r="G25" s="202" t="s">
        <v>3097</v>
      </c>
      <c r="H25" s="257" t="s">
        <v>3098</v>
      </c>
      <c r="I25" s="257" t="s">
        <v>202</v>
      </c>
      <c r="J25" s="257" t="s">
        <v>3100</v>
      </c>
      <c r="K25" s="257"/>
      <c r="L25" s="257"/>
      <c r="M25" s="205" t="s">
        <v>3099</v>
      </c>
      <c r="N25" s="174"/>
      <c r="O25" s="174"/>
      <c r="AC25" s="243"/>
    </row>
    <row r="26" spans="1:29" ht="14">
      <c r="A26" s="257"/>
      <c r="B26" s="257" t="s">
        <v>111</v>
      </c>
      <c r="C26" s="208" t="s">
        <v>936</v>
      </c>
      <c r="D26" s="257"/>
      <c r="E26" s="226">
        <v>43430</v>
      </c>
      <c r="F26" s="257">
        <v>40</v>
      </c>
      <c r="G26" s="202" t="s">
        <v>3107</v>
      </c>
      <c r="H26" s="257" t="s">
        <v>2903</v>
      </c>
      <c r="I26" s="257" t="s">
        <v>2235</v>
      </c>
      <c r="J26" s="257" t="s">
        <v>3106</v>
      </c>
      <c r="K26" s="257"/>
      <c r="L26" s="257"/>
      <c r="M26" s="205" t="s">
        <v>3108</v>
      </c>
      <c r="N26" s="174"/>
      <c r="O26" s="174"/>
      <c r="AC26" s="243"/>
    </row>
    <row r="27" spans="1:29" ht="14">
      <c r="A27" s="257"/>
      <c r="B27" s="257" t="s">
        <v>111</v>
      </c>
      <c r="C27" s="208" t="s">
        <v>178</v>
      </c>
      <c r="D27" s="257"/>
      <c r="E27" s="226">
        <v>43591</v>
      </c>
      <c r="F27" s="257">
        <v>21</v>
      </c>
      <c r="G27" s="257" t="s">
        <v>3113</v>
      </c>
      <c r="H27" s="257" t="s">
        <v>3114</v>
      </c>
      <c r="I27" s="257" t="s">
        <v>495</v>
      </c>
      <c r="J27" s="257" t="s">
        <v>3112</v>
      </c>
      <c r="K27" s="257"/>
      <c r="L27" s="257"/>
      <c r="M27" s="205" t="s">
        <v>1680</v>
      </c>
      <c r="N27" s="174"/>
      <c r="O27" s="174"/>
      <c r="AC27" s="243"/>
    </row>
    <row r="28" spans="1:29" ht="14">
      <c r="A28" s="257"/>
      <c r="B28" s="257" t="s">
        <v>111</v>
      </c>
      <c r="C28" s="208" t="s">
        <v>1923</v>
      </c>
      <c r="D28" s="257"/>
      <c r="E28" s="226">
        <v>43753</v>
      </c>
      <c r="F28" s="257">
        <v>43</v>
      </c>
      <c r="G28" s="257" t="s">
        <v>3136</v>
      </c>
      <c r="H28" s="257" t="s">
        <v>2911</v>
      </c>
      <c r="I28" s="257" t="s">
        <v>440</v>
      </c>
      <c r="J28" s="257" t="s">
        <v>3136</v>
      </c>
      <c r="K28" s="257"/>
      <c r="L28" s="257"/>
      <c r="M28" s="184" t="s">
        <v>1680</v>
      </c>
      <c r="N28" s="174"/>
      <c r="O28" s="174"/>
      <c r="AC28" s="243"/>
    </row>
    <row r="29" spans="1:29" ht="14">
      <c r="A29" s="257"/>
      <c r="B29" s="257" t="s">
        <v>111</v>
      </c>
      <c r="C29" s="208" t="s">
        <v>2623</v>
      </c>
      <c r="D29" s="257"/>
      <c r="E29" s="226">
        <v>43820</v>
      </c>
      <c r="F29" s="257">
        <v>56</v>
      </c>
      <c r="G29" s="307" t="s">
        <v>3138</v>
      </c>
      <c r="H29" s="257" t="s">
        <v>3139</v>
      </c>
      <c r="I29" s="257" t="s">
        <v>2274</v>
      </c>
      <c r="J29" s="257" t="s">
        <v>3137</v>
      </c>
      <c r="K29" s="257"/>
      <c r="L29" s="257"/>
      <c r="M29" s="184" t="s">
        <v>1680</v>
      </c>
      <c r="N29" s="174"/>
      <c r="O29" s="174"/>
      <c r="AC29" s="243"/>
    </row>
    <row r="30" spans="1:29" ht="14">
      <c r="A30" s="257"/>
      <c r="B30" s="257" t="s">
        <v>111</v>
      </c>
      <c r="C30" s="208" t="s">
        <v>2683</v>
      </c>
      <c r="D30" s="257"/>
      <c r="E30" s="226">
        <v>43855</v>
      </c>
      <c r="F30" s="257">
        <v>39</v>
      </c>
      <c r="G30" s="257" t="s">
        <v>3110</v>
      </c>
      <c r="H30" s="257" t="s">
        <v>3144</v>
      </c>
      <c r="I30" s="257" t="s">
        <v>1980</v>
      </c>
      <c r="J30" s="257" t="s">
        <v>3110</v>
      </c>
      <c r="K30" s="257"/>
      <c r="L30" s="257"/>
      <c r="M30" s="205" t="s">
        <v>1680</v>
      </c>
      <c r="N30" s="174"/>
      <c r="O30" s="174"/>
      <c r="AC30" s="243"/>
    </row>
    <row r="31" spans="1:29" ht="14">
      <c r="A31" s="257"/>
      <c r="B31" s="257" t="s">
        <v>111</v>
      </c>
      <c r="C31" s="208" t="s">
        <v>297</v>
      </c>
      <c r="D31" s="257"/>
      <c r="E31" s="226">
        <v>43881</v>
      </c>
      <c r="F31" s="257">
        <v>34</v>
      </c>
      <c r="G31" s="304" t="s">
        <v>3145</v>
      </c>
      <c r="H31" s="257" t="s">
        <v>3146</v>
      </c>
      <c r="I31" s="257" t="s">
        <v>3147</v>
      </c>
      <c r="J31" s="304" t="s">
        <v>3145</v>
      </c>
      <c r="K31" s="257"/>
      <c r="L31" s="257"/>
      <c r="M31" s="205" t="s">
        <v>1680</v>
      </c>
      <c r="N31" s="174"/>
      <c r="O31" s="174"/>
      <c r="AC31" s="243"/>
    </row>
    <row r="32" spans="1:29" ht="14">
      <c r="A32" s="257"/>
      <c r="B32" s="257" t="s">
        <v>111</v>
      </c>
      <c r="C32" s="208" t="s">
        <v>113</v>
      </c>
      <c r="D32" s="257"/>
      <c r="E32" s="226">
        <v>43908</v>
      </c>
      <c r="F32" s="257">
        <v>27</v>
      </c>
      <c r="G32" s="304" t="s">
        <v>3150</v>
      </c>
      <c r="H32" s="257" t="s">
        <v>3152</v>
      </c>
      <c r="I32" s="257" t="s">
        <v>636</v>
      </c>
      <c r="J32" s="304" t="s">
        <v>3150</v>
      </c>
      <c r="K32" s="257"/>
      <c r="L32" s="257"/>
      <c r="M32" s="184" t="s">
        <v>1680</v>
      </c>
      <c r="N32" s="207" t="s">
        <v>3151</v>
      </c>
      <c r="O32" s="174"/>
      <c r="AC32" s="243"/>
    </row>
    <row r="33" spans="1:29" ht="14">
      <c r="A33" s="257"/>
      <c r="B33" s="257" t="s">
        <v>111</v>
      </c>
      <c r="C33" s="208" t="s">
        <v>3162</v>
      </c>
      <c r="D33" s="257"/>
      <c r="E33" s="306">
        <v>43968</v>
      </c>
      <c r="F33" s="257">
        <v>74</v>
      </c>
      <c r="G33" s="304" t="s">
        <v>3163</v>
      </c>
      <c r="H33" s="257" t="s">
        <v>2905</v>
      </c>
      <c r="I33" s="257" t="s">
        <v>148</v>
      </c>
      <c r="J33" s="304" t="s">
        <v>3163</v>
      </c>
      <c r="K33" s="257"/>
      <c r="L33" s="257"/>
      <c r="M33" s="184" t="s">
        <v>1680</v>
      </c>
      <c r="N33" s="207" t="s">
        <v>3164</v>
      </c>
      <c r="O33" s="174"/>
      <c r="AC33" s="243"/>
    </row>
    <row r="34" spans="1:29">
      <c r="B34" s="261"/>
      <c r="C34" s="261"/>
    </row>
    <row r="35" spans="1:29">
      <c r="A35" s="261"/>
      <c r="B35" s="261"/>
      <c r="C35" s="261"/>
      <c r="D35" s="261"/>
    </row>
    <row r="36" spans="1:29">
      <c r="A36" s="261"/>
      <c r="B36" s="261"/>
      <c r="C36" s="261"/>
      <c r="D36" s="261"/>
    </row>
  </sheetData>
  <autoFilter ref="A1:O1" xr:uid="{07B9EFAF-7D83-B14A-9125-50D5B25E5F9F}">
    <sortState xmlns:xlrd2="http://schemas.microsoft.com/office/spreadsheetml/2017/richdata2" ref="A2:O33">
      <sortCondition descending="1" ref="A1:A3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AF5D-9718-8848-96E3-312BAA471932}">
  <dimension ref="A1:E20"/>
  <sheetViews>
    <sheetView zoomScale="150" workbookViewId="0">
      <selection activeCell="B2" sqref="B2:D18"/>
    </sheetView>
  </sheetViews>
  <sheetFormatPr baseColWidth="10" defaultRowHeight="13"/>
  <cols>
    <col min="1" max="1" width="10.83203125" style="241"/>
    <col min="2" max="2" width="18.33203125" style="241" customWidth="1"/>
    <col min="3" max="3" width="26.83203125" style="241" customWidth="1"/>
    <col min="4" max="4" width="24.33203125" style="241" customWidth="1"/>
    <col min="5" max="16384" width="10.83203125" style="241"/>
  </cols>
  <sheetData>
    <row r="1" spans="1:5" s="240" customFormat="1" ht="30">
      <c r="A1" s="164" t="s">
        <v>3057</v>
      </c>
      <c r="B1" s="271" t="s">
        <v>3195</v>
      </c>
      <c r="C1" s="271" t="s">
        <v>3196</v>
      </c>
      <c r="D1" s="271" t="s">
        <v>3197</v>
      </c>
      <c r="E1" s="209"/>
    </row>
    <row r="2" spans="1:5" ht="14">
      <c r="A2" s="270">
        <v>2004</v>
      </c>
      <c r="B2" s="272">
        <v>231142</v>
      </c>
      <c r="C2" s="272">
        <v>21928</v>
      </c>
      <c r="D2" s="270">
        <v>40.4</v>
      </c>
      <c r="E2" s="174"/>
    </row>
    <row r="3" spans="1:5" ht="14">
      <c r="A3" s="270">
        <v>2005</v>
      </c>
      <c r="B3" s="272">
        <v>233417</v>
      </c>
      <c r="C3" s="272">
        <v>19718</v>
      </c>
      <c r="D3" s="270">
        <v>38.5</v>
      </c>
      <c r="E3" s="174"/>
    </row>
    <row r="4" spans="1:5" ht="14">
      <c r="A4" s="270">
        <v>2006</v>
      </c>
      <c r="B4" s="272">
        <v>256842</v>
      </c>
      <c r="C4" s="272">
        <v>22975</v>
      </c>
      <c r="D4" s="270">
        <v>33.700000000000003</v>
      </c>
      <c r="E4" s="174"/>
    </row>
    <row r="5" spans="1:5" ht="14">
      <c r="A5" s="270">
        <v>2007</v>
      </c>
      <c r="B5" s="272">
        <v>311169</v>
      </c>
      <c r="C5" s="272">
        <v>30295</v>
      </c>
      <c r="D5" s="270">
        <v>36.9</v>
      </c>
      <c r="E5" s="174"/>
    </row>
    <row r="6" spans="1:5" ht="14">
      <c r="A6" s="270">
        <v>2008</v>
      </c>
      <c r="B6" s="272">
        <v>378582</v>
      </c>
      <c r="C6" s="272">
        <v>31771</v>
      </c>
      <c r="D6" s="270">
        <v>30.5</v>
      </c>
      <c r="E6" s="174"/>
    </row>
    <row r="7" spans="1:5" ht="14">
      <c r="A7" s="270">
        <v>2009</v>
      </c>
      <c r="B7" s="272">
        <v>383524</v>
      </c>
      <c r="C7" s="272">
        <v>32098</v>
      </c>
      <c r="D7" s="270">
        <v>31.2</v>
      </c>
      <c r="E7" s="174"/>
    </row>
    <row r="8" spans="1:5" ht="14">
      <c r="A8" s="270">
        <v>2010</v>
      </c>
      <c r="B8" s="272">
        <v>363064</v>
      </c>
      <c r="C8" s="272">
        <v>30885</v>
      </c>
      <c r="D8" s="270">
        <v>31.5</v>
      </c>
      <c r="E8" s="174"/>
    </row>
    <row r="9" spans="1:5" ht="14">
      <c r="A9" s="270">
        <v>2011</v>
      </c>
      <c r="B9" s="272">
        <v>429247</v>
      </c>
      <c r="C9" s="272">
        <v>33330</v>
      </c>
      <c r="D9" s="270">
        <v>29.2</v>
      </c>
      <c r="E9" s="174"/>
    </row>
    <row r="10" spans="1:5" ht="14">
      <c r="A10" s="270">
        <v>2012</v>
      </c>
      <c r="B10" s="272">
        <v>477523</v>
      </c>
      <c r="C10" s="272">
        <v>34260</v>
      </c>
      <c r="D10" s="270">
        <v>26.6</v>
      </c>
      <c r="E10" s="174"/>
    </row>
    <row r="11" spans="1:5" ht="14">
      <c r="A11" s="270">
        <v>2013</v>
      </c>
      <c r="B11" s="272">
        <v>440557</v>
      </c>
      <c r="C11" s="272">
        <v>33788</v>
      </c>
      <c r="D11" s="270">
        <v>28.7</v>
      </c>
      <c r="E11" s="174"/>
    </row>
    <row r="12" spans="1:5" ht="14">
      <c r="A12" s="270">
        <v>2014</v>
      </c>
      <c r="B12" s="272">
        <v>425728</v>
      </c>
      <c r="C12" s="272">
        <v>33227</v>
      </c>
      <c r="D12" s="270">
        <v>29.6</v>
      </c>
      <c r="E12" s="174"/>
    </row>
    <row r="13" spans="1:5" ht="14">
      <c r="A13" s="270">
        <v>2015</v>
      </c>
      <c r="B13" s="272">
        <v>307342</v>
      </c>
      <c r="C13" s="272">
        <v>28449</v>
      </c>
      <c r="D13" s="270">
        <v>34.6</v>
      </c>
      <c r="E13" s="174"/>
    </row>
    <row r="14" spans="1:5" ht="14">
      <c r="A14" s="270">
        <v>2016</v>
      </c>
      <c r="B14" s="272">
        <v>352882</v>
      </c>
      <c r="C14" s="272">
        <v>34376</v>
      </c>
      <c r="D14" s="270">
        <v>34.9</v>
      </c>
      <c r="E14" s="174"/>
    </row>
    <row r="15" spans="1:5" ht="14">
      <c r="A15" s="270">
        <v>2017</v>
      </c>
      <c r="B15" s="272">
        <v>323591</v>
      </c>
      <c r="C15" s="272">
        <v>38106</v>
      </c>
      <c r="D15" s="270">
        <v>43.7</v>
      </c>
      <c r="E15" s="174"/>
    </row>
    <row r="16" spans="1:5" ht="14">
      <c r="A16" s="270">
        <v>2018</v>
      </c>
      <c r="B16" s="272">
        <v>396448</v>
      </c>
      <c r="C16" s="272">
        <v>42188</v>
      </c>
      <c r="D16" s="270">
        <v>39.4</v>
      </c>
      <c r="E16" s="174"/>
    </row>
    <row r="17" spans="1:5" ht="14">
      <c r="A17" s="286">
        <v>2019</v>
      </c>
      <c r="B17" s="287">
        <v>510854</v>
      </c>
      <c r="C17" s="287">
        <v>50165</v>
      </c>
      <c r="D17" s="286">
        <v>34.299999999999997</v>
      </c>
      <c r="E17" s="174"/>
    </row>
    <row r="18" spans="1:5" ht="14">
      <c r="A18" s="288">
        <v>2020</v>
      </c>
      <c r="B18" s="289">
        <v>177391</v>
      </c>
      <c r="C18" s="289">
        <v>34427</v>
      </c>
      <c r="D18" s="288">
        <v>62.7</v>
      </c>
      <c r="E18" s="174"/>
    </row>
    <row r="19" spans="1:5" ht="14">
      <c r="A19" s="174"/>
      <c r="B19" s="174"/>
      <c r="C19" s="174"/>
      <c r="D19" s="174"/>
      <c r="E19" s="174"/>
    </row>
    <row r="20" spans="1:5">
      <c r="A20" s="241" t="s">
        <v>3215</v>
      </c>
    </row>
  </sheetData>
  <hyperlinks>
    <hyperlink ref="A1" r:id="rId1" xr:uid="{60FD59EC-9EDC-5D40-897E-F89F6B75C4D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051-3965-4645-8869-95A0B6FFED6C}">
  <dimension ref="A1:E22"/>
  <sheetViews>
    <sheetView workbookViewId="0">
      <selection activeCell="G10" sqref="G10"/>
    </sheetView>
  </sheetViews>
  <sheetFormatPr baseColWidth="10" defaultRowHeight="13"/>
  <cols>
    <col min="2" max="2" width="18.1640625" customWidth="1"/>
  </cols>
  <sheetData>
    <row r="1" spans="1:5" ht="14">
      <c r="A1" s="322" t="s">
        <v>3231</v>
      </c>
      <c r="B1" s="322" t="s">
        <v>3232</v>
      </c>
      <c r="C1" s="322" t="s">
        <v>3233</v>
      </c>
      <c r="D1" s="322" t="s">
        <v>3234</v>
      </c>
      <c r="E1" s="164" t="s">
        <v>3237</v>
      </c>
    </row>
    <row r="2" spans="1:5" ht="14">
      <c r="A2" s="322">
        <v>2004</v>
      </c>
      <c r="B2" s="323">
        <v>11</v>
      </c>
      <c r="C2" s="323">
        <v>4.5</v>
      </c>
      <c r="D2" s="323">
        <v>18.100000000000001</v>
      </c>
      <c r="E2" s="174"/>
    </row>
    <row r="3" spans="1:5" ht="14">
      <c r="A3" s="322">
        <v>2005</v>
      </c>
      <c r="B3" s="323">
        <v>10.9</v>
      </c>
      <c r="C3" s="323">
        <v>4.4000000000000004</v>
      </c>
      <c r="D3" s="323">
        <v>18.100000000000001</v>
      </c>
      <c r="E3" s="174"/>
    </row>
    <row r="4" spans="1:5" ht="14">
      <c r="A4" s="322">
        <v>2006</v>
      </c>
      <c r="B4" s="323">
        <v>11</v>
      </c>
      <c r="C4" s="323">
        <v>4.5</v>
      </c>
      <c r="D4" s="323">
        <v>18.100000000000001</v>
      </c>
      <c r="E4" s="174"/>
    </row>
    <row r="5" spans="1:5" ht="14">
      <c r="A5" s="322">
        <v>2007</v>
      </c>
      <c r="B5" s="323">
        <v>11.3</v>
      </c>
      <c r="C5" s="323">
        <v>4.7</v>
      </c>
      <c r="D5" s="323">
        <v>18.5</v>
      </c>
      <c r="E5" s="174"/>
    </row>
    <row r="6" spans="1:5" ht="14">
      <c r="A6" s="322">
        <v>2008</v>
      </c>
      <c r="B6" s="323">
        <v>11.6</v>
      </c>
      <c r="C6" s="323">
        <v>4.8</v>
      </c>
      <c r="D6" s="323">
        <v>19</v>
      </c>
      <c r="E6" s="174"/>
    </row>
    <row r="7" spans="1:5" ht="14">
      <c r="A7" s="322">
        <v>2009</v>
      </c>
      <c r="B7" s="323">
        <v>11.8</v>
      </c>
      <c r="C7" s="323">
        <v>4.9000000000000004</v>
      </c>
      <c r="D7" s="323">
        <v>19.2</v>
      </c>
      <c r="E7" s="174"/>
    </row>
    <row r="8" spans="1:5" ht="14">
      <c r="A8" s="322">
        <v>2010</v>
      </c>
      <c r="B8" s="323">
        <v>12.1</v>
      </c>
      <c r="C8" s="323">
        <v>5</v>
      </c>
      <c r="D8" s="323">
        <v>19.8</v>
      </c>
      <c r="E8" s="174"/>
    </row>
    <row r="9" spans="1:5" ht="14">
      <c r="A9" s="322">
        <v>2011</v>
      </c>
      <c r="B9" s="323">
        <v>12.3</v>
      </c>
      <c r="C9" s="323">
        <v>5.2</v>
      </c>
      <c r="D9" s="323">
        <v>20</v>
      </c>
      <c r="E9" s="174"/>
    </row>
    <row r="10" spans="1:5" ht="14">
      <c r="A10" s="322">
        <v>2012</v>
      </c>
      <c r="B10" s="323">
        <v>12.5</v>
      </c>
      <c r="C10" s="323">
        <v>5.4</v>
      </c>
      <c r="D10" s="323">
        <v>20.3</v>
      </c>
      <c r="E10" s="174"/>
    </row>
    <row r="11" spans="1:5" ht="14">
      <c r="A11" s="322">
        <v>2013</v>
      </c>
      <c r="B11" s="323">
        <v>12.6</v>
      </c>
      <c r="C11" s="323">
        <v>5.5</v>
      </c>
      <c r="D11" s="323">
        <v>20.2</v>
      </c>
      <c r="E11" s="174"/>
    </row>
    <row r="12" spans="1:5" ht="14">
      <c r="A12" s="322">
        <v>2014</v>
      </c>
      <c r="B12" s="323">
        <v>13</v>
      </c>
      <c r="C12" s="323">
        <v>5.8</v>
      </c>
      <c r="D12" s="323">
        <v>20.7</v>
      </c>
      <c r="E12" s="174"/>
    </row>
    <row r="13" spans="1:5" ht="14">
      <c r="A13" s="322">
        <v>2015</v>
      </c>
      <c r="B13" s="323">
        <v>13.3</v>
      </c>
      <c r="C13" s="323">
        <v>6</v>
      </c>
      <c r="D13" s="323">
        <v>21</v>
      </c>
      <c r="E13" s="174"/>
    </row>
    <row r="14" spans="1:5" ht="14">
      <c r="A14" s="322">
        <v>2016</v>
      </c>
      <c r="B14" s="323">
        <v>13.4</v>
      </c>
      <c r="C14" s="323">
        <v>6</v>
      </c>
      <c r="D14" s="323">
        <v>21.3</v>
      </c>
      <c r="E14" s="174"/>
    </row>
    <row r="15" spans="1:5" ht="14">
      <c r="A15" s="322">
        <v>2017</v>
      </c>
      <c r="B15" s="323">
        <v>14</v>
      </c>
      <c r="C15" s="323">
        <v>6.1</v>
      </c>
      <c r="D15" s="323">
        <v>22.4</v>
      </c>
      <c r="E15" s="174"/>
    </row>
    <row r="16" spans="1:5" ht="14">
      <c r="A16" s="322">
        <v>2018</v>
      </c>
      <c r="B16" s="323">
        <v>14.2</v>
      </c>
      <c r="C16" s="323">
        <v>6.2</v>
      </c>
      <c r="D16" s="323">
        <v>22.8</v>
      </c>
      <c r="E16" s="174"/>
    </row>
    <row r="17" spans="1:5" ht="14">
      <c r="A17" s="174"/>
      <c r="B17" s="174"/>
      <c r="C17" s="174"/>
      <c r="D17" s="174"/>
      <c r="E17" s="174"/>
    </row>
    <row r="18" spans="1:5" ht="14">
      <c r="A18" s="174"/>
      <c r="B18" s="174"/>
      <c r="C18" s="174"/>
      <c r="D18" s="174"/>
      <c r="E18" s="174"/>
    </row>
    <row r="19" spans="1:5" ht="14">
      <c r="A19" s="174"/>
      <c r="B19" s="174"/>
      <c r="C19" s="174"/>
      <c r="D19" s="174"/>
      <c r="E19" s="174"/>
    </row>
    <row r="20" spans="1:5" ht="14">
      <c r="A20" s="174"/>
      <c r="B20" s="174"/>
      <c r="C20" s="174"/>
      <c r="D20" s="174"/>
      <c r="E20" s="174"/>
    </row>
    <row r="21" spans="1:5" ht="14">
      <c r="A21" s="174"/>
      <c r="B21" s="174"/>
      <c r="C21" s="174"/>
      <c r="D21" s="174"/>
      <c r="E21" s="174"/>
    </row>
    <row r="22" spans="1:5" ht="14">
      <c r="A22" s="174"/>
      <c r="B22" s="174"/>
      <c r="C22" s="174"/>
      <c r="D22" s="174"/>
      <c r="E22" s="174"/>
    </row>
  </sheetData>
  <hyperlinks>
    <hyperlink ref="E1" r:id="rId1" xr:uid="{8AED86F6-DDBE-914A-9CCF-5667859E250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F137-51B3-A74F-9B88-914B15906AE3}">
  <dimension ref="A1:R245"/>
  <sheetViews>
    <sheetView workbookViewId="0">
      <selection activeCell="M1" sqref="M1:M1048576"/>
    </sheetView>
  </sheetViews>
  <sheetFormatPr baseColWidth="10" defaultRowHeight="14"/>
  <cols>
    <col min="1" max="1" width="18.5" style="174" customWidth="1"/>
    <col min="2" max="2" width="7.6640625" style="174" customWidth="1"/>
    <col min="3" max="3" width="10.83203125" style="174"/>
    <col min="4" max="4" width="14.33203125" style="174" customWidth="1"/>
    <col min="5" max="6" width="10.83203125" style="174"/>
    <col min="7" max="7" width="10.33203125" style="174" customWidth="1"/>
    <col min="8" max="8" width="27.1640625" style="174" customWidth="1"/>
    <col min="9" max="9" width="15.6640625" style="174" customWidth="1"/>
    <col min="10" max="10" width="12.33203125" style="174" customWidth="1"/>
    <col min="11" max="11" width="27.1640625" style="174" customWidth="1"/>
    <col min="12" max="13" width="10.83203125" style="174"/>
    <col min="14" max="14" width="36.83203125" style="174" customWidth="1"/>
    <col min="15" max="17" width="10.83203125" style="174"/>
    <col min="19" max="16384" width="10.83203125" style="174"/>
  </cols>
  <sheetData>
    <row r="1" spans="1:14">
      <c r="A1" s="166" t="s">
        <v>1</v>
      </c>
      <c r="B1" s="167" t="s">
        <v>46</v>
      </c>
      <c r="C1" s="168" t="s">
        <v>2674</v>
      </c>
      <c r="D1" s="168" t="s">
        <v>58</v>
      </c>
      <c r="E1" s="169" t="s">
        <v>60</v>
      </c>
      <c r="F1" s="170" t="s">
        <v>3059</v>
      </c>
      <c r="G1" s="170" t="s">
        <v>3060</v>
      </c>
      <c r="H1" s="167" t="s">
        <v>2673</v>
      </c>
      <c r="I1" s="167" t="s">
        <v>2931</v>
      </c>
      <c r="J1" s="171" t="s">
        <v>2932</v>
      </c>
      <c r="K1" s="167" t="s">
        <v>2671</v>
      </c>
      <c r="L1" s="167" t="s">
        <v>2672</v>
      </c>
      <c r="M1" s="172" t="s">
        <v>2670</v>
      </c>
      <c r="N1" s="173" t="s">
        <v>54</v>
      </c>
    </row>
    <row r="2" spans="1:14">
      <c r="A2" s="175">
        <v>172</v>
      </c>
      <c r="B2" s="176" t="s">
        <v>111</v>
      </c>
      <c r="C2" s="177" t="s">
        <v>1923</v>
      </c>
      <c r="D2" s="178" t="s">
        <v>2662</v>
      </c>
      <c r="E2" s="178" t="s">
        <v>2663</v>
      </c>
      <c r="F2" s="179">
        <f t="shared" ref="F2:F33" si="0">E2-D2</f>
        <v>14815</v>
      </c>
      <c r="G2" s="216">
        <f>INT(F2/365)</f>
        <v>40</v>
      </c>
      <c r="H2" s="179" t="s">
        <v>2781</v>
      </c>
      <c r="I2" s="179" t="s">
        <v>2782</v>
      </c>
      <c r="J2" s="179" t="s">
        <v>148</v>
      </c>
      <c r="K2" s="179" t="s">
        <v>3012</v>
      </c>
      <c r="L2" s="176" t="s">
        <v>117</v>
      </c>
      <c r="M2" s="180" t="s">
        <v>1731</v>
      </c>
      <c r="N2" s="181" t="s">
        <v>2783</v>
      </c>
    </row>
    <row r="3" spans="1:14">
      <c r="A3" s="175">
        <v>171</v>
      </c>
      <c r="B3" s="176" t="s">
        <v>111</v>
      </c>
      <c r="C3" s="177" t="s">
        <v>1923</v>
      </c>
      <c r="D3" s="178" t="s">
        <v>2653</v>
      </c>
      <c r="E3" s="178" t="s">
        <v>2654</v>
      </c>
      <c r="F3" s="179">
        <f t="shared" si="0"/>
        <v>19099</v>
      </c>
      <c r="G3" s="216">
        <f t="shared" ref="G3:G66" si="1">INT(F3/365)</f>
        <v>52</v>
      </c>
      <c r="H3" s="179" t="s">
        <v>2892</v>
      </c>
      <c r="I3" s="182" t="s">
        <v>2859</v>
      </c>
      <c r="J3" s="182" t="s">
        <v>148</v>
      </c>
      <c r="K3" s="179" t="s">
        <v>2984</v>
      </c>
      <c r="L3" s="176" t="s">
        <v>117</v>
      </c>
      <c r="M3" s="180" t="s">
        <v>1287</v>
      </c>
      <c r="N3" s="183" t="s">
        <v>2727</v>
      </c>
    </row>
    <row r="4" spans="1:14">
      <c r="A4" s="175">
        <v>170</v>
      </c>
      <c r="B4" s="176" t="s">
        <v>111</v>
      </c>
      <c r="C4" s="177" t="s">
        <v>1923</v>
      </c>
      <c r="D4" s="178" t="s">
        <v>2648</v>
      </c>
      <c r="E4" s="178" t="s">
        <v>2649</v>
      </c>
      <c r="F4" s="179">
        <f t="shared" si="0"/>
        <v>23138</v>
      </c>
      <c r="G4" s="216">
        <f t="shared" si="1"/>
        <v>63</v>
      </c>
      <c r="H4" s="179" t="s">
        <v>2887</v>
      </c>
      <c r="I4" s="179" t="s">
        <v>2927</v>
      </c>
      <c r="J4" s="179" t="s">
        <v>1986</v>
      </c>
      <c r="K4" s="179" t="s">
        <v>2770</v>
      </c>
      <c r="L4" s="176" t="s">
        <v>117</v>
      </c>
      <c r="M4" s="180" t="s">
        <v>995</v>
      </c>
      <c r="N4" s="183" t="s">
        <v>3052</v>
      </c>
    </row>
    <row r="5" spans="1:14">
      <c r="A5" s="175">
        <v>169</v>
      </c>
      <c r="B5" s="176" t="s">
        <v>111</v>
      </c>
      <c r="C5" s="177" t="s">
        <v>1923</v>
      </c>
      <c r="D5" s="178" t="s">
        <v>2641</v>
      </c>
      <c r="E5" s="178" t="s">
        <v>2642</v>
      </c>
      <c r="F5" s="179">
        <f t="shared" si="0"/>
        <v>18463</v>
      </c>
      <c r="G5" s="216">
        <f t="shared" si="1"/>
        <v>50</v>
      </c>
      <c r="H5" s="179" t="s">
        <v>2891</v>
      </c>
      <c r="I5" s="182" t="s">
        <v>2786</v>
      </c>
      <c r="J5" s="182" t="s">
        <v>2784</v>
      </c>
      <c r="K5" s="179" t="s">
        <v>3011</v>
      </c>
      <c r="L5" s="176" t="s">
        <v>117</v>
      </c>
      <c r="M5" s="180" t="s">
        <v>1731</v>
      </c>
      <c r="N5" s="184" t="s">
        <v>2097</v>
      </c>
    </row>
    <row r="6" spans="1:14">
      <c r="A6" s="175">
        <v>168</v>
      </c>
      <c r="B6" s="176" t="s">
        <v>111</v>
      </c>
      <c r="C6" s="177" t="s">
        <v>297</v>
      </c>
      <c r="D6" s="178" t="s">
        <v>2632</v>
      </c>
      <c r="E6" s="178" t="s">
        <v>2633</v>
      </c>
      <c r="F6" s="179">
        <f t="shared" si="0"/>
        <v>13837</v>
      </c>
      <c r="G6" s="216">
        <f t="shared" si="1"/>
        <v>37</v>
      </c>
      <c r="H6" s="179" t="s">
        <v>2890</v>
      </c>
      <c r="I6" s="182" t="s">
        <v>2785</v>
      </c>
      <c r="J6" s="182" t="s">
        <v>148</v>
      </c>
      <c r="K6" s="179" t="s">
        <v>3010</v>
      </c>
      <c r="L6" s="176" t="s">
        <v>117</v>
      </c>
      <c r="M6" s="180" t="s">
        <v>183</v>
      </c>
      <c r="N6" s="185" t="s">
        <v>3051</v>
      </c>
    </row>
    <row r="7" spans="1:14">
      <c r="A7" s="175">
        <v>167</v>
      </c>
      <c r="B7" s="176" t="s">
        <v>111</v>
      </c>
      <c r="C7" s="177" t="s">
        <v>2623</v>
      </c>
      <c r="D7" s="178" t="s">
        <v>2622</v>
      </c>
      <c r="E7" s="178" t="s">
        <v>2624</v>
      </c>
      <c r="F7" s="179">
        <f t="shared" si="0"/>
        <v>17708</v>
      </c>
      <c r="G7" s="216">
        <f t="shared" si="1"/>
        <v>48</v>
      </c>
      <c r="H7" s="179" t="s">
        <v>2813</v>
      </c>
      <c r="I7" s="186" t="s">
        <v>2814</v>
      </c>
      <c r="J7" s="186" t="s">
        <v>636</v>
      </c>
      <c r="K7" s="179" t="s">
        <v>3009</v>
      </c>
      <c r="L7" s="176" t="s">
        <v>117</v>
      </c>
      <c r="M7" s="180" t="s">
        <v>616</v>
      </c>
      <c r="N7" s="181" t="s">
        <v>2625</v>
      </c>
    </row>
    <row r="8" spans="1:14">
      <c r="A8" s="187">
        <v>166</v>
      </c>
      <c r="B8" s="188" t="s">
        <v>111</v>
      </c>
      <c r="C8" s="177" t="s">
        <v>297</v>
      </c>
      <c r="D8" s="178" t="s">
        <v>2615</v>
      </c>
      <c r="E8" s="178" t="s">
        <v>2616</v>
      </c>
      <c r="F8" s="179">
        <f t="shared" si="0"/>
        <v>9288</v>
      </c>
      <c r="G8" s="216">
        <f t="shared" si="1"/>
        <v>25</v>
      </c>
      <c r="H8" s="179" t="s">
        <v>2614</v>
      </c>
      <c r="I8" s="182" t="s">
        <v>2858</v>
      </c>
      <c r="J8" s="182" t="s">
        <v>636</v>
      </c>
      <c r="K8" s="179" t="s">
        <v>3008</v>
      </c>
      <c r="L8" s="176" t="s">
        <v>117</v>
      </c>
      <c r="M8" s="180" t="s">
        <v>616</v>
      </c>
      <c r="N8" s="184" t="s">
        <v>2097</v>
      </c>
    </row>
    <row r="9" spans="1:14">
      <c r="A9" s="189">
        <v>165</v>
      </c>
      <c r="B9" s="188" t="s">
        <v>111</v>
      </c>
      <c r="C9" s="177" t="s">
        <v>232</v>
      </c>
      <c r="D9" s="178" t="s">
        <v>2611</v>
      </c>
      <c r="E9" s="178" t="s">
        <v>2612</v>
      </c>
      <c r="F9" s="179">
        <f t="shared" si="0"/>
        <v>20821</v>
      </c>
      <c r="G9" s="216">
        <f t="shared" si="1"/>
        <v>57</v>
      </c>
      <c r="H9" s="179" t="s">
        <v>2887</v>
      </c>
      <c r="I9" s="179" t="s">
        <v>2927</v>
      </c>
      <c r="J9" s="190" t="s">
        <v>1986</v>
      </c>
      <c r="K9" s="179" t="s">
        <v>2770</v>
      </c>
      <c r="L9" s="180" t="s">
        <v>117</v>
      </c>
      <c r="M9" s="180" t="s">
        <v>995</v>
      </c>
      <c r="N9" s="181" t="s">
        <v>2559</v>
      </c>
    </row>
    <row r="10" spans="1:14">
      <c r="A10" s="189">
        <v>164</v>
      </c>
      <c r="B10" s="188" t="s">
        <v>111</v>
      </c>
      <c r="C10" s="177" t="s">
        <v>470</v>
      </c>
      <c r="D10" s="178" t="s">
        <v>2607</v>
      </c>
      <c r="E10" s="178" t="s">
        <v>2603</v>
      </c>
      <c r="F10" s="179">
        <f t="shared" si="0"/>
        <v>11804</v>
      </c>
      <c r="G10" s="216">
        <f t="shared" si="1"/>
        <v>32</v>
      </c>
      <c r="H10" s="179" t="s">
        <v>2889</v>
      </c>
      <c r="I10" s="179" t="s">
        <v>2924</v>
      </c>
      <c r="J10" s="190" t="s">
        <v>148</v>
      </c>
      <c r="K10" s="179" t="s">
        <v>2975</v>
      </c>
      <c r="L10" s="180" t="s">
        <v>117</v>
      </c>
      <c r="M10" s="180" t="s">
        <v>616</v>
      </c>
      <c r="N10" s="191" t="s">
        <v>2608</v>
      </c>
    </row>
    <row r="11" spans="1:14">
      <c r="A11" s="189">
        <v>163</v>
      </c>
      <c r="B11" s="176" t="s">
        <v>111</v>
      </c>
      <c r="C11" s="177" t="s">
        <v>1923</v>
      </c>
      <c r="D11" s="178" t="s">
        <v>2602</v>
      </c>
      <c r="E11" s="178" t="s">
        <v>2603</v>
      </c>
      <c r="F11" s="179">
        <f t="shared" si="0"/>
        <v>23784</v>
      </c>
      <c r="G11" s="216">
        <f t="shared" si="1"/>
        <v>65</v>
      </c>
      <c r="H11" s="179" t="s">
        <v>2882</v>
      </c>
      <c r="I11" s="179" t="s">
        <v>2927</v>
      </c>
      <c r="J11" s="190" t="s">
        <v>1986</v>
      </c>
      <c r="K11" s="179" t="s">
        <v>2770</v>
      </c>
      <c r="L11" s="180" t="s">
        <v>117</v>
      </c>
      <c r="M11" s="180" t="s">
        <v>995</v>
      </c>
      <c r="N11" s="191" t="s">
        <v>2604</v>
      </c>
    </row>
    <row r="12" spans="1:14">
      <c r="A12" s="189">
        <v>162</v>
      </c>
      <c r="B12" s="176" t="s">
        <v>468</v>
      </c>
      <c r="C12" s="177" t="s">
        <v>990</v>
      </c>
      <c r="D12" s="178" t="s">
        <v>2598</v>
      </c>
      <c r="E12" s="178" t="s">
        <v>2599</v>
      </c>
      <c r="F12" s="179">
        <f t="shared" si="0"/>
        <v>16209</v>
      </c>
      <c r="G12" s="216">
        <f t="shared" si="1"/>
        <v>44</v>
      </c>
      <c r="H12" s="179" t="s">
        <v>1655</v>
      </c>
      <c r="I12" s="192" t="s">
        <v>2712</v>
      </c>
      <c r="J12" s="182" t="s">
        <v>636</v>
      </c>
      <c r="K12" s="179" t="s">
        <v>3007</v>
      </c>
      <c r="L12" s="180" t="s">
        <v>117</v>
      </c>
      <c r="M12" s="180" t="s">
        <v>616</v>
      </c>
      <c r="N12" s="181" t="s">
        <v>3050</v>
      </c>
    </row>
    <row r="13" spans="1:14">
      <c r="A13" s="189">
        <v>161</v>
      </c>
      <c r="B13" s="176" t="s">
        <v>111</v>
      </c>
      <c r="C13" s="177" t="s">
        <v>1923</v>
      </c>
      <c r="D13" s="178" t="s">
        <v>2589</v>
      </c>
      <c r="E13" s="178" t="s">
        <v>2590</v>
      </c>
      <c r="F13" s="179">
        <f t="shared" si="0"/>
        <v>16894</v>
      </c>
      <c r="G13" s="216">
        <f t="shared" si="1"/>
        <v>46</v>
      </c>
      <c r="H13" s="182" t="s">
        <v>2774</v>
      </c>
      <c r="I13" s="182" t="s">
        <v>2772</v>
      </c>
      <c r="J13" s="182" t="s">
        <v>2773</v>
      </c>
      <c r="K13" s="179" t="s">
        <v>3006</v>
      </c>
      <c r="L13" s="180" t="s">
        <v>117</v>
      </c>
      <c r="M13" s="180" t="s">
        <v>1731</v>
      </c>
      <c r="N13" s="185" t="s">
        <v>3049</v>
      </c>
    </row>
    <row r="14" spans="1:14">
      <c r="A14" s="189">
        <v>160</v>
      </c>
      <c r="B14" s="176" t="s">
        <v>111</v>
      </c>
      <c r="C14" s="177" t="s">
        <v>1923</v>
      </c>
      <c r="D14" s="178" t="s">
        <v>2579</v>
      </c>
      <c r="E14" s="178" t="s">
        <v>2580</v>
      </c>
      <c r="F14" s="179">
        <f t="shared" si="0"/>
        <v>19804</v>
      </c>
      <c r="G14" s="216">
        <f t="shared" si="1"/>
        <v>54</v>
      </c>
      <c r="H14" s="182" t="s">
        <v>2789</v>
      </c>
      <c r="I14" s="182" t="s">
        <v>2788</v>
      </c>
      <c r="J14" s="186" t="s">
        <v>1436</v>
      </c>
      <c r="K14" s="179" t="s">
        <v>3005</v>
      </c>
      <c r="L14" s="180" t="s">
        <v>117</v>
      </c>
      <c r="M14" s="180" t="s">
        <v>1731</v>
      </c>
      <c r="N14" s="181" t="s">
        <v>1671</v>
      </c>
    </row>
    <row r="15" spans="1:14">
      <c r="A15" s="189">
        <v>159</v>
      </c>
      <c r="B15" s="176" t="s">
        <v>111</v>
      </c>
      <c r="C15" s="177" t="s">
        <v>113</v>
      </c>
      <c r="D15" s="178" t="s">
        <v>2573</v>
      </c>
      <c r="E15" s="178" t="s">
        <v>2574</v>
      </c>
      <c r="F15" s="179">
        <f t="shared" si="0"/>
        <v>10789</v>
      </c>
      <c r="G15" s="216">
        <f t="shared" si="1"/>
        <v>29</v>
      </c>
      <c r="H15" s="179" t="s">
        <v>538</v>
      </c>
      <c r="I15" s="182" t="s">
        <v>2681</v>
      </c>
      <c r="J15" s="186" t="s">
        <v>636</v>
      </c>
      <c r="K15" s="179" t="s">
        <v>3004</v>
      </c>
      <c r="L15" s="180" t="s">
        <v>117</v>
      </c>
      <c r="M15" s="180" t="s">
        <v>616</v>
      </c>
      <c r="N15" s="191" t="s">
        <v>2559</v>
      </c>
    </row>
    <row r="16" spans="1:14">
      <c r="A16" s="189">
        <v>158</v>
      </c>
      <c r="B16" s="176" t="s">
        <v>111</v>
      </c>
      <c r="C16" s="177" t="s">
        <v>2566</v>
      </c>
      <c r="D16" s="178" t="s">
        <v>2565</v>
      </c>
      <c r="E16" s="178" t="s">
        <v>2567</v>
      </c>
      <c r="F16" s="179">
        <f t="shared" si="0"/>
        <v>14591</v>
      </c>
      <c r="G16" s="216">
        <f t="shared" si="1"/>
        <v>39</v>
      </c>
      <c r="H16" s="182" t="s">
        <v>2827</v>
      </c>
      <c r="I16" s="182" t="s">
        <v>2804</v>
      </c>
      <c r="J16" s="182" t="s">
        <v>819</v>
      </c>
      <c r="K16" s="179" t="s">
        <v>2981</v>
      </c>
      <c r="L16" s="180" t="s">
        <v>117</v>
      </c>
      <c r="M16" s="180" t="s">
        <v>616</v>
      </c>
      <c r="N16" s="181" t="s">
        <v>476</v>
      </c>
    </row>
    <row r="17" spans="1:14">
      <c r="A17" s="189">
        <v>157</v>
      </c>
      <c r="B17" s="188" t="s">
        <v>111</v>
      </c>
      <c r="C17" s="177" t="s">
        <v>2557</v>
      </c>
      <c r="D17" s="178" t="s">
        <v>2556</v>
      </c>
      <c r="E17" s="178" t="s">
        <v>2558</v>
      </c>
      <c r="F17" s="179">
        <f t="shared" si="0"/>
        <v>13844</v>
      </c>
      <c r="G17" s="216">
        <f t="shared" si="1"/>
        <v>37</v>
      </c>
      <c r="H17" s="179" t="s">
        <v>2553</v>
      </c>
      <c r="I17" s="182" t="s">
        <v>2857</v>
      </c>
      <c r="J17" s="186" t="s">
        <v>2895</v>
      </c>
      <c r="K17" s="179" t="s">
        <v>3003</v>
      </c>
      <c r="L17" s="180" t="s">
        <v>117</v>
      </c>
      <c r="M17" s="180" t="s">
        <v>1756</v>
      </c>
      <c r="N17" s="191" t="s">
        <v>2559</v>
      </c>
    </row>
    <row r="18" spans="1:14">
      <c r="A18" s="189">
        <v>156</v>
      </c>
      <c r="B18" s="188" t="s">
        <v>111</v>
      </c>
      <c r="C18" s="177" t="s">
        <v>427</v>
      </c>
      <c r="D18" s="178" t="s">
        <v>2551</v>
      </c>
      <c r="E18" s="178" t="s">
        <v>2547</v>
      </c>
      <c r="F18" s="179">
        <f t="shared" si="0"/>
        <v>12473</v>
      </c>
      <c r="G18" s="216">
        <f t="shared" si="1"/>
        <v>34</v>
      </c>
      <c r="H18" s="182" t="s">
        <v>2775</v>
      </c>
      <c r="I18" s="182" t="s">
        <v>2824</v>
      </c>
      <c r="J18" s="186" t="s">
        <v>440</v>
      </c>
      <c r="K18" s="179" t="s">
        <v>2967</v>
      </c>
      <c r="L18" s="180" t="s">
        <v>117</v>
      </c>
      <c r="M18" s="180" t="s">
        <v>1731</v>
      </c>
      <c r="N18" s="181" t="s">
        <v>2552</v>
      </c>
    </row>
    <row r="19" spans="1:14">
      <c r="A19" s="189">
        <v>155</v>
      </c>
      <c r="B19" s="188" t="s">
        <v>111</v>
      </c>
      <c r="C19" s="177" t="s">
        <v>1923</v>
      </c>
      <c r="D19" s="178" t="s">
        <v>2546</v>
      </c>
      <c r="E19" s="178" t="s">
        <v>2547</v>
      </c>
      <c r="F19" s="179">
        <f t="shared" si="0"/>
        <v>16792</v>
      </c>
      <c r="G19" s="216">
        <f t="shared" si="1"/>
        <v>46</v>
      </c>
      <c r="H19" s="179" t="s">
        <v>2835</v>
      </c>
      <c r="I19" s="179" t="s">
        <v>2042</v>
      </c>
      <c r="J19" s="190" t="s">
        <v>2894</v>
      </c>
      <c r="K19" s="179" t="s">
        <v>2974</v>
      </c>
      <c r="L19" s="180" t="s">
        <v>117</v>
      </c>
      <c r="M19" s="180" t="s">
        <v>1731</v>
      </c>
      <c r="N19" s="183" t="s">
        <v>3048</v>
      </c>
    </row>
    <row r="20" spans="1:14">
      <c r="A20" s="189">
        <v>154</v>
      </c>
      <c r="B20" s="188" t="s">
        <v>111</v>
      </c>
      <c r="C20" s="177" t="s">
        <v>297</v>
      </c>
      <c r="D20" s="178" t="s">
        <v>2540</v>
      </c>
      <c r="E20" s="178" t="s">
        <v>2541</v>
      </c>
      <c r="F20" s="179">
        <f t="shared" si="0"/>
        <v>25863</v>
      </c>
      <c r="G20" s="216">
        <f t="shared" si="1"/>
        <v>70</v>
      </c>
      <c r="H20" s="179" t="s">
        <v>2888</v>
      </c>
      <c r="I20" s="179" t="s">
        <v>2930</v>
      </c>
      <c r="J20" s="190" t="s">
        <v>148</v>
      </c>
      <c r="K20" s="179" t="s">
        <v>3002</v>
      </c>
      <c r="L20" s="180" t="s">
        <v>117</v>
      </c>
      <c r="M20" s="180" t="s">
        <v>1287</v>
      </c>
      <c r="N20" s="183" t="s">
        <v>3047</v>
      </c>
    </row>
    <row r="21" spans="1:14">
      <c r="A21" s="189">
        <v>153</v>
      </c>
      <c r="B21" s="188" t="s">
        <v>111</v>
      </c>
      <c r="C21" s="177" t="s">
        <v>1923</v>
      </c>
      <c r="D21" s="178" t="s">
        <v>2535</v>
      </c>
      <c r="E21" s="178" t="s">
        <v>2536</v>
      </c>
      <c r="F21" s="179">
        <f t="shared" si="0"/>
        <v>25997</v>
      </c>
      <c r="G21" s="216">
        <f t="shared" si="1"/>
        <v>71</v>
      </c>
      <c r="H21" s="179" t="s">
        <v>2836</v>
      </c>
      <c r="I21" s="179" t="s">
        <v>2901</v>
      </c>
      <c r="J21" s="179" t="s">
        <v>1940</v>
      </c>
      <c r="K21" s="179" t="s">
        <v>3001</v>
      </c>
      <c r="L21" s="180" t="s">
        <v>117</v>
      </c>
      <c r="M21" s="180" t="s">
        <v>616</v>
      </c>
      <c r="N21" s="181" t="s">
        <v>542</v>
      </c>
    </row>
    <row r="22" spans="1:14">
      <c r="A22" s="189">
        <v>152</v>
      </c>
      <c r="B22" s="188" t="s">
        <v>111</v>
      </c>
      <c r="C22" s="177" t="s">
        <v>2689</v>
      </c>
      <c r="D22" s="178" t="s">
        <v>2532</v>
      </c>
      <c r="E22" s="178" t="s">
        <v>2533</v>
      </c>
      <c r="F22" s="179">
        <f t="shared" si="0"/>
        <v>17352</v>
      </c>
      <c r="G22" s="216">
        <f t="shared" si="1"/>
        <v>47</v>
      </c>
      <c r="H22" s="179" t="s">
        <v>2531</v>
      </c>
      <c r="I22" s="182" t="s">
        <v>2856</v>
      </c>
      <c r="J22" s="182" t="s">
        <v>2754</v>
      </c>
      <c r="K22" s="179" t="s">
        <v>2991</v>
      </c>
      <c r="L22" s="180" t="s">
        <v>117</v>
      </c>
      <c r="M22" s="180" t="s">
        <v>183</v>
      </c>
      <c r="N22" s="191" t="s">
        <v>1623</v>
      </c>
    </row>
    <row r="23" spans="1:14">
      <c r="A23" s="189">
        <v>151</v>
      </c>
      <c r="B23" s="188" t="s">
        <v>111</v>
      </c>
      <c r="C23" s="177" t="s">
        <v>470</v>
      </c>
      <c r="D23" s="178" t="s">
        <v>2528</v>
      </c>
      <c r="E23" s="178" t="s">
        <v>2529</v>
      </c>
      <c r="F23" s="179">
        <f t="shared" si="0"/>
        <v>26985</v>
      </c>
      <c r="G23" s="216">
        <f t="shared" si="1"/>
        <v>73</v>
      </c>
      <c r="H23" s="179" t="s">
        <v>2887</v>
      </c>
      <c r="I23" s="179" t="s">
        <v>2927</v>
      </c>
      <c r="J23" s="179" t="s">
        <v>1986</v>
      </c>
      <c r="K23" s="179" t="s">
        <v>2770</v>
      </c>
      <c r="L23" s="180" t="s">
        <v>117</v>
      </c>
      <c r="M23" s="180" t="s">
        <v>995</v>
      </c>
      <c r="N23" s="181" t="s">
        <v>2285</v>
      </c>
    </row>
    <row r="24" spans="1:14">
      <c r="A24" s="189">
        <v>150</v>
      </c>
      <c r="B24" s="188" t="s">
        <v>111</v>
      </c>
      <c r="C24" s="177" t="s">
        <v>1923</v>
      </c>
      <c r="D24" s="178" t="s">
        <v>2522</v>
      </c>
      <c r="E24" s="178" t="s">
        <v>2523</v>
      </c>
      <c r="F24" s="179">
        <f t="shared" si="0"/>
        <v>20171</v>
      </c>
      <c r="G24" s="216">
        <f t="shared" si="1"/>
        <v>55</v>
      </c>
      <c r="H24" s="182" t="s">
        <v>2519</v>
      </c>
      <c r="I24" s="182" t="s">
        <v>2822</v>
      </c>
      <c r="J24" s="182" t="s">
        <v>2823</v>
      </c>
      <c r="K24" s="179" t="s">
        <v>3000</v>
      </c>
      <c r="L24" s="180" t="s">
        <v>117</v>
      </c>
      <c r="M24" s="180" t="s">
        <v>183</v>
      </c>
      <c r="N24" s="183" t="s">
        <v>3046</v>
      </c>
    </row>
    <row r="25" spans="1:14">
      <c r="A25" s="189">
        <v>149</v>
      </c>
      <c r="B25" s="188" t="s">
        <v>111</v>
      </c>
      <c r="C25" s="177" t="s">
        <v>297</v>
      </c>
      <c r="D25" s="178" t="s">
        <v>2516</v>
      </c>
      <c r="E25" s="178" t="s">
        <v>2517</v>
      </c>
      <c r="F25" s="179">
        <f t="shared" si="0"/>
        <v>10040</v>
      </c>
      <c r="G25" s="216">
        <f t="shared" si="1"/>
        <v>27</v>
      </c>
      <c r="H25" s="179" t="s">
        <v>2844</v>
      </c>
      <c r="I25" s="179" t="s">
        <v>2856</v>
      </c>
      <c r="J25" s="179" t="s">
        <v>2754</v>
      </c>
      <c r="K25" s="179" t="s">
        <v>2991</v>
      </c>
      <c r="L25" s="180" t="s">
        <v>117</v>
      </c>
      <c r="M25" s="180" t="s">
        <v>183</v>
      </c>
      <c r="N25" s="184" t="s">
        <v>2097</v>
      </c>
    </row>
    <row r="26" spans="1:14">
      <c r="A26" s="189">
        <v>148</v>
      </c>
      <c r="B26" s="188" t="s">
        <v>111</v>
      </c>
      <c r="C26" s="177" t="s">
        <v>1923</v>
      </c>
      <c r="D26" s="178" t="s">
        <v>2511</v>
      </c>
      <c r="E26" s="178" t="s">
        <v>2512</v>
      </c>
      <c r="F26" s="179">
        <f t="shared" si="0"/>
        <v>8299</v>
      </c>
      <c r="G26" s="216">
        <f t="shared" si="1"/>
        <v>22</v>
      </c>
      <c r="H26" s="182" t="s">
        <v>2830</v>
      </c>
      <c r="I26" s="179" t="s">
        <v>2697</v>
      </c>
      <c r="J26" s="190" t="s">
        <v>1980</v>
      </c>
      <c r="K26" s="179" t="s">
        <v>2765</v>
      </c>
      <c r="L26" s="180" t="s">
        <v>236</v>
      </c>
      <c r="M26" s="180" t="s">
        <v>1287</v>
      </c>
      <c r="N26" s="183" t="s">
        <v>2727</v>
      </c>
    </row>
    <row r="27" spans="1:14">
      <c r="A27" s="189">
        <v>147</v>
      </c>
      <c r="B27" s="188" t="s">
        <v>111</v>
      </c>
      <c r="C27" s="177" t="s">
        <v>178</v>
      </c>
      <c r="D27" s="178" t="s">
        <v>2468</v>
      </c>
      <c r="E27" s="178" t="s">
        <v>2507</v>
      </c>
      <c r="F27" s="179">
        <f t="shared" si="0"/>
        <v>17794</v>
      </c>
      <c r="G27" s="216">
        <f t="shared" si="1"/>
        <v>48</v>
      </c>
      <c r="H27" s="179" t="s">
        <v>2887</v>
      </c>
      <c r="I27" s="179" t="s">
        <v>2927</v>
      </c>
      <c r="J27" s="190" t="s">
        <v>1986</v>
      </c>
      <c r="K27" s="179" t="s">
        <v>2770</v>
      </c>
      <c r="L27" s="180" t="s">
        <v>117</v>
      </c>
      <c r="M27" s="180" t="s">
        <v>995</v>
      </c>
      <c r="N27" s="181" t="s">
        <v>2508</v>
      </c>
    </row>
    <row r="28" spans="1:14">
      <c r="A28" s="189">
        <v>146</v>
      </c>
      <c r="B28" s="193" t="s">
        <v>111</v>
      </c>
      <c r="C28" s="182" t="s">
        <v>1923</v>
      </c>
      <c r="D28" s="194" t="s">
        <v>2504</v>
      </c>
      <c r="E28" s="194" t="s">
        <v>2505</v>
      </c>
      <c r="F28" s="179">
        <f t="shared" si="0"/>
        <v>24569</v>
      </c>
      <c r="G28" s="216">
        <f t="shared" si="1"/>
        <v>67</v>
      </c>
      <c r="H28" s="179" t="s">
        <v>2835</v>
      </c>
      <c r="I28" s="190" t="s">
        <v>2042</v>
      </c>
      <c r="J28" s="195" t="s">
        <v>2894</v>
      </c>
      <c r="K28" s="179" t="s">
        <v>2974</v>
      </c>
      <c r="L28" s="182" t="s">
        <v>117</v>
      </c>
      <c r="M28" s="182" t="s">
        <v>1731</v>
      </c>
      <c r="N28" s="181" t="s">
        <v>2285</v>
      </c>
    </row>
    <row r="29" spans="1:14">
      <c r="A29" s="189">
        <v>145</v>
      </c>
      <c r="B29" s="193" t="s">
        <v>111</v>
      </c>
      <c r="C29" s="182" t="s">
        <v>2217</v>
      </c>
      <c r="D29" s="194" t="s">
        <v>2499</v>
      </c>
      <c r="E29" s="194" t="s">
        <v>2500</v>
      </c>
      <c r="F29" s="179">
        <f t="shared" si="0"/>
        <v>8950</v>
      </c>
      <c r="G29" s="216">
        <f t="shared" si="1"/>
        <v>24</v>
      </c>
      <c r="H29" s="182" t="s">
        <v>2825</v>
      </c>
      <c r="I29" s="182" t="s">
        <v>2826</v>
      </c>
      <c r="J29" s="182" t="s">
        <v>1734</v>
      </c>
      <c r="K29" s="179" t="s">
        <v>2934</v>
      </c>
      <c r="L29" s="182" t="s">
        <v>117</v>
      </c>
      <c r="M29" s="182" t="s">
        <v>1731</v>
      </c>
      <c r="N29" s="196" t="s">
        <v>2097</v>
      </c>
    </row>
    <row r="30" spans="1:14">
      <c r="A30" s="189">
        <v>144</v>
      </c>
      <c r="B30" s="193" t="s">
        <v>111</v>
      </c>
      <c r="C30" s="182" t="s">
        <v>113</v>
      </c>
      <c r="D30" s="194" t="s">
        <v>2493</v>
      </c>
      <c r="E30" s="194" t="s">
        <v>2494</v>
      </c>
      <c r="F30" s="179">
        <f t="shared" si="0"/>
        <v>9334</v>
      </c>
      <c r="G30" s="216">
        <f t="shared" si="1"/>
        <v>25</v>
      </c>
      <c r="H30" s="182" t="s">
        <v>2811</v>
      </c>
      <c r="I30" s="182" t="s">
        <v>2702</v>
      </c>
      <c r="J30" s="186" t="s">
        <v>636</v>
      </c>
      <c r="K30" s="179" t="s">
        <v>2962</v>
      </c>
      <c r="L30" s="182" t="s">
        <v>236</v>
      </c>
      <c r="M30" s="182" t="s">
        <v>1287</v>
      </c>
      <c r="N30" s="191" t="s">
        <v>2495</v>
      </c>
    </row>
    <row r="31" spans="1:14">
      <c r="A31" s="189">
        <v>143</v>
      </c>
      <c r="B31" s="193" t="s">
        <v>111</v>
      </c>
      <c r="C31" s="182" t="s">
        <v>297</v>
      </c>
      <c r="D31" s="194" t="s">
        <v>2487</v>
      </c>
      <c r="E31" s="194" t="s">
        <v>2488</v>
      </c>
      <c r="F31" s="179">
        <f t="shared" si="0"/>
        <v>20458</v>
      </c>
      <c r="G31" s="216">
        <f t="shared" si="1"/>
        <v>56</v>
      </c>
      <c r="H31" s="182" t="s">
        <v>2805</v>
      </c>
      <c r="I31" s="182" t="s">
        <v>2806</v>
      </c>
      <c r="J31" s="182" t="s">
        <v>495</v>
      </c>
      <c r="K31" s="179" t="s">
        <v>2941</v>
      </c>
      <c r="L31" s="182" t="s">
        <v>236</v>
      </c>
      <c r="M31" s="182" t="s">
        <v>118</v>
      </c>
      <c r="N31" s="191" t="s">
        <v>2489</v>
      </c>
    </row>
    <row r="32" spans="1:14">
      <c r="A32" s="189">
        <v>142</v>
      </c>
      <c r="B32" s="193" t="s">
        <v>111</v>
      </c>
      <c r="C32" s="182" t="s">
        <v>2481</v>
      </c>
      <c r="D32" s="194" t="s">
        <v>2480</v>
      </c>
      <c r="E32" s="194" t="s">
        <v>2482</v>
      </c>
      <c r="F32" s="179">
        <f t="shared" si="0"/>
        <v>20468</v>
      </c>
      <c r="G32" s="216">
        <f t="shared" si="1"/>
        <v>56</v>
      </c>
      <c r="H32" s="179" t="s">
        <v>2848</v>
      </c>
      <c r="I32" s="182" t="s">
        <v>2855</v>
      </c>
      <c r="J32" s="182" t="s">
        <v>2485</v>
      </c>
      <c r="K32" s="179" t="s">
        <v>2999</v>
      </c>
      <c r="L32" s="182" t="s">
        <v>117</v>
      </c>
      <c r="M32" s="182" t="s">
        <v>616</v>
      </c>
      <c r="N32" s="181" t="s">
        <v>2483</v>
      </c>
    </row>
    <row r="33" spans="1:14">
      <c r="A33" s="189">
        <v>141</v>
      </c>
      <c r="B33" s="193" t="s">
        <v>111</v>
      </c>
      <c r="C33" s="182" t="s">
        <v>2112</v>
      </c>
      <c r="D33" s="194" t="s">
        <v>2474</v>
      </c>
      <c r="E33" s="194" t="s">
        <v>2475</v>
      </c>
      <c r="F33" s="179">
        <f t="shared" si="0"/>
        <v>29856</v>
      </c>
      <c r="G33" s="216">
        <f t="shared" si="1"/>
        <v>81</v>
      </c>
      <c r="H33" s="182" t="s">
        <v>2810</v>
      </c>
      <c r="I33" s="182" t="s">
        <v>2697</v>
      </c>
      <c r="J33" s="186" t="s">
        <v>1980</v>
      </c>
      <c r="K33" s="179" t="s">
        <v>2765</v>
      </c>
      <c r="L33" s="182" t="s">
        <v>236</v>
      </c>
      <c r="M33" s="182" t="s">
        <v>1287</v>
      </c>
      <c r="N33" s="183" t="s">
        <v>3045</v>
      </c>
    </row>
    <row r="34" spans="1:14">
      <c r="A34" s="189">
        <v>140</v>
      </c>
      <c r="B34" s="193" t="s">
        <v>111</v>
      </c>
      <c r="C34" s="182" t="s">
        <v>2112</v>
      </c>
      <c r="D34" s="194" t="s">
        <v>2468</v>
      </c>
      <c r="E34" s="194" t="s">
        <v>2469</v>
      </c>
      <c r="F34" s="179">
        <f t="shared" ref="F34:F65" si="2">E34-D34</f>
        <v>17856</v>
      </c>
      <c r="G34" s="216">
        <f t="shared" si="1"/>
        <v>48</v>
      </c>
      <c r="H34" s="179" t="s">
        <v>2844</v>
      </c>
      <c r="I34" s="179" t="s">
        <v>2856</v>
      </c>
      <c r="J34" s="179" t="s">
        <v>2754</v>
      </c>
      <c r="K34" s="179" t="s">
        <v>2991</v>
      </c>
      <c r="L34" s="182" t="s">
        <v>117</v>
      </c>
      <c r="M34" s="182" t="s">
        <v>183</v>
      </c>
      <c r="N34" s="181" t="s">
        <v>2470</v>
      </c>
    </row>
    <row r="35" spans="1:14">
      <c r="A35" s="189">
        <v>139</v>
      </c>
      <c r="B35" s="193" t="s">
        <v>111</v>
      </c>
      <c r="C35" s="182" t="s">
        <v>1923</v>
      </c>
      <c r="D35" s="194" t="s">
        <v>2464</v>
      </c>
      <c r="E35" s="194" t="s">
        <v>2465</v>
      </c>
      <c r="F35" s="179">
        <f t="shared" si="2"/>
        <v>17495</v>
      </c>
      <c r="G35" s="216">
        <f t="shared" si="1"/>
        <v>47</v>
      </c>
      <c r="H35" s="179" t="s">
        <v>2841</v>
      </c>
      <c r="I35" s="179" t="s">
        <v>2907</v>
      </c>
      <c r="J35" s="179" t="s">
        <v>2274</v>
      </c>
      <c r="K35" s="179" t="s">
        <v>2988</v>
      </c>
      <c r="L35" s="182" t="s">
        <v>117</v>
      </c>
      <c r="M35" s="182" t="s">
        <v>1731</v>
      </c>
      <c r="N35" s="181" t="s">
        <v>1978</v>
      </c>
    </row>
    <row r="36" spans="1:14">
      <c r="A36" s="189">
        <v>138</v>
      </c>
      <c r="B36" s="193" t="s">
        <v>111</v>
      </c>
      <c r="C36" s="182" t="s">
        <v>1923</v>
      </c>
      <c r="D36" s="194" t="s">
        <v>2458</v>
      </c>
      <c r="E36" s="194" t="s">
        <v>2459</v>
      </c>
      <c r="F36" s="179">
        <f t="shared" si="2"/>
        <v>11704</v>
      </c>
      <c r="G36" s="216">
        <f t="shared" si="1"/>
        <v>32</v>
      </c>
      <c r="H36" s="179" t="s">
        <v>2847</v>
      </c>
      <c r="I36" s="179" t="s">
        <v>2914</v>
      </c>
      <c r="J36" s="190" t="s">
        <v>1940</v>
      </c>
      <c r="K36" s="179" t="s">
        <v>2956</v>
      </c>
      <c r="L36" s="182" t="s">
        <v>236</v>
      </c>
      <c r="M36" s="182" t="s">
        <v>616</v>
      </c>
      <c r="N36" s="181" t="s">
        <v>2461</v>
      </c>
    </row>
    <row r="37" spans="1:14">
      <c r="A37" s="189">
        <v>137</v>
      </c>
      <c r="B37" s="193" t="s">
        <v>111</v>
      </c>
      <c r="C37" s="182" t="s">
        <v>297</v>
      </c>
      <c r="D37" s="194" t="s">
        <v>2453</v>
      </c>
      <c r="E37" s="194" t="s">
        <v>2448</v>
      </c>
      <c r="F37" s="179">
        <f t="shared" si="2"/>
        <v>20046</v>
      </c>
      <c r="G37" s="216">
        <f t="shared" si="1"/>
        <v>54</v>
      </c>
      <c r="H37" s="179" t="s">
        <v>2886</v>
      </c>
      <c r="I37" s="182" t="s">
        <v>2854</v>
      </c>
      <c r="J37" s="186" t="s">
        <v>495</v>
      </c>
      <c r="K37" s="179" t="s">
        <v>2941</v>
      </c>
      <c r="L37" s="182" t="s">
        <v>236</v>
      </c>
      <c r="M37" s="182" t="s">
        <v>118</v>
      </c>
      <c r="N37" s="183" t="s">
        <v>3044</v>
      </c>
    </row>
    <row r="38" spans="1:14">
      <c r="A38" s="189">
        <v>136</v>
      </c>
      <c r="B38" s="193" t="s">
        <v>111</v>
      </c>
      <c r="C38" s="182" t="s">
        <v>297</v>
      </c>
      <c r="D38" s="194" t="s">
        <v>2447</v>
      </c>
      <c r="E38" s="194" t="s">
        <v>2448</v>
      </c>
      <c r="F38" s="179">
        <f t="shared" si="2"/>
        <v>11845</v>
      </c>
      <c r="G38" s="216">
        <f t="shared" si="1"/>
        <v>32</v>
      </c>
      <c r="H38" s="179" t="s">
        <v>2694</v>
      </c>
      <c r="I38" s="182" t="s">
        <v>2693</v>
      </c>
      <c r="J38" s="182" t="s">
        <v>148</v>
      </c>
      <c r="K38" s="179" t="s">
        <v>2947</v>
      </c>
      <c r="L38" s="182" t="s">
        <v>236</v>
      </c>
      <c r="M38" s="182" t="s">
        <v>941</v>
      </c>
      <c r="N38" s="181" t="s">
        <v>1978</v>
      </c>
    </row>
    <row r="39" spans="1:14">
      <c r="A39" s="189">
        <v>135</v>
      </c>
      <c r="B39" s="193" t="s">
        <v>111</v>
      </c>
      <c r="C39" s="182" t="s">
        <v>1923</v>
      </c>
      <c r="D39" s="194" t="s">
        <v>2442</v>
      </c>
      <c r="E39" s="194" t="s">
        <v>2443</v>
      </c>
      <c r="F39" s="179">
        <f t="shared" si="2"/>
        <v>25947</v>
      </c>
      <c r="G39" s="216">
        <f t="shared" si="1"/>
        <v>71</v>
      </c>
      <c r="H39" s="179" t="s">
        <v>2885</v>
      </c>
      <c r="I39" s="179" t="s">
        <v>2913</v>
      </c>
      <c r="J39" s="190" t="s">
        <v>636</v>
      </c>
      <c r="K39" s="179" t="s">
        <v>2998</v>
      </c>
      <c r="L39" s="182" t="s">
        <v>117</v>
      </c>
      <c r="M39" s="182" t="s">
        <v>1731</v>
      </c>
      <c r="N39" s="191" t="s">
        <v>1776</v>
      </c>
    </row>
    <row r="40" spans="1:14">
      <c r="A40" s="189">
        <v>134</v>
      </c>
      <c r="B40" s="193" t="s">
        <v>111</v>
      </c>
      <c r="C40" s="182" t="s">
        <v>1923</v>
      </c>
      <c r="D40" s="194" t="s">
        <v>2434</v>
      </c>
      <c r="E40" s="194" t="s">
        <v>2435</v>
      </c>
      <c r="F40" s="179">
        <f t="shared" si="2"/>
        <v>23357</v>
      </c>
      <c r="G40" s="216">
        <f t="shared" si="1"/>
        <v>63</v>
      </c>
      <c r="H40" s="182" t="s">
        <v>2771</v>
      </c>
      <c r="I40" s="182" t="s">
        <v>2787</v>
      </c>
      <c r="J40" s="182" t="s">
        <v>2773</v>
      </c>
      <c r="K40" s="179" t="s">
        <v>2997</v>
      </c>
      <c r="L40" s="182" t="s">
        <v>117</v>
      </c>
      <c r="M40" s="182" t="s">
        <v>1731</v>
      </c>
      <c r="N40" s="183" t="s">
        <v>3043</v>
      </c>
    </row>
    <row r="41" spans="1:14">
      <c r="A41" s="189">
        <v>133</v>
      </c>
      <c r="B41" s="193" t="s">
        <v>111</v>
      </c>
      <c r="C41" s="182" t="s">
        <v>2428</v>
      </c>
      <c r="D41" s="194" t="s">
        <v>2427</v>
      </c>
      <c r="E41" s="194" t="s">
        <v>2429</v>
      </c>
      <c r="F41" s="179">
        <f t="shared" si="2"/>
        <v>20798</v>
      </c>
      <c r="G41" s="216">
        <f t="shared" si="1"/>
        <v>56</v>
      </c>
      <c r="H41" s="179" t="s">
        <v>2425</v>
      </c>
      <c r="I41" s="182" t="s">
        <v>2812</v>
      </c>
      <c r="J41" s="186" t="s">
        <v>495</v>
      </c>
      <c r="K41" s="179" t="s">
        <v>2941</v>
      </c>
      <c r="L41" s="182" t="s">
        <v>236</v>
      </c>
      <c r="M41" s="182" t="s">
        <v>118</v>
      </c>
      <c r="N41" s="181" t="s">
        <v>1978</v>
      </c>
    </row>
    <row r="42" spans="1:14">
      <c r="A42" s="189">
        <v>132</v>
      </c>
      <c r="B42" s="193" t="s">
        <v>111</v>
      </c>
      <c r="C42" s="182" t="s">
        <v>2260</v>
      </c>
      <c r="D42" s="194" t="s">
        <v>2421</v>
      </c>
      <c r="E42" s="194" t="s">
        <v>2422</v>
      </c>
      <c r="F42" s="179">
        <f t="shared" si="2"/>
        <v>18631</v>
      </c>
      <c r="G42" s="216">
        <f t="shared" si="1"/>
        <v>51</v>
      </c>
      <c r="H42" s="179" t="s">
        <v>2418</v>
      </c>
      <c r="I42" s="182" t="s">
        <v>2853</v>
      </c>
      <c r="J42" s="182" t="s">
        <v>819</v>
      </c>
      <c r="K42" s="179" t="s">
        <v>2996</v>
      </c>
      <c r="L42" s="182" t="s">
        <v>117</v>
      </c>
      <c r="M42" s="182" t="s">
        <v>616</v>
      </c>
      <c r="N42" s="184" t="s">
        <v>2097</v>
      </c>
    </row>
    <row r="43" spans="1:14">
      <c r="A43" s="189">
        <v>131</v>
      </c>
      <c r="B43" s="193" t="s">
        <v>468</v>
      </c>
      <c r="C43" s="182" t="s">
        <v>2413</v>
      </c>
      <c r="D43" s="194" t="s">
        <v>2412</v>
      </c>
      <c r="E43" s="194" t="s">
        <v>2414</v>
      </c>
      <c r="F43" s="179">
        <f t="shared" si="2"/>
        <v>10067</v>
      </c>
      <c r="G43" s="216">
        <f t="shared" si="1"/>
        <v>27</v>
      </c>
      <c r="H43" s="179" t="s">
        <v>2846</v>
      </c>
      <c r="I43" s="179" t="s">
        <v>2912</v>
      </c>
      <c r="J43" s="179" t="s">
        <v>1900</v>
      </c>
      <c r="K43" s="179" t="s">
        <v>2995</v>
      </c>
      <c r="L43" s="182" t="s">
        <v>117</v>
      </c>
      <c r="M43" s="182" t="s">
        <v>183</v>
      </c>
      <c r="N43" s="184" t="s">
        <v>2097</v>
      </c>
    </row>
    <row r="44" spans="1:14">
      <c r="A44" s="189">
        <v>130</v>
      </c>
      <c r="B44" s="193" t="s">
        <v>111</v>
      </c>
      <c r="C44" s="182" t="s">
        <v>1923</v>
      </c>
      <c r="D44" s="194" t="s">
        <v>2406</v>
      </c>
      <c r="E44" s="194" t="s">
        <v>2407</v>
      </c>
      <c r="F44" s="179">
        <f t="shared" si="2"/>
        <v>18472</v>
      </c>
      <c r="G44" s="216">
        <f t="shared" si="1"/>
        <v>50</v>
      </c>
      <c r="H44" s="179" t="s">
        <v>2835</v>
      </c>
      <c r="I44" s="179" t="s">
        <v>2042</v>
      </c>
      <c r="J44" s="190" t="s">
        <v>2894</v>
      </c>
      <c r="K44" s="179" t="s">
        <v>2974</v>
      </c>
      <c r="L44" s="182" t="s">
        <v>117</v>
      </c>
      <c r="M44" s="182" t="s">
        <v>1731</v>
      </c>
      <c r="N44" s="191" t="s">
        <v>2408</v>
      </c>
    </row>
    <row r="45" spans="1:14">
      <c r="A45" s="189">
        <v>129</v>
      </c>
      <c r="B45" s="193" t="s">
        <v>111</v>
      </c>
      <c r="C45" s="182" t="s">
        <v>1923</v>
      </c>
      <c r="D45" s="194" t="s">
        <v>2402</v>
      </c>
      <c r="E45" s="194" t="s">
        <v>2403</v>
      </c>
      <c r="F45" s="179">
        <f t="shared" si="2"/>
        <v>19402</v>
      </c>
      <c r="G45" s="216">
        <f t="shared" si="1"/>
        <v>53</v>
      </c>
      <c r="H45" s="179" t="s">
        <v>2884</v>
      </c>
      <c r="I45" s="179" t="s">
        <v>2929</v>
      </c>
      <c r="J45" s="179" t="s">
        <v>440</v>
      </c>
      <c r="K45" s="179" t="s">
        <v>2972</v>
      </c>
      <c r="L45" s="182" t="s">
        <v>117</v>
      </c>
      <c r="M45" s="182" t="s">
        <v>616</v>
      </c>
      <c r="N45" s="181" t="s">
        <v>2404</v>
      </c>
    </row>
    <row r="46" spans="1:14">
      <c r="A46" s="189">
        <v>128</v>
      </c>
      <c r="B46" s="193" t="s">
        <v>468</v>
      </c>
      <c r="C46" s="182" t="s">
        <v>1336</v>
      </c>
      <c r="D46" s="194" t="s">
        <v>2398</v>
      </c>
      <c r="E46" s="194" t="s">
        <v>2399</v>
      </c>
      <c r="F46" s="179">
        <f t="shared" si="2"/>
        <v>13407</v>
      </c>
      <c r="G46" s="216">
        <f t="shared" si="1"/>
        <v>36</v>
      </c>
      <c r="H46" s="179" t="s">
        <v>2883</v>
      </c>
      <c r="I46" s="179" t="s">
        <v>2928</v>
      </c>
      <c r="J46" s="179" t="s">
        <v>202</v>
      </c>
      <c r="K46" s="179" t="s">
        <v>2994</v>
      </c>
      <c r="L46" s="182" t="s">
        <v>117</v>
      </c>
      <c r="M46" s="182" t="s">
        <v>616</v>
      </c>
      <c r="N46" s="191" t="s">
        <v>1978</v>
      </c>
    </row>
    <row r="47" spans="1:14">
      <c r="A47" s="189">
        <v>127</v>
      </c>
      <c r="B47" s="193" t="s">
        <v>111</v>
      </c>
      <c r="C47" s="182" t="s">
        <v>1923</v>
      </c>
      <c r="D47" s="194" t="s">
        <v>2393</v>
      </c>
      <c r="E47" s="194" t="s">
        <v>2394</v>
      </c>
      <c r="F47" s="179">
        <f t="shared" si="2"/>
        <v>19449</v>
      </c>
      <c r="G47" s="216">
        <f t="shared" si="1"/>
        <v>53</v>
      </c>
      <c r="H47" s="182" t="s">
        <v>2774</v>
      </c>
      <c r="I47" s="182" t="s">
        <v>2772</v>
      </c>
      <c r="J47" s="182" t="s">
        <v>2773</v>
      </c>
      <c r="K47" s="179" t="s">
        <v>2969</v>
      </c>
      <c r="L47" s="182" t="s">
        <v>117</v>
      </c>
      <c r="M47" s="182" t="s">
        <v>1731</v>
      </c>
      <c r="N47" s="183" t="s">
        <v>3042</v>
      </c>
    </row>
    <row r="48" spans="1:14">
      <c r="A48" s="189">
        <v>126</v>
      </c>
      <c r="B48" s="193" t="s">
        <v>111</v>
      </c>
      <c r="C48" s="182" t="s">
        <v>470</v>
      </c>
      <c r="D48" s="194" t="s">
        <v>2387</v>
      </c>
      <c r="E48" s="194" t="s">
        <v>2388</v>
      </c>
      <c r="F48" s="179">
        <f t="shared" si="2"/>
        <v>17077</v>
      </c>
      <c r="G48" s="216">
        <f t="shared" si="1"/>
        <v>46</v>
      </c>
      <c r="H48" s="182" t="s">
        <v>2721</v>
      </c>
      <c r="I48" s="182" t="s">
        <v>2722</v>
      </c>
      <c r="J48" s="186" t="s">
        <v>636</v>
      </c>
      <c r="K48" s="179" t="s">
        <v>2993</v>
      </c>
      <c r="L48" s="182" t="s">
        <v>117</v>
      </c>
      <c r="M48" s="182" t="s">
        <v>183</v>
      </c>
      <c r="N48" s="183" t="s">
        <v>3041</v>
      </c>
    </row>
    <row r="49" spans="1:14">
      <c r="A49" s="189">
        <v>125</v>
      </c>
      <c r="B49" s="193" t="s">
        <v>111</v>
      </c>
      <c r="C49" s="182" t="s">
        <v>2377</v>
      </c>
      <c r="D49" s="194" t="s">
        <v>2376</v>
      </c>
      <c r="E49" s="194" t="s">
        <v>2378</v>
      </c>
      <c r="F49" s="179">
        <f t="shared" si="2"/>
        <v>15924</v>
      </c>
      <c r="G49" s="216">
        <f t="shared" si="1"/>
        <v>43</v>
      </c>
      <c r="H49" s="182" t="s">
        <v>2818</v>
      </c>
      <c r="I49" s="182" t="s">
        <v>2819</v>
      </c>
      <c r="J49" s="182" t="s">
        <v>819</v>
      </c>
      <c r="K49" s="179" t="s">
        <v>2992</v>
      </c>
      <c r="L49" s="182" t="s">
        <v>117</v>
      </c>
      <c r="M49" s="182" t="s">
        <v>616</v>
      </c>
      <c r="N49" s="185" t="s">
        <v>3040</v>
      </c>
    </row>
    <row r="50" spans="1:14">
      <c r="A50" s="189">
        <v>124</v>
      </c>
      <c r="B50" s="193" t="s">
        <v>111</v>
      </c>
      <c r="C50" s="182" t="s">
        <v>297</v>
      </c>
      <c r="D50" s="194" t="s">
        <v>2366</v>
      </c>
      <c r="E50" s="194" t="s">
        <v>2367</v>
      </c>
      <c r="F50" s="179">
        <f t="shared" si="2"/>
        <v>25552</v>
      </c>
      <c r="G50" s="216">
        <f t="shared" si="1"/>
        <v>70</v>
      </c>
      <c r="H50" s="179" t="s">
        <v>2882</v>
      </c>
      <c r="I50" s="179" t="s">
        <v>2927</v>
      </c>
      <c r="J50" s="179" t="s">
        <v>1986</v>
      </c>
      <c r="K50" s="179" t="s">
        <v>2770</v>
      </c>
      <c r="L50" s="182" t="s">
        <v>117</v>
      </c>
      <c r="M50" s="182" t="s">
        <v>995</v>
      </c>
      <c r="N50" s="183" t="s">
        <v>3039</v>
      </c>
    </row>
    <row r="51" spans="1:14">
      <c r="A51" s="189">
        <v>123</v>
      </c>
      <c r="B51" s="193" t="s">
        <v>111</v>
      </c>
      <c r="C51" s="182" t="s">
        <v>1923</v>
      </c>
      <c r="D51" s="194" t="s">
        <v>2358</v>
      </c>
      <c r="E51" s="194" t="s">
        <v>2359</v>
      </c>
      <c r="F51" s="179">
        <f t="shared" si="2"/>
        <v>13842</v>
      </c>
      <c r="G51" s="216">
        <f t="shared" si="1"/>
        <v>37</v>
      </c>
      <c r="H51" s="179" t="s">
        <v>2845</v>
      </c>
      <c r="I51" s="179" t="s">
        <v>2910</v>
      </c>
      <c r="J51" s="190" t="s">
        <v>636</v>
      </c>
      <c r="K51" s="179" t="s">
        <v>2951</v>
      </c>
      <c r="L51" s="182" t="s">
        <v>236</v>
      </c>
      <c r="M51" s="182" t="s">
        <v>551</v>
      </c>
      <c r="N51" s="185" t="s">
        <v>3038</v>
      </c>
    </row>
    <row r="52" spans="1:14">
      <c r="A52" s="189">
        <v>122</v>
      </c>
      <c r="B52" s="193" t="s">
        <v>111</v>
      </c>
      <c r="C52" s="182" t="s">
        <v>1923</v>
      </c>
      <c r="D52" s="194" t="s">
        <v>2351</v>
      </c>
      <c r="E52" s="194" t="s">
        <v>2352</v>
      </c>
      <c r="F52" s="179">
        <f t="shared" si="2"/>
        <v>19775</v>
      </c>
      <c r="G52" s="216">
        <f t="shared" si="1"/>
        <v>54</v>
      </c>
      <c r="H52" s="179" t="s">
        <v>2771</v>
      </c>
      <c r="I52" s="179" t="s">
        <v>2900</v>
      </c>
      <c r="J52" s="179" t="s">
        <v>2893</v>
      </c>
      <c r="K52" s="179" t="s">
        <v>2969</v>
      </c>
      <c r="L52" s="182" t="s">
        <v>117</v>
      </c>
      <c r="M52" s="182" t="s">
        <v>1731</v>
      </c>
      <c r="N52" s="183" t="s">
        <v>3037</v>
      </c>
    </row>
    <row r="53" spans="1:14">
      <c r="A53" s="189">
        <v>121</v>
      </c>
      <c r="B53" s="193" t="s">
        <v>111</v>
      </c>
      <c r="C53" s="182" t="s">
        <v>1923</v>
      </c>
      <c r="D53" s="194" t="s">
        <v>2345</v>
      </c>
      <c r="E53" s="194" t="s">
        <v>2346</v>
      </c>
      <c r="F53" s="179">
        <f t="shared" si="2"/>
        <v>22912</v>
      </c>
      <c r="G53" s="216">
        <f t="shared" si="1"/>
        <v>62</v>
      </c>
      <c r="H53" s="179" t="s">
        <v>2875</v>
      </c>
      <c r="I53" s="179" t="s">
        <v>2922</v>
      </c>
      <c r="J53" s="179" t="s">
        <v>148</v>
      </c>
      <c r="K53" s="179" t="s">
        <v>2984</v>
      </c>
      <c r="L53" s="182" t="s">
        <v>117</v>
      </c>
      <c r="M53" s="182" t="s">
        <v>1287</v>
      </c>
      <c r="N53" s="183" t="s">
        <v>3036</v>
      </c>
    </row>
    <row r="54" spans="1:14">
      <c r="A54" s="189">
        <v>120</v>
      </c>
      <c r="B54" s="193" t="s">
        <v>111</v>
      </c>
      <c r="C54" s="182" t="s">
        <v>297</v>
      </c>
      <c r="D54" s="194" t="s">
        <v>2340</v>
      </c>
      <c r="E54" s="194" t="s">
        <v>2341</v>
      </c>
      <c r="F54" s="179">
        <f t="shared" si="2"/>
        <v>26351</v>
      </c>
      <c r="G54" s="216">
        <f t="shared" si="1"/>
        <v>72</v>
      </c>
      <c r="H54" s="179" t="s">
        <v>2728</v>
      </c>
      <c r="I54" s="182" t="s">
        <v>2729</v>
      </c>
      <c r="J54" s="186" t="s">
        <v>148</v>
      </c>
      <c r="K54" s="179" t="s">
        <v>2947</v>
      </c>
      <c r="L54" s="182" t="s">
        <v>236</v>
      </c>
      <c r="M54" s="182" t="s">
        <v>941</v>
      </c>
      <c r="N54" s="191" t="s">
        <v>2105</v>
      </c>
    </row>
    <row r="55" spans="1:14">
      <c r="A55" s="189">
        <v>119</v>
      </c>
      <c r="B55" s="193" t="s">
        <v>111</v>
      </c>
      <c r="C55" s="182" t="s">
        <v>297</v>
      </c>
      <c r="D55" s="194" t="s">
        <v>2336</v>
      </c>
      <c r="E55" s="194" t="s">
        <v>2337</v>
      </c>
      <c r="F55" s="179">
        <f t="shared" si="2"/>
        <v>10765</v>
      </c>
      <c r="G55" s="216">
        <f t="shared" si="1"/>
        <v>29</v>
      </c>
      <c r="H55" s="179" t="s">
        <v>2739</v>
      </c>
      <c r="I55" s="179" t="s">
        <v>2716</v>
      </c>
      <c r="J55" s="190" t="s">
        <v>495</v>
      </c>
      <c r="K55" s="179" t="s">
        <v>2941</v>
      </c>
      <c r="L55" s="182" t="s">
        <v>236</v>
      </c>
      <c r="M55" s="182" t="s">
        <v>118</v>
      </c>
      <c r="N55" s="184" t="s">
        <v>2097</v>
      </c>
    </row>
    <row r="56" spans="1:14">
      <c r="A56" s="189">
        <v>118</v>
      </c>
      <c r="B56" s="193" t="s">
        <v>468</v>
      </c>
      <c r="C56" s="182" t="s">
        <v>2330</v>
      </c>
      <c r="D56" s="194" t="s">
        <v>2329</v>
      </c>
      <c r="E56" s="194" t="s">
        <v>2331</v>
      </c>
      <c r="F56" s="179">
        <f t="shared" si="2"/>
        <v>19222</v>
      </c>
      <c r="G56" s="216">
        <f t="shared" si="1"/>
        <v>52</v>
      </c>
      <c r="H56" s="179" t="s">
        <v>2844</v>
      </c>
      <c r="I56" s="179" t="s">
        <v>2856</v>
      </c>
      <c r="J56" s="190" t="s">
        <v>2754</v>
      </c>
      <c r="K56" s="179" t="s">
        <v>2991</v>
      </c>
      <c r="L56" s="182" t="s">
        <v>117</v>
      </c>
      <c r="M56" s="182" t="s">
        <v>183</v>
      </c>
      <c r="N56" s="183" t="s">
        <v>2727</v>
      </c>
    </row>
    <row r="57" spans="1:14">
      <c r="A57" s="189">
        <v>117</v>
      </c>
      <c r="B57" s="193" t="s">
        <v>111</v>
      </c>
      <c r="C57" s="182" t="s">
        <v>427</v>
      </c>
      <c r="D57" s="194" t="s">
        <v>2323</v>
      </c>
      <c r="E57" s="194" t="s">
        <v>2324</v>
      </c>
      <c r="F57" s="179">
        <f t="shared" si="2"/>
        <v>21794</v>
      </c>
      <c r="G57" s="216">
        <f t="shared" si="1"/>
        <v>59</v>
      </c>
      <c r="H57" s="179" t="s">
        <v>2881</v>
      </c>
      <c r="I57" s="179" t="s">
        <v>2926</v>
      </c>
      <c r="J57" s="190" t="s">
        <v>2274</v>
      </c>
      <c r="K57" s="179" t="s">
        <v>2971</v>
      </c>
      <c r="L57" s="182" t="s">
        <v>117</v>
      </c>
      <c r="M57" s="182" t="s">
        <v>616</v>
      </c>
      <c r="N57" s="183" t="s">
        <v>2727</v>
      </c>
    </row>
    <row r="58" spans="1:14">
      <c r="A58" s="189">
        <v>116</v>
      </c>
      <c r="B58" s="193" t="s">
        <v>111</v>
      </c>
      <c r="C58" s="182" t="s">
        <v>2217</v>
      </c>
      <c r="D58" s="194" t="s">
        <v>2318</v>
      </c>
      <c r="E58" s="194" t="s">
        <v>2319</v>
      </c>
      <c r="F58" s="179">
        <f t="shared" si="2"/>
        <v>7756</v>
      </c>
      <c r="G58" s="216">
        <f t="shared" si="1"/>
        <v>21</v>
      </c>
      <c r="H58" s="179" t="s">
        <v>2764</v>
      </c>
      <c r="I58" s="179" t="s">
        <v>2776</v>
      </c>
      <c r="J58" s="179" t="s">
        <v>440</v>
      </c>
      <c r="K58" s="179" t="s">
        <v>2967</v>
      </c>
      <c r="L58" s="182" t="s">
        <v>117</v>
      </c>
      <c r="M58" s="182" t="s">
        <v>1731</v>
      </c>
      <c r="N58" s="184" t="s">
        <v>2097</v>
      </c>
    </row>
    <row r="59" spans="1:14">
      <c r="A59" s="189">
        <v>115</v>
      </c>
      <c r="B59" s="193" t="s">
        <v>111</v>
      </c>
      <c r="C59" s="182" t="s">
        <v>113</v>
      </c>
      <c r="D59" s="194" t="s">
        <v>2313</v>
      </c>
      <c r="E59" s="194" t="s">
        <v>2314</v>
      </c>
      <c r="F59" s="179">
        <f t="shared" si="2"/>
        <v>9862</v>
      </c>
      <c r="G59" s="216">
        <f t="shared" si="1"/>
        <v>27</v>
      </c>
      <c r="H59" s="179" t="s">
        <v>2843</v>
      </c>
      <c r="I59" s="179" t="s">
        <v>2909</v>
      </c>
      <c r="J59" s="190" t="s">
        <v>636</v>
      </c>
      <c r="K59" s="179" t="s">
        <v>2990</v>
      </c>
      <c r="L59" s="182" t="s">
        <v>117</v>
      </c>
      <c r="M59" s="182" t="s">
        <v>616</v>
      </c>
      <c r="N59" s="184" t="s">
        <v>2097</v>
      </c>
    </row>
    <row r="60" spans="1:14">
      <c r="A60" s="189">
        <v>114</v>
      </c>
      <c r="B60" s="193" t="s">
        <v>111</v>
      </c>
      <c r="C60" s="182" t="s">
        <v>1923</v>
      </c>
      <c r="D60" s="194" t="s">
        <v>2305</v>
      </c>
      <c r="E60" s="194" t="s">
        <v>2306</v>
      </c>
      <c r="F60" s="179">
        <f t="shared" si="2"/>
        <v>19598</v>
      </c>
      <c r="G60" s="216">
        <f t="shared" si="1"/>
        <v>53</v>
      </c>
      <c r="H60" s="179" t="s">
        <v>2842</v>
      </c>
      <c r="I60" s="179" t="s">
        <v>2908</v>
      </c>
      <c r="J60" s="179" t="s">
        <v>2894</v>
      </c>
      <c r="K60" s="179" t="s">
        <v>2974</v>
      </c>
      <c r="L60" s="182" t="s">
        <v>117</v>
      </c>
      <c r="M60" s="182" t="s">
        <v>1731</v>
      </c>
      <c r="N60" s="183" t="s">
        <v>3035</v>
      </c>
    </row>
    <row r="61" spans="1:14">
      <c r="A61" s="189">
        <v>113</v>
      </c>
      <c r="B61" s="193" t="s">
        <v>468</v>
      </c>
      <c r="C61" s="182" t="s">
        <v>1825</v>
      </c>
      <c r="D61" s="194" t="s">
        <v>2295</v>
      </c>
      <c r="E61" s="194" t="s">
        <v>2296</v>
      </c>
      <c r="F61" s="179">
        <f t="shared" si="2"/>
        <v>11094</v>
      </c>
      <c r="G61" s="216">
        <f t="shared" si="1"/>
        <v>30</v>
      </c>
      <c r="H61" s="179" t="s">
        <v>2790</v>
      </c>
      <c r="I61" s="179" t="s">
        <v>2791</v>
      </c>
      <c r="J61" s="179" t="s">
        <v>2583</v>
      </c>
      <c r="K61" s="179" t="s">
        <v>2989</v>
      </c>
      <c r="L61" s="182" t="s">
        <v>117</v>
      </c>
      <c r="M61" s="182" t="s">
        <v>183</v>
      </c>
      <c r="N61" s="181" t="s">
        <v>2298</v>
      </c>
    </row>
    <row r="62" spans="1:14">
      <c r="A62" s="189">
        <v>112</v>
      </c>
      <c r="B62" s="182" t="s">
        <v>111</v>
      </c>
      <c r="C62" s="182" t="s">
        <v>990</v>
      </c>
      <c r="D62" s="194" t="s">
        <v>2288</v>
      </c>
      <c r="E62" s="194" t="s">
        <v>2289</v>
      </c>
      <c r="F62" s="179">
        <f t="shared" si="2"/>
        <v>10533</v>
      </c>
      <c r="G62" s="216">
        <f t="shared" si="1"/>
        <v>28</v>
      </c>
      <c r="H62" s="179" t="s">
        <v>2880</v>
      </c>
      <c r="I62" s="179" t="s">
        <v>2925</v>
      </c>
      <c r="J62" s="179" t="s">
        <v>148</v>
      </c>
      <c r="K62" s="179" t="s">
        <v>2975</v>
      </c>
      <c r="L62" s="182" t="s">
        <v>117</v>
      </c>
      <c r="M62" s="182" t="s">
        <v>616</v>
      </c>
      <c r="N62" s="181" t="s">
        <v>2291</v>
      </c>
    </row>
    <row r="63" spans="1:14">
      <c r="A63" s="189">
        <v>111</v>
      </c>
      <c r="B63" s="182" t="s">
        <v>111</v>
      </c>
      <c r="C63" s="182" t="s">
        <v>297</v>
      </c>
      <c r="D63" s="194" t="s">
        <v>2283</v>
      </c>
      <c r="E63" s="194" t="s">
        <v>2284</v>
      </c>
      <c r="F63" s="179">
        <f t="shared" si="2"/>
        <v>27881</v>
      </c>
      <c r="G63" s="216">
        <f t="shared" si="1"/>
        <v>76</v>
      </c>
      <c r="H63" s="179" t="s">
        <v>2875</v>
      </c>
      <c r="I63" s="179" t="s">
        <v>2922</v>
      </c>
      <c r="J63" s="179" t="s">
        <v>148</v>
      </c>
      <c r="K63" s="179" t="s">
        <v>2984</v>
      </c>
      <c r="L63" s="182" t="s">
        <v>117</v>
      </c>
      <c r="M63" s="182" t="s">
        <v>1287</v>
      </c>
      <c r="N63" s="183" t="s">
        <v>3034</v>
      </c>
    </row>
    <row r="64" spans="1:14">
      <c r="A64" s="189">
        <v>110</v>
      </c>
      <c r="B64" s="182" t="s">
        <v>111</v>
      </c>
      <c r="C64" s="182" t="s">
        <v>1923</v>
      </c>
      <c r="D64" s="194" t="s">
        <v>2279</v>
      </c>
      <c r="E64" s="194" t="s">
        <v>2280</v>
      </c>
      <c r="F64" s="179">
        <f t="shared" si="2"/>
        <v>18670</v>
      </c>
      <c r="G64" s="216">
        <f t="shared" si="1"/>
        <v>51</v>
      </c>
      <c r="H64" s="179" t="s">
        <v>2835</v>
      </c>
      <c r="I64" s="179" t="s">
        <v>2042</v>
      </c>
      <c r="J64" s="179" t="s">
        <v>2894</v>
      </c>
      <c r="K64" s="179" t="s">
        <v>2974</v>
      </c>
      <c r="L64" s="182" t="s">
        <v>117</v>
      </c>
      <c r="M64" s="182" t="s">
        <v>1731</v>
      </c>
      <c r="N64" s="191" t="s">
        <v>2281</v>
      </c>
    </row>
    <row r="65" spans="1:14">
      <c r="A65" s="189">
        <v>109</v>
      </c>
      <c r="B65" s="193" t="s">
        <v>111</v>
      </c>
      <c r="C65" s="182" t="s">
        <v>2062</v>
      </c>
      <c r="D65" s="194" t="s">
        <v>2276</v>
      </c>
      <c r="E65" s="194" t="s">
        <v>2277</v>
      </c>
      <c r="F65" s="179">
        <f t="shared" si="2"/>
        <v>12590</v>
      </c>
      <c r="G65" s="216">
        <f t="shared" si="1"/>
        <v>34</v>
      </c>
      <c r="H65" s="179" t="s">
        <v>2694</v>
      </c>
      <c r="I65" s="179" t="s">
        <v>2746</v>
      </c>
      <c r="J65" s="179" t="s">
        <v>148</v>
      </c>
      <c r="K65" s="179" t="s">
        <v>2947</v>
      </c>
      <c r="L65" s="182" t="s">
        <v>236</v>
      </c>
      <c r="M65" s="182" t="s">
        <v>941</v>
      </c>
      <c r="N65" s="183" t="s">
        <v>3018</v>
      </c>
    </row>
    <row r="66" spans="1:14">
      <c r="A66" s="189">
        <v>108</v>
      </c>
      <c r="B66" s="193" t="s">
        <v>111</v>
      </c>
      <c r="C66" s="182" t="s">
        <v>1923</v>
      </c>
      <c r="D66" s="194" t="s">
        <v>2269</v>
      </c>
      <c r="E66" s="194" t="s">
        <v>2270</v>
      </c>
      <c r="F66" s="179">
        <f t="shared" ref="F66:F97" si="3">E66-D66</f>
        <v>24461</v>
      </c>
      <c r="G66" s="216">
        <f t="shared" si="1"/>
        <v>67</v>
      </c>
      <c r="H66" s="179" t="s">
        <v>2841</v>
      </c>
      <c r="I66" s="179" t="s">
        <v>2907</v>
      </c>
      <c r="J66" s="190" t="s">
        <v>2274</v>
      </c>
      <c r="K66" s="179" t="s">
        <v>2988</v>
      </c>
      <c r="L66" s="182" t="s">
        <v>117</v>
      </c>
      <c r="M66" s="182" t="s">
        <v>1731</v>
      </c>
      <c r="N66" s="183" t="s">
        <v>3033</v>
      </c>
    </row>
    <row r="67" spans="1:14">
      <c r="A67" s="189">
        <v>107</v>
      </c>
      <c r="B67" s="193" t="s">
        <v>468</v>
      </c>
      <c r="C67" s="182" t="s">
        <v>2260</v>
      </c>
      <c r="D67" s="194" t="s">
        <v>2259</v>
      </c>
      <c r="E67" s="194" t="s">
        <v>2261</v>
      </c>
      <c r="F67" s="179">
        <f t="shared" si="3"/>
        <v>21129</v>
      </c>
      <c r="G67" s="216">
        <f t="shared" ref="G67:G130" si="4">INT(F67/365)</f>
        <v>57</v>
      </c>
      <c r="H67" s="179" t="s">
        <v>2840</v>
      </c>
      <c r="I67" s="179" t="s">
        <v>2906</v>
      </c>
      <c r="J67" s="179" t="s">
        <v>2266</v>
      </c>
      <c r="K67" s="179" t="s">
        <v>2987</v>
      </c>
      <c r="L67" s="182" t="s">
        <v>117</v>
      </c>
      <c r="M67" s="182" t="s">
        <v>118</v>
      </c>
      <c r="N67" s="183" t="s">
        <v>3032</v>
      </c>
    </row>
    <row r="68" spans="1:14">
      <c r="A68" s="189">
        <v>106</v>
      </c>
      <c r="B68" s="193" t="s">
        <v>111</v>
      </c>
      <c r="C68" s="182" t="s">
        <v>178</v>
      </c>
      <c r="D68" s="194" t="s">
        <v>2251</v>
      </c>
      <c r="E68" s="194" t="s">
        <v>2252</v>
      </c>
      <c r="F68" s="179">
        <f t="shared" si="3"/>
        <v>14926</v>
      </c>
      <c r="G68" s="216">
        <f t="shared" si="4"/>
        <v>40</v>
      </c>
      <c r="H68" s="179" t="s">
        <v>2879</v>
      </c>
      <c r="I68" s="179" t="s">
        <v>2924</v>
      </c>
      <c r="J68" s="179" t="s">
        <v>148</v>
      </c>
      <c r="K68" s="179" t="s">
        <v>2975</v>
      </c>
      <c r="L68" s="182" t="s">
        <v>117</v>
      </c>
      <c r="M68" s="182" t="s">
        <v>616</v>
      </c>
      <c r="N68" s="183" t="s">
        <v>3031</v>
      </c>
    </row>
    <row r="69" spans="1:14">
      <c r="A69" s="189">
        <v>105</v>
      </c>
      <c r="B69" s="193" t="s">
        <v>111</v>
      </c>
      <c r="C69" s="182" t="s">
        <v>470</v>
      </c>
      <c r="D69" s="194" t="s">
        <v>2245</v>
      </c>
      <c r="E69" s="194" t="s">
        <v>2246</v>
      </c>
      <c r="F69" s="179">
        <f t="shared" si="3"/>
        <v>11959</v>
      </c>
      <c r="G69" s="216">
        <f t="shared" si="4"/>
        <v>32</v>
      </c>
      <c r="H69" s="179" t="s">
        <v>2739</v>
      </c>
      <c r="I69" s="179" t="s">
        <v>2716</v>
      </c>
      <c r="J69" s="179" t="s">
        <v>495</v>
      </c>
      <c r="K69" s="179" t="s">
        <v>2941</v>
      </c>
      <c r="L69" s="182" t="s">
        <v>236</v>
      </c>
      <c r="M69" s="182" t="s">
        <v>118</v>
      </c>
      <c r="N69" s="184" t="s">
        <v>2097</v>
      </c>
    </row>
    <row r="70" spans="1:14">
      <c r="A70" s="189">
        <v>104</v>
      </c>
      <c r="B70" s="193" t="s">
        <v>111</v>
      </c>
      <c r="C70" s="182" t="s">
        <v>297</v>
      </c>
      <c r="D70" s="194" t="s">
        <v>2240</v>
      </c>
      <c r="E70" s="194" t="s">
        <v>2241</v>
      </c>
      <c r="F70" s="179">
        <f t="shared" si="3"/>
        <v>8051</v>
      </c>
      <c r="G70" s="216">
        <f t="shared" si="4"/>
        <v>22</v>
      </c>
      <c r="H70" s="197" t="s">
        <v>2839</v>
      </c>
      <c r="I70" s="179" t="s">
        <v>2904</v>
      </c>
      <c r="J70" s="198" t="s">
        <v>148</v>
      </c>
      <c r="K70" s="179" t="s">
        <v>2970</v>
      </c>
      <c r="L70" s="182" t="s">
        <v>117</v>
      </c>
      <c r="M70" s="182" t="s">
        <v>118</v>
      </c>
      <c r="N70" s="184" t="s">
        <v>2097</v>
      </c>
    </row>
    <row r="71" spans="1:14">
      <c r="A71" s="189">
        <v>103</v>
      </c>
      <c r="B71" s="193" t="s">
        <v>111</v>
      </c>
      <c r="C71" s="182" t="s">
        <v>297</v>
      </c>
      <c r="D71" s="194" t="s">
        <v>2237</v>
      </c>
      <c r="E71" s="194" t="s">
        <v>2238</v>
      </c>
      <c r="F71" s="179">
        <f t="shared" si="3"/>
        <v>16390</v>
      </c>
      <c r="G71" s="216">
        <f t="shared" si="4"/>
        <v>44</v>
      </c>
      <c r="H71" s="179" t="s">
        <v>2713</v>
      </c>
      <c r="I71" s="190" t="s">
        <v>2712</v>
      </c>
      <c r="J71" s="190" t="s">
        <v>636</v>
      </c>
      <c r="K71" s="179" t="s">
        <v>2951</v>
      </c>
      <c r="L71" s="182" t="s">
        <v>236</v>
      </c>
      <c r="M71" s="182" t="s">
        <v>551</v>
      </c>
      <c r="N71" s="184" t="s">
        <v>2097</v>
      </c>
    </row>
    <row r="72" spans="1:14">
      <c r="A72" s="189">
        <v>102</v>
      </c>
      <c r="B72" s="193" t="s">
        <v>111</v>
      </c>
      <c r="C72" s="182" t="s">
        <v>297</v>
      </c>
      <c r="D72" s="194" t="s">
        <v>2230</v>
      </c>
      <c r="E72" s="194" t="s">
        <v>2231</v>
      </c>
      <c r="F72" s="179">
        <f t="shared" si="3"/>
        <v>15466</v>
      </c>
      <c r="G72" s="216">
        <f t="shared" si="4"/>
        <v>42</v>
      </c>
      <c r="H72" s="179" t="s">
        <v>2838</v>
      </c>
      <c r="I72" s="179" t="s">
        <v>2903</v>
      </c>
      <c r="J72" s="190" t="s">
        <v>2235</v>
      </c>
      <c r="K72" s="179" t="s">
        <v>2986</v>
      </c>
      <c r="L72" s="182" t="s">
        <v>236</v>
      </c>
      <c r="M72" s="182" t="s">
        <v>551</v>
      </c>
      <c r="N72" s="183" t="s">
        <v>3030</v>
      </c>
    </row>
    <row r="73" spans="1:14">
      <c r="A73" s="189">
        <v>101</v>
      </c>
      <c r="B73" s="193" t="s">
        <v>111</v>
      </c>
      <c r="C73" s="182" t="s">
        <v>2196</v>
      </c>
      <c r="D73" s="194" t="s">
        <v>2223</v>
      </c>
      <c r="E73" s="194" t="s">
        <v>2224</v>
      </c>
      <c r="F73" s="179">
        <f t="shared" si="3"/>
        <v>18481</v>
      </c>
      <c r="G73" s="216">
        <f t="shared" si="4"/>
        <v>50</v>
      </c>
      <c r="H73" s="179" t="s">
        <v>2807</v>
      </c>
      <c r="I73" s="182" t="s">
        <v>2808</v>
      </c>
      <c r="J73" s="186" t="s">
        <v>2754</v>
      </c>
      <c r="K73" s="179" t="s">
        <v>2973</v>
      </c>
      <c r="L73" s="182" t="s">
        <v>117</v>
      </c>
      <c r="M73" s="182" t="s">
        <v>616</v>
      </c>
      <c r="N73" s="183" t="s">
        <v>3029</v>
      </c>
    </row>
    <row r="74" spans="1:14">
      <c r="A74" s="189">
        <v>100</v>
      </c>
      <c r="B74" s="193" t="s">
        <v>111</v>
      </c>
      <c r="C74" s="182" t="s">
        <v>2217</v>
      </c>
      <c r="D74" s="194" t="s">
        <v>2216</v>
      </c>
      <c r="E74" s="194" t="s">
        <v>2218</v>
      </c>
      <c r="F74" s="179">
        <f t="shared" si="3"/>
        <v>9895</v>
      </c>
      <c r="G74" s="216">
        <f t="shared" si="4"/>
        <v>27</v>
      </c>
      <c r="H74" s="179" t="s">
        <v>2739</v>
      </c>
      <c r="I74" s="190" t="s">
        <v>2716</v>
      </c>
      <c r="J74" s="190" t="s">
        <v>495</v>
      </c>
      <c r="K74" s="179" t="s">
        <v>2941</v>
      </c>
      <c r="L74" s="182" t="s">
        <v>236</v>
      </c>
      <c r="M74" s="182" t="s">
        <v>118</v>
      </c>
      <c r="N74" s="183" t="s">
        <v>3028</v>
      </c>
    </row>
    <row r="75" spans="1:14">
      <c r="A75" s="189">
        <v>99</v>
      </c>
      <c r="B75" s="193" t="s">
        <v>111</v>
      </c>
      <c r="C75" s="182" t="s">
        <v>1825</v>
      </c>
      <c r="D75" s="194" t="s">
        <v>2208</v>
      </c>
      <c r="E75" s="194" t="s">
        <v>2209</v>
      </c>
      <c r="F75" s="179">
        <f t="shared" si="3"/>
        <v>13228</v>
      </c>
      <c r="G75" s="216">
        <f t="shared" si="4"/>
        <v>36</v>
      </c>
      <c r="H75" s="182" t="s">
        <v>2805</v>
      </c>
      <c r="I75" s="182" t="s">
        <v>2806</v>
      </c>
      <c r="J75" s="182" t="s">
        <v>495</v>
      </c>
      <c r="K75" s="179" t="s">
        <v>2941</v>
      </c>
      <c r="L75" s="182" t="s">
        <v>236</v>
      </c>
      <c r="M75" s="182" t="s">
        <v>118</v>
      </c>
      <c r="N75" s="185" t="s">
        <v>3027</v>
      </c>
    </row>
    <row r="76" spans="1:14">
      <c r="A76" s="189">
        <v>98</v>
      </c>
      <c r="B76" s="193" t="s">
        <v>111</v>
      </c>
      <c r="C76" s="182" t="s">
        <v>990</v>
      </c>
      <c r="D76" s="194" t="s">
        <v>2203</v>
      </c>
      <c r="E76" s="194" t="s">
        <v>2204</v>
      </c>
      <c r="F76" s="179">
        <f t="shared" si="3"/>
        <v>8344</v>
      </c>
      <c r="G76" s="216">
        <f t="shared" si="4"/>
        <v>22</v>
      </c>
      <c r="H76" s="179" t="s">
        <v>2200</v>
      </c>
      <c r="I76" s="182" t="s">
        <v>2809</v>
      </c>
      <c r="J76" s="186" t="s">
        <v>819</v>
      </c>
      <c r="K76" s="179" t="s">
        <v>2985</v>
      </c>
      <c r="L76" s="182" t="s">
        <v>117</v>
      </c>
      <c r="M76" s="182" t="s">
        <v>183</v>
      </c>
      <c r="N76" s="184" t="s">
        <v>2097</v>
      </c>
    </row>
    <row r="77" spans="1:14">
      <c r="A77" s="189">
        <v>97</v>
      </c>
      <c r="B77" s="193" t="s">
        <v>111</v>
      </c>
      <c r="C77" s="182" t="s">
        <v>2196</v>
      </c>
      <c r="D77" s="194" t="s">
        <v>2195</v>
      </c>
      <c r="E77" s="194" t="s">
        <v>2197</v>
      </c>
      <c r="F77" s="179">
        <f t="shared" si="3"/>
        <v>19142</v>
      </c>
      <c r="G77" s="216">
        <f t="shared" si="4"/>
        <v>52</v>
      </c>
      <c r="H77" s="179" t="s">
        <v>2878</v>
      </c>
      <c r="I77" s="182" t="s">
        <v>2817</v>
      </c>
      <c r="J77" s="186" t="s">
        <v>819</v>
      </c>
      <c r="K77" s="179" t="s">
        <v>2963</v>
      </c>
      <c r="L77" s="182" t="s">
        <v>236</v>
      </c>
      <c r="M77" s="182" t="s">
        <v>551</v>
      </c>
      <c r="N77" s="181" t="s">
        <v>2199</v>
      </c>
    </row>
    <row r="78" spans="1:14">
      <c r="A78" s="189">
        <v>96</v>
      </c>
      <c r="B78" s="193" t="s">
        <v>111</v>
      </c>
      <c r="C78" s="182" t="s">
        <v>297</v>
      </c>
      <c r="D78" s="194" t="s">
        <v>2188</v>
      </c>
      <c r="E78" s="194" t="s">
        <v>2189</v>
      </c>
      <c r="F78" s="179">
        <f t="shared" si="3"/>
        <v>8684</v>
      </c>
      <c r="G78" s="216">
        <f t="shared" si="4"/>
        <v>23</v>
      </c>
      <c r="H78" s="179" t="s">
        <v>2875</v>
      </c>
      <c r="I78" s="179" t="s">
        <v>2922</v>
      </c>
      <c r="J78" s="190" t="s">
        <v>148</v>
      </c>
      <c r="K78" s="179" t="s">
        <v>2984</v>
      </c>
      <c r="L78" s="182" t="s">
        <v>117</v>
      </c>
      <c r="M78" s="182" t="s">
        <v>1287</v>
      </c>
      <c r="N78" s="185" t="s">
        <v>3026</v>
      </c>
    </row>
    <row r="79" spans="1:14">
      <c r="A79" s="189">
        <v>95</v>
      </c>
      <c r="B79" s="193" t="s">
        <v>111</v>
      </c>
      <c r="C79" s="182" t="s">
        <v>546</v>
      </c>
      <c r="D79" s="194" t="s">
        <v>2179</v>
      </c>
      <c r="E79" s="194" t="s">
        <v>2180</v>
      </c>
      <c r="F79" s="179">
        <f t="shared" si="3"/>
        <v>12720</v>
      </c>
      <c r="G79" s="216">
        <f t="shared" si="4"/>
        <v>34</v>
      </c>
      <c r="H79" s="179" t="s">
        <v>2793</v>
      </c>
      <c r="I79" s="179" t="s">
        <v>1910</v>
      </c>
      <c r="J79" s="190" t="s">
        <v>2792</v>
      </c>
      <c r="K79" s="179" t="s">
        <v>2983</v>
      </c>
      <c r="L79" s="182" t="s">
        <v>117</v>
      </c>
      <c r="M79" s="182" t="s">
        <v>183</v>
      </c>
      <c r="N79" s="181" t="s">
        <v>3025</v>
      </c>
    </row>
    <row r="80" spans="1:14">
      <c r="A80" s="189">
        <v>94</v>
      </c>
      <c r="B80" s="193" t="s">
        <v>468</v>
      </c>
      <c r="C80" s="182" t="s">
        <v>297</v>
      </c>
      <c r="D80" s="194" t="s">
        <v>2171</v>
      </c>
      <c r="E80" s="194" t="s">
        <v>2172</v>
      </c>
      <c r="F80" s="179">
        <f t="shared" si="3"/>
        <v>13110</v>
      </c>
      <c r="G80" s="216">
        <f t="shared" si="4"/>
        <v>35</v>
      </c>
      <c r="H80" s="182" t="s">
        <v>2701</v>
      </c>
      <c r="I80" s="182" t="s">
        <v>2702</v>
      </c>
      <c r="J80" s="186" t="s">
        <v>636</v>
      </c>
      <c r="K80" s="179" t="s">
        <v>2962</v>
      </c>
      <c r="L80" s="182" t="s">
        <v>236</v>
      </c>
      <c r="M80" s="182" t="s">
        <v>1287</v>
      </c>
      <c r="N80" s="183" t="s">
        <v>3024</v>
      </c>
    </row>
    <row r="81" spans="1:14">
      <c r="A81" s="189">
        <v>93</v>
      </c>
      <c r="B81" s="193" t="s">
        <v>111</v>
      </c>
      <c r="C81" s="182" t="s">
        <v>297</v>
      </c>
      <c r="D81" s="194" t="s">
        <v>2163</v>
      </c>
      <c r="E81" s="194" t="s">
        <v>2164</v>
      </c>
      <c r="F81" s="179">
        <f t="shared" si="3"/>
        <v>7832</v>
      </c>
      <c r="G81" s="216">
        <f t="shared" si="4"/>
        <v>21</v>
      </c>
      <c r="H81" s="179" t="s">
        <v>2161</v>
      </c>
      <c r="I81" s="186" t="s">
        <v>2702</v>
      </c>
      <c r="J81" s="186" t="s">
        <v>636</v>
      </c>
      <c r="K81" s="179" t="s">
        <v>2962</v>
      </c>
      <c r="L81" s="182" t="s">
        <v>236</v>
      </c>
      <c r="M81" s="182" t="s">
        <v>1287</v>
      </c>
      <c r="N81" s="185" t="s">
        <v>3023</v>
      </c>
    </row>
    <row r="82" spans="1:14">
      <c r="A82" s="189">
        <v>92</v>
      </c>
      <c r="B82" s="193" t="s">
        <v>111</v>
      </c>
      <c r="C82" s="182" t="s">
        <v>297</v>
      </c>
      <c r="D82" s="194" t="s">
        <v>2155</v>
      </c>
      <c r="E82" s="194" t="s">
        <v>2156</v>
      </c>
      <c r="F82" s="179">
        <f t="shared" si="3"/>
        <v>13090</v>
      </c>
      <c r="G82" s="216">
        <f t="shared" si="4"/>
        <v>35</v>
      </c>
      <c r="H82" s="179" t="s">
        <v>2154</v>
      </c>
      <c r="I82" s="182" t="s">
        <v>2852</v>
      </c>
      <c r="J82" s="182" t="s">
        <v>148</v>
      </c>
      <c r="K82" s="179" t="s">
        <v>2970</v>
      </c>
      <c r="L82" s="182" t="s">
        <v>117</v>
      </c>
      <c r="M82" s="182" t="s">
        <v>118</v>
      </c>
      <c r="N82" s="181" t="s">
        <v>2047</v>
      </c>
    </row>
    <row r="83" spans="1:14">
      <c r="A83" s="189">
        <v>91</v>
      </c>
      <c r="B83" s="193" t="s">
        <v>111</v>
      </c>
      <c r="C83" s="182" t="s">
        <v>2147</v>
      </c>
      <c r="D83" s="194" t="s">
        <v>2146</v>
      </c>
      <c r="E83" s="194" t="s">
        <v>2148</v>
      </c>
      <c r="F83" s="179">
        <f t="shared" si="3"/>
        <v>18509</v>
      </c>
      <c r="G83" s="216">
        <f t="shared" si="4"/>
        <v>50</v>
      </c>
      <c r="H83" s="179" t="s">
        <v>2877</v>
      </c>
      <c r="I83" s="179" t="s">
        <v>2923</v>
      </c>
      <c r="J83" s="179" t="s">
        <v>202</v>
      </c>
      <c r="K83" s="179" t="s">
        <v>2939</v>
      </c>
      <c r="L83" s="182" t="s">
        <v>236</v>
      </c>
      <c r="M83" s="182" t="s">
        <v>118</v>
      </c>
      <c r="N83" s="185" t="s">
        <v>3022</v>
      </c>
    </row>
    <row r="84" spans="1:14">
      <c r="A84" s="189">
        <v>90</v>
      </c>
      <c r="B84" s="193" t="s">
        <v>111</v>
      </c>
      <c r="C84" s="182" t="s">
        <v>1923</v>
      </c>
      <c r="D84" s="194" t="s">
        <v>2138</v>
      </c>
      <c r="E84" s="194" t="s">
        <v>2139</v>
      </c>
      <c r="F84" s="179">
        <f t="shared" si="3"/>
        <v>17789</v>
      </c>
      <c r="G84" s="216">
        <f t="shared" si="4"/>
        <v>48</v>
      </c>
      <c r="H84" s="179" t="s">
        <v>2802</v>
      </c>
      <c r="I84" s="182" t="s">
        <v>2803</v>
      </c>
      <c r="J84" s="182" t="s">
        <v>440</v>
      </c>
      <c r="K84" s="179" t="s">
        <v>2982</v>
      </c>
      <c r="L84" s="182" t="s">
        <v>117</v>
      </c>
      <c r="M84" s="182" t="s">
        <v>616</v>
      </c>
      <c r="N84" s="185" t="s">
        <v>3021</v>
      </c>
    </row>
    <row r="85" spans="1:14">
      <c r="A85" s="189">
        <v>89</v>
      </c>
      <c r="B85" s="193" t="s">
        <v>111</v>
      </c>
      <c r="C85" s="182" t="s">
        <v>1923</v>
      </c>
      <c r="D85" s="194" t="s">
        <v>2127</v>
      </c>
      <c r="E85" s="194" t="s">
        <v>2128</v>
      </c>
      <c r="F85" s="179">
        <f t="shared" si="3"/>
        <v>26411</v>
      </c>
      <c r="G85" s="216">
        <f t="shared" si="4"/>
        <v>72</v>
      </c>
      <c r="H85" s="179" t="s">
        <v>2124</v>
      </c>
      <c r="I85" s="182" t="s">
        <v>2804</v>
      </c>
      <c r="J85" s="182" t="s">
        <v>819</v>
      </c>
      <c r="K85" s="179" t="s">
        <v>2981</v>
      </c>
      <c r="L85" s="182" t="s">
        <v>117</v>
      </c>
      <c r="M85" s="182" t="s">
        <v>616</v>
      </c>
      <c r="N85" s="191" t="s">
        <v>3020</v>
      </c>
    </row>
    <row r="86" spans="1:14">
      <c r="A86" s="189">
        <v>88</v>
      </c>
      <c r="B86" s="193" t="s">
        <v>111</v>
      </c>
      <c r="C86" s="182" t="s">
        <v>1923</v>
      </c>
      <c r="D86" s="194" t="s">
        <v>2118</v>
      </c>
      <c r="E86" s="194" t="s">
        <v>2119</v>
      </c>
      <c r="F86" s="179">
        <f t="shared" si="3"/>
        <v>22142</v>
      </c>
      <c r="G86" s="216">
        <f t="shared" si="4"/>
        <v>60</v>
      </c>
      <c r="H86" s="179" t="s">
        <v>2740</v>
      </c>
      <c r="I86" s="179" t="s">
        <v>2684</v>
      </c>
      <c r="J86" s="179" t="s">
        <v>636</v>
      </c>
      <c r="K86" s="179" t="s">
        <v>2943</v>
      </c>
      <c r="L86" s="182" t="s">
        <v>117</v>
      </c>
      <c r="M86" s="182" t="s">
        <v>616</v>
      </c>
      <c r="N86" s="183" t="s">
        <v>3019</v>
      </c>
    </row>
    <row r="87" spans="1:14">
      <c r="A87" s="189">
        <v>87</v>
      </c>
      <c r="B87" s="193" t="s">
        <v>111</v>
      </c>
      <c r="C87" s="182" t="s">
        <v>2112</v>
      </c>
      <c r="D87" s="194" t="s">
        <v>2111</v>
      </c>
      <c r="E87" s="194" t="s">
        <v>2113</v>
      </c>
      <c r="F87" s="179">
        <f t="shared" si="3"/>
        <v>8749</v>
      </c>
      <c r="G87" s="216">
        <f t="shared" si="4"/>
        <v>23</v>
      </c>
      <c r="H87" s="179" t="s">
        <v>2820</v>
      </c>
      <c r="I87" s="182" t="s">
        <v>2821</v>
      </c>
      <c r="J87" s="182" t="s">
        <v>1980</v>
      </c>
      <c r="K87" s="179" t="s">
        <v>2980</v>
      </c>
      <c r="L87" s="182" t="s">
        <v>117</v>
      </c>
      <c r="M87" s="182" t="s">
        <v>616</v>
      </c>
      <c r="N87" s="181" t="s">
        <v>2114</v>
      </c>
    </row>
    <row r="88" spans="1:14">
      <c r="A88" s="189">
        <v>86</v>
      </c>
      <c r="B88" s="193" t="s">
        <v>111</v>
      </c>
      <c r="C88" s="182" t="s">
        <v>470</v>
      </c>
      <c r="D88" s="194" t="s">
        <v>2103</v>
      </c>
      <c r="E88" s="194" t="s">
        <v>2104</v>
      </c>
      <c r="F88" s="179">
        <f t="shared" si="3"/>
        <v>15531</v>
      </c>
      <c r="G88" s="216">
        <f t="shared" si="4"/>
        <v>42</v>
      </c>
      <c r="H88" s="179" t="s">
        <v>2837</v>
      </c>
      <c r="I88" s="179" t="s">
        <v>2902</v>
      </c>
      <c r="J88" s="190" t="s">
        <v>2823</v>
      </c>
      <c r="K88" s="179" t="s">
        <v>2979</v>
      </c>
      <c r="L88" s="182" t="s">
        <v>117</v>
      </c>
      <c r="M88" s="182" t="s">
        <v>616</v>
      </c>
      <c r="N88" s="181" t="s">
        <v>2105</v>
      </c>
    </row>
    <row r="89" spans="1:14">
      <c r="A89" s="189">
        <v>85</v>
      </c>
      <c r="B89" s="182" t="s">
        <v>111</v>
      </c>
      <c r="C89" s="182" t="s">
        <v>113</v>
      </c>
      <c r="D89" s="194" t="s">
        <v>2095</v>
      </c>
      <c r="E89" s="194" t="s">
        <v>2096</v>
      </c>
      <c r="F89" s="179">
        <f t="shared" si="3"/>
        <v>13251</v>
      </c>
      <c r="G89" s="216">
        <f t="shared" si="4"/>
        <v>36</v>
      </c>
      <c r="H89" s="179" t="s">
        <v>2836</v>
      </c>
      <c r="I89" s="179" t="s">
        <v>2901</v>
      </c>
      <c r="J89" s="179" t="s">
        <v>1940</v>
      </c>
      <c r="K89" s="179" t="s">
        <v>2978</v>
      </c>
      <c r="L89" s="182" t="s">
        <v>117</v>
      </c>
      <c r="M89" s="182" t="s">
        <v>616</v>
      </c>
      <c r="N89" s="196" t="s">
        <v>2097</v>
      </c>
    </row>
    <row r="90" spans="1:14">
      <c r="A90" s="189">
        <v>84</v>
      </c>
      <c r="B90" s="182" t="s">
        <v>111</v>
      </c>
      <c r="C90" s="182" t="s">
        <v>2088</v>
      </c>
      <c r="D90" s="194" t="s">
        <v>2087</v>
      </c>
      <c r="E90" s="194" t="s">
        <v>2089</v>
      </c>
      <c r="F90" s="179">
        <f t="shared" si="3"/>
        <v>15318</v>
      </c>
      <c r="G90" s="216">
        <f t="shared" si="4"/>
        <v>41</v>
      </c>
      <c r="H90" s="179" t="s">
        <v>2739</v>
      </c>
      <c r="I90" s="179" t="s">
        <v>2716</v>
      </c>
      <c r="J90" s="190" t="s">
        <v>495</v>
      </c>
      <c r="K90" s="179" t="s">
        <v>2941</v>
      </c>
      <c r="L90" s="182" t="s">
        <v>236</v>
      </c>
      <c r="M90" s="182" t="s">
        <v>118</v>
      </c>
      <c r="N90" s="183" t="s">
        <v>3018</v>
      </c>
    </row>
    <row r="91" spans="1:14">
      <c r="A91" s="189">
        <v>83</v>
      </c>
      <c r="B91" s="182" t="s">
        <v>111</v>
      </c>
      <c r="C91" s="182" t="s">
        <v>1859</v>
      </c>
      <c r="D91" s="194" t="s">
        <v>2078</v>
      </c>
      <c r="E91" s="194" t="s">
        <v>2079</v>
      </c>
      <c r="F91" s="179">
        <f t="shared" si="3"/>
        <v>12422</v>
      </c>
      <c r="G91" s="216">
        <f t="shared" si="4"/>
        <v>34</v>
      </c>
      <c r="H91" s="182" t="s">
        <v>2793</v>
      </c>
      <c r="I91" s="182" t="s">
        <v>1910</v>
      </c>
      <c r="J91" s="186" t="s">
        <v>2792</v>
      </c>
      <c r="K91" s="179" t="s">
        <v>2977</v>
      </c>
      <c r="L91" s="182" t="s">
        <v>117</v>
      </c>
      <c r="M91" s="182" t="s">
        <v>616</v>
      </c>
      <c r="N91" s="185" t="s">
        <v>3017</v>
      </c>
    </row>
    <row r="92" spans="1:14">
      <c r="A92" s="189">
        <v>82</v>
      </c>
      <c r="B92" s="193" t="s">
        <v>111</v>
      </c>
      <c r="C92" s="182" t="s">
        <v>427</v>
      </c>
      <c r="D92" s="194" t="s">
        <v>2070</v>
      </c>
      <c r="E92" s="194" t="s">
        <v>2071</v>
      </c>
      <c r="F92" s="179">
        <f t="shared" si="3"/>
        <v>21206</v>
      </c>
      <c r="G92" s="216">
        <f t="shared" si="4"/>
        <v>58</v>
      </c>
      <c r="H92" s="179" t="s">
        <v>2779</v>
      </c>
      <c r="I92" s="179" t="s">
        <v>2780</v>
      </c>
      <c r="J92" s="179" t="s">
        <v>2274</v>
      </c>
      <c r="K92" s="179" t="s">
        <v>2976</v>
      </c>
      <c r="L92" s="182" t="s">
        <v>117</v>
      </c>
      <c r="M92" s="182" t="s">
        <v>995</v>
      </c>
      <c r="N92" s="185" t="s">
        <v>2937</v>
      </c>
    </row>
    <row r="93" spans="1:14">
      <c r="A93" s="189">
        <v>81</v>
      </c>
      <c r="B93" s="193" t="s">
        <v>111</v>
      </c>
      <c r="C93" s="182" t="s">
        <v>2062</v>
      </c>
      <c r="D93" s="194" t="s">
        <v>2061</v>
      </c>
      <c r="E93" s="194" t="s">
        <v>2063</v>
      </c>
      <c r="F93" s="179">
        <f t="shared" si="3"/>
        <v>22915</v>
      </c>
      <c r="G93" s="216">
        <f t="shared" si="4"/>
        <v>62</v>
      </c>
      <c r="H93" s="179" t="s">
        <v>2876</v>
      </c>
      <c r="I93" s="179" t="s">
        <v>2059</v>
      </c>
      <c r="J93" s="190" t="s">
        <v>495</v>
      </c>
      <c r="K93" s="179" t="s">
        <v>2941</v>
      </c>
      <c r="L93" s="182" t="s">
        <v>236</v>
      </c>
      <c r="M93" s="182" t="s">
        <v>118</v>
      </c>
      <c r="N93" s="184" t="s">
        <v>1680</v>
      </c>
    </row>
    <row r="94" spans="1:14">
      <c r="A94" s="189">
        <v>80</v>
      </c>
      <c r="B94" s="193" t="s">
        <v>111</v>
      </c>
      <c r="C94" s="182" t="s">
        <v>990</v>
      </c>
      <c r="D94" s="194" t="s">
        <v>2054</v>
      </c>
      <c r="E94" s="194" t="s">
        <v>2055</v>
      </c>
      <c r="F94" s="179">
        <f t="shared" si="3"/>
        <v>9696</v>
      </c>
      <c r="G94" s="216">
        <f t="shared" si="4"/>
        <v>26</v>
      </c>
      <c r="H94" s="182" t="s">
        <v>2875</v>
      </c>
      <c r="I94" s="182" t="s">
        <v>2922</v>
      </c>
      <c r="J94" s="186" t="s">
        <v>148</v>
      </c>
      <c r="K94" s="179" t="s">
        <v>2975</v>
      </c>
      <c r="L94" s="182" t="s">
        <v>117</v>
      </c>
      <c r="M94" s="182" t="s">
        <v>616</v>
      </c>
      <c r="N94" s="185" t="s">
        <v>3016</v>
      </c>
    </row>
    <row r="95" spans="1:14">
      <c r="A95" s="189">
        <v>79</v>
      </c>
      <c r="B95" s="193" t="s">
        <v>111</v>
      </c>
      <c r="C95" s="182" t="s">
        <v>1923</v>
      </c>
      <c r="D95" s="194" t="s">
        <v>2044</v>
      </c>
      <c r="E95" s="194" t="s">
        <v>2045</v>
      </c>
      <c r="F95" s="179">
        <f t="shared" si="3"/>
        <v>21933</v>
      </c>
      <c r="G95" s="216">
        <f t="shared" si="4"/>
        <v>60</v>
      </c>
      <c r="H95" s="179" t="s">
        <v>2835</v>
      </c>
      <c r="I95" s="182" t="s">
        <v>2042</v>
      </c>
      <c r="J95" s="182" t="s">
        <v>2894</v>
      </c>
      <c r="K95" s="179" t="s">
        <v>2974</v>
      </c>
      <c r="L95" s="182" t="s">
        <v>117</v>
      </c>
      <c r="M95" s="182" t="s">
        <v>1731</v>
      </c>
      <c r="N95" s="191" t="s">
        <v>2047</v>
      </c>
    </row>
    <row r="96" spans="1:14">
      <c r="A96" s="189">
        <v>78</v>
      </c>
      <c r="B96" s="193" t="s">
        <v>111</v>
      </c>
      <c r="C96" s="182" t="s">
        <v>3054</v>
      </c>
      <c r="D96" s="194" t="s">
        <v>2035</v>
      </c>
      <c r="E96" s="194" t="s">
        <v>2036</v>
      </c>
      <c r="F96" s="179">
        <f t="shared" si="3"/>
        <v>21341</v>
      </c>
      <c r="G96" s="216">
        <f t="shared" si="4"/>
        <v>58</v>
      </c>
      <c r="H96" s="179" t="s">
        <v>2701</v>
      </c>
      <c r="I96" s="182" t="s">
        <v>2702</v>
      </c>
      <c r="J96" s="182" t="s">
        <v>636</v>
      </c>
      <c r="K96" s="179" t="s">
        <v>2949</v>
      </c>
      <c r="L96" s="182" t="s">
        <v>117</v>
      </c>
      <c r="M96" s="182" t="s">
        <v>118</v>
      </c>
      <c r="N96" s="181" t="s">
        <v>2037</v>
      </c>
    </row>
    <row r="97" spans="1:14">
      <c r="A97" s="189">
        <v>77</v>
      </c>
      <c r="B97" s="199" t="s">
        <v>111</v>
      </c>
      <c r="C97" s="182" t="s">
        <v>2028</v>
      </c>
      <c r="D97" s="194" t="s">
        <v>2027</v>
      </c>
      <c r="E97" s="194" t="s">
        <v>2029</v>
      </c>
      <c r="F97" s="179">
        <f t="shared" si="3"/>
        <v>17753</v>
      </c>
      <c r="G97" s="216">
        <f t="shared" si="4"/>
        <v>48</v>
      </c>
      <c r="H97" s="179" t="s">
        <v>2800</v>
      </c>
      <c r="I97" s="182" t="s">
        <v>2801</v>
      </c>
      <c r="J97" s="182" t="s">
        <v>2754</v>
      </c>
      <c r="K97" s="179" t="s">
        <v>2973</v>
      </c>
      <c r="L97" s="182" t="s">
        <v>117</v>
      </c>
      <c r="M97" s="182" t="s">
        <v>616</v>
      </c>
      <c r="N97" s="185" t="s">
        <v>3015</v>
      </c>
    </row>
    <row r="98" spans="1:14">
      <c r="A98" s="189">
        <v>76</v>
      </c>
      <c r="B98" s="199" t="s">
        <v>111</v>
      </c>
      <c r="C98" s="182" t="s">
        <v>113</v>
      </c>
      <c r="D98" s="194" t="s">
        <v>2020</v>
      </c>
      <c r="E98" s="194" t="s">
        <v>2021</v>
      </c>
      <c r="F98" s="179">
        <f t="shared" ref="F98:F129" si="5">E98-D98</f>
        <v>10816</v>
      </c>
      <c r="G98" s="216">
        <f t="shared" si="4"/>
        <v>29</v>
      </c>
      <c r="H98" s="179" t="s">
        <v>2705</v>
      </c>
      <c r="I98" s="182" t="s">
        <v>2706</v>
      </c>
      <c r="J98" s="186" t="s">
        <v>440</v>
      </c>
      <c r="K98" s="179" t="s">
        <v>2940</v>
      </c>
      <c r="L98" s="182" t="s">
        <v>236</v>
      </c>
      <c r="M98" s="182" t="s">
        <v>118</v>
      </c>
      <c r="N98" s="181" t="s">
        <v>693</v>
      </c>
    </row>
    <row r="99" spans="1:14">
      <c r="A99" s="189">
        <v>75</v>
      </c>
      <c r="B99" s="199" t="s">
        <v>111</v>
      </c>
      <c r="C99" s="182" t="s">
        <v>297</v>
      </c>
      <c r="D99" s="194" t="s">
        <v>2016</v>
      </c>
      <c r="E99" s="194" t="s">
        <v>2017</v>
      </c>
      <c r="F99" s="179">
        <f t="shared" si="5"/>
        <v>19098</v>
      </c>
      <c r="G99" s="216">
        <f t="shared" si="4"/>
        <v>52</v>
      </c>
      <c r="H99" s="179" t="s">
        <v>2014</v>
      </c>
      <c r="I99" s="182" t="s">
        <v>2693</v>
      </c>
      <c r="J99" s="186" t="s">
        <v>148</v>
      </c>
      <c r="K99" s="179" t="s">
        <v>2947</v>
      </c>
      <c r="L99" s="182" t="s">
        <v>236</v>
      </c>
      <c r="M99" s="182" t="s">
        <v>941</v>
      </c>
      <c r="N99" s="181" t="s">
        <v>2018</v>
      </c>
    </row>
    <row r="100" spans="1:14">
      <c r="A100" s="189">
        <v>74</v>
      </c>
      <c r="B100" s="199" t="s">
        <v>111</v>
      </c>
      <c r="C100" s="182" t="s">
        <v>470</v>
      </c>
      <c r="D100" s="194" t="s">
        <v>2009</v>
      </c>
      <c r="E100" s="194" t="s">
        <v>2010</v>
      </c>
      <c r="F100" s="179">
        <f t="shared" si="5"/>
        <v>10871</v>
      </c>
      <c r="G100" s="216">
        <f t="shared" si="4"/>
        <v>29</v>
      </c>
      <c r="H100" s="179" t="s">
        <v>2834</v>
      </c>
      <c r="I100" s="179" t="s">
        <v>2706</v>
      </c>
      <c r="J100" s="179" t="s">
        <v>440</v>
      </c>
      <c r="K100" s="179" t="s">
        <v>2940</v>
      </c>
      <c r="L100" s="182" t="s">
        <v>236</v>
      </c>
      <c r="M100" s="182" t="s">
        <v>118</v>
      </c>
      <c r="N100" s="185" t="s">
        <v>3014</v>
      </c>
    </row>
    <row r="101" spans="1:14">
      <c r="A101" s="189">
        <v>73</v>
      </c>
      <c r="B101" s="199" t="s">
        <v>111</v>
      </c>
      <c r="C101" s="182" t="s">
        <v>297</v>
      </c>
      <c r="D101" s="194" t="s">
        <v>2001</v>
      </c>
      <c r="E101" s="194" t="s">
        <v>2002</v>
      </c>
      <c r="F101" s="179">
        <f t="shared" si="5"/>
        <v>9034</v>
      </c>
      <c r="G101" s="216">
        <f t="shared" si="4"/>
        <v>24</v>
      </c>
      <c r="H101" s="182" t="s">
        <v>2875</v>
      </c>
      <c r="I101" s="182" t="s">
        <v>2922</v>
      </c>
      <c r="J101" s="182" t="s">
        <v>148</v>
      </c>
      <c r="K101" s="179" t="s">
        <v>2972</v>
      </c>
      <c r="L101" s="182" t="s">
        <v>117</v>
      </c>
      <c r="M101" s="182" t="s">
        <v>616</v>
      </c>
      <c r="N101" s="191" t="s">
        <v>2004</v>
      </c>
    </row>
    <row r="102" spans="1:14">
      <c r="A102" s="189">
        <v>72</v>
      </c>
      <c r="B102" s="199" t="s">
        <v>111</v>
      </c>
      <c r="C102" s="182" t="s">
        <v>297</v>
      </c>
      <c r="D102" s="194" t="s">
        <v>1994</v>
      </c>
      <c r="E102" s="194" t="s">
        <v>1995</v>
      </c>
      <c r="F102" s="179">
        <f t="shared" si="5"/>
        <v>14522</v>
      </c>
      <c r="G102" s="216">
        <f t="shared" si="4"/>
        <v>39</v>
      </c>
      <c r="H102" s="179" t="s">
        <v>657</v>
      </c>
      <c r="I102" s="182" t="s">
        <v>2851</v>
      </c>
      <c r="J102" s="186" t="s">
        <v>202</v>
      </c>
      <c r="K102" s="179" t="s">
        <v>2939</v>
      </c>
      <c r="L102" s="182" t="s">
        <v>236</v>
      </c>
      <c r="M102" s="182" t="s">
        <v>118</v>
      </c>
      <c r="N102" s="191" t="s">
        <v>1978</v>
      </c>
    </row>
    <row r="103" spans="1:14">
      <c r="A103" s="189">
        <v>71</v>
      </c>
      <c r="B103" s="199" t="s">
        <v>111</v>
      </c>
      <c r="C103" s="182" t="s">
        <v>1923</v>
      </c>
      <c r="D103" s="194" t="s">
        <v>1989</v>
      </c>
      <c r="E103" s="194" t="s">
        <v>1990</v>
      </c>
      <c r="F103" s="179">
        <f t="shared" si="5"/>
        <v>19362</v>
      </c>
      <c r="G103" s="216">
        <f t="shared" si="4"/>
        <v>53</v>
      </c>
      <c r="H103" s="179" t="s">
        <v>1988</v>
      </c>
      <c r="I103" s="182" t="s">
        <v>2736</v>
      </c>
      <c r="J103" s="182" t="s">
        <v>636</v>
      </c>
      <c r="K103" s="179" t="s">
        <v>2953</v>
      </c>
      <c r="L103" s="182" t="s">
        <v>236</v>
      </c>
      <c r="M103" s="182" t="s">
        <v>1287</v>
      </c>
      <c r="N103" s="191" t="s">
        <v>1978</v>
      </c>
    </row>
    <row r="104" spans="1:14">
      <c r="A104" s="189">
        <v>70</v>
      </c>
      <c r="B104" s="199" t="s">
        <v>468</v>
      </c>
      <c r="C104" s="182" t="s">
        <v>2732</v>
      </c>
      <c r="D104" s="194" t="s">
        <v>1982</v>
      </c>
      <c r="E104" s="194" t="s">
        <v>1983</v>
      </c>
      <c r="F104" s="179">
        <f t="shared" si="5"/>
        <v>20731</v>
      </c>
      <c r="G104" s="216">
        <f t="shared" si="4"/>
        <v>56</v>
      </c>
      <c r="H104" s="182" t="s">
        <v>2875</v>
      </c>
      <c r="I104" s="182" t="s">
        <v>2922</v>
      </c>
      <c r="J104" s="182" t="s">
        <v>148</v>
      </c>
      <c r="K104" s="179" t="s">
        <v>2770</v>
      </c>
      <c r="L104" s="182" t="s">
        <v>117</v>
      </c>
      <c r="M104" s="182" t="s">
        <v>995</v>
      </c>
      <c r="N104" s="181" t="s">
        <v>1985</v>
      </c>
    </row>
    <row r="105" spans="1:14">
      <c r="A105" s="189">
        <v>69</v>
      </c>
      <c r="B105" s="199" t="s">
        <v>111</v>
      </c>
      <c r="C105" s="182" t="s">
        <v>1975</v>
      </c>
      <c r="D105" s="194" t="s">
        <v>1974</v>
      </c>
      <c r="E105" s="194" t="s">
        <v>1976</v>
      </c>
      <c r="F105" s="179">
        <f t="shared" si="5"/>
        <v>9112</v>
      </c>
      <c r="G105" s="216">
        <f t="shared" si="4"/>
        <v>24</v>
      </c>
      <c r="H105" s="182" t="s">
        <v>2733</v>
      </c>
      <c r="I105" s="179" t="s">
        <v>2828</v>
      </c>
      <c r="J105" s="182" t="s">
        <v>1980</v>
      </c>
      <c r="K105" s="179" t="s">
        <v>2734</v>
      </c>
      <c r="L105" s="182" t="s">
        <v>117</v>
      </c>
      <c r="M105" s="182" t="s">
        <v>616</v>
      </c>
      <c r="N105" s="181" t="s">
        <v>1978</v>
      </c>
    </row>
    <row r="106" spans="1:14">
      <c r="A106" s="189">
        <v>68</v>
      </c>
      <c r="B106" s="199" t="s">
        <v>111</v>
      </c>
      <c r="C106" s="182" t="s">
        <v>470</v>
      </c>
      <c r="D106" s="194" t="s">
        <v>1967</v>
      </c>
      <c r="E106" s="194" t="s">
        <v>1968</v>
      </c>
      <c r="F106" s="179">
        <f t="shared" si="5"/>
        <v>7300</v>
      </c>
      <c r="G106" s="216">
        <f t="shared" si="4"/>
        <v>20</v>
      </c>
      <c r="H106" s="179" t="s">
        <v>2768</v>
      </c>
      <c r="I106" s="179" t="s">
        <v>2769</v>
      </c>
      <c r="J106" s="179" t="s">
        <v>1986</v>
      </c>
      <c r="K106" s="179" t="s">
        <v>2770</v>
      </c>
      <c r="L106" s="182" t="s">
        <v>117</v>
      </c>
      <c r="M106" s="182" t="s">
        <v>995</v>
      </c>
      <c r="N106" s="181" t="s">
        <v>1969</v>
      </c>
    </row>
    <row r="107" spans="1:14">
      <c r="A107" s="189">
        <v>67</v>
      </c>
      <c r="B107" s="199" t="s">
        <v>111</v>
      </c>
      <c r="C107" s="182" t="s">
        <v>2689</v>
      </c>
      <c r="D107" s="194" t="s">
        <v>1958</v>
      </c>
      <c r="E107" s="194" t="s">
        <v>1959</v>
      </c>
      <c r="F107" s="179">
        <f t="shared" si="5"/>
        <v>17983</v>
      </c>
      <c r="G107" s="216">
        <f t="shared" si="4"/>
        <v>49</v>
      </c>
      <c r="H107" s="179" t="s">
        <v>2779</v>
      </c>
      <c r="I107" s="179" t="s">
        <v>2780</v>
      </c>
      <c r="J107" s="179" t="s">
        <v>2274</v>
      </c>
      <c r="K107" s="179" t="s">
        <v>2971</v>
      </c>
      <c r="L107" s="182" t="s">
        <v>117</v>
      </c>
      <c r="M107" s="182" t="s">
        <v>616</v>
      </c>
      <c r="N107" s="191" t="s">
        <v>1962</v>
      </c>
    </row>
    <row r="108" spans="1:14">
      <c r="A108" s="189">
        <v>66</v>
      </c>
      <c r="B108" s="199" t="s">
        <v>111</v>
      </c>
      <c r="C108" s="182" t="s">
        <v>1923</v>
      </c>
      <c r="D108" s="194" t="s">
        <v>1951</v>
      </c>
      <c r="E108" s="194" t="s">
        <v>1952</v>
      </c>
      <c r="F108" s="179">
        <f t="shared" si="5"/>
        <v>26195</v>
      </c>
      <c r="G108" s="216">
        <f t="shared" si="4"/>
        <v>71</v>
      </c>
      <c r="H108" s="182" t="s">
        <v>2799</v>
      </c>
      <c r="I108" s="182" t="s">
        <v>2730</v>
      </c>
      <c r="J108" s="182" t="s">
        <v>1940</v>
      </c>
      <c r="K108" s="179" t="s">
        <v>2956</v>
      </c>
      <c r="L108" s="182" t="s">
        <v>236</v>
      </c>
      <c r="M108" s="182" t="s">
        <v>616</v>
      </c>
      <c r="N108" s="191" t="s">
        <v>1953</v>
      </c>
    </row>
    <row r="109" spans="1:14">
      <c r="A109" s="189">
        <v>65</v>
      </c>
      <c r="B109" s="193" t="s">
        <v>111</v>
      </c>
      <c r="C109" s="182" t="s">
        <v>470</v>
      </c>
      <c r="D109" s="194" t="s">
        <v>1945</v>
      </c>
      <c r="E109" s="194" t="s">
        <v>1946</v>
      </c>
      <c r="F109" s="179">
        <f t="shared" si="5"/>
        <v>11104</v>
      </c>
      <c r="G109" s="216">
        <f t="shared" si="4"/>
        <v>30</v>
      </c>
      <c r="H109" s="179" t="s">
        <v>2778</v>
      </c>
      <c r="I109" s="182" t="s">
        <v>2675</v>
      </c>
      <c r="J109" s="182" t="s">
        <v>148</v>
      </c>
      <c r="K109" s="179" t="s">
        <v>2970</v>
      </c>
      <c r="L109" s="182" t="s">
        <v>117</v>
      </c>
      <c r="M109" s="182" t="s">
        <v>118</v>
      </c>
      <c r="N109" s="191" t="s">
        <v>1948</v>
      </c>
    </row>
    <row r="110" spans="1:14">
      <c r="A110" s="189">
        <v>64</v>
      </c>
      <c r="B110" s="193" t="s">
        <v>468</v>
      </c>
      <c r="C110" s="182" t="s">
        <v>1938</v>
      </c>
      <c r="D110" s="194" t="s">
        <v>1937</v>
      </c>
      <c r="E110" s="194" t="s">
        <v>1939</v>
      </c>
      <c r="F110" s="179">
        <f t="shared" si="5"/>
        <v>13491</v>
      </c>
      <c r="G110" s="216">
        <f t="shared" si="4"/>
        <v>36</v>
      </c>
      <c r="H110" s="182" t="s">
        <v>2799</v>
      </c>
      <c r="I110" s="182" t="s">
        <v>2730</v>
      </c>
      <c r="J110" s="182" t="s">
        <v>1940</v>
      </c>
      <c r="K110" s="179" t="s">
        <v>2956</v>
      </c>
      <c r="L110" s="182" t="s">
        <v>236</v>
      </c>
      <c r="M110" s="182" t="s">
        <v>616</v>
      </c>
      <c r="N110" s="191" t="s">
        <v>1906</v>
      </c>
    </row>
    <row r="111" spans="1:14">
      <c r="A111" s="189">
        <v>63</v>
      </c>
      <c r="B111" s="193" t="s">
        <v>111</v>
      </c>
      <c r="C111" s="182" t="s">
        <v>470</v>
      </c>
      <c r="D111" s="194" t="s">
        <v>1930</v>
      </c>
      <c r="E111" s="194" t="s">
        <v>1931</v>
      </c>
      <c r="F111" s="179">
        <f t="shared" si="5"/>
        <v>22856</v>
      </c>
      <c r="G111" s="216">
        <f t="shared" si="4"/>
        <v>62</v>
      </c>
      <c r="H111" s="179" t="s">
        <v>2874</v>
      </c>
      <c r="I111" s="179" t="s">
        <v>2776</v>
      </c>
      <c r="J111" s="179" t="s">
        <v>440</v>
      </c>
      <c r="K111" s="179" t="s">
        <v>2967</v>
      </c>
      <c r="L111" s="182" t="s">
        <v>117</v>
      </c>
      <c r="M111" s="182" t="s">
        <v>1731</v>
      </c>
      <c r="N111" s="183" t="s">
        <v>2777</v>
      </c>
    </row>
    <row r="112" spans="1:14">
      <c r="A112" s="189">
        <v>62</v>
      </c>
      <c r="B112" s="193" t="s">
        <v>111</v>
      </c>
      <c r="C112" s="182" t="s">
        <v>1923</v>
      </c>
      <c r="D112" s="194" t="s">
        <v>1922</v>
      </c>
      <c r="E112" s="194" t="s">
        <v>1924</v>
      </c>
      <c r="F112" s="179">
        <f t="shared" si="5"/>
        <v>26377</v>
      </c>
      <c r="G112" s="216">
        <f t="shared" si="4"/>
        <v>72</v>
      </c>
      <c r="H112" s="179" t="s">
        <v>2771</v>
      </c>
      <c r="I112" s="179" t="s">
        <v>2900</v>
      </c>
      <c r="J112" s="179" t="s">
        <v>2893</v>
      </c>
      <c r="K112" s="179" t="s">
        <v>2969</v>
      </c>
      <c r="L112" s="182" t="s">
        <v>117</v>
      </c>
      <c r="M112" s="182" t="s">
        <v>1731</v>
      </c>
      <c r="N112" s="191" t="s">
        <v>1906</v>
      </c>
    </row>
    <row r="113" spans="1:14">
      <c r="A113" s="189">
        <v>61</v>
      </c>
      <c r="B113" s="193" t="s">
        <v>111</v>
      </c>
      <c r="C113" s="182" t="s">
        <v>1914</v>
      </c>
      <c r="D113" s="194" t="s">
        <v>1913</v>
      </c>
      <c r="E113" s="194" t="s">
        <v>1915</v>
      </c>
      <c r="F113" s="179">
        <f t="shared" si="5"/>
        <v>19781</v>
      </c>
      <c r="G113" s="216">
        <f t="shared" si="4"/>
        <v>54</v>
      </c>
      <c r="H113" s="179" t="s">
        <v>2768</v>
      </c>
      <c r="I113" s="179" t="s">
        <v>2769</v>
      </c>
      <c r="J113" s="179" t="s">
        <v>1986</v>
      </c>
      <c r="K113" s="179" t="s">
        <v>2770</v>
      </c>
      <c r="L113" s="182" t="s">
        <v>117</v>
      </c>
      <c r="M113" s="182" t="s">
        <v>995</v>
      </c>
      <c r="N113" s="181" t="s">
        <v>1906</v>
      </c>
    </row>
    <row r="114" spans="1:14">
      <c r="A114" s="189">
        <v>60</v>
      </c>
      <c r="B114" s="193" t="s">
        <v>111</v>
      </c>
      <c r="C114" s="182" t="s">
        <v>990</v>
      </c>
      <c r="D114" s="194" t="s">
        <v>1903</v>
      </c>
      <c r="E114" s="194" t="s">
        <v>1904</v>
      </c>
      <c r="F114" s="179">
        <f t="shared" si="5"/>
        <v>10410</v>
      </c>
      <c r="G114" s="216">
        <f t="shared" si="4"/>
        <v>28</v>
      </c>
      <c r="H114" s="179" t="s">
        <v>2873</v>
      </c>
      <c r="I114" s="179" t="s">
        <v>2899</v>
      </c>
      <c r="J114" s="179" t="s">
        <v>440</v>
      </c>
      <c r="K114" s="179" t="s">
        <v>2767</v>
      </c>
      <c r="L114" s="182" t="s">
        <v>117</v>
      </c>
      <c r="M114" s="182" t="s">
        <v>616</v>
      </c>
      <c r="N114" s="181" t="s">
        <v>1906</v>
      </c>
    </row>
    <row r="115" spans="1:14">
      <c r="A115" s="189">
        <v>59</v>
      </c>
      <c r="B115" s="193" t="s">
        <v>111</v>
      </c>
      <c r="C115" s="182" t="s">
        <v>297</v>
      </c>
      <c r="D115" s="194" t="s">
        <v>1894</v>
      </c>
      <c r="E115" s="194" t="s">
        <v>1895</v>
      </c>
      <c r="F115" s="179">
        <f t="shared" si="5"/>
        <v>24392</v>
      </c>
      <c r="G115" s="216">
        <f t="shared" si="4"/>
        <v>66</v>
      </c>
      <c r="H115" s="179" t="s">
        <v>2872</v>
      </c>
      <c r="I115" s="179" t="s">
        <v>2766</v>
      </c>
      <c r="J115" s="179" t="s">
        <v>1900</v>
      </c>
      <c r="K115" s="179" t="s">
        <v>2968</v>
      </c>
      <c r="L115" s="182" t="s">
        <v>117</v>
      </c>
      <c r="M115" s="182" t="s">
        <v>1897</v>
      </c>
      <c r="N115" s="191" t="s">
        <v>1816</v>
      </c>
    </row>
    <row r="116" spans="1:14">
      <c r="A116" s="189">
        <v>58</v>
      </c>
      <c r="B116" s="193" t="s">
        <v>111</v>
      </c>
      <c r="C116" s="182" t="s">
        <v>427</v>
      </c>
      <c r="D116" s="194" t="s">
        <v>1889</v>
      </c>
      <c r="E116" s="194" t="s">
        <v>1890</v>
      </c>
      <c r="F116" s="179">
        <f t="shared" si="5"/>
        <v>20081</v>
      </c>
      <c r="G116" s="216">
        <f t="shared" si="4"/>
        <v>55</v>
      </c>
      <c r="H116" s="179" t="s">
        <v>2763</v>
      </c>
      <c r="I116" s="182" t="s">
        <v>2708</v>
      </c>
      <c r="J116" s="182" t="s">
        <v>440</v>
      </c>
      <c r="K116" s="179" t="s">
        <v>2967</v>
      </c>
      <c r="L116" s="182" t="s">
        <v>117</v>
      </c>
      <c r="M116" s="182" t="s">
        <v>1731</v>
      </c>
      <c r="N116" s="181" t="s">
        <v>1623</v>
      </c>
    </row>
    <row r="117" spans="1:14">
      <c r="A117" s="189">
        <v>57</v>
      </c>
      <c r="B117" s="193" t="s">
        <v>111</v>
      </c>
      <c r="C117" s="182" t="s">
        <v>232</v>
      </c>
      <c r="D117" s="194" t="s">
        <v>1881</v>
      </c>
      <c r="E117" s="194" t="s">
        <v>1882</v>
      </c>
      <c r="F117" s="179">
        <f t="shared" si="5"/>
        <v>15273</v>
      </c>
      <c r="G117" s="216">
        <f t="shared" si="4"/>
        <v>41</v>
      </c>
      <c r="H117" s="182" t="s">
        <v>2794</v>
      </c>
      <c r="I117" s="182" t="s">
        <v>2697</v>
      </c>
      <c r="J117" s="182" t="s">
        <v>1980</v>
      </c>
      <c r="K117" s="179" t="s">
        <v>2765</v>
      </c>
      <c r="L117" s="182" t="s">
        <v>236</v>
      </c>
      <c r="M117" s="182" t="s">
        <v>1287</v>
      </c>
      <c r="N117" s="181" t="s">
        <v>1885</v>
      </c>
    </row>
    <row r="118" spans="1:14">
      <c r="A118" s="189">
        <v>56</v>
      </c>
      <c r="B118" s="193" t="s">
        <v>111</v>
      </c>
      <c r="C118" s="182" t="s">
        <v>297</v>
      </c>
      <c r="D118" s="194" t="s">
        <v>1874</v>
      </c>
      <c r="E118" s="194" t="s">
        <v>1875</v>
      </c>
      <c r="F118" s="179">
        <f t="shared" si="5"/>
        <v>11072</v>
      </c>
      <c r="G118" s="216">
        <f t="shared" si="4"/>
        <v>30</v>
      </c>
      <c r="H118" s="179" t="s">
        <v>2711</v>
      </c>
      <c r="I118" s="182" t="s">
        <v>2712</v>
      </c>
      <c r="J118" s="182" t="s">
        <v>636</v>
      </c>
      <c r="K118" s="179" t="s">
        <v>2951</v>
      </c>
      <c r="L118" s="182" t="s">
        <v>236</v>
      </c>
      <c r="M118" s="182" t="s">
        <v>551</v>
      </c>
      <c r="N118" s="191" t="s">
        <v>1876</v>
      </c>
    </row>
    <row r="119" spans="1:14">
      <c r="A119" s="189">
        <v>55</v>
      </c>
      <c r="B119" s="193" t="s">
        <v>111</v>
      </c>
      <c r="C119" s="182" t="s">
        <v>113</v>
      </c>
      <c r="D119" s="194" t="s">
        <v>1868</v>
      </c>
      <c r="E119" s="194" t="s">
        <v>1869</v>
      </c>
      <c r="F119" s="179">
        <f t="shared" si="5"/>
        <v>20180</v>
      </c>
      <c r="G119" s="216">
        <f t="shared" si="4"/>
        <v>55</v>
      </c>
      <c r="H119" s="179" t="s">
        <v>1866</v>
      </c>
      <c r="I119" s="182" t="s">
        <v>2762</v>
      </c>
      <c r="J119" s="182" t="s">
        <v>148</v>
      </c>
      <c r="K119" s="179" t="s">
        <v>2966</v>
      </c>
      <c r="L119" s="182" t="s">
        <v>117</v>
      </c>
      <c r="M119" s="182" t="s">
        <v>616</v>
      </c>
      <c r="N119" s="191" t="s">
        <v>476</v>
      </c>
    </row>
    <row r="120" spans="1:14">
      <c r="A120" s="189">
        <v>54</v>
      </c>
      <c r="B120" s="193" t="s">
        <v>111</v>
      </c>
      <c r="C120" s="182" t="s">
        <v>1859</v>
      </c>
      <c r="D120" s="194" t="s">
        <v>1858</v>
      </c>
      <c r="E120" s="194" t="s">
        <v>1860</v>
      </c>
      <c r="F120" s="179">
        <f t="shared" si="5"/>
        <v>17426</v>
      </c>
      <c r="G120" s="216">
        <f t="shared" si="4"/>
        <v>47</v>
      </c>
      <c r="H120" s="179" t="s">
        <v>2760</v>
      </c>
      <c r="I120" s="182" t="s">
        <v>2761</v>
      </c>
      <c r="J120" s="182" t="s">
        <v>1940</v>
      </c>
      <c r="K120" s="182"/>
      <c r="L120" s="182" t="s">
        <v>117</v>
      </c>
      <c r="M120" s="182" t="s">
        <v>183</v>
      </c>
      <c r="N120" s="184" t="s">
        <v>1862</v>
      </c>
    </row>
    <row r="121" spans="1:14">
      <c r="A121" s="189">
        <v>53</v>
      </c>
      <c r="B121" s="193" t="s">
        <v>468</v>
      </c>
      <c r="C121" s="182" t="s">
        <v>1851</v>
      </c>
      <c r="D121" s="194" t="s">
        <v>1850</v>
      </c>
      <c r="E121" s="194" t="s">
        <v>1852</v>
      </c>
      <c r="F121" s="179">
        <f t="shared" si="5"/>
        <v>17200</v>
      </c>
      <c r="G121" s="216">
        <f t="shared" si="4"/>
        <v>47</v>
      </c>
      <c r="H121" s="179" t="s">
        <v>1846</v>
      </c>
      <c r="I121" s="182" t="s">
        <v>2758</v>
      </c>
      <c r="J121" s="186" t="s">
        <v>1651</v>
      </c>
      <c r="K121" s="179" t="s">
        <v>2965</v>
      </c>
      <c r="L121" s="182" t="s">
        <v>117</v>
      </c>
      <c r="M121" s="182" t="s">
        <v>183</v>
      </c>
      <c r="N121" s="183" t="s">
        <v>2759</v>
      </c>
    </row>
    <row r="122" spans="1:14">
      <c r="A122" s="189">
        <v>52</v>
      </c>
      <c r="B122" s="182" t="s">
        <v>111</v>
      </c>
      <c r="C122" s="182" t="s">
        <v>990</v>
      </c>
      <c r="D122" s="194" t="s">
        <v>1841</v>
      </c>
      <c r="E122" s="194" t="s">
        <v>1842</v>
      </c>
      <c r="F122" s="179">
        <f t="shared" si="5"/>
        <v>19848</v>
      </c>
      <c r="G122" s="216">
        <f t="shared" si="4"/>
        <v>54</v>
      </c>
      <c r="H122" s="179" t="s">
        <v>2871</v>
      </c>
      <c r="I122" s="179" t="s">
        <v>2921</v>
      </c>
      <c r="J122" s="179" t="s">
        <v>202</v>
      </c>
      <c r="K122" s="179" t="s">
        <v>2964</v>
      </c>
      <c r="L122" s="182" t="s">
        <v>117</v>
      </c>
      <c r="M122" s="182" t="s">
        <v>616</v>
      </c>
      <c r="N122" s="191" t="s">
        <v>1843</v>
      </c>
    </row>
    <row r="123" spans="1:14">
      <c r="A123" s="189">
        <v>51</v>
      </c>
      <c r="B123" s="182" t="s">
        <v>468</v>
      </c>
      <c r="C123" s="182" t="s">
        <v>1834</v>
      </c>
      <c r="D123" s="194" t="s">
        <v>1833</v>
      </c>
      <c r="E123" s="194" t="s">
        <v>1835</v>
      </c>
      <c r="F123" s="179">
        <f t="shared" si="5"/>
        <v>10851</v>
      </c>
      <c r="G123" s="216">
        <f t="shared" si="4"/>
        <v>29</v>
      </c>
      <c r="H123" s="182" t="s">
        <v>2816</v>
      </c>
      <c r="I123" s="182" t="s">
        <v>2757</v>
      </c>
      <c r="J123" s="182" t="s">
        <v>2691</v>
      </c>
      <c r="K123" s="179" t="s">
        <v>2935</v>
      </c>
      <c r="L123" s="182" t="s">
        <v>117</v>
      </c>
      <c r="M123" s="182" t="s">
        <v>183</v>
      </c>
      <c r="N123" s="191" t="s">
        <v>1836</v>
      </c>
    </row>
    <row r="124" spans="1:14">
      <c r="A124" s="189">
        <v>50</v>
      </c>
      <c r="B124" s="182" t="s">
        <v>111</v>
      </c>
      <c r="C124" s="182" t="s">
        <v>1825</v>
      </c>
      <c r="D124" s="194" t="s">
        <v>1824</v>
      </c>
      <c r="E124" s="194" t="s">
        <v>1826</v>
      </c>
      <c r="F124" s="179">
        <f t="shared" si="5"/>
        <v>20608</v>
      </c>
      <c r="G124" s="216">
        <f t="shared" si="4"/>
        <v>56</v>
      </c>
      <c r="H124" s="179" t="s">
        <v>1823</v>
      </c>
      <c r="I124" s="182" t="s">
        <v>2755</v>
      </c>
      <c r="J124" s="182" t="s">
        <v>819</v>
      </c>
      <c r="K124" s="179" t="s">
        <v>2963</v>
      </c>
      <c r="L124" s="182" t="s">
        <v>236</v>
      </c>
      <c r="M124" s="182" t="s">
        <v>551</v>
      </c>
      <c r="N124" s="185" t="s">
        <v>2756</v>
      </c>
    </row>
    <row r="125" spans="1:14">
      <c r="A125" s="189">
        <v>49</v>
      </c>
      <c r="B125" s="182" t="s">
        <v>111</v>
      </c>
      <c r="C125" s="182" t="s">
        <v>990</v>
      </c>
      <c r="D125" s="194" t="s">
        <v>1813</v>
      </c>
      <c r="E125" s="194" t="s">
        <v>1814</v>
      </c>
      <c r="F125" s="179">
        <f t="shared" si="5"/>
        <v>12953</v>
      </c>
      <c r="G125" s="216">
        <f t="shared" si="4"/>
        <v>35</v>
      </c>
      <c r="H125" s="179" t="s">
        <v>2752</v>
      </c>
      <c r="I125" s="179" t="s">
        <v>2753</v>
      </c>
      <c r="J125" s="179" t="s">
        <v>2754</v>
      </c>
      <c r="K125" s="182" t="s">
        <v>2933</v>
      </c>
      <c r="L125" s="182" t="s">
        <v>117</v>
      </c>
      <c r="M125" s="182" t="s">
        <v>118</v>
      </c>
      <c r="N125" s="191" t="s">
        <v>1816</v>
      </c>
    </row>
    <row r="126" spans="1:14">
      <c r="A126" s="189">
        <v>48</v>
      </c>
      <c r="B126" s="182" t="s">
        <v>111</v>
      </c>
      <c r="C126" s="182" t="s">
        <v>990</v>
      </c>
      <c r="D126" s="194" t="s">
        <v>1804</v>
      </c>
      <c r="E126" s="194" t="s">
        <v>1805</v>
      </c>
      <c r="F126" s="179">
        <f t="shared" si="5"/>
        <v>15974</v>
      </c>
      <c r="G126" s="216">
        <f t="shared" si="4"/>
        <v>43</v>
      </c>
      <c r="H126" s="182" t="s">
        <v>2701</v>
      </c>
      <c r="I126" s="182" t="s">
        <v>2702</v>
      </c>
      <c r="J126" s="182" t="s">
        <v>636</v>
      </c>
      <c r="K126" s="179" t="s">
        <v>2962</v>
      </c>
      <c r="L126" s="182" t="s">
        <v>236</v>
      </c>
      <c r="M126" s="182" t="s">
        <v>1287</v>
      </c>
      <c r="N126" s="185" t="s">
        <v>2751</v>
      </c>
    </row>
    <row r="127" spans="1:14">
      <c r="A127" s="189">
        <v>47</v>
      </c>
      <c r="B127" s="182" t="s">
        <v>111</v>
      </c>
      <c r="C127" s="182" t="s">
        <v>297</v>
      </c>
      <c r="D127" s="194" t="s">
        <v>1797</v>
      </c>
      <c r="E127" s="194" t="s">
        <v>1798</v>
      </c>
      <c r="F127" s="179">
        <f t="shared" si="5"/>
        <v>19958</v>
      </c>
      <c r="G127" s="216">
        <f t="shared" si="4"/>
        <v>54</v>
      </c>
      <c r="H127" s="179" t="s">
        <v>2749</v>
      </c>
      <c r="I127" s="182" t="s">
        <v>2750</v>
      </c>
      <c r="J127" s="186" t="s">
        <v>495</v>
      </c>
      <c r="K127" s="179" t="s">
        <v>2941</v>
      </c>
      <c r="L127" s="182" t="s">
        <v>236</v>
      </c>
      <c r="M127" s="182" t="s">
        <v>118</v>
      </c>
      <c r="N127" s="191" t="s">
        <v>1799</v>
      </c>
    </row>
    <row r="128" spans="1:14">
      <c r="A128" s="189">
        <v>46</v>
      </c>
      <c r="B128" s="193" t="s">
        <v>111</v>
      </c>
      <c r="C128" s="182" t="s">
        <v>297</v>
      </c>
      <c r="D128" s="194" t="s">
        <v>1791</v>
      </c>
      <c r="E128" s="194" t="s">
        <v>1792</v>
      </c>
      <c r="F128" s="179">
        <f t="shared" si="5"/>
        <v>19532</v>
      </c>
      <c r="G128" s="216">
        <f t="shared" si="4"/>
        <v>53</v>
      </c>
      <c r="H128" s="179" t="s">
        <v>2711</v>
      </c>
      <c r="I128" s="179" t="s">
        <v>2712</v>
      </c>
      <c r="J128" s="179" t="s">
        <v>636</v>
      </c>
      <c r="K128" s="179" t="s">
        <v>2951</v>
      </c>
      <c r="L128" s="182" t="s">
        <v>236</v>
      </c>
      <c r="M128" s="182" t="s">
        <v>551</v>
      </c>
      <c r="N128" s="191" t="s">
        <v>1793</v>
      </c>
    </row>
    <row r="129" spans="1:14">
      <c r="A129" s="189">
        <v>45</v>
      </c>
      <c r="B129" s="193" t="s">
        <v>111</v>
      </c>
      <c r="C129" s="182" t="s">
        <v>297</v>
      </c>
      <c r="D129" s="194" t="s">
        <v>1783</v>
      </c>
      <c r="E129" s="194" t="s">
        <v>1784</v>
      </c>
      <c r="F129" s="179">
        <f t="shared" si="5"/>
        <v>13323</v>
      </c>
      <c r="G129" s="216">
        <f t="shared" si="4"/>
        <v>36</v>
      </c>
      <c r="H129" s="179" t="s">
        <v>2870</v>
      </c>
      <c r="I129" s="179" t="s">
        <v>2920</v>
      </c>
      <c r="J129" s="179" t="s">
        <v>1789</v>
      </c>
      <c r="K129" s="179" t="s">
        <v>2961</v>
      </c>
      <c r="L129" s="182" t="s">
        <v>117</v>
      </c>
      <c r="M129" s="182" t="s">
        <v>1756</v>
      </c>
      <c r="N129" s="183" t="s">
        <v>2748</v>
      </c>
    </row>
    <row r="130" spans="1:14">
      <c r="A130" s="189">
        <v>44</v>
      </c>
      <c r="B130" s="193" t="s">
        <v>111</v>
      </c>
      <c r="C130" s="182" t="s">
        <v>297</v>
      </c>
      <c r="D130" s="194" t="s">
        <v>1774</v>
      </c>
      <c r="E130" s="194" t="s">
        <v>1775</v>
      </c>
      <c r="F130" s="179">
        <f t="shared" ref="F130:F161" si="6">E130-D130</f>
        <v>21483</v>
      </c>
      <c r="G130" s="216">
        <f t="shared" si="4"/>
        <v>58</v>
      </c>
      <c r="H130" s="179" t="s">
        <v>2860</v>
      </c>
      <c r="I130" s="179" t="s">
        <v>2916</v>
      </c>
      <c r="J130" s="179" t="s">
        <v>148</v>
      </c>
      <c r="K130" s="179" t="s">
        <v>2936</v>
      </c>
      <c r="L130" s="182" t="s">
        <v>117</v>
      </c>
      <c r="M130" s="182" t="s">
        <v>118</v>
      </c>
      <c r="N130" s="181" t="s">
        <v>1776</v>
      </c>
    </row>
    <row r="131" spans="1:14">
      <c r="A131" s="189">
        <v>43</v>
      </c>
      <c r="B131" s="193" t="s">
        <v>111</v>
      </c>
      <c r="C131" s="182" t="s">
        <v>1766</v>
      </c>
      <c r="D131" s="194" t="s">
        <v>1765</v>
      </c>
      <c r="E131" s="194" t="s">
        <v>1767</v>
      </c>
      <c r="F131" s="179">
        <f t="shared" si="6"/>
        <v>16930</v>
      </c>
      <c r="G131" s="216">
        <f t="shared" ref="G131:G173" si="7">INT(F131/365)</f>
        <v>46</v>
      </c>
      <c r="H131" s="179" t="s">
        <v>2798</v>
      </c>
      <c r="I131" s="182" t="s">
        <v>2797</v>
      </c>
      <c r="J131" s="182" t="s">
        <v>1436</v>
      </c>
      <c r="K131" s="179" t="s">
        <v>2960</v>
      </c>
      <c r="L131" s="182" t="s">
        <v>117</v>
      </c>
      <c r="M131" s="182" t="s">
        <v>551</v>
      </c>
      <c r="N131" s="183" t="s">
        <v>2747</v>
      </c>
    </row>
    <row r="132" spans="1:14">
      <c r="A132" s="189">
        <v>42</v>
      </c>
      <c r="B132" s="193" t="s">
        <v>111</v>
      </c>
      <c r="C132" s="182" t="s">
        <v>297</v>
      </c>
      <c r="D132" s="194" t="s">
        <v>1753</v>
      </c>
      <c r="E132" s="194" t="s">
        <v>1754</v>
      </c>
      <c r="F132" s="179">
        <f t="shared" si="6"/>
        <v>11586</v>
      </c>
      <c r="G132" s="216">
        <f t="shared" si="7"/>
        <v>31</v>
      </c>
      <c r="H132" s="179" t="s">
        <v>2869</v>
      </c>
      <c r="I132" s="179" t="s">
        <v>2898</v>
      </c>
      <c r="J132" s="179" t="s">
        <v>148</v>
      </c>
      <c r="K132" s="179" t="s">
        <v>2959</v>
      </c>
      <c r="L132" s="182" t="s">
        <v>117</v>
      </c>
      <c r="M132" s="182" t="s">
        <v>1756</v>
      </c>
      <c r="N132" s="181" t="s">
        <v>1757</v>
      </c>
    </row>
    <row r="133" spans="1:14">
      <c r="A133" s="189">
        <v>41</v>
      </c>
      <c r="B133" s="193" t="s">
        <v>111</v>
      </c>
      <c r="C133" s="182" t="s">
        <v>470</v>
      </c>
      <c r="D133" s="194" t="s">
        <v>1745</v>
      </c>
      <c r="E133" s="194" t="s">
        <v>1746</v>
      </c>
      <c r="F133" s="179">
        <f t="shared" si="6"/>
        <v>12764</v>
      </c>
      <c r="G133" s="216">
        <f t="shared" si="7"/>
        <v>34</v>
      </c>
      <c r="H133" s="179" t="s">
        <v>2868</v>
      </c>
      <c r="I133" s="179" t="s">
        <v>2745</v>
      </c>
      <c r="J133" s="190" t="s">
        <v>495</v>
      </c>
      <c r="K133" s="179" t="s">
        <v>2941</v>
      </c>
      <c r="L133" s="182" t="s">
        <v>236</v>
      </c>
      <c r="M133" s="182" t="s">
        <v>118</v>
      </c>
      <c r="N133" s="181" t="s">
        <v>1748</v>
      </c>
    </row>
    <row r="134" spans="1:14">
      <c r="A134" s="189">
        <v>40</v>
      </c>
      <c r="B134" s="193" t="s">
        <v>111</v>
      </c>
      <c r="C134" s="182" t="s">
        <v>113</v>
      </c>
      <c r="D134" s="194" t="s">
        <v>1739</v>
      </c>
      <c r="E134" s="194" t="s">
        <v>1740</v>
      </c>
      <c r="F134" s="179">
        <f t="shared" si="6"/>
        <v>9208</v>
      </c>
      <c r="G134" s="216">
        <f t="shared" si="7"/>
        <v>25</v>
      </c>
      <c r="H134" s="179" t="s">
        <v>2743</v>
      </c>
      <c r="I134" s="182" t="s">
        <v>2744</v>
      </c>
      <c r="J134" s="186" t="s">
        <v>636</v>
      </c>
      <c r="K134" s="179" t="s">
        <v>2958</v>
      </c>
      <c r="L134" s="182" t="s">
        <v>117</v>
      </c>
      <c r="M134" s="182" t="s">
        <v>616</v>
      </c>
      <c r="N134" s="181" t="s">
        <v>336</v>
      </c>
    </row>
    <row r="135" spans="1:14">
      <c r="A135" s="189">
        <v>39</v>
      </c>
      <c r="B135" s="193" t="s">
        <v>111</v>
      </c>
      <c r="C135" s="182" t="s">
        <v>2742</v>
      </c>
      <c r="D135" s="194" t="s">
        <v>1727</v>
      </c>
      <c r="E135" s="194" t="s">
        <v>1729</v>
      </c>
      <c r="F135" s="179">
        <f t="shared" si="6"/>
        <v>18675</v>
      </c>
      <c r="G135" s="216">
        <f t="shared" si="7"/>
        <v>51</v>
      </c>
      <c r="H135" s="179" t="s">
        <v>2867</v>
      </c>
      <c r="I135" s="179" t="s">
        <v>2897</v>
      </c>
      <c r="J135" s="179" t="s">
        <v>1734</v>
      </c>
      <c r="K135" s="182" t="s">
        <v>2934</v>
      </c>
      <c r="L135" s="182" t="s">
        <v>117</v>
      </c>
      <c r="M135" s="182" t="s">
        <v>1731</v>
      </c>
      <c r="N135" s="191" t="s">
        <v>119</v>
      </c>
    </row>
    <row r="136" spans="1:14">
      <c r="A136" s="189">
        <v>38</v>
      </c>
      <c r="B136" s="193" t="s">
        <v>111</v>
      </c>
      <c r="C136" s="182" t="s">
        <v>2732</v>
      </c>
      <c r="D136" s="194" t="s">
        <v>1719</v>
      </c>
      <c r="E136" s="194" t="s">
        <v>1720</v>
      </c>
      <c r="F136" s="179">
        <f t="shared" si="6"/>
        <v>18840</v>
      </c>
      <c r="G136" s="216">
        <f t="shared" si="7"/>
        <v>51</v>
      </c>
      <c r="H136" s="179" t="s">
        <v>603</v>
      </c>
      <c r="I136" s="182" t="s">
        <v>2684</v>
      </c>
      <c r="J136" s="182" t="s">
        <v>636</v>
      </c>
      <c r="K136" s="179" t="s">
        <v>2943</v>
      </c>
      <c r="L136" s="182" t="s">
        <v>117</v>
      </c>
      <c r="M136" s="182" t="s">
        <v>616</v>
      </c>
      <c r="N136" s="183" t="s">
        <v>2741</v>
      </c>
    </row>
    <row r="137" spans="1:14">
      <c r="A137" s="189">
        <v>37</v>
      </c>
      <c r="B137" s="193" t="s">
        <v>468</v>
      </c>
      <c r="C137" s="182" t="s">
        <v>470</v>
      </c>
      <c r="D137" s="194" t="s">
        <v>1713</v>
      </c>
      <c r="E137" s="194" t="s">
        <v>1714</v>
      </c>
      <c r="F137" s="179">
        <f t="shared" si="6"/>
        <v>8900</v>
      </c>
      <c r="G137" s="216">
        <f t="shared" si="7"/>
        <v>24</v>
      </c>
      <c r="H137" s="179" t="s">
        <v>2739</v>
      </c>
      <c r="I137" s="179" t="s">
        <v>2716</v>
      </c>
      <c r="J137" s="190" t="s">
        <v>495</v>
      </c>
      <c r="K137" s="179" t="s">
        <v>2941</v>
      </c>
      <c r="L137" s="182" t="s">
        <v>236</v>
      </c>
      <c r="M137" s="182" t="s">
        <v>118</v>
      </c>
      <c r="N137" s="184" t="s">
        <v>1680</v>
      </c>
    </row>
    <row r="138" spans="1:14">
      <c r="A138" s="189">
        <v>36</v>
      </c>
      <c r="B138" s="193" t="s">
        <v>111</v>
      </c>
      <c r="C138" s="182" t="s">
        <v>470</v>
      </c>
      <c r="D138" s="194" t="s">
        <v>1709</v>
      </c>
      <c r="E138" s="194" t="s">
        <v>1710</v>
      </c>
      <c r="F138" s="179">
        <f t="shared" si="6"/>
        <v>14666</v>
      </c>
      <c r="G138" s="216">
        <f t="shared" si="7"/>
        <v>40</v>
      </c>
      <c r="H138" s="179" t="s">
        <v>2739</v>
      </c>
      <c r="I138" s="182" t="s">
        <v>2716</v>
      </c>
      <c r="J138" s="186" t="s">
        <v>495</v>
      </c>
      <c r="K138" s="179" t="s">
        <v>2941</v>
      </c>
      <c r="L138" s="182" t="s">
        <v>236</v>
      </c>
      <c r="M138" s="182" t="s">
        <v>118</v>
      </c>
      <c r="N138" s="196" t="s">
        <v>1680</v>
      </c>
    </row>
    <row r="139" spans="1:14">
      <c r="A139" s="189">
        <v>35</v>
      </c>
      <c r="B139" s="193" t="s">
        <v>111</v>
      </c>
      <c r="C139" s="182" t="s">
        <v>470</v>
      </c>
      <c r="D139" s="194" t="s">
        <v>1702</v>
      </c>
      <c r="E139" s="194" t="s">
        <v>1703</v>
      </c>
      <c r="F139" s="179">
        <f t="shared" si="6"/>
        <v>10298</v>
      </c>
      <c r="G139" s="216">
        <f t="shared" si="7"/>
        <v>28</v>
      </c>
      <c r="H139" s="179" t="s">
        <v>2737</v>
      </c>
      <c r="I139" s="182" t="s">
        <v>2738</v>
      </c>
      <c r="J139" s="182" t="s">
        <v>636</v>
      </c>
      <c r="K139" s="179" t="s">
        <v>2957</v>
      </c>
      <c r="L139" s="182" t="s">
        <v>117</v>
      </c>
      <c r="M139" s="182" t="s">
        <v>183</v>
      </c>
      <c r="N139" s="181" t="s">
        <v>1705</v>
      </c>
    </row>
    <row r="140" spans="1:14">
      <c r="A140" s="189">
        <v>34</v>
      </c>
      <c r="B140" s="193" t="s">
        <v>111</v>
      </c>
      <c r="C140" s="182" t="s">
        <v>113</v>
      </c>
      <c r="D140" s="194" t="s">
        <v>1695</v>
      </c>
      <c r="E140" s="194" t="s">
        <v>1696</v>
      </c>
      <c r="F140" s="179">
        <f t="shared" si="6"/>
        <v>18454</v>
      </c>
      <c r="G140" s="216">
        <f t="shared" si="7"/>
        <v>50</v>
      </c>
      <c r="H140" s="179" t="s">
        <v>2735</v>
      </c>
      <c r="I140" s="179" t="s">
        <v>2736</v>
      </c>
      <c r="J140" s="179" t="s">
        <v>636</v>
      </c>
      <c r="K140" s="179" t="s">
        <v>2953</v>
      </c>
      <c r="L140" s="182" t="s">
        <v>236</v>
      </c>
      <c r="M140" s="182" t="s">
        <v>1287</v>
      </c>
      <c r="N140" s="181" t="s">
        <v>476</v>
      </c>
    </row>
    <row r="141" spans="1:14">
      <c r="A141" s="189">
        <v>33</v>
      </c>
      <c r="B141" s="193" t="s">
        <v>111</v>
      </c>
      <c r="C141" s="182" t="s">
        <v>3053</v>
      </c>
      <c r="D141" s="194" t="s">
        <v>1688</v>
      </c>
      <c r="E141" s="194" t="s">
        <v>1689</v>
      </c>
      <c r="F141" s="179">
        <f t="shared" si="6"/>
        <v>10107</v>
      </c>
      <c r="G141" s="216">
        <f t="shared" si="7"/>
        <v>27</v>
      </c>
      <c r="H141" s="179" t="s">
        <v>2711</v>
      </c>
      <c r="I141" s="179" t="s">
        <v>2712</v>
      </c>
      <c r="J141" s="179" t="s">
        <v>636</v>
      </c>
      <c r="K141" s="179" t="s">
        <v>2951</v>
      </c>
      <c r="L141" s="182" t="s">
        <v>236</v>
      </c>
      <c r="M141" s="182" t="s">
        <v>551</v>
      </c>
      <c r="N141" s="181" t="s">
        <v>1690</v>
      </c>
    </row>
    <row r="142" spans="1:14">
      <c r="A142" s="189">
        <v>32</v>
      </c>
      <c r="B142" s="193" t="s">
        <v>468</v>
      </c>
      <c r="C142" s="182" t="s">
        <v>2731</v>
      </c>
      <c r="D142" s="194" t="s">
        <v>1678</v>
      </c>
      <c r="E142" s="194" t="s">
        <v>1679</v>
      </c>
      <c r="F142" s="179">
        <f t="shared" si="6"/>
        <v>12755</v>
      </c>
      <c r="G142" s="216">
        <f t="shared" si="7"/>
        <v>34</v>
      </c>
      <c r="H142" s="179" t="s">
        <v>1676</v>
      </c>
      <c r="I142" s="182" t="s">
        <v>2730</v>
      </c>
      <c r="J142" s="182" t="s">
        <v>1940</v>
      </c>
      <c r="K142" s="179" t="s">
        <v>2956</v>
      </c>
      <c r="L142" s="182" t="s">
        <v>236</v>
      </c>
      <c r="M142" s="182" t="s">
        <v>616</v>
      </c>
      <c r="N142" s="196" t="s">
        <v>1680</v>
      </c>
    </row>
    <row r="143" spans="1:14">
      <c r="A143" s="189">
        <v>31</v>
      </c>
      <c r="B143" s="193" t="s">
        <v>468</v>
      </c>
      <c r="C143" s="182" t="s">
        <v>427</v>
      </c>
      <c r="D143" s="194" t="s">
        <v>1669</v>
      </c>
      <c r="E143" s="194" t="s">
        <v>1670</v>
      </c>
      <c r="F143" s="179">
        <f t="shared" si="6"/>
        <v>17828</v>
      </c>
      <c r="G143" s="216">
        <f t="shared" si="7"/>
        <v>48</v>
      </c>
      <c r="H143" s="179" t="s">
        <v>2728</v>
      </c>
      <c r="I143" s="179" t="s">
        <v>2850</v>
      </c>
      <c r="J143" s="190" t="s">
        <v>148</v>
      </c>
      <c r="K143" s="179" t="s">
        <v>2947</v>
      </c>
      <c r="L143" s="182" t="s">
        <v>236</v>
      </c>
      <c r="M143" s="182" t="s">
        <v>941</v>
      </c>
      <c r="N143" s="181" t="s">
        <v>1671</v>
      </c>
    </row>
    <row r="144" spans="1:14">
      <c r="A144" s="189">
        <v>30</v>
      </c>
      <c r="B144" s="193" t="s">
        <v>111</v>
      </c>
      <c r="C144" s="182" t="s">
        <v>1664</v>
      </c>
      <c r="D144" s="194" t="s">
        <v>1663</v>
      </c>
      <c r="E144" s="194" t="s">
        <v>1665</v>
      </c>
      <c r="F144" s="179">
        <f t="shared" si="6"/>
        <v>17030</v>
      </c>
      <c r="G144" s="216">
        <f t="shared" si="7"/>
        <v>46</v>
      </c>
      <c r="H144" s="179" t="s">
        <v>2711</v>
      </c>
      <c r="I144" s="179" t="s">
        <v>2712</v>
      </c>
      <c r="J144" s="190" t="s">
        <v>636</v>
      </c>
      <c r="K144" s="179" t="s">
        <v>2951</v>
      </c>
      <c r="L144" s="182" t="s">
        <v>236</v>
      </c>
      <c r="M144" s="182" t="s">
        <v>551</v>
      </c>
      <c r="N144" s="183" t="s">
        <v>2727</v>
      </c>
    </row>
    <row r="145" spans="1:14">
      <c r="A145" s="189">
        <v>29</v>
      </c>
      <c r="B145" s="193" t="s">
        <v>111</v>
      </c>
      <c r="C145" s="182" t="s">
        <v>297</v>
      </c>
      <c r="D145" s="194" t="s">
        <v>1657</v>
      </c>
      <c r="E145" s="194" t="s">
        <v>1658</v>
      </c>
      <c r="F145" s="179">
        <f t="shared" si="6"/>
        <v>16281</v>
      </c>
      <c r="G145" s="216">
        <f t="shared" si="7"/>
        <v>44</v>
      </c>
      <c r="H145" s="179" t="s">
        <v>1655</v>
      </c>
      <c r="I145" s="182" t="s">
        <v>2712</v>
      </c>
      <c r="J145" s="182" t="s">
        <v>636</v>
      </c>
      <c r="K145" s="179" t="s">
        <v>2951</v>
      </c>
      <c r="L145" s="182" t="s">
        <v>236</v>
      </c>
      <c r="M145" s="182" t="s">
        <v>551</v>
      </c>
      <c r="N145" s="183" t="s">
        <v>2726</v>
      </c>
    </row>
    <row r="146" spans="1:14">
      <c r="A146" s="189">
        <v>28</v>
      </c>
      <c r="B146" s="193" t="s">
        <v>111</v>
      </c>
      <c r="C146" s="182" t="s">
        <v>297</v>
      </c>
      <c r="D146" s="194" t="s">
        <v>1647</v>
      </c>
      <c r="E146" s="194" t="s">
        <v>1648</v>
      </c>
      <c r="F146" s="179">
        <f t="shared" si="6"/>
        <v>14028</v>
      </c>
      <c r="G146" s="216">
        <f t="shared" si="7"/>
        <v>38</v>
      </c>
      <c r="H146" s="179" t="s">
        <v>2723</v>
      </c>
      <c r="I146" s="179" t="s">
        <v>2724</v>
      </c>
      <c r="J146" s="179" t="s">
        <v>1651</v>
      </c>
      <c r="K146" s="179" t="s">
        <v>2955</v>
      </c>
      <c r="L146" s="182" t="s">
        <v>117</v>
      </c>
      <c r="M146" s="182" t="s">
        <v>616</v>
      </c>
      <c r="N146" s="183" t="s">
        <v>2725</v>
      </c>
    </row>
    <row r="147" spans="1:14">
      <c r="A147" s="189">
        <v>27</v>
      </c>
      <c r="B147" s="193" t="s">
        <v>111</v>
      </c>
      <c r="C147" s="182" t="s">
        <v>990</v>
      </c>
      <c r="D147" s="194" t="s">
        <v>1639</v>
      </c>
      <c r="E147" s="194" t="s">
        <v>1640</v>
      </c>
      <c r="F147" s="179">
        <f t="shared" si="6"/>
        <v>9057</v>
      </c>
      <c r="G147" s="216">
        <f t="shared" si="7"/>
        <v>24</v>
      </c>
      <c r="H147" s="179" t="s">
        <v>2721</v>
      </c>
      <c r="I147" s="182" t="s">
        <v>2915</v>
      </c>
      <c r="J147" s="182" t="s">
        <v>636</v>
      </c>
      <c r="K147" s="179" t="s">
        <v>2954</v>
      </c>
      <c r="L147" s="182" t="s">
        <v>117</v>
      </c>
      <c r="M147" s="182" t="s">
        <v>183</v>
      </c>
      <c r="N147" s="181" t="s">
        <v>476</v>
      </c>
    </row>
    <row r="148" spans="1:14">
      <c r="A148" s="189">
        <v>26</v>
      </c>
      <c r="B148" s="200" t="s">
        <v>111</v>
      </c>
      <c r="C148" s="179" t="s">
        <v>990</v>
      </c>
      <c r="D148" s="194" t="s">
        <v>1616</v>
      </c>
      <c r="E148" s="194" t="s">
        <v>1618</v>
      </c>
      <c r="F148" s="179">
        <f t="shared" si="6"/>
        <v>17511</v>
      </c>
      <c r="G148" s="216">
        <f t="shared" si="7"/>
        <v>47</v>
      </c>
      <c r="H148" s="179" t="s">
        <v>2720</v>
      </c>
      <c r="I148" s="182" t="s">
        <v>2681</v>
      </c>
      <c r="J148" s="182" t="s">
        <v>636</v>
      </c>
      <c r="K148" s="179" t="s">
        <v>2942</v>
      </c>
      <c r="L148" s="179" t="s">
        <v>236</v>
      </c>
      <c r="M148" s="179" t="s">
        <v>551</v>
      </c>
      <c r="N148" s="181" t="s">
        <v>1623</v>
      </c>
    </row>
    <row r="149" spans="1:14">
      <c r="A149" s="189">
        <v>25</v>
      </c>
      <c r="B149" s="200" t="s">
        <v>111</v>
      </c>
      <c r="C149" s="179" t="s">
        <v>990</v>
      </c>
      <c r="D149" s="194" t="s">
        <v>1584</v>
      </c>
      <c r="E149" s="194" t="s">
        <v>1586</v>
      </c>
      <c r="F149" s="179">
        <f t="shared" si="6"/>
        <v>16176</v>
      </c>
      <c r="G149" s="216">
        <f t="shared" si="7"/>
        <v>44</v>
      </c>
      <c r="H149" s="179" t="s">
        <v>2833</v>
      </c>
      <c r="I149" s="182" t="s">
        <v>2719</v>
      </c>
      <c r="J149" s="182" t="s">
        <v>148</v>
      </c>
      <c r="K149" s="179" t="s">
        <v>2936</v>
      </c>
      <c r="L149" s="179" t="s">
        <v>117</v>
      </c>
      <c r="M149" s="179" t="s">
        <v>118</v>
      </c>
      <c r="N149" s="191" t="s">
        <v>119</v>
      </c>
    </row>
    <row r="150" spans="1:14">
      <c r="A150" s="189">
        <v>24</v>
      </c>
      <c r="B150" s="200" t="s">
        <v>111</v>
      </c>
      <c r="C150" s="179" t="s">
        <v>113</v>
      </c>
      <c r="D150" s="194" t="s">
        <v>1530</v>
      </c>
      <c r="E150" s="194" t="s">
        <v>1532</v>
      </c>
      <c r="F150" s="179">
        <f t="shared" si="6"/>
        <v>11256</v>
      </c>
      <c r="G150" s="216">
        <f t="shared" si="7"/>
        <v>30</v>
      </c>
      <c r="H150" s="179" t="s">
        <v>2832</v>
      </c>
      <c r="I150" s="179" t="s">
        <v>2717</v>
      </c>
      <c r="J150" s="179" t="s">
        <v>2795</v>
      </c>
      <c r="K150" s="179" t="s">
        <v>2953</v>
      </c>
      <c r="L150" s="179" t="s">
        <v>236</v>
      </c>
      <c r="M150" s="179" t="s">
        <v>1287</v>
      </c>
      <c r="N150" s="181" t="s">
        <v>119</v>
      </c>
    </row>
    <row r="151" spans="1:14">
      <c r="A151" s="189">
        <v>23</v>
      </c>
      <c r="B151" s="200" t="s">
        <v>111</v>
      </c>
      <c r="C151" s="179" t="s">
        <v>297</v>
      </c>
      <c r="D151" s="194" t="s">
        <v>1465</v>
      </c>
      <c r="E151" s="194" t="s">
        <v>1467</v>
      </c>
      <c r="F151" s="179">
        <f t="shared" si="6"/>
        <v>11329</v>
      </c>
      <c r="G151" s="216">
        <f t="shared" si="7"/>
        <v>31</v>
      </c>
      <c r="H151" s="179" t="s">
        <v>2739</v>
      </c>
      <c r="I151" s="179" t="s">
        <v>2716</v>
      </c>
      <c r="J151" s="179" t="s">
        <v>495</v>
      </c>
      <c r="K151" s="179" t="s">
        <v>2941</v>
      </c>
      <c r="L151" s="179" t="s">
        <v>236</v>
      </c>
      <c r="M151" s="179" t="s">
        <v>118</v>
      </c>
      <c r="N151" s="196" t="s">
        <v>1472</v>
      </c>
    </row>
    <row r="152" spans="1:14">
      <c r="A152" s="189">
        <v>22</v>
      </c>
      <c r="B152" s="200" t="s">
        <v>111</v>
      </c>
      <c r="C152" s="179" t="s">
        <v>297</v>
      </c>
      <c r="D152" s="194" t="s">
        <v>1400</v>
      </c>
      <c r="E152" s="194" t="s">
        <v>1402</v>
      </c>
      <c r="F152" s="179">
        <f t="shared" si="6"/>
        <v>13661</v>
      </c>
      <c r="G152" s="216">
        <f t="shared" si="7"/>
        <v>37</v>
      </c>
      <c r="H152" s="179" t="s">
        <v>2865</v>
      </c>
      <c r="I152" s="179" t="s">
        <v>2715</v>
      </c>
      <c r="J152" s="179" t="s">
        <v>1436</v>
      </c>
      <c r="K152" s="179" t="s">
        <v>2952</v>
      </c>
      <c r="L152" s="179" t="s">
        <v>117</v>
      </c>
      <c r="M152" s="179" t="s">
        <v>616</v>
      </c>
      <c r="N152" s="181" t="s">
        <v>1407</v>
      </c>
    </row>
    <row r="153" spans="1:14">
      <c r="A153" s="189">
        <v>21</v>
      </c>
      <c r="B153" s="200" t="s">
        <v>468</v>
      </c>
      <c r="C153" s="179" t="s">
        <v>1336</v>
      </c>
      <c r="D153" s="194" t="s">
        <v>1335</v>
      </c>
      <c r="E153" s="194" t="s">
        <v>1337</v>
      </c>
      <c r="F153" s="179">
        <f t="shared" si="6"/>
        <v>22640</v>
      </c>
      <c r="G153" s="216">
        <f t="shared" si="7"/>
        <v>62</v>
      </c>
      <c r="H153" s="179" t="s">
        <v>2711</v>
      </c>
      <c r="I153" s="179" t="s">
        <v>2712</v>
      </c>
      <c r="J153" s="190" t="s">
        <v>636</v>
      </c>
      <c r="K153" s="179" t="s">
        <v>2951</v>
      </c>
      <c r="L153" s="179" t="s">
        <v>236</v>
      </c>
      <c r="M153" s="179" t="s">
        <v>551</v>
      </c>
      <c r="N153" s="183" t="s">
        <v>2714</v>
      </c>
    </row>
    <row r="154" spans="1:14">
      <c r="A154" s="189">
        <v>20</v>
      </c>
      <c r="B154" s="200" t="s">
        <v>111</v>
      </c>
      <c r="C154" s="179" t="s">
        <v>297</v>
      </c>
      <c r="D154" s="194" t="s">
        <v>1281</v>
      </c>
      <c r="E154" s="194" t="s">
        <v>1283</v>
      </c>
      <c r="F154" s="179">
        <f t="shared" si="6"/>
        <v>14434</v>
      </c>
      <c r="G154" s="216">
        <f t="shared" si="7"/>
        <v>39</v>
      </c>
      <c r="H154" s="179" t="s">
        <v>2709</v>
      </c>
      <c r="I154" s="179" t="s">
        <v>2710</v>
      </c>
      <c r="J154" s="179" t="s">
        <v>495</v>
      </c>
      <c r="K154" s="179" t="s">
        <v>2950</v>
      </c>
      <c r="L154" s="179" t="s">
        <v>236</v>
      </c>
      <c r="M154" s="179" t="s">
        <v>1287</v>
      </c>
      <c r="N154" s="181" t="s">
        <v>119</v>
      </c>
    </row>
    <row r="155" spans="1:14">
      <c r="A155" s="189">
        <v>19</v>
      </c>
      <c r="B155" s="179" t="s">
        <v>111</v>
      </c>
      <c r="C155" s="179" t="s">
        <v>470</v>
      </c>
      <c r="D155" s="194" t="s">
        <v>1238</v>
      </c>
      <c r="E155" s="194" t="s">
        <v>1240</v>
      </c>
      <c r="F155" s="179">
        <f t="shared" si="6"/>
        <v>19935</v>
      </c>
      <c r="G155" s="216">
        <f t="shared" si="7"/>
        <v>54</v>
      </c>
      <c r="H155" s="179" t="s">
        <v>2864</v>
      </c>
      <c r="I155" s="182" t="s">
        <v>2849</v>
      </c>
      <c r="J155" s="182" t="s">
        <v>148</v>
      </c>
      <c r="K155" s="179" t="s">
        <v>2936</v>
      </c>
      <c r="L155" s="179" t="s">
        <v>117</v>
      </c>
      <c r="M155" s="179" t="s">
        <v>118</v>
      </c>
      <c r="N155" s="191" t="s">
        <v>542</v>
      </c>
    </row>
    <row r="156" spans="1:14">
      <c r="A156" s="189">
        <v>18</v>
      </c>
      <c r="B156" s="179" t="s">
        <v>111</v>
      </c>
      <c r="C156" s="179" t="s">
        <v>113</v>
      </c>
      <c r="D156" s="194" t="s">
        <v>935</v>
      </c>
      <c r="E156" s="194" t="s">
        <v>1208</v>
      </c>
      <c r="F156" s="179">
        <f t="shared" si="6"/>
        <v>17041</v>
      </c>
      <c r="G156" s="216">
        <f t="shared" si="7"/>
        <v>46</v>
      </c>
      <c r="H156" s="179" t="s">
        <v>2763</v>
      </c>
      <c r="I156" s="182" t="s">
        <v>2708</v>
      </c>
      <c r="J156" s="182" t="s">
        <v>440</v>
      </c>
      <c r="K156" s="179" t="s">
        <v>2940</v>
      </c>
      <c r="L156" s="179" t="s">
        <v>236</v>
      </c>
      <c r="M156" s="179" t="s">
        <v>118</v>
      </c>
      <c r="N156" s="191" t="s">
        <v>542</v>
      </c>
    </row>
    <row r="157" spans="1:14">
      <c r="A157" s="189">
        <v>17</v>
      </c>
      <c r="B157" s="179" t="s">
        <v>111</v>
      </c>
      <c r="C157" s="179" t="s">
        <v>1142</v>
      </c>
      <c r="D157" s="194" t="s">
        <v>1141</v>
      </c>
      <c r="E157" s="194" t="s">
        <v>1143</v>
      </c>
      <c r="F157" s="179">
        <f t="shared" si="6"/>
        <v>23963</v>
      </c>
      <c r="G157" s="216">
        <f t="shared" si="7"/>
        <v>65</v>
      </c>
      <c r="H157" s="179" t="s">
        <v>2705</v>
      </c>
      <c r="I157" s="182" t="s">
        <v>2706</v>
      </c>
      <c r="J157" s="182" t="s">
        <v>440</v>
      </c>
      <c r="K157" s="179" t="s">
        <v>2940</v>
      </c>
      <c r="L157" s="179" t="s">
        <v>236</v>
      </c>
      <c r="M157" s="179" t="s">
        <v>118</v>
      </c>
      <c r="N157" s="181" t="s">
        <v>2707</v>
      </c>
    </row>
    <row r="158" spans="1:14">
      <c r="A158" s="189">
        <v>16</v>
      </c>
      <c r="B158" s="200" t="s">
        <v>111</v>
      </c>
      <c r="C158" s="179" t="s">
        <v>297</v>
      </c>
      <c r="D158" s="194" t="s">
        <v>1054</v>
      </c>
      <c r="E158" s="194" t="s">
        <v>1056</v>
      </c>
      <c r="F158" s="179">
        <f t="shared" si="6"/>
        <v>18428</v>
      </c>
      <c r="G158" s="216">
        <f t="shared" si="7"/>
        <v>50</v>
      </c>
      <c r="H158" s="179" t="s">
        <v>2701</v>
      </c>
      <c r="I158" s="182" t="s">
        <v>2702</v>
      </c>
      <c r="J158" s="186" t="s">
        <v>636</v>
      </c>
      <c r="K158" s="179" t="s">
        <v>2949</v>
      </c>
      <c r="L158" s="179" t="s">
        <v>117</v>
      </c>
      <c r="M158" s="179" t="s">
        <v>118</v>
      </c>
      <c r="N158" s="183" t="s">
        <v>2704</v>
      </c>
    </row>
    <row r="159" spans="1:14">
      <c r="A159" s="189">
        <v>15</v>
      </c>
      <c r="B159" s="200" t="s">
        <v>111</v>
      </c>
      <c r="C159" s="179" t="s">
        <v>990</v>
      </c>
      <c r="D159" s="194" t="s">
        <v>989</v>
      </c>
      <c r="E159" s="194" t="s">
        <v>991</v>
      </c>
      <c r="F159" s="179">
        <f t="shared" si="6"/>
        <v>8574</v>
      </c>
      <c r="G159" s="216">
        <f t="shared" si="7"/>
        <v>23</v>
      </c>
      <c r="H159" s="179" t="s">
        <v>2696</v>
      </c>
      <c r="I159" s="179" t="s">
        <v>2697</v>
      </c>
      <c r="J159" s="179" t="s">
        <v>1980</v>
      </c>
      <c r="K159" s="179" t="s">
        <v>2948</v>
      </c>
      <c r="L159" s="179" t="s">
        <v>117</v>
      </c>
      <c r="M159" s="179" t="s">
        <v>995</v>
      </c>
      <c r="N159" s="181" t="s">
        <v>2700</v>
      </c>
    </row>
    <row r="160" spans="1:14">
      <c r="A160" s="189">
        <v>14</v>
      </c>
      <c r="B160" s="200" t="s">
        <v>111</v>
      </c>
      <c r="C160" s="179" t="s">
        <v>936</v>
      </c>
      <c r="D160" s="194" t="s">
        <v>935</v>
      </c>
      <c r="E160" s="194" t="s">
        <v>937</v>
      </c>
      <c r="F160" s="179">
        <f t="shared" si="6"/>
        <v>17141</v>
      </c>
      <c r="G160" s="216">
        <f t="shared" si="7"/>
        <v>46</v>
      </c>
      <c r="H160" s="179" t="s">
        <v>2694</v>
      </c>
      <c r="I160" s="182" t="s">
        <v>2693</v>
      </c>
      <c r="J160" s="186" t="s">
        <v>148</v>
      </c>
      <c r="K160" s="179" t="s">
        <v>2947</v>
      </c>
      <c r="L160" s="179" t="s">
        <v>236</v>
      </c>
      <c r="M160" s="179" t="s">
        <v>941</v>
      </c>
      <c r="N160" s="183" t="s">
        <v>2698</v>
      </c>
    </row>
    <row r="161" spans="1:16">
      <c r="A161" s="189">
        <v>13</v>
      </c>
      <c r="B161" s="200" t="s">
        <v>111</v>
      </c>
      <c r="C161" s="179" t="s">
        <v>470</v>
      </c>
      <c r="D161" s="194" t="s">
        <v>870</v>
      </c>
      <c r="E161" s="194" t="s">
        <v>872</v>
      </c>
      <c r="F161" s="179">
        <f t="shared" si="6"/>
        <v>13417</v>
      </c>
      <c r="G161" s="216">
        <f t="shared" si="7"/>
        <v>36</v>
      </c>
      <c r="H161" s="179" t="s">
        <v>863</v>
      </c>
      <c r="I161" s="182" t="s">
        <v>2796</v>
      </c>
      <c r="J161" s="182" t="s">
        <v>440</v>
      </c>
      <c r="K161" s="179" t="s">
        <v>2940</v>
      </c>
      <c r="L161" s="179" t="s">
        <v>236</v>
      </c>
      <c r="M161" s="179" t="s">
        <v>118</v>
      </c>
      <c r="N161" s="181" t="s">
        <v>2692</v>
      </c>
    </row>
    <row r="162" spans="1:16">
      <c r="A162" s="189">
        <v>12</v>
      </c>
      <c r="B162" s="200" t="s">
        <v>111</v>
      </c>
      <c r="C162" s="179" t="s">
        <v>113</v>
      </c>
      <c r="D162" s="194" t="s">
        <v>794</v>
      </c>
      <c r="E162" s="194" t="s">
        <v>796</v>
      </c>
      <c r="F162" s="179">
        <f t="shared" ref="F162:F173" si="8">E162-D162</f>
        <v>19769</v>
      </c>
      <c r="G162" s="216">
        <f t="shared" si="7"/>
        <v>54</v>
      </c>
      <c r="H162" s="179" t="s">
        <v>2863</v>
      </c>
      <c r="I162" s="179" t="s">
        <v>2919</v>
      </c>
      <c r="J162" s="179" t="s">
        <v>819</v>
      </c>
      <c r="K162" s="179" t="s">
        <v>2946</v>
      </c>
      <c r="L162" s="179" t="s">
        <v>117</v>
      </c>
      <c r="M162" s="179" t="s">
        <v>616</v>
      </c>
      <c r="N162" s="185" t="s">
        <v>3013</v>
      </c>
    </row>
    <row r="163" spans="1:16">
      <c r="A163" s="189">
        <v>11</v>
      </c>
      <c r="B163" s="200" t="s">
        <v>111</v>
      </c>
      <c r="C163" s="179" t="s">
        <v>2689</v>
      </c>
      <c r="D163" s="194" t="s">
        <v>729</v>
      </c>
      <c r="E163" s="194" t="s">
        <v>731</v>
      </c>
      <c r="F163" s="179">
        <f t="shared" si="8"/>
        <v>22035</v>
      </c>
      <c r="G163" s="216">
        <f t="shared" si="7"/>
        <v>60</v>
      </c>
      <c r="H163" s="179" t="s">
        <v>2815</v>
      </c>
      <c r="I163" s="179" t="s">
        <v>2690</v>
      </c>
      <c r="J163" s="190" t="s">
        <v>2691</v>
      </c>
      <c r="K163" s="179" t="s">
        <v>2945</v>
      </c>
      <c r="L163" s="179" t="s">
        <v>117</v>
      </c>
      <c r="M163" s="179" t="s">
        <v>616</v>
      </c>
      <c r="N163" s="181" t="s">
        <v>119</v>
      </c>
    </row>
    <row r="164" spans="1:16">
      <c r="A164" s="189">
        <v>10</v>
      </c>
      <c r="B164" s="200" t="s">
        <v>111</v>
      </c>
      <c r="C164" s="179" t="s">
        <v>470</v>
      </c>
      <c r="D164" s="194" t="s">
        <v>664</v>
      </c>
      <c r="E164" s="194" t="s">
        <v>666</v>
      </c>
      <c r="F164" s="179">
        <f t="shared" si="8"/>
        <v>8761</v>
      </c>
      <c r="G164" s="216">
        <f t="shared" si="7"/>
        <v>24</v>
      </c>
      <c r="H164" s="179" t="s">
        <v>657</v>
      </c>
      <c r="I164" s="182" t="s">
        <v>2686</v>
      </c>
      <c r="J164" s="182" t="s">
        <v>2687</v>
      </c>
      <c r="K164" s="179" t="s">
        <v>2944</v>
      </c>
      <c r="L164" s="179" t="s">
        <v>117</v>
      </c>
      <c r="M164" s="179" t="s">
        <v>616</v>
      </c>
      <c r="N164" s="183" t="s">
        <v>2688</v>
      </c>
    </row>
    <row r="165" spans="1:16">
      <c r="A165" s="189">
        <v>9</v>
      </c>
      <c r="B165" s="200" t="s">
        <v>468</v>
      </c>
      <c r="C165" s="179" t="s">
        <v>2683</v>
      </c>
      <c r="D165" s="194" t="s">
        <v>610</v>
      </c>
      <c r="E165" s="194" t="s">
        <v>612</v>
      </c>
      <c r="F165" s="179">
        <f t="shared" si="8"/>
        <v>19869</v>
      </c>
      <c r="G165" s="216">
        <f t="shared" si="7"/>
        <v>54</v>
      </c>
      <c r="H165" s="179" t="s">
        <v>603</v>
      </c>
      <c r="I165" s="182" t="s">
        <v>2684</v>
      </c>
      <c r="J165" s="182" t="s">
        <v>636</v>
      </c>
      <c r="K165" s="179" t="s">
        <v>2943</v>
      </c>
      <c r="L165" s="179" t="s">
        <v>117</v>
      </c>
      <c r="M165" s="179" t="s">
        <v>616</v>
      </c>
      <c r="N165" s="183" t="s">
        <v>2685</v>
      </c>
    </row>
    <row r="166" spans="1:16">
      <c r="A166" s="189">
        <v>8</v>
      </c>
      <c r="B166" s="200" t="s">
        <v>111</v>
      </c>
      <c r="C166" s="179" t="s">
        <v>546</v>
      </c>
      <c r="D166" s="194" t="s">
        <v>545</v>
      </c>
      <c r="E166" s="194" t="s">
        <v>547</v>
      </c>
      <c r="F166" s="179">
        <f t="shared" si="8"/>
        <v>17981</v>
      </c>
      <c r="G166" s="216">
        <f t="shared" si="7"/>
        <v>49</v>
      </c>
      <c r="H166" s="179" t="s">
        <v>538</v>
      </c>
      <c r="I166" s="182" t="s">
        <v>2681</v>
      </c>
      <c r="J166" s="182" t="s">
        <v>636</v>
      </c>
      <c r="K166" s="179" t="s">
        <v>2942</v>
      </c>
      <c r="L166" s="179" t="s">
        <v>236</v>
      </c>
      <c r="M166" s="179" t="s">
        <v>551</v>
      </c>
      <c r="N166" s="181" t="s">
        <v>2682</v>
      </c>
    </row>
    <row r="167" spans="1:16">
      <c r="A167" s="189">
        <v>7</v>
      </c>
      <c r="B167" s="200" t="s">
        <v>468</v>
      </c>
      <c r="C167" s="179" t="s">
        <v>470</v>
      </c>
      <c r="D167" s="194" t="s">
        <v>469</v>
      </c>
      <c r="E167" s="194" t="s">
        <v>471</v>
      </c>
      <c r="F167" s="179">
        <f t="shared" si="8"/>
        <v>13461</v>
      </c>
      <c r="G167" s="216">
        <f t="shared" si="7"/>
        <v>36</v>
      </c>
      <c r="H167" s="179" t="s">
        <v>2831</v>
      </c>
      <c r="I167" s="179" t="s">
        <v>2059</v>
      </c>
      <c r="J167" s="190" t="s">
        <v>495</v>
      </c>
      <c r="K167" s="179" t="s">
        <v>2941</v>
      </c>
      <c r="L167" s="179" t="s">
        <v>236</v>
      </c>
      <c r="M167" s="179" t="s">
        <v>118</v>
      </c>
      <c r="N167" s="181" t="s">
        <v>476</v>
      </c>
    </row>
    <row r="168" spans="1:16">
      <c r="A168" s="189">
        <v>6</v>
      </c>
      <c r="B168" s="200" t="s">
        <v>111</v>
      </c>
      <c r="C168" s="179" t="s">
        <v>427</v>
      </c>
      <c r="D168" s="194" t="s">
        <v>426</v>
      </c>
      <c r="E168" s="194" t="s">
        <v>428</v>
      </c>
      <c r="F168" s="179">
        <f t="shared" si="8"/>
        <v>17481</v>
      </c>
      <c r="G168" s="216">
        <f t="shared" si="7"/>
        <v>47</v>
      </c>
      <c r="H168" s="182" t="s">
        <v>2679</v>
      </c>
      <c r="I168" s="182" t="s">
        <v>2678</v>
      </c>
      <c r="J168" s="186" t="s">
        <v>440</v>
      </c>
      <c r="K168" s="179" t="s">
        <v>2940</v>
      </c>
      <c r="L168" s="179" t="s">
        <v>236</v>
      </c>
      <c r="M168" s="179" t="s">
        <v>118</v>
      </c>
      <c r="N168" s="181" t="s">
        <v>119</v>
      </c>
    </row>
    <row r="169" spans="1:16">
      <c r="A169" s="189">
        <v>5</v>
      </c>
      <c r="B169" s="200" t="s">
        <v>111</v>
      </c>
      <c r="C169" s="179" t="s">
        <v>373</v>
      </c>
      <c r="D169" s="194" t="s">
        <v>372</v>
      </c>
      <c r="E169" s="194" t="s">
        <v>374</v>
      </c>
      <c r="F169" s="179">
        <f t="shared" si="8"/>
        <v>12040</v>
      </c>
      <c r="G169" s="216">
        <f t="shared" si="7"/>
        <v>32</v>
      </c>
      <c r="H169" s="179" t="s">
        <v>2860</v>
      </c>
      <c r="I169" s="179" t="s">
        <v>2916</v>
      </c>
      <c r="J169" s="179" t="s">
        <v>148</v>
      </c>
      <c r="K169" s="179" t="s">
        <v>2936</v>
      </c>
      <c r="L169" s="179" t="s">
        <v>117</v>
      </c>
      <c r="M169" s="179" t="s">
        <v>118</v>
      </c>
      <c r="N169" s="201" t="s">
        <v>2677</v>
      </c>
    </row>
    <row r="170" spans="1:16">
      <c r="A170" s="189">
        <v>4</v>
      </c>
      <c r="B170" s="200" t="s">
        <v>111</v>
      </c>
      <c r="C170" s="179" t="s">
        <v>297</v>
      </c>
      <c r="D170" s="194" t="s">
        <v>296</v>
      </c>
      <c r="E170" s="194" t="s">
        <v>298</v>
      </c>
      <c r="F170" s="179">
        <f t="shared" si="8"/>
        <v>20183</v>
      </c>
      <c r="G170" s="216">
        <f t="shared" si="7"/>
        <v>55</v>
      </c>
      <c r="H170" s="179" t="s">
        <v>2860</v>
      </c>
      <c r="I170" s="179" t="s">
        <v>2916</v>
      </c>
      <c r="J170" s="179" t="s">
        <v>148</v>
      </c>
      <c r="K170" s="179" t="s">
        <v>2936</v>
      </c>
      <c r="L170" s="179" t="s">
        <v>117</v>
      </c>
      <c r="M170" s="179" t="s">
        <v>118</v>
      </c>
      <c r="N170" s="181" t="s">
        <v>2676</v>
      </c>
    </row>
    <row r="171" spans="1:16">
      <c r="A171" s="189">
        <v>3</v>
      </c>
      <c r="B171" s="200" t="s">
        <v>111</v>
      </c>
      <c r="C171" s="179" t="s">
        <v>232</v>
      </c>
      <c r="D171" s="194" t="s">
        <v>231</v>
      </c>
      <c r="E171" s="194" t="s">
        <v>233</v>
      </c>
      <c r="F171" s="179">
        <f t="shared" si="8"/>
        <v>9887</v>
      </c>
      <c r="G171" s="216">
        <f t="shared" si="7"/>
        <v>27</v>
      </c>
      <c r="H171" s="179" t="s">
        <v>2862</v>
      </c>
      <c r="I171" s="179" t="s">
        <v>2918</v>
      </c>
      <c r="J171" s="179" t="s">
        <v>202</v>
      </c>
      <c r="K171" s="179" t="s">
        <v>2939</v>
      </c>
      <c r="L171" s="179" t="s">
        <v>236</v>
      </c>
      <c r="M171" s="179" t="s">
        <v>118</v>
      </c>
      <c r="N171" s="191" t="s">
        <v>119</v>
      </c>
    </row>
    <row r="172" spans="1:16">
      <c r="A172" s="189">
        <v>2</v>
      </c>
      <c r="B172" s="200" t="s">
        <v>111</v>
      </c>
      <c r="C172" s="179" t="s">
        <v>178</v>
      </c>
      <c r="D172" s="194" t="s">
        <v>177</v>
      </c>
      <c r="E172" s="194" t="s">
        <v>179</v>
      </c>
      <c r="F172" s="179">
        <f t="shared" si="8"/>
        <v>21321</v>
      </c>
      <c r="G172" s="216">
        <f t="shared" si="7"/>
        <v>58</v>
      </c>
      <c r="H172" s="179" t="s">
        <v>2861</v>
      </c>
      <c r="I172" s="179" t="s">
        <v>2917</v>
      </c>
      <c r="J172" s="190" t="s">
        <v>202</v>
      </c>
      <c r="K172" s="179" t="s">
        <v>2938</v>
      </c>
      <c r="L172" s="179" t="s">
        <v>117</v>
      </c>
      <c r="M172" s="179" t="s">
        <v>183</v>
      </c>
      <c r="N172" s="191" t="s">
        <v>119</v>
      </c>
    </row>
    <row r="173" spans="1:16">
      <c r="A173" s="189">
        <v>1</v>
      </c>
      <c r="B173" s="200" t="s">
        <v>111</v>
      </c>
      <c r="C173" s="179" t="s">
        <v>113</v>
      </c>
      <c r="D173" s="194" t="s">
        <v>112</v>
      </c>
      <c r="E173" s="194" t="s">
        <v>114</v>
      </c>
      <c r="F173" s="179">
        <f t="shared" si="8"/>
        <v>17018</v>
      </c>
      <c r="G173" s="216">
        <f t="shared" si="7"/>
        <v>46</v>
      </c>
      <c r="H173" s="179" t="s">
        <v>2860</v>
      </c>
      <c r="I173" s="179" t="s">
        <v>2916</v>
      </c>
      <c r="J173" s="179" t="s">
        <v>148</v>
      </c>
      <c r="K173" s="179" t="s">
        <v>2936</v>
      </c>
      <c r="L173" s="179" t="s">
        <v>117</v>
      </c>
      <c r="M173" s="179" t="s">
        <v>118</v>
      </c>
      <c r="N173" s="181" t="s">
        <v>119</v>
      </c>
    </row>
    <row r="174" spans="1:16">
      <c r="B174" s="200" t="s">
        <v>111</v>
      </c>
      <c r="C174" s="202" t="s">
        <v>990</v>
      </c>
      <c r="E174" s="203">
        <v>42898</v>
      </c>
      <c r="G174" s="174">
        <v>44</v>
      </c>
      <c r="H174" s="202" t="s">
        <v>3062</v>
      </c>
      <c r="I174" s="202" t="s">
        <v>3073</v>
      </c>
      <c r="J174" s="202" t="s">
        <v>819</v>
      </c>
      <c r="K174" s="202" t="s">
        <v>3182</v>
      </c>
      <c r="N174" s="204" t="s">
        <v>3061</v>
      </c>
      <c r="O174" s="174">
        <f>COUNTIF(N2:N173, "*Asphyxia*")+COUNTIF(N2:N173, "*Hanging*")</f>
        <v>21</v>
      </c>
      <c r="P174" s="174" t="s">
        <v>3065</v>
      </c>
    </row>
    <row r="175" spans="1:16">
      <c r="B175" s="200" t="s">
        <v>111</v>
      </c>
      <c r="C175" s="202" t="s">
        <v>1923</v>
      </c>
      <c r="E175" s="194">
        <v>42983</v>
      </c>
      <c r="G175" s="174">
        <v>37</v>
      </c>
      <c r="H175" s="202" t="s">
        <v>3063</v>
      </c>
      <c r="I175" s="174" t="s">
        <v>3072</v>
      </c>
      <c r="J175" s="174" t="s">
        <v>1980</v>
      </c>
      <c r="K175" s="174" t="s">
        <v>3183</v>
      </c>
      <c r="N175" s="205" t="s">
        <v>3064</v>
      </c>
    </row>
    <row r="176" spans="1:16">
      <c r="B176" s="200" t="s">
        <v>111</v>
      </c>
      <c r="C176" s="202" t="s">
        <v>297</v>
      </c>
      <c r="E176" s="206">
        <v>42996</v>
      </c>
      <c r="G176" s="174">
        <v>51</v>
      </c>
      <c r="H176" s="202" t="s">
        <v>3067</v>
      </c>
      <c r="I176" s="174" t="s">
        <v>2744</v>
      </c>
      <c r="J176" s="174" t="s">
        <v>636</v>
      </c>
      <c r="K176" s="174" t="s">
        <v>3066</v>
      </c>
      <c r="N176" s="204" t="s">
        <v>3068</v>
      </c>
    </row>
    <row r="177" spans="1:15">
      <c r="B177" s="200" t="s">
        <v>111</v>
      </c>
      <c r="C177" s="174" t="s">
        <v>3070</v>
      </c>
      <c r="E177" s="206">
        <v>43073</v>
      </c>
      <c r="G177" s="174">
        <v>64</v>
      </c>
      <c r="H177" s="202" t="s">
        <v>3069</v>
      </c>
      <c r="I177" s="174" t="s">
        <v>2797</v>
      </c>
      <c r="J177" s="174" t="s">
        <v>1436</v>
      </c>
      <c r="K177" s="174" t="s">
        <v>3071</v>
      </c>
      <c r="N177" s="204" t="s">
        <v>3068</v>
      </c>
      <c r="O177" s="207" t="s">
        <v>3086</v>
      </c>
    </row>
    <row r="178" spans="1:15">
      <c r="B178" s="200" t="s">
        <v>111</v>
      </c>
      <c r="C178" s="202" t="s">
        <v>1923</v>
      </c>
      <c r="E178" s="206">
        <v>43131</v>
      </c>
      <c r="G178" s="174">
        <v>33</v>
      </c>
      <c r="H178" s="202" t="s">
        <v>3074</v>
      </c>
      <c r="I178" s="174" t="s">
        <v>3075</v>
      </c>
      <c r="J178" s="174" t="s">
        <v>1980</v>
      </c>
      <c r="K178" s="174" t="s">
        <v>3076</v>
      </c>
      <c r="N178" s="204" t="s">
        <v>1776</v>
      </c>
      <c r="O178" s="207"/>
    </row>
    <row r="179" spans="1:15" ht="14" customHeight="1">
      <c r="B179" s="200" t="s">
        <v>111</v>
      </c>
      <c r="C179" s="202" t="s">
        <v>1923</v>
      </c>
      <c r="E179" s="206">
        <v>43152</v>
      </c>
      <c r="G179" s="174">
        <v>59</v>
      </c>
      <c r="H179" s="202" t="s">
        <v>2699</v>
      </c>
      <c r="I179" s="174" t="s">
        <v>2697</v>
      </c>
      <c r="J179" s="174" t="s">
        <v>1980</v>
      </c>
      <c r="K179" s="174" t="s">
        <v>3077</v>
      </c>
      <c r="N179" s="204" t="s">
        <v>119</v>
      </c>
      <c r="O179" s="207"/>
    </row>
    <row r="180" spans="1:15">
      <c r="B180" s="200" t="s">
        <v>111</v>
      </c>
      <c r="C180" s="208" t="s">
        <v>3078</v>
      </c>
      <c r="E180" s="206">
        <v>43202</v>
      </c>
      <c r="G180" s="174">
        <v>54</v>
      </c>
      <c r="H180" s="202" t="s">
        <v>3079</v>
      </c>
      <c r="I180" s="174" t="s">
        <v>3081</v>
      </c>
      <c r="J180" s="174" t="s">
        <v>636</v>
      </c>
      <c r="K180" s="174" t="s">
        <v>3080</v>
      </c>
      <c r="N180" s="204" t="s">
        <v>2756</v>
      </c>
      <c r="O180" s="207"/>
    </row>
    <row r="181" spans="1:15">
      <c r="B181" s="200" t="s">
        <v>111</v>
      </c>
      <c r="C181" s="208" t="s">
        <v>113</v>
      </c>
      <c r="E181" s="206">
        <v>43241</v>
      </c>
      <c r="G181" s="174">
        <v>39</v>
      </c>
      <c r="H181" s="202" t="s">
        <v>3082</v>
      </c>
      <c r="I181" s="174" t="s">
        <v>2736</v>
      </c>
      <c r="J181" s="174" t="s">
        <v>636</v>
      </c>
      <c r="K181" s="174" t="s">
        <v>2718</v>
      </c>
      <c r="N181" s="204" t="s">
        <v>3120</v>
      </c>
      <c r="O181" s="207"/>
    </row>
    <row r="182" spans="1:15">
      <c r="B182" s="174" t="s">
        <v>468</v>
      </c>
      <c r="C182" s="208" t="s">
        <v>113</v>
      </c>
      <c r="E182" s="206">
        <v>43245</v>
      </c>
      <c r="G182" s="174">
        <v>33</v>
      </c>
      <c r="H182" s="202" t="s">
        <v>3085</v>
      </c>
      <c r="I182" s="174" t="s">
        <v>2906</v>
      </c>
      <c r="J182" s="174" t="s">
        <v>2266</v>
      </c>
      <c r="K182" s="174" t="s">
        <v>3084</v>
      </c>
      <c r="N182" s="204" t="s">
        <v>3116</v>
      </c>
      <c r="O182" s="207" t="s">
        <v>3087</v>
      </c>
    </row>
    <row r="183" spans="1:15">
      <c r="A183" s="174" t="s">
        <v>3125</v>
      </c>
      <c r="B183" s="174" t="s">
        <v>111</v>
      </c>
      <c r="C183" s="208" t="s">
        <v>3088</v>
      </c>
      <c r="E183" s="206">
        <v>43259</v>
      </c>
      <c r="G183" s="174">
        <v>34</v>
      </c>
      <c r="H183" s="202" t="s">
        <v>3090</v>
      </c>
      <c r="I183" s="174" t="s">
        <v>3091</v>
      </c>
      <c r="J183" s="174" t="s">
        <v>3092</v>
      </c>
      <c r="K183" s="174" t="s">
        <v>3093</v>
      </c>
      <c r="N183" s="205" t="s">
        <v>1680</v>
      </c>
      <c r="O183" s="174" t="s">
        <v>3094</v>
      </c>
    </row>
    <row r="184" spans="1:15">
      <c r="B184" s="174" t="s">
        <v>111</v>
      </c>
      <c r="C184" s="208" t="s">
        <v>1336</v>
      </c>
      <c r="E184" s="206">
        <v>43267</v>
      </c>
      <c r="G184" s="174">
        <v>47</v>
      </c>
      <c r="H184" s="202" t="s">
        <v>2680</v>
      </c>
      <c r="I184" s="174" t="s">
        <v>2059</v>
      </c>
      <c r="J184" s="174" t="s">
        <v>495</v>
      </c>
      <c r="K184" s="174" t="s">
        <v>3095</v>
      </c>
      <c r="N184" s="204" t="s">
        <v>3121</v>
      </c>
    </row>
    <row r="185" spans="1:15">
      <c r="B185" s="174" t="s">
        <v>111</v>
      </c>
      <c r="C185" s="202" t="s">
        <v>297</v>
      </c>
      <c r="E185" s="206">
        <v>43293</v>
      </c>
      <c r="G185" s="174">
        <v>40</v>
      </c>
      <c r="H185" s="202" t="s">
        <v>3097</v>
      </c>
      <c r="I185" s="174" t="s">
        <v>3098</v>
      </c>
      <c r="J185" s="174" t="s">
        <v>202</v>
      </c>
      <c r="K185" s="174" t="s">
        <v>3100</v>
      </c>
      <c r="N185" s="205" t="s">
        <v>3099</v>
      </c>
    </row>
    <row r="186" spans="1:15">
      <c r="B186" s="174" t="s">
        <v>111</v>
      </c>
      <c r="C186" s="202" t="s">
        <v>297</v>
      </c>
      <c r="E186" s="206">
        <v>43307</v>
      </c>
      <c r="G186" s="174">
        <v>62</v>
      </c>
      <c r="H186" s="202" t="s">
        <v>3101</v>
      </c>
      <c r="I186" s="174" t="s">
        <v>3102</v>
      </c>
      <c r="J186" s="174" t="s">
        <v>148</v>
      </c>
      <c r="K186" s="174" t="s">
        <v>2695</v>
      </c>
      <c r="N186" s="204" t="s">
        <v>3122</v>
      </c>
    </row>
    <row r="187" spans="1:15">
      <c r="B187" s="174" t="s">
        <v>111</v>
      </c>
      <c r="C187" s="202" t="s">
        <v>1923</v>
      </c>
      <c r="E187" s="206">
        <v>43406</v>
      </c>
      <c r="G187" s="174">
        <v>58</v>
      </c>
      <c r="H187" s="202" t="s">
        <v>3105</v>
      </c>
      <c r="I187" s="174" t="s">
        <v>3103</v>
      </c>
      <c r="J187" s="174" t="s">
        <v>1980</v>
      </c>
      <c r="K187" s="174" t="s">
        <v>3104</v>
      </c>
      <c r="N187" s="204" t="s">
        <v>3123</v>
      </c>
    </row>
    <row r="188" spans="1:15">
      <c r="B188" s="174" t="s">
        <v>111</v>
      </c>
      <c r="C188" s="208" t="s">
        <v>936</v>
      </c>
      <c r="E188" s="206">
        <v>43430</v>
      </c>
      <c r="G188" s="174">
        <v>40</v>
      </c>
      <c r="H188" s="202" t="s">
        <v>3107</v>
      </c>
      <c r="I188" s="174" t="s">
        <v>2903</v>
      </c>
      <c r="J188" s="174" t="s">
        <v>2235</v>
      </c>
      <c r="K188" s="174" t="s">
        <v>3106</v>
      </c>
      <c r="N188" s="205" t="s">
        <v>3108</v>
      </c>
    </row>
    <row r="189" spans="1:15">
      <c r="B189" s="174" t="s">
        <v>111</v>
      </c>
      <c r="C189" s="208" t="s">
        <v>936</v>
      </c>
      <c r="E189" s="206">
        <v>43437</v>
      </c>
      <c r="G189" s="174">
        <v>56</v>
      </c>
      <c r="H189" s="202" t="s">
        <v>3109</v>
      </c>
      <c r="I189" s="174" t="s">
        <v>3075</v>
      </c>
      <c r="J189" s="174" t="s">
        <v>1980</v>
      </c>
      <c r="K189" s="174" t="s">
        <v>3110</v>
      </c>
      <c r="N189" s="204" t="s">
        <v>1978</v>
      </c>
    </row>
    <row r="190" spans="1:15">
      <c r="B190" s="174" t="s">
        <v>111</v>
      </c>
      <c r="C190" s="202" t="s">
        <v>297</v>
      </c>
      <c r="E190" s="206">
        <v>43559</v>
      </c>
      <c r="G190" s="174">
        <v>54</v>
      </c>
      <c r="H190" s="174" t="s">
        <v>3111</v>
      </c>
      <c r="I190" s="174" t="s">
        <v>2710</v>
      </c>
      <c r="J190" s="174" t="s">
        <v>495</v>
      </c>
      <c r="K190" s="174" t="s">
        <v>3111</v>
      </c>
      <c r="N190" s="204" t="s">
        <v>3124</v>
      </c>
    </row>
    <row r="191" spans="1:15">
      <c r="B191" s="174" t="s">
        <v>111</v>
      </c>
      <c r="C191" s="208" t="s">
        <v>178</v>
      </c>
      <c r="E191" s="206">
        <v>43591</v>
      </c>
      <c r="G191" s="174">
        <v>21</v>
      </c>
      <c r="H191" s="174" t="s">
        <v>3113</v>
      </c>
      <c r="I191" s="174" t="s">
        <v>3114</v>
      </c>
      <c r="J191" s="174" t="s">
        <v>495</v>
      </c>
      <c r="K191" s="174" t="s">
        <v>3112</v>
      </c>
      <c r="N191" s="205" t="s">
        <v>1680</v>
      </c>
    </row>
    <row r="192" spans="1:15">
      <c r="B192" s="174" t="s">
        <v>111</v>
      </c>
      <c r="C192" s="208" t="s">
        <v>113</v>
      </c>
      <c r="E192" s="206">
        <v>43647</v>
      </c>
      <c r="G192" s="174">
        <v>30</v>
      </c>
      <c r="H192" s="174" t="s">
        <v>3119</v>
      </c>
      <c r="I192" s="174" t="s">
        <v>2910</v>
      </c>
      <c r="J192" s="174" t="s">
        <v>636</v>
      </c>
      <c r="K192" s="174" t="s">
        <v>3118</v>
      </c>
      <c r="N192" s="181" t="s">
        <v>3127</v>
      </c>
    </row>
    <row r="193" spans="2:15" ht="15">
      <c r="B193" s="174" t="s">
        <v>111</v>
      </c>
      <c r="C193" s="202" t="s">
        <v>297</v>
      </c>
      <c r="E193" s="206">
        <v>43670</v>
      </c>
      <c r="G193" s="174">
        <v>44</v>
      </c>
      <c r="H193" s="209" t="s">
        <v>3128</v>
      </c>
      <c r="I193" s="174" t="s">
        <v>2851</v>
      </c>
      <c r="J193" s="174" t="s">
        <v>202</v>
      </c>
      <c r="K193" s="174" t="s">
        <v>3076</v>
      </c>
      <c r="N193" s="181" t="s">
        <v>3129</v>
      </c>
    </row>
    <row r="194" spans="2:15">
      <c r="B194" s="174" t="s">
        <v>111</v>
      </c>
      <c r="C194" s="202" t="s">
        <v>297</v>
      </c>
      <c r="E194" s="206">
        <v>43718</v>
      </c>
      <c r="G194" s="174">
        <v>37</v>
      </c>
      <c r="H194" s="174" t="s">
        <v>3130</v>
      </c>
      <c r="I194" s="174" t="s">
        <v>3132</v>
      </c>
      <c r="J194" s="174" t="s">
        <v>1900</v>
      </c>
      <c r="K194" s="174" t="s">
        <v>3133</v>
      </c>
      <c r="N194" s="181" t="s">
        <v>3131</v>
      </c>
    </row>
    <row r="195" spans="2:15">
      <c r="B195" s="174" t="s">
        <v>111</v>
      </c>
      <c r="C195" s="208" t="s">
        <v>2557</v>
      </c>
      <c r="E195" s="206">
        <v>43739</v>
      </c>
      <c r="G195" s="174">
        <v>37</v>
      </c>
      <c r="H195" s="174" t="s">
        <v>3134</v>
      </c>
      <c r="I195" s="174" t="s">
        <v>2729</v>
      </c>
      <c r="J195" s="174" t="s">
        <v>148</v>
      </c>
      <c r="K195" s="174" t="s">
        <v>2695</v>
      </c>
      <c r="N195" s="210" t="s">
        <v>3135</v>
      </c>
    </row>
    <row r="196" spans="2:15">
      <c r="B196" s="174" t="s">
        <v>111</v>
      </c>
      <c r="C196" s="208" t="s">
        <v>1923</v>
      </c>
      <c r="E196" s="206">
        <v>43753</v>
      </c>
      <c r="G196" s="174">
        <v>43</v>
      </c>
      <c r="H196" s="174" t="s">
        <v>3136</v>
      </c>
      <c r="I196" s="174" t="s">
        <v>2911</v>
      </c>
      <c r="J196" s="174" t="s">
        <v>440</v>
      </c>
      <c r="K196" s="174" t="s">
        <v>3136</v>
      </c>
      <c r="N196" s="184" t="s">
        <v>1680</v>
      </c>
    </row>
    <row r="197" spans="2:15">
      <c r="B197" s="174" t="s">
        <v>111</v>
      </c>
      <c r="C197" s="208" t="s">
        <v>2623</v>
      </c>
      <c r="E197" s="206">
        <v>43820</v>
      </c>
      <c r="G197" s="174">
        <v>56</v>
      </c>
      <c r="H197" s="211" t="s">
        <v>3138</v>
      </c>
      <c r="I197" s="174" t="s">
        <v>3139</v>
      </c>
      <c r="J197" s="174" t="s">
        <v>2274</v>
      </c>
      <c r="K197" s="174" t="s">
        <v>3137</v>
      </c>
      <c r="N197" s="184" t="s">
        <v>1680</v>
      </c>
    </row>
    <row r="198" spans="2:15">
      <c r="B198" s="174" t="s">
        <v>111</v>
      </c>
      <c r="C198" s="208" t="s">
        <v>3140</v>
      </c>
      <c r="E198" s="206">
        <v>43828</v>
      </c>
      <c r="G198" s="174">
        <v>40</v>
      </c>
      <c r="H198" s="174" t="s">
        <v>3142</v>
      </c>
      <c r="I198" s="174" t="s">
        <v>3143</v>
      </c>
      <c r="J198" s="174" t="s">
        <v>2691</v>
      </c>
      <c r="K198" s="174" t="s">
        <v>2703</v>
      </c>
      <c r="N198" s="181" t="s">
        <v>3141</v>
      </c>
    </row>
    <row r="199" spans="2:15">
      <c r="B199" s="174" t="s">
        <v>111</v>
      </c>
      <c r="C199" s="208" t="s">
        <v>2683</v>
      </c>
      <c r="E199" s="206">
        <v>43855</v>
      </c>
      <c r="G199" s="174">
        <v>39</v>
      </c>
      <c r="H199" s="174" t="s">
        <v>3110</v>
      </c>
      <c r="I199" s="174" t="s">
        <v>3144</v>
      </c>
      <c r="J199" s="174" t="s">
        <v>1980</v>
      </c>
      <c r="K199" s="174" t="s">
        <v>3110</v>
      </c>
      <c r="N199" s="184" t="s">
        <v>1680</v>
      </c>
    </row>
    <row r="200" spans="2:15">
      <c r="B200" s="174" t="s">
        <v>111</v>
      </c>
      <c r="C200" s="208" t="s">
        <v>1923</v>
      </c>
      <c r="E200" s="206">
        <v>43857</v>
      </c>
      <c r="G200" s="174">
        <v>63</v>
      </c>
      <c r="H200" s="174" t="s">
        <v>3063</v>
      </c>
      <c r="I200" s="174" t="s">
        <v>3072</v>
      </c>
      <c r="J200" s="174" t="s">
        <v>1980</v>
      </c>
      <c r="K200" s="174" t="s">
        <v>2829</v>
      </c>
      <c r="N200" s="181" t="s">
        <v>3083</v>
      </c>
    </row>
    <row r="201" spans="2:15">
      <c r="B201" s="174" t="s">
        <v>111</v>
      </c>
      <c r="C201" s="208" t="s">
        <v>297</v>
      </c>
      <c r="E201" s="206">
        <v>43881</v>
      </c>
      <c r="G201" s="174">
        <v>34</v>
      </c>
      <c r="H201" s="212" t="s">
        <v>3145</v>
      </c>
      <c r="I201" s="174" t="s">
        <v>3146</v>
      </c>
      <c r="J201" s="174" t="s">
        <v>3147</v>
      </c>
      <c r="K201" s="212" t="s">
        <v>3145</v>
      </c>
      <c r="N201" s="184" t="s">
        <v>1680</v>
      </c>
    </row>
    <row r="202" spans="2:15">
      <c r="B202" s="174" t="s">
        <v>468</v>
      </c>
      <c r="C202" s="208" t="s">
        <v>470</v>
      </c>
      <c r="E202" s="206">
        <v>43898</v>
      </c>
      <c r="G202" s="174">
        <v>22</v>
      </c>
      <c r="H202" s="212" t="s">
        <v>3148</v>
      </c>
      <c r="I202" s="174" t="s">
        <v>3081</v>
      </c>
      <c r="J202" s="174" t="s">
        <v>636</v>
      </c>
      <c r="K202" s="212" t="s">
        <v>3080</v>
      </c>
      <c r="N202" s="181" t="s">
        <v>3149</v>
      </c>
    </row>
    <row r="203" spans="2:15">
      <c r="B203" s="174" t="s">
        <v>111</v>
      </c>
      <c r="C203" s="208" t="s">
        <v>113</v>
      </c>
      <c r="E203" s="206">
        <v>43908</v>
      </c>
      <c r="G203" s="174">
        <v>27</v>
      </c>
      <c r="H203" s="212" t="s">
        <v>3150</v>
      </c>
      <c r="I203" s="174" t="s">
        <v>3152</v>
      </c>
      <c r="J203" s="174" t="s">
        <v>636</v>
      </c>
      <c r="K203" s="212" t="s">
        <v>3150</v>
      </c>
      <c r="N203" s="184" t="s">
        <v>1680</v>
      </c>
      <c r="O203" s="207" t="s">
        <v>3151</v>
      </c>
    </row>
    <row r="204" spans="2:15">
      <c r="B204" s="174" t="s">
        <v>111</v>
      </c>
      <c r="C204" s="208" t="s">
        <v>297</v>
      </c>
      <c r="E204" s="206">
        <v>43911</v>
      </c>
      <c r="G204" s="174">
        <v>42</v>
      </c>
      <c r="H204" s="212" t="s">
        <v>2866</v>
      </c>
      <c r="I204" s="174" t="s">
        <v>2736</v>
      </c>
      <c r="J204" s="174" t="s">
        <v>636</v>
      </c>
      <c r="K204" s="212" t="s">
        <v>2718</v>
      </c>
      <c r="N204" s="181" t="s">
        <v>3153</v>
      </c>
      <c r="O204" s="213" t="s">
        <v>3154</v>
      </c>
    </row>
    <row r="205" spans="2:15">
      <c r="B205" s="174" t="s">
        <v>111</v>
      </c>
      <c r="C205" s="208" t="s">
        <v>990</v>
      </c>
      <c r="E205" s="206">
        <v>43957</v>
      </c>
      <c r="G205" s="174">
        <v>57</v>
      </c>
      <c r="H205" s="212" t="s">
        <v>3156</v>
      </c>
      <c r="I205" s="174" t="s">
        <v>3157</v>
      </c>
      <c r="J205" s="174" t="s">
        <v>148</v>
      </c>
      <c r="K205" s="212" t="s">
        <v>2695</v>
      </c>
      <c r="N205" s="214" t="s">
        <v>3155</v>
      </c>
    </row>
    <row r="206" spans="2:15">
      <c r="B206" s="174" t="s">
        <v>111</v>
      </c>
      <c r="C206" s="208" t="s">
        <v>3162</v>
      </c>
      <c r="E206" s="215">
        <v>43968</v>
      </c>
      <c r="G206" s="174">
        <v>74</v>
      </c>
      <c r="H206" s="212" t="s">
        <v>3163</v>
      </c>
      <c r="I206" s="174" t="s">
        <v>2905</v>
      </c>
      <c r="J206" s="174" t="s">
        <v>148</v>
      </c>
      <c r="K206" s="212" t="s">
        <v>3163</v>
      </c>
      <c r="N206" s="184" t="s">
        <v>1680</v>
      </c>
      <c r="O206" s="207" t="s">
        <v>3164</v>
      </c>
    </row>
    <row r="207" spans="2:15">
      <c r="B207" s="174" t="s">
        <v>111</v>
      </c>
      <c r="C207" s="208" t="s">
        <v>470</v>
      </c>
      <c r="E207" s="206">
        <v>43975</v>
      </c>
      <c r="G207" s="174">
        <v>34</v>
      </c>
      <c r="H207" s="212" t="s">
        <v>3160</v>
      </c>
      <c r="I207" s="174" t="s">
        <v>2851</v>
      </c>
      <c r="J207" s="174" t="s">
        <v>202</v>
      </c>
      <c r="K207" s="212" t="s">
        <v>3159</v>
      </c>
      <c r="N207" s="214" t="s">
        <v>3155</v>
      </c>
      <c r="O207" s="207"/>
    </row>
    <row r="208" spans="2:15">
      <c r="B208" s="174" t="s">
        <v>111</v>
      </c>
      <c r="C208" s="208" t="s">
        <v>297</v>
      </c>
      <c r="E208" s="206">
        <v>44024</v>
      </c>
      <c r="G208" s="174">
        <v>51</v>
      </c>
      <c r="H208" s="212" t="s">
        <v>3165</v>
      </c>
      <c r="I208" s="174" t="s">
        <v>3166</v>
      </c>
      <c r="J208" s="174" t="s">
        <v>1980</v>
      </c>
      <c r="K208" s="212" t="s">
        <v>3167</v>
      </c>
      <c r="N208" s="214" t="s">
        <v>3155</v>
      </c>
      <c r="O208" s="207" t="s">
        <v>3168</v>
      </c>
    </row>
    <row r="209" spans="1:15">
      <c r="B209" s="174" t="s">
        <v>111</v>
      </c>
      <c r="C209" s="208" t="s">
        <v>470</v>
      </c>
      <c r="E209" s="206">
        <v>44027</v>
      </c>
      <c r="G209" s="174">
        <v>46</v>
      </c>
      <c r="H209" s="212" t="s">
        <v>3170</v>
      </c>
      <c r="I209" s="174" t="s">
        <v>2911</v>
      </c>
      <c r="J209" s="174" t="s">
        <v>440</v>
      </c>
      <c r="K209" s="212" t="s">
        <v>3169</v>
      </c>
      <c r="N209" s="181" t="s">
        <v>3171</v>
      </c>
    </row>
    <row r="210" spans="1:15">
      <c r="B210" s="174" t="s">
        <v>111</v>
      </c>
      <c r="C210" s="208" t="s">
        <v>1664</v>
      </c>
      <c r="E210" s="206">
        <v>44048</v>
      </c>
      <c r="G210" s="174">
        <v>72</v>
      </c>
      <c r="H210" s="212" t="s">
        <v>3172</v>
      </c>
      <c r="I210" s="174" t="s">
        <v>3173</v>
      </c>
      <c r="J210" s="174" t="s">
        <v>2754</v>
      </c>
      <c r="K210" s="212" t="s">
        <v>3174</v>
      </c>
      <c r="N210" s="214" t="s">
        <v>3155</v>
      </c>
    </row>
    <row r="211" spans="1:15">
      <c r="B211" s="174" t="s">
        <v>111</v>
      </c>
      <c r="C211" s="208" t="s">
        <v>3175</v>
      </c>
      <c r="E211" s="206">
        <v>44048</v>
      </c>
      <c r="G211" s="174">
        <v>51</v>
      </c>
      <c r="H211" s="212" t="s">
        <v>2699</v>
      </c>
      <c r="I211" s="174" t="s">
        <v>3177</v>
      </c>
      <c r="J211" s="174" t="s">
        <v>1980</v>
      </c>
      <c r="K211" s="212" t="s">
        <v>2830</v>
      </c>
      <c r="N211" s="181" t="s">
        <v>3176</v>
      </c>
    </row>
    <row r="212" spans="1:15">
      <c r="B212" s="174" t="s">
        <v>111</v>
      </c>
      <c r="C212" s="208" t="s">
        <v>3158</v>
      </c>
      <c r="E212" s="206">
        <v>44053</v>
      </c>
      <c r="G212" s="174">
        <v>70</v>
      </c>
      <c r="H212" s="212" t="s">
        <v>3160</v>
      </c>
      <c r="I212" s="174" t="s">
        <v>2851</v>
      </c>
      <c r="J212" s="174" t="s">
        <v>202</v>
      </c>
      <c r="K212" s="212" t="s">
        <v>3159</v>
      </c>
      <c r="N212" s="214" t="s">
        <v>3155</v>
      </c>
    </row>
    <row r="213" spans="1:15">
      <c r="B213" s="174" t="s">
        <v>111</v>
      </c>
      <c r="C213" s="208" t="s">
        <v>113</v>
      </c>
      <c r="E213" s="206">
        <v>44071</v>
      </c>
      <c r="G213" s="174">
        <v>50</v>
      </c>
      <c r="H213" s="212" t="s">
        <v>3067</v>
      </c>
      <c r="I213" s="174" t="s">
        <v>2744</v>
      </c>
      <c r="J213" s="174" t="s">
        <v>636</v>
      </c>
      <c r="K213" s="212" t="s">
        <v>3178</v>
      </c>
      <c r="N213" s="214" t="s">
        <v>3155</v>
      </c>
    </row>
    <row r="214" spans="1:15">
      <c r="B214" s="174" t="s">
        <v>111</v>
      </c>
      <c r="C214" s="208" t="s">
        <v>297</v>
      </c>
      <c r="E214" s="206">
        <v>44096</v>
      </c>
      <c r="G214" s="174">
        <v>61</v>
      </c>
      <c r="H214" s="212" t="s">
        <v>3161</v>
      </c>
      <c r="I214" s="174" t="s">
        <v>2896</v>
      </c>
      <c r="J214" s="174" t="s">
        <v>202</v>
      </c>
      <c r="K214" s="212" t="s">
        <v>3159</v>
      </c>
      <c r="N214" s="214" t="s">
        <v>3155</v>
      </c>
      <c r="O214" s="207" t="s">
        <v>3179</v>
      </c>
    </row>
    <row r="215" spans="1:15">
      <c r="B215" s="174" t="s">
        <v>111</v>
      </c>
      <c r="C215" s="208" t="s">
        <v>3181</v>
      </c>
      <c r="E215" s="206">
        <v>44100</v>
      </c>
      <c r="G215" s="174">
        <v>56</v>
      </c>
      <c r="H215" s="212" t="s">
        <v>3180</v>
      </c>
      <c r="I215" s="174" t="s">
        <v>2708</v>
      </c>
      <c r="J215" s="174" t="s">
        <v>440</v>
      </c>
      <c r="K215" s="212" t="s">
        <v>3182</v>
      </c>
      <c r="N215" s="214" t="s">
        <v>3155</v>
      </c>
    </row>
    <row r="216" spans="1:15">
      <c r="B216" s="174" t="s">
        <v>111</v>
      </c>
      <c r="C216" s="174" t="s">
        <v>3186</v>
      </c>
      <c r="E216" s="206">
        <v>44182</v>
      </c>
      <c r="G216" s="174">
        <v>51</v>
      </c>
      <c r="H216" s="174" t="s">
        <v>3184</v>
      </c>
      <c r="I216" s="174" t="s">
        <v>2914</v>
      </c>
      <c r="J216" s="174" t="s">
        <v>1940</v>
      </c>
      <c r="K216" s="174" t="s">
        <v>3184</v>
      </c>
      <c r="N216" s="181" t="s">
        <v>3185</v>
      </c>
    </row>
    <row r="217" spans="1:15">
      <c r="E217" s="179"/>
      <c r="F217" s="174" t="s">
        <v>3199</v>
      </c>
      <c r="G217" s="242">
        <f>AVERAGE(G2:G216)</f>
        <v>45.055813953488375</v>
      </c>
    </row>
    <row r="218" spans="1:15">
      <c r="F218" s="174" t="s">
        <v>3193</v>
      </c>
      <c r="G218" s="242">
        <f>STDEV(G2:G216)</f>
        <v>13.959442292731591</v>
      </c>
    </row>
    <row r="220" spans="1:15">
      <c r="A220" s="174" t="s">
        <v>3126</v>
      </c>
      <c r="B220" s="174" t="s">
        <v>468</v>
      </c>
      <c r="C220" s="208" t="s">
        <v>3115</v>
      </c>
      <c r="E220" s="206">
        <v>43619</v>
      </c>
      <c r="G220" s="174">
        <v>25</v>
      </c>
      <c r="H220" s="174" t="s">
        <v>2701</v>
      </c>
      <c r="I220" s="174" t="s">
        <v>2702</v>
      </c>
      <c r="J220" s="174" t="s">
        <v>636</v>
      </c>
      <c r="K220" s="174" t="s">
        <v>2703</v>
      </c>
      <c r="O220" s="174" t="s">
        <v>3117</v>
      </c>
    </row>
    <row r="221" spans="1:15">
      <c r="E221" s="179"/>
    </row>
    <row r="222" spans="1:15">
      <c r="E222" s="179"/>
    </row>
    <row r="223" spans="1:15">
      <c r="E223" s="179"/>
    </row>
    <row r="224" spans="1:15">
      <c r="E224" s="179"/>
    </row>
    <row r="225" spans="5:5">
      <c r="E225" s="179"/>
    </row>
    <row r="226" spans="5:5">
      <c r="E226" s="179"/>
    </row>
    <row r="227" spans="5:5">
      <c r="E227" s="179"/>
    </row>
    <row r="228" spans="5:5">
      <c r="E228" s="179"/>
    </row>
    <row r="229" spans="5:5">
      <c r="E229" s="179"/>
    </row>
    <row r="230" spans="5:5">
      <c r="E230" s="179"/>
    </row>
    <row r="231" spans="5:5">
      <c r="E231" s="179"/>
    </row>
    <row r="232" spans="5:5">
      <c r="E232" s="179"/>
    </row>
    <row r="233" spans="5:5">
      <c r="E233" s="179"/>
    </row>
    <row r="234" spans="5:5">
      <c r="E234" s="179"/>
    </row>
    <row r="235" spans="5:5">
      <c r="E235" s="179"/>
    </row>
    <row r="236" spans="5:5">
      <c r="E236" s="179"/>
    </row>
    <row r="237" spans="5:5">
      <c r="E237" s="179"/>
    </row>
    <row r="238" spans="5:5">
      <c r="E238" s="179"/>
    </row>
    <row r="239" spans="5:5">
      <c r="E239" s="179"/>
    </row>
    <row r="240" spans="5:5">
      <c r="E240" s="179"/>
    </row>
    <row r="241" spans="5:5">
      <c r="E241" s="179"/>
    </row>
    <row r="242" spans="5:5">
      <c r="E242" s="179"/>
    </row>
    <row r="243" spans="5:5">
      <c r="E243" s="179"/>
    </row>
    <row r="244" spans="5:5">
      <c r="E244" s="179"/>
    </row>
    <row r="245" spans="5:5">
      <c r="E245" s="179"/>
    </row>
  </sheetData>
  <autoFilter ref="A1:U173" xr:uid="{54E9A832-A16A-7A4A-AB4B-9EC551710845}">
    <sortState xmlns:xlrd2="http://schemas.microsoft.com/office/spreadsheetml/2017/richdata2" ref="A2:N173">
      <sortCondition descending="1" ref="A1:A17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3"/>
  <sheetViews>
    <sheetView workbookViewId="0">
      <selection activeCell="P24" sqref="P24"/>
    </sheetView>
  </sheetViews>
  <sheetFormatPr baseColWidth="10" defaultColWidth="8.83203125" defaultRowHeight="13"/>
  <sheetData>
    <row r="1" spans="1:1" ht="16">
      <c r="A1" s="319" t="s">
        <v>3228</v>
      </c>
    </row>
    <row r="2" spans="1:1">
      <c r="A2" t="s">
        <v>3229</v>
      </c>
    </row>
    <row r="3" spans="1:1">
      <c r="A3" s="164" t="s">
        <v>3055</v>
      </c>
    </row>
    <row r="4" spans="1:1">
      <c r="A4" s="164" t="s">
        <v>3056</v>
      </c>
    </row>
    <row r="5" spans="1:1">
      <c r="A5" s="164" t="s">
        <v>3057</v>
      </c>
    </row>
    <row r="6" spans="1:1">
      <c r="A6" s="164" t="s">
        <v>3237</v>
      </c>
    </row>
    <row r="7" spans="1:1">
      <c r="A7" s="165" t="s">
        <v>3227</v>
      </c>
    </row>
    <row r="8" spans="1:1">
      <c r="A8" s="164" t="s">
        <v>3225</v>
      </c>
    </row>
    <row r="10" spans="1:1">
      <c r="A10" s="320" t="s">
        <v>3226</v>
      </c>
    </row>
    <row r="11" spans="1:1">
      <c r="A11" s="164" t="s">
        <v>3096</v>
      </c>
    </row>
    <row r="12" spans="1:1">
      <c r="A12" s="164" t="s">
        <v>3058</v>
      </c>
    </row>
    <row r="13" spans="1:1">
      <c r="A13" s="164" t="s">
        <v>3187</v>
      </c>
    </row>
  </sheetData>
  <hyperlinks>
    <hyperlink ref="A3" r:id="rId1" xr:uid="{8AB70487-5F62-CD40-A36F-FB5A71E1AF17}"/>
    <hyperlink ref="A4" r:id="rId2" xr:uid="{0BF3D907-4315-D541-AAD8-CD2E8E2B8CE0}"/>
    <hyperlink ref="A5" r:id="rId3" xr:uid="{A692E24B-58A6-BB45-BCF1-5A61C99F2447}"/>
    <hyperlink ref="A12" r:id="rId4" xr:uid="{12B4FE36-BF50-6044-9C49-A9CC874B9353}"/>
    <hyperlink ref="A11" r:id="rId5" xr:uid="{DF4B8BA0-120D-7949-82FA-14542A0CE971}"/>
    <hyperlink ref="A13" r:id="rId6" xr:uid="{74C3F130-84AF-234E-BFF6-A8BF22EDF513}"/>
    <hyperlink ref="A6" r:id="rId7" xr:uid="{598917BA-2123-404C-9CA9-6837D673ACA5}"/>
    <hyperlink ref="A8" r:id="rId8" xr:uid="{1ACBC1F7-4D6A-BC4E-9DF5-DA70B53541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55"/>
  <sheetViews>
    <sheetView topLeftCell="A162" zoomScale="75" workbookViewId="0">
      <selection activeCell="J59" sqref="J59"/>
    </sheetView>
  </sheetViews>
  <sheetFormatPr baseColWidth="10" defaultColWidth="8.83203125" defaultRowHeight="13"/>
  <cols>
    <col min="1" max="1" width="73" customWidth="1"/>
    <col min="2" max="2" width="17"/>
    <col min="3" max="3" width="8"/>
    <col min="4" max="4" width="11"/>
    <col min="5" max="5" width="12"/>
    <col min="6" max="6" width="11"/>
    <col min="7" max="7" width="23"/>
    <col min="8" max="8" width="20"/>
    <col min="9" max="9" width="8"/>
    <col min="10" max="10" width="11"/>
    <col min="11" max="11" width="27"/>
  </cols>
  <sheetData>
    <row r="1" spans="1:11" ht="28">
      <c r="A1" s="1" t="s">
        <v>0</v>
      </c>
      <c r="B1" t="s">
        <v>1</v>
      </c>
      <c r="C1" t="s">
        <v>2</v>
      </c>
      <c r="D1" t="s">
        <v>3</v>
      </c>
      <c r="E1" t="s">
        <v>4</v>
      </c>
      <c r="F1" t="s">
        <v>5</v>
      </c>
      <c r="G1" t="s">
        <v>6</v>
      </c>
      <c r="H1" t="s">
        <v>7</v>
      </c>
      <c r="I1" t="s">
        <v>8</v>
      </c>
      <c r="J1" t="s">
        <v>9</v>
      </c>
      <c r="K1" t="s">
        <v>10</v>
      </c>
    </row>
    <row r="2" spans="1:11" ht="16">
      <c r="A2" s="2" t="s">
        <v>11</v>
      </c>
      <c r="B2" s="3" t="s">
        <v>12</v>
      </c>
      <c r="C2" s="3" t="s">
        <v>13</v>
      </c>
      <c r="D2" s="3" t="s">
        <v>14</v>
      </c>
      <c r="E2" s="3" t="s">
        <v>15</v>
      </c>
      <c r="F2" s="3" t="s">
        <v>16</v>
      </c>
      <c r="G2" s="3" t="s">
        <v>17</v>
      </c>
      <c r="H2" s="3" t="s">
        <v>18</v>
      </c>
      <c r="I2" s="3" t="s">
        <v>19</v>
      </c>
      <c r="J2" s="3" t="s">
        <v>20</v>
      </c>
      <c r="K2" s="3" t="s">
        <v>21</v>
      </c>
    </row>
    <row r="3" spans="1:11">
      <c r="A3" s="4" t="s">
        <v>22</v>
      </c>
      <c r="B3" s="5" t="s">
        <v>23</v>
      </c>
      <c r="C3" s="4" t="s">
        <v>24</v>
      </c>
      <c r="D3" s="6" t="s">
        <v>25</v>
      </c>
      <c r="E3" s="6" t="s">
        <v>26</v>
      </c>
      <c r="F3" s="7" t="s">
        <v>27</v>
      </c>
      <c r="G3" s="4" t="s">
        <v>28</v>
      </c>
      <c r="H3" s="4" t="s">
        <v>29</v>
      </c>
      <c r="I3" s="4" t="s">
        <v>30</v>
      </c>
      <c r="J3" s="8" t="s">
        <v>31</v>
      </c>
      <c r="K3" s="9" t="s">
        <v>32</v>
      </c>
    </row>
    <row r="4" spans="1:11">
      <c r="A4" s="10" t="s">
        <v>33</v>
      </c>
      <c r="B4" s="11" t="s">
        <v>34</v>
      </c>
      <c r="C4" s="10" t="s">
        <v>35</v>
      </c>
      <c r="D4" s="12" t="s">
        <v>36</v>
      </c>
      <c r="E4" s="12" t="s">
        <v>37</v>
      </c>
      <c r="F4" s="13" t="s">
        <v>38</v>
      </c>
      <c r="G4" s="14" t="s">
        <v>39</v>
      </c>
      <c r="H4" s="14" t="s">
        <v>40</v>
      </c>
      <c r="I4" s="14" t="s">
        <v>41</v>
      </c>
      <c r="J4" s="15" t="s">
        <v>42</v>
      </c>
      <c r="K4" s="16" t="s">
        <v>43</v>
      </c>
    </row>
    <row r="5" spans="1:11">
      <c r="A5" s="10" t="s">
        <v>44</v>
      </c>
      <c r="B5" s="17" t="s">
        <v>45</v>
      </c>
      <c r="C5" s="14" t="s">
        <v>46</v>
      </c>
      <c r="D5" s="18" t="s">
        <v>47</v>
      </c>
      <c r="E5" s="18" t="s">
        <v>48</v>
      </c>
      <c r="F5" s="19" t="s">
        <v>49</v>
      </c>
      <c r="G5" s="10" t="s">
        <v>50</v>
      </c>
      <c r="H5" s="10" t="s">
        <v>51</v>
      </c>
      <c r="I5" s="10" t="s">
        <v>52</v>
      </c>
      <c r="J5" s="20" t="s">
        <v>53</v>
      </c>
      <c r="K5" s="21" t="s">
        <v>54</v>
      </c>
    </row>
    <row r="6" spans="1:11">
      <c r="A6" s="10" t="s">
        <v>55</v>
      </c>
      <c r="B6" s="11" t="s">
        <v>56</v>
      </c>
      <c r="C6" s="10" t="s">
        <v>57</v>
      </c>
      <c r="D6" s="12" t="s">
        <v>58</v>
      </c>
      <c r="E6" s="12" t="s">
        <v>59</v>
      </c>
      <c r="F6" s="13" t="s">
        <v>60</v>
      </c>
      <c r="G6" s="14" t="s">
        <v>61</v>
      </c>
      <c r="H6" s="14" t="s">
        <v>62</v>
      </c>
      <c r="I6" s="14" t="s">
        <v>63</v>
      </c>
      <c r="J6" s="15" t="s">
        <v>64</v>
      </c>
      <c r="K6" s="16" t="s">
        <v>65</v>
      </c>
    </row>
    <row r="7" spans="1:11">
      <c r="A7" s="22" t="s">
        <v>66</v>
      </c>
      <c r="B7" s="23" t="s">
        <v>67</v>
      </c>
      <c r="C7" s="22" t="s">
        <v>68</v>
      </c>
      <c r="D7" s="24" t="s">
        <v>69</v>
      </c>
      <c r="E7" s="24" t="s">
        <v>70</v>
      </c>
      <c r="F7" s="25" t="s">
        <v>71</v>
      </c>
      <c r="G7" s="22" t="s">
        <v>72</v>
      </c>
      <c r="H7" s="22" t="s">
        <v>73</v>
      </c>
      <c r="I7" s="22" t="s">
        <v>74</v>
      </c>
      <c r="J7" s="26" t="s">
        <v>75</v>
      </c>
      <c r="K7" s="27" t="s">
        <v>76</v>
      </c>
    </row>
    <row r="8" spans="1:11">
      <c r="A8" s="28" t="s">
        <v>77</v>
      </c>
      <c r="B8" s="29" t="s">
        <v>78</v>
      </c>
      <c r="C8" s="30" t="s">
        <v>79</v>
      </c>
      <c r="D8" s="31" t="s">
        <v>80</v>
      </c>
      <c r="E8" s="31" t="s">
        <v>81</v>
      </c>
      <c r="F8" s="31" t="s">
        <v>82</v>
      </c>
      <c r="G8" s="32" t="s">
        <v>83</v>
      </c>
      <c r="H8" s="30" t="s">
        <v>84</v>
      </c>
      <c r="I8" s="30" t="s">
        <v>85</v>
      </c>
      <c r="J8" s="33" t="s">
        <v>86</v>
      </c>
      <c r="K8" s="34" t="s">
        <v>87</v>
      </c>
    </row>
    <row r="9" spans="1:11">
      <c r="A9" s="28" t="s">
        <v>88</v>
      </c>
      <c r="B9" s="35" t="s">
        <v>89</v>
      </c>
      <c r="C9" s="30" t="s">
        <v>90</v>
      </c>
      <c r="D9" s="31" t="s">
        <v>91</v>
      </c>
      <c r="E9" s="31" t="s">
        <v>92</v>
      </c>
      <c r="F9" s="31" t="s">
        <v>93</v>
      </c>
      <c r="G9" s="30" t="s">
        <v>94</v>
      </c>
      <c r="H9" s="32" t="s">
        <v>95</v>
      </c>
      <c r="I9" s="30" t="s">
        <v>96</v>
      </c>
      <c r="J9" s="33" t="s">
        <v>97</v>
      </c>
      <c r="K9" s="34" t="s">
        <v>98</v>
      </c>
    </row>
    <row r="10" spans="1:11">
      <c r="A10" s="28" t="s">
        <v>99</v>
      </c>
      <c r="B10" s="29" t="s">
        <v>100</v>
      </c>
      <c r="C10" s="30" t="s">
        <v>101</v>
      </c>
      <c r="D10" s="31" t="s">
        <v>102</v>
      </c>
      <c r="E10" s="31" t="s">
        <v>103</v>
      </c>
      <c r="F10" s="31" t="s">
        <v>104</v>
      </c>
      <c r="G10" s="32" t="s">
        <v>105</v>
      </c>
      <c r="H10" s="30" t="s">
        <v>106</v>
      </c>
      <c r="I10" s="30" t="s">
        <v>107</v>
      </c>
      <c r="J10" s="33" t="s">
        <v>108</v>
      </c>
      <c r="K10" s="34" t="s">
        <v>109</v>
      </c>
    </row>
    <row r="11" spans="1:11">
      <c r="A11" s="36">
        <v>1</v>
      </c>
      <c r="B11" s="35" t="s">
        <v>110</v>
      </c>
      <c r="C11" s="32" t="s">
        <v>111</v>
      </c>
      <c r="D11" s="37" t="s">
        <v>112</v>
      </c>
      <c r="E11" s="37" t="s">
        <v>113</v>
      </c>
      <c r="F11" s="37" t="s">
        <v>114</v>
      </c>
      <c r="G11" s="30" t="s">
        <v>115</v>
      </c>
      <c r="H11" s="32" t="s">
        <v>116</v>
      </c>
      <c r="I11" s="32" t="s">
        <v>117</v>
      </c>
      <c r="J11" s="38" t="s">
        <v>118</v>
      </c>
      <c r="K11" s="39" t="s">
        <v>119</v>
      </c>
    </row>
    <row r="12" spans="1:11">
      <c r="A12" s="28" t="s">
        <v>120</v>
      </c>
      <c r="B12" s="29" t="s">
        <v>121</v>
      </c>
      <c r="C12" s="30" t="s">
        <v>122</v>
      </c>
      <c r="D12" s="31" t="s">
        <v>123</v>
      </c>
      <c r="E12" s="31" t="s">
        <v>124</v>
      </c>
      <c r="F12" s="31" t="s">
        <v>125</v>
      </c>
      <c r="G12" s="32" t="s">
        <v>126</v>
      </c>
      <c r="H12" s="30" t="s">
        <v>127</v>
      </c>
      <c r="I12" s="30" t="s">
        <v>128</v>
      </c>
      <c r="J12" s="33" t="s">
        <v>129</v>
      </c>
      <c r="K12" s="34" t="s">
        <v>130</v>
      </c>
    </row>
    <row r="13" spans="1:11">
      <c r="A13" s="28" t="s">
        <v>131</v>
      </c>
      <c r="B13" s="35" t="s">
        <v>132</v>
      </c>
      <c r="C13" s="30" t="s">
        <v>133</v>
      </c>
      <c r="D13" s="31" t="s">
        <v>134</v>
      </c>
      <c r="E13" s="31" t="s">
        <v>135</v>
      </c>
      <c r="F13" s="31" t="s">
        <v>136</v>
      </c>
      <c r="G13" s="30" t="s">
        <v>137</v>
      </c>
      <c r="H13" s="32" t="s">
        <v>138</v>
      </c>
      <c r="I13" s="30" t="s">
        <v>139</v>
      </c>
      <c r="J13" s="33" t="s">
        <v>140</v>
      </c>
      <c r="K13" s="34" t="s">
        <v>141</v>
      </c>
    </row>
    <row r="14" spans="1:11">
      <c r="A14" s="40" t="s">
        <v>142</v>
      </c>
      <c r="B14" s="41" t="s">
        <v>143</v>
      </c>
      <c r="C14" s="42" t="s">
        <v>144</v>
      </c>
      <c r="D14" s="43" t="s">
        <v>145</v>
      </c>
      <c r="E14" s="43" t="s">
        <v>146</v>
      </c>
      <c r="F14" s="43" t="s">
        <v>147</v>
      </c>
      <c r="G14" s="44" t="s">
        <v>148</v>
      </c>
      <c r="H14" s="42" t="s">
        <v>149</v>
      </c>
      <c r="I14" s="42" t="s">
        <v>150</v>
      </c>
      <c r="J14" s="45" t="s">
        <v>151</v>
      </c>
      <c r="K14" s="46" t="s">
        <v>152</v>
      </c>
    </row>
    <row r="15" spans="1:11">
      <c r="A15" s="28" t="s">
        <v>153</v>
      </c>
      <c r="B15" s="29" t="s">
        <v>154</v>
      </c>
      <c r="C15" s="30" t="s">
        <v>155</v>
      </c>
      <c r="D15" s="31" t="s">
        <v>156</v>
      </c>
      <c r="E15" s="31" t="s">
        <v>157</v>
      </c>
      <c r="F15" s="31" t="s">
        <v>158</v>
      </c>
      <c r="G15" s="32" t="s">
        <v>159</v>
      </c>
      <c r="H15" s="32" t="s">
        <v>160</v>
      </c>
      <c r="I15" s="30" t="s">
        <v>161</v>
      </c>
      <c r="J15" s="33" t="s">
        <v>162</v>
      </c>
      <c r="K15" s="34" t="s">
        <v>163</v>
      </c>
    </row>
    <row r="16" spans="1:11">
      <c r="A16" s="28" t="s">
        <v>164</v>
      </c>
      <c r="B16" s="35" t="s">
        <v>165</v>
      </c>
      <c r="C16" s="30" t="s">
        <v>166</v>
      </c>
      <c r="D16" s="31" t="s">
        <v>167</v>
      </c>
      <c r="E16" s="31" t="s">
        <v>168</v>
      </c>
      <c r="F16" s="31" t="s">
        <v>169</v>
      </c>
      <c r="G16" s="30" t="s">
        <v>170</v>
      </c>
      <c r="H16" s="30" t="s">
        <v>171</v>
      </c>
      <c r="I16" s="30" t="s">
        <v>172</v>
      </c>
      <c r="J16" s="33" t="s">
        <v>173</v>
      </c>
      <c r="K16" s="34" t="s">
        <v>174</v>
      </c>
    </row>
    <row r="17" spans="1:11">
      <c r="A17" s="36">
        <v>2</v>
      </c>
      <c r="B17" s="29" t="s">
        <v>175</v>
      </c>
      <c r="C17" s="32" t="s">
        <v>176</v>
      </c>
      <c r="D17" s="37" t="s">
        <v>177</v>
      </c>
      <c r="E17" s="37" t="s">
        <v>178</v>
      </c>
      <c r="F17" s="37" t="s">
        <v>179</v>
      </c>
      <c r="G17" s="32" t="s">
        <v>180</v>
      </c>
      <c r="H17" s="32" t="s">
        <v>181</v>
      </c>
      <c r="I17" s="32" t="s">
        <v>182</v>
      </c>
      <c r="J17" s="38" t="s">
        <v>183</v>
      </c>
      <c r="K17" s="39" t="s">
        <v>184</v>
      </c>
    </row>
    <row r="18" spans="1:11">
      <c r="A18" s="28" t="s">
        <v>185</v>
      </c>
      <c r="B18" s="35" t="s">
        <v>186</v>
      </c>
      <c r="C18" s="30" t="s">
        <v>187</v>
      </c>
      <c r="D18" s="31" t="s">
        <v>188</v>
      </c>
      <c r="E18" s="31" t="s">
        <v>189</v>
      </c>
      <c r="F18" s="31" t="s">
        <v>190</v>
      </c>
      <c r="G18" s="30" t="s">
        <v>191</v>
      </c>
      <c r="H18" s="30" t="s">
        <v>192</v>
      </c>
      <c r="I18" s="30" t="s">
        <v>193</v>
      </c>
      <c r="J18" s="33" t="s">
        <v>194</v>
      </c>
      <c r="K18" s="34" t="s">
        <v>195</v>
      </c>
    </row>
    <row r="19" spans="1:11">
      <c r="A19" s="47" t="s">
        <v>196</v>
      </c>
      <c r="B19" s="48" t="s">
        <v>197</v>
      </c>
      <c r="C19" s="49" t="s">
        <v>198</v>
      </c>
      <c r="D19" s="50" t="s">
        <v>199</v>
      </c>
      <c r="E19" s="50" t="s">
        <v>200</v>
      </c>
      <c r="F19" s="50" t="s">
        <v>201</v>
      </c>
      <c r="G19" s="51" t="s">
        <v>202</v>
      </c>
      <c r="H19" s="51" t="s">
        <v>203</v>
      </c>
      <c r="I19" s="49" t="s">
        <v>204</v>
      </c>
      <c r="J19" s="52" t="s">
        <v>205</v>
      </c>
      <c r="K19" s="53" t="s">
        <v>206</v>
      </c>
    </row>
    <row r="20" spans="1:11">
      <c r="A20" s="54" t="s">
        <v>207</v>
      </c>
      <c r="B20" s="55" t="s">
        <v>208</v>
      </c>
      <c r="C20" s="56" t="s">
        <v>209</v>
      </c>
      <c r="D20" s="57" t="s">
        <v>210</v>
      </c>
      <c r="E20" s="57" t="s">
        <v>211</v>
      </c>
      <c r="F20" s="57" t="s">
        <v>212</v>
      </c>
      <c r="G20" s="58" t="s">
        <v>213</v>
      </c>
      <c r="H20" s="56" t="s">
        <v>214</v>
      </c>
      <c r="I20" s="56" t="s">
        <v>215</v>
      </c>
      <c r="J20" s="59" t="s">
        <v>216</v>
      </c>
      <c r="K20" s="60" t="s">
        <v>217</v>
      </c>
    </row>
    <row r="21" spans="1:11">
      <c r="A21" s="28" t="s">
        <v>218</v>
      </c>
      <c r="B21" s="29" t="s">
        <v>219</v>
      </c>
      <c r="C21" s="30" t="s">
        <v>220</v>
      </c>
      <c r="D21" s="31" t="s">
        <v>221</v>
      </c>
      <c r="E21" s="31" t="s">
        <v>222</v>
      </c>
      <c r="F21" s="31" t="s">
        <v>223</v>
      </c>
      <c r="G21" s="30" t="s">
        <v>224</v>
      </c>
      <c r="H21" s="32" t="s">
        <v>225</v>
      </c>
      <c r="I21" s="30" t="s">
        <v>226</v>
      </c>
      <c r="J21" s="33" t="s">
        <v>227</v>
      </c>
      <c r="K21" s="34" t="s">
        <v>228</v>
      </c>
    </row>
    <row r="22" spans="1:11">
      <c r="A22" s="36">
        <v>3</v>
      </c>
      <c r="B22" s="35" t="s">
        <v>229</v>
      </c>
      <c r="C22" s="32" t="s">
        <v>230</v>
      </c>
      <c r="D22" s="37" t="s">
        <v>231</v>
      </c>
      <c r="E22" s="37" t="s">
        <v>232</v>
      </c>
      <c r="F22" s="37" t="s">
        <v>233</v>
      </c>
      <c r="G22" s="32" t="s">
        <v>234</v>
      </c>
      <c r="H22" s="30" t="s">
        <v>235</v>
      </c>
      <c r="I22" s="32" t="s">
        <v>236</v>
      </c>
      <c r="J22" s="38" t="s">
        <v>237</v>
      </c>
      <c r="K22" s="39" t="s">
        <v>238</v>
      </c>
    </row>
    <row r="23" spans="1:11">
      <c r="A23" s="28" t="s">
        <v>239</v>
      </c>
      <c r="B23" s="29" t="s">
        <v>240</v>
      </c>
      <c r="C23" s="30" t="s">
        <v>241</v>
      </c>
      <c r="D23" s="31" t="s">
        <v>242</v>
      </c>
      <c r="E23" s="31" t="s">
        <v>243</v>
      </c>
      <c r="F23" s="31" t="s">
        <v>244</v>
      </c>
      <c r="G23" s="30" t="s">
        <v>245</v>
      </c>
      <c r="H23" s="32" t="s">
        <v>246</v>
      </c>
      <c r="I23" s="30" t="s">
        <v>247</v>
      </c>
      <c r="J23" s="33" t="s">
        <v>248</v>
      </c>
      <c r="K23" s="34" t="s">
        <v>249</v>
      </c>
    </row>
    <row r="24" spans="1:11">
      <c r="A24" s="61" t="s">
        <v>250</v>
      </c>
      <c r="B24" s="62" t="s">
        <v>251</v>
      </c>
      <c r="C24" s="49" t="s">
        <v>252</v>
      </c>
      <c r="D24" s="50" t="s">
        <v>253</v>
      </c>
      <c r="E24" s="50" t="s">
        <v>254</v>
      </c>
      <c r="F24" s="50" t="s">
        <v>255</v>
      </c>
      <c r="G24" s="51" t="s">
        <v>256</v>
      </c>
      <c r="H24" s="49" t="s">
        <v>257</v>
      </c>
      <c r="I24" s="49" t="s">
        <v>258</v>
      </c>
      <c r="J24" s="52" t="s">
        <v>259</v>
      </c>
      <c r="K24" s="53" t="s">
        <v>260</v>
      </c>
    </row>
    <row r="25" spans="1:11">
      <c r="A25" s="63" t="s">
        <v>261</v>
      </c>
      <c r="B25" s="64" t="s">
        <v>262</v>
      </c>
      <c r="C25" s="56" t="s">
        <v>263</v>
      </c>
      <c r="D25" s="57" t="s">
        <v>264</v>
      </c>
      <c r="E25" s="57" t="s">
        <v>265</v>
      </c>
      <c r="F25" s="57" t="s">
        <v>266</v>
      </c>
      <c r="G25" s="58" t="s">
        <v>267</v>
      </c>
      <c r="H25" s="56" t="s">
        <v>268</v>
      </c>
      <c r="I25" s="56" t="s">
        <v>269</v>
      </c>
      <c r="J25" s="59" t="s">
        <v>270</v>
      </c>
      <c r="K25" s="65" t="s">
        <v>271</v>
      </c>
    </row>
    <row r="26" spans="1:11">
      <c r="A26" s="28" t="s">
        <v>272</v>
      </c>
      <c r="B26" s="29" t="s">
        <v>273</v>
      </c>
      <c r="C26" s="30" t="s">
        <v>274</v>
      </c>
      <c r="D26" s="31" t="s">
        <v>275</v>
      </c>
      <c r="E26" s="31" t="s">
        <v>276</v>
      </c>
      <c r="F26" s="31" t="s">
        <v>277</v>
      </c>
      <c r="G26" s="30" t="s">
        <v>278</v>
      </c>
      <c r="H26" s="32" t="s">
        <v>279</v>
      </c>
      <c r="I26" s="30" t="s">
        <v>280</v>
      </c>
      <c r="J26" s="33" t="s">
        <v>281</v>
      </c>
      <c r="K26" s="34" t="s">
        <v>282</v>
      </c>
    </row>
    <row r="27" spans="1:11">
      <c r="A27" s="28" t="s">
        <v>283</v>
      </c>
      <c r="B27" s="35" t="s">
        <v>284</v>
      </c>
      <c r="C27" s="30" t="s">
        <v>285</v>
      </c>
      <c r="D27" s="31" t="s">
        <v>286</v>
      </c>
      <c r="E27" s="31" t="s">
        <v>287</v>
      </c>
      <c r="F27" s="31" t="s">
        <v>288</v>
      </c>
      <c r="G27" s="32" t="s">
        <v>289</v>
      </c>
      <c r="H27" s="30" t="s">
        <v>290</v>
      </c>
      <c r="I27" s="30" t="s">
        <v>291</v>
      </c>
      <c r="J27" s="33" t="s">
        <v>292</v>
      </c>
      <c r="K27" s="39" t="s">
        <v>293</v>
      </c>
    </row>
    <row r="28" spans="1:11">
      <c r="A28" s="36">
        <v>4</v>
      </c>
      <c r="B28" s="29" t="s">
        <v>294</v>
      </c>
      <c r="C28" s="32" t="s">
        <v>295</v>
      </c>
      <c r="D28" s="37" t="s">
        <v>296</v>
      </c>
      <c r="E28" s="37" t="s">
        <v>297</v>
      </c>
      <c r="F28" s="37" t="s">
        <v>298</v>
      </c>
      <c r="G28" s="30" t="s">
        <v>299</v>
      </c>
      <c r="H28" s="32" t="s">
        <v>300</v>
      </c>
      <c r="I28" s="32" t="s">
        <v>301</v>
      </c>
      <c r="J28" s="38" t="s">
        <v>302</v>
      </c>
      <c r="K28" s="34" t="s">
        <v>303</v>
      </c>
    </row>
    <row r="29" spans="1:11">
      <c r="A29" s="28" t="s">
        <v>304</v>
      </c>
      <c r="B29" s="35" t="s">
        <v>305</v>
      </c>
      <c r="C29" s="30" t="s">
        <v>306</v>
      </c>
      <c r="D29" s="31" t="s">
        <v>307</v>
      </c>
      <c r="E29" s="31" t="s">
        <v>308</v>
      </c>
      <c r="F29" s="31" t="s">
        <v>309</v>
      </c>
      <c r="G29" s="32" t="s">
        <v>310</v>
      </c>
      <c r="H29" s="30" t="s">
        <v>311</v>
      </c>
      <c r="I29" s="30" t="s">
        <v>312</v>
      </c>
      <c r="J29" s="33" t="s">
        <v>313</v>
      </c>
      <c r="K29" s="39" t="s">
        <v>314</v>
      </c>
    </row>
    <row r="30" spans="1:11">
      <c r="A30" s="28" t="s">
        <v>315</v>
      </c>
      <c r="B30" s="29" t="s">
        <v>316</v>
      </c>
      <c r="C30" s="30" t="s">
        <v>317</v>
      </c>
      <c r="D30" s="31" t="s">
        <v>318</v>
      </c>
      <c r="E30" s="31" t="s">
        <v>319</v>
      </c>
      <c r="F30" s="31" t="s">
        <v>320</v>
      </c>
      <c r="G30" s="30" t="s">
        <v>321</v>
      </c>
      <c r="H30" s="32" t="s">
        <v>322</v>
      </c>
      <c r="I30" s="30" t="s">
        <v>323</v>
      </c>
      <c r="J30" s="33" t="s">
        <v>324</v>
      </c>
      <c r="K30" s="34" t="s">
        <v>325</v>
      </c>
    </row>
    <row r="31" spans="1:11">
      <c r="A31" s="66" t="s">
        <v>326</v>
      </c>
      <c r="B31" s="67" t="s">
        <v>327</v>
      </c>
      <c r="C31" s="68" t="s">
        <v>328</v>
      </c>
      <c r="D31" s="69" t="s">
        <v>329</v>
      </c>
      <c r="E31" s="69" t="s">
        <v>330</v>
      </c>
      <c r="F31" s="69" t="s">
        <v>331</v>
      </c>
      <c r="G31" s="70" t="s">
        <v>332</v>
      </c>
      <c r="H31" s="68" t="s">
        <v>333</v>
      </c>
      <c r="I31" s="68" t="s">
        <v>334</v>
      </c>
      <c r="J31" s="71" t="s">
        <v>335</v>
      </c>
      <c r="K31" s="72" t="s">
        <v>336</v>
      </c>
    </row>
    <row r="32" spans="1:11">
      <c r="A32" s="28" t="s">
        <v>337</v>
      </c>
      <c r="B32" s="29" t="s">
        <v>338</v>
      </c>
      <c r="C32" s="30" t="s">
        <v>339</v>
      </c>
      <c r="D32" s="31" t="s">
        <v>340</v>
      </c>
      <c r="E32" s="31" t="s">
        <v>341</v>
      </c>
      <c r="F32" s="31" t="s">
        <v>342</v>
      </c>
      <c r="G32" s="32" t="s">
        <v>343</v>
      </c>
      <c r="H32" s="30" t="s">
        <v>344</v>
      </c>
      <c r="I32" s="30" t="s">
        <v>345</v>
      </c>
      <c r="J32" s="33" t="s">
        <v>346</v>
      </c>
      <c r="K32" s="34" t="s">
        <v>347</v>
      </c>
    </row>
    <row r="33" spans="1:11">
      <c r="A33" s="28" t="s">
        <v>348</v>
      </c>
      <c r="B33" s="35" t="s">
        <v>349</v>
      </c>
      <c r="C33" s="30" t="s">
        <v>350</v>
      </c>
      <c r="D33" s="31" t="s">
        <v>351</v>
      </c>
      <c r="E33" s="31" t="s">
        <v>352</v>
      </c>
      <c r="F33" s="31" t="s">
        <v>353</v>
      </c>
      <c r="G33" s="30" t="s">
        <v>354</v>
      </c>
      <c r="H33" s="32" t="s">
        <v>355</v>
      </c>
      <c r="I33" s="30" t="s">
        <v>356</v>
      </c>
      <c r="J33" s="33" t="s">
        <v>357</v>
      </c>
      <c r="K33" s="34" t="s">
        <v>358</v>
      </c>
    </row>
    <row r="34" spans="1:11">
      <c r="A34" s="28" t="s">
        <v>359</v>
      </c>
      <c r="B34" s="29" t="s">
        <v>360</v>
      </c>
      <c r="C34" s="30" t="s">
        <v>361</v>
      </c>
      <c r="D34" s="31" t="s">
        <v>362</v>
      </c>
      <c r="E34" s="31" t="s">
        <v>363</v>
      </c>
      <c r="F34" s="31" t="s">
        <v>364</v>
      </c>
      <c r="G34" s="32" t="s">
        <v>365</v>
      </c>
      <c r="H34" s="30" t="s">
        <v>366</v>
      </c>
      <c r="I34" s="30" t="s">
        <v>367</v>
      </c>
      <c r="J34" s="33" t="s">
        <v>368</v>
      </c>
      <c r="K34" s="39" t="s">
        <v>369</v>
      </c>
    </row>
    <row r="35" spans="1:11">
      <c r="A35" s="36">
        <v>5</v>
      </c>
      <c r="B35" s="35" t="s">
        <v>370</v>
      </c>
      <c r="C35" s="32" t="s">
        <v>371</v>
      </c>
      <c r="D35" s="37" t="s">
        <v>372</v>
      </c>
      <c r="E35" s="37" t="s">
        <v>373</v>
      </c>
      <c r="F35" s="37" t="s">
        <v>374</v>
      </c>
      <c r="G35" s="30" t="s">
        <v>375</v>
      </c>
      <c r="H35" s="32" t="s">
        <v>376</v>
      </c>
      <c r="I35" s="32" t="s">
        <v>377</v>
      </c>
      <c r="J35" s="38" t="s">
        <v>378</v>
      </c>
      <c r="K35" s="34" t="s">
        <v>379</v>
      </c>
    </row>
    <row r="36" spans="1:11">
      <c r="A36" s="28" t="s">
        <v>380</v>
      </c>
      <c r="B36" s="29" t="s">
        <v>381</v>
      </c>
      <c r="C36" s="30" t="s">
        <v>382</v>
      </c>
      <c r="D36" s="31" t="s">
        <v>383</v>
      </c>
      <c r="E36" s="31" t="s">
        <v>384</v>
      </c>
      <c r="F36" s="31" t="s">
        <v>385</v>
      </c>
      <c r="G36" s="32" t="s">
        <v>386</v>
      </c>
      <c r="H36" s="30" t="s">
        <v>387</v>
      </c>
      <c r="I36" s="30" t="s">
        <v>388</v>
      </c>
      <c r="J36" s="33" t="s">
        <v>389</v>
      </c>
      <c r="K36" s="39" t="s">
        <v>390</v>
      </c>
    </row>
    <row r="37" spans="1:11">
      <c r="A37" s="28" t="s">
        <v>391</v>
      </c>
      <c r="B37" s="35" t="s">
        <v>392</v>
      </c>
      <c r="C37" s="30" t="s">
        <v>393</v>
      </c>
      <c r="D37" s="31" t="s">
        <v>394</v>
      </c>
      <c r="E37" s="31" t="s">
        <v>395</v>
      </c>
      <c r="F37" s="31" t="s">
        <v>396</v>
      </c>
      <c r="G37" s="30" t="s">
        <v>397</v>
      </c>
      <c r="H37" s="32" t="s">
        <v>398</v>
      </c>
      <c r="I37" s="30" t="s">
        <v>399</v>
      </c>
      <c r="J37" s="33" t="s">
        <v>400</v>
      </c>
      <c r="K37" s="34" t="s">
        <v>401</v>
      </c>
    </row>
    <row r="38" spans="1:11">
      <c r="A38" s="47" t="s">
        <v>402</v>
      </c>
      <c r="B38" s="48" t="s">
        <v>403</v>
      </c>
      <c r="C38" s="49" t="s">
        <v>404</v>
      </c>
      <c r="D38" s="50" t="s">
        <v>405</v>
      </c>
      <c r="E38" s="50" t="s">
        <v>406</v>
      </c>
      <c r="F38" s="50" t="s">
        <v>407</v>
      </c>
      <c r="G38" s="51" t="s">
        <v>408</v>
      </c>
      <c r="H38" s="49" t="s">
        <v>409</v>
      </c>
      <c r="I38" s="49" t="s">
        <v>410</v>
      </c>
      <c r="J38" s="52" t="s">
        <v>411</v>
      </c>
      <c r="K38" s="53" t="s">
        <v>412</v>
      </c>
    </row>
    <row r="39" spans="1:11">
      <c r="A39" s="54" t="s">
        <v>413</v>
      </c>
      <c r="B39" s="64" t="s">
        <v>414</v>
      </c>
      <c r="C39" s="56" t="s">
        <v>415</v>
      </c>
      <c r="D39" s="57" t="s">
        <v>416</v>
      </c>
      <c r="E39" s="57" t="s">
        <v>417</v>
      </c>
      <c r="F39" s="57" t="s">
        <v>418</v>
      </c>
      <c r="G39" s="58" t="s">
        <v>419</v>
      </c>
      <c r="H39" s="58" t="s">
        <v>420</v>
      </c>
      <c r="I39" s="56" t="s">
        <v>421</v>
      </c>
      <c r="J39" s="59" t="s">
        <v>422</v>
      </c>
      <c r="K39" s="60" t="s">
        <v>423</v>
      </c>
    </row>
    <row r="40" spans="1:11">
      <c r="A40" s="36">
        <v>6</v>
      </c>
      <c r="B40" s="35" t="s">
        <v>424</v>
      </c>
      <c r="C40" s="32" t="s">
        <v>425</v>
      </c>
      <c r="D40" s="37" t="s">
        <v>426</v>
      </c>
      <c r="E40" s="37" t="s">
        <v>427</v>
      </c>
      <c r="F40" s="37" t="s">
        <v>428</v>
      </c>
      <c r="G40" s="32" t="s">
        <v>429</v>
      </c>
      <c r="H40" s="32" t="s">
        <v>430</v>
      </c>
      <c r="I40" s="32" t="s">
        <v>431</v>
      </c>
      <c r="J40" s="38" t="s">
        <v>432</v>
      </c>
      <c r="K40" s="39" t="s">
        <v>433</v>
      </c>
    </row>
    <row r="41" spans="1:11">
      <c r="A41" s="61" t="s">
        <v>434</v>
      </c>
      <c r="B41" s="48" t="s">
        <v>435</v>
      </c>
      <c r="C41" s="49" t="s">
        <v>436</v>
      </c>
      <c r="D41" s="50" t="s">
        <v>437</v>
      </c>
      <c r="E41" s="50" t="s">
        <v>438</v>
      </c>
      <c r="F41" s="50" t="s">
        <v>439</v>
      </c>
      <c r="G41" s="51" t="s">
        <v>440</v>
      </c>
      <c r="H41" s="51" t="s">
        <v>441</v>
      </c>
      <c r="I41" s="49" t="s">
        <v>442</v>
      </c>
      <c r="J41" s="52" t="s">
        <v>443</v>
      </c>
      <c r="K41" s="53" t="s">
        <v>444</v>
      </c>
    </row>
    <row r="42" spans="1:11">
      <c r="A42" s="73" t="s">
        <v>445</v>
      </c>
      <c r="B42" s="64" t="s">
        <v>446</v>
      </c>
      <c r="C42" s="64" t="s">
        <v>447</v>
      </c>
      <c r="D42" s="57" t="s">
        <v>448</v>
      </c>
      <c r="E42" s="57" t="s">
        <v>449</v>
      </c>
      <c r="F42" s="57" t="s">
        <v>450</v>
      </c>
      <c r="G42" s="58" t="s">
        <v>451</v>
      </c>
      <c r="H42" s="58" t="s">
        <v>452</v>
      </c>
      <c r="I42" s="56" t="s">
        <v>453</v>
      </c>
      <c r="J42" s="59" t="s">
        <v>454</v>
      </c>
      <c r="K42" s="60" t="s">
        <v>455</v>
      </c>
    </row>
    <row r="43" spans="1:11">
      <c r="A43" s="74" t="s">
        <v>456</v>
      </c>
      <c r="B43" s="35" t="s">
        <v>457</v>
      </c>
      <c r="C43" s="29" t="s">
        <v>458</v>
      </c>
      <c r="D43" s="31" t="s">
        <v>459</v>
      </c>
      <c r="E43" s="31" t="s">
        <v>460</v>
      </c>
      <c r="F43" s="31" t="s">
        <v>461</v>
      </c>
      <c r="G43" s="30" t="s">
        <v>462</v>
      </c>
      <c r="H43" s="30" t="s">
        <v>463</v>
      </c>
      <c r="I43" s="30" t="s">
        <v>464</v>
      </c>
      <c r="J43" s="33" t="s">
        <v>465</v>
      </c>
      <c r="K43" s="34" t="s">
        <v>466</v>
      </c>
    </row>
    <row r="44" spans="1:11">
      <c r="A44" s="75">
        <v>7</v>
      </c>
      <c r="B44" s="29" t="s">
        <v>467</v>
      </c>
      <c r="C44" s="35" t="s">
        <v>468</v>
      </c>
      <c r="D44" s="37" t="s">
        <v>469</v>
      </c>
      <c r="E44" s="37" t="s">
        <v>470</v>
      </c>
      <c r="F44" s="37" t="s">
        <v>471</v>
      </c>
      <c r="G44" s="32" t="s">
        <v>472</v>
      </c>
      <c r="H44" s="32" t="s">
        <v>473</v>
      </c>
      <c r="I44" s="32" t="s">
        <v>474</v>
      </c>
      <c r="J44" s="38" t="s">
        <v>475</v>
      </c>
      <c r="K44" s="39" t="s">
        <v>476</v>
      </c>
    </row>
    <row r="45" spans="1:11">
      <c r="A45" s="74" t="s">
        <v>477</v>
      </c>
      <c r="B45" s="35" t="s">
        <v>478</v>
      </c>
      <c r="C45" s="29" t="s">
        <v>479</v>
      </c>
      <c r="D45" s="31" t="s">
        <v>480</v>
      </c>
      <c r="E45" s="31" t="s">
        <v>481</v>
      </c>
      <c r="F45" s="31" t="s">
        <v>482</v>
      </c>
      <c r="G45" s="30" t="s">
        <v>483</v>
      </c>
      <c r="H45" s="30" t="s">
        <v>484</v>
      </c>
      <c r="I45" s="30" t="s">
        <v>485</v>
      </c>
      <c r="J45" s="33" t="s">
        <v>486</v>
      </c>
      <c r="K45" s="34" t="s">
        <v>487</v>
      </c>
    </row>
    <row r="46" spans="1:11">
      <c r="A46" s="76" t="s">
        <v>488</v>
      </c>
      <c r="B46" s="41" t="s">
        <v>489</v>
      </c>
      <c r="C46" s="41" t="s">
        <v>490</v>
      </c>
      <c r="D46" s="43" t="s">
        <v>491</v>
      </c>
      <c r="E46" s="43" t="s">
        <v>492</v>
      </c>
      <c r="F46" s="43" t="s">
        <v>493</v>
      </c>
      <c r="G46" s="44" t="s">
        <v>494</v>
      </c>
      <c r="H46" s="44" t="s">
        <v>495</v>
      </c>
      <c r="I46" s="42" t="s">
        <v>496</v>
      </c>
      <c r="J46" s="45" t="s">
        <v>497</v>
      </c>
      <c r="K46" s="46" t="s">
        <v>498</v>
      </c>
    </row>
    <row r="47" spans="1:11">
      <c r="A47" t="s">
        <v>499</v>
      </c>
      <c r="B47" t="s">
        <v>500</v>
      </c>
      <c r="C47" t="s">
        <v>501</v>
      </c>
      <c r="D47" t="s">
        <v>502</v>
      </c>
      <c r="E47" t="s">
        <v>503</v>
      </c>
      <c r="F47" t="s">
        <v>504</v>
      </c>
      <c r="G47" t="s">
        <v>505</v>
      </c>
      <c r="H47" t="s">
        <v>506</v>
      </c>
      <c r="I47" t="s">
        <v>507</v>
      </c>
      <c r="J47" t="s">
        <v>508</v>
      </c>
      <c r="K47" t="s">
        <v>509</v>
      </c>
    </row>
    <row r="48" spans="1:11">
      <c r="A48" s="77" t="s">
        <v>510</v>
      </c>
      <c r="B48" s="77" t="s">
        <v>511</v>
      </c>
      <c r="C48" s="29" t="s">
        <v>512</v>
      </c>
      <c r="D48" s="31" t="s">
        <v>513</v>
      </c>
      <c r="E48" s="31" t="s">
        <v>514</v>
      </c>
      <c r="F48" s="31" t="s">
        <v>515</v>
      </c>
      <c r="G48" s="78" t="s">
        <v>516</v>
      </c>
      <c r="H48" s="30" t="s">
        <v>517</v>
      </c>
      <c r="I48" s="33" t="s">
        <v>518</v>
      </c>
      <c r="J48" s="33" t="s">
        <v>519</v>
      </c>
      <c r="K48" s="39" t="s">
        <v>520</v>
      </c>
    </row>
    <row r="49" spans="1:11">
      <c r="A49" s="77" t="s">
        <v>521</v>
      </c>
      <c r="B49" s="79" t="s">
        <v>522</v>
      </c>
      <c r="C49" s="29" t="s">
        <v>523</v>
      </c>
      <c r="D49" s="31" t="s">
        <v>524</v>
      </c>
      <c r="E49" s="31" t="s">
        <v>525</v>
      </c>
      <c r="F49" s="31" t="s">
        <v>526</v>
      </c>
      <c r="G49" s="78" t="s">
        <v>527</v>
      </c>
      <c r="H49" s="32" t="s">
        <v>528</v>
      </c>
      <c r="I49" s="33" t="s">
        <v>529</v>
      </c>
      <c r="J49" s="33" t="s">
        <v>530</v>
      </c>
      <c r="K49" s="34" t="s">
        <v>531</v>
      </c>
    </row>
    <row r="50" spans="1:11">
      <c r="A50" s="77" t="s">
        <v>532</v>
      </c>
      <c r="B50" s="77" t="s">
        <v>533</v>
      </c>
      <c r="C50" s="29" t="s">
        <v>534</v>
      </c>
      <c r="D50" s="31" t="s">
        <v>535</v>
      </c>
      <c r="E50" s="31" t="s">
        <v>536</v>
      </c>
      <c r="F50" s="31" t="s">
        <v>537</v>
      </c>
      <c r="G50" s="80" t="s">
        <v>538</v>
      </c>
      <c r="H50" s="30" t="s">
        <v>539</v>
      </c>
      <c r="I50" s="33" t="s">
        <v>540</v>
      </c>
      <c r="J50" s="33" t="s">
        <v>541</v>
      </c>
      <c r="K50" s="39" t="s">
        <v>542</v>
      </c>
    </row>
    <row r="51" spans="1:11">
      <c r="A51" s="81">
        <v>8</v>
      </c>
      <c r="B51" s="79" t="s">
        <v>543</v>
      </c>
      <c r="C51" s="35" t="s">
        <v>544</v>
      </c>
      <c r="D51" s="37" t="s">
        <v>545</v>
      </c>
      <c r="E51" s="37" t="s">
        <v>546</v>
      </c>
      <c r="F51" s="37" t="s">
        <v>547</v>
      </c>
      <c r="G51" s="78" t="s">
        <v>548</v>
      </c>
      <c r="H51" s="32" t="s">
        <v>549</v>
      </c>
      <c r="I51" s="38" t="s">
        <v>550</v>
      </c>
      <c r="J51" s="38" t="s">
        <v>551</v>
      </c>
      <c r="K51" s="34" t="s">
        <v>552</v>
      </c>
    </row>
    <row r="52" spans="1:11">
      <c r="A52" s="77" t="s">
        <v>553</v>
      </c>
      <c r="B52" s="77" t="s">
        <v>554</v>
      </c>
      <c r="C52" s="29" t="s">
        <v>555</v>
      </c>
      <c r="D52" s="31" t="s">
        <v>556</v>
      </c>
      <c r="E52" s="31" t="s">
        <v>557</v>
      </c>
      <c r="F52" s="31" t="s">
        <v>558</v>
      </c>
      <c r="G52" s="80" t="s">
        <v>559</v>
      </c>
      <c r="H52" s="30" t="s">
        <v>560</v>
      </c>
      <c r="I52" s="33" t="s">
        <v>561</v>
      </c>
      <c r="J52" s="33" t="s">
        <v>562</v>
      </c>
      <c r="K52" s="39" t="s">
        <v>563</v>
      </c>
    </row>
    <row r="53" spans="1:11">
      <c r="A53" s="77" t="s">
        <v>564</v>
      </c>
      <c r="B53" s="79" t="s">
        <v>565</v>
      </c>
      <c r="C53" s="29" t="s">
        <v>566</v>
      </c>
      <c r="D53" s="31" t="s">
        <v>567</v>
      </c>
      <c r="E53" s="31" t="s">
        <v>568</v>
      </c>
      <c r="F53" s="31" t="s">
        <v>569</v>
      </c>
      <c r="G53" s="78" t="s">
        <v>570</v>
      </c>
      <c r="H53" s="32" t="s">
        <v>571</v>
      </c>
      <c r="I53" s="33" t="s">
        <v>572</v>
      </c>
      <c r="J53" s="33" t="s">
        <v>573</v>
      </c>
      <c r="K53" s="34" t="s">
        <v>574</v>
      </c>
    </row>
    <row r="54" spans="1:11">
      <c r="A54" s="82" t="s">
        <v>575</v>
      </c>
      <c r="B54" s="82" t="s">
        <v>576</v>
      </c>
      <c r="C54" s="83" t="s">
        <v>577</v>
      </c>
      <c r="D54" s="84" t="s">
        <v>578</v>
      </c>
      <c r="E54" s="84" t="s">
        <v>579</v>
      </c>
      <c r="F54" s="84" t="s">
        <v>580</v>
      </c>
      <c r="G54" s="85" t="s">
        <v>581</v>
      </c>
      <c r="H54" s="86" t="s">
        <v>582</v>
      </c>
      <c r="I54" s="87" t="s">
        <v>583</v>
      </c>
      <c r="J54" s="87" t="s">
        <v>584</v>
      </c>
      <c r="K54" s="88" t="s">
        <v>585</v>
      </c>
    </row>
    <row r="55" spans="1:11">
      <c r="A55" s="89" t="s">
        <v>586</v>
      </c>
      <c r="B55" s="89" t="s">
        <v>587</v>
      </c>
      <c r="C55" s="90" t="s">
        <v>588</v>
      </c>
      <c r="D55" s="91" t="s">
        <v>589</v>
      </c>
      <c r="E55" s="91" t="s">
        <v>590</v>
      </c>
      <c r="F55" s="91" t="s">
        <v>591</v>
      </c>
      <c r="G55" s="92" t="s">
        <v>592</v>
      </c>
      <c r="H55" s="93" t="s">
        <v>593</v>
      </c>
      <c r="I55" s="94" t="s">
        <v>594</v>
      </c>
      <c r="J55" s="94" t="s">
        <v>595</v>
      </c>
      <c r="K55" s="95" t="s">
        <v>596</v>
      </c>
    </row>
    <row r="56" spans="1:11">
      <c r="A56" s="77" t="s">
        <v>597</v>
      </c>
      <c r="B56" s="79" t="s">
        <v>598</v>
      </c>
      <c r="C56" s="29" t="s">
        <v>599</v>
      </c>
      <c r="D56" s="31" t="s">
        <v>600</v>
      </c>
      <c r="E56" s="37" t="s">
        <v>601</v>
      </c>
      <c r="F56" s="31" t="s">
        <v>602</v>
      </c>
      <c r="G56" s="80" t="s">
        <v>603</v>
      </c>
      <c r="H56" s="30" t="s">
        <v>604</v>
      </c>
      <c r="I56" s="33" t="s">
        <v>605</v>
      </c>
      <c r="J56" s="33" t="s">
        <v>606</v>
      </c>
      <c r="K56" s="39" t="s">
        <v>607</v>
      </c>
    </row>
    <row r="57" spans="1:11">
      <c r="A57" s="81">
        <v>9</v>
      </c>
      <c r="B57" s="77" t="s">
        <v>608</v>
      </c>
      <c r="C57" s="35" t="s">
        <v>609</v>
      </c>
      <c r="D57" s="37" t="s">
        <v>610</v>
      </c>
      <c r="E57" s="31" t="s">
        <v>611</v>
      </c>
      <c r="F57" s="37" t="s">
        <v>612</v>
      </c>
      <c r="G57" s="78" t="s">
        <v>613</v>
      </c>
      <c r="H57" s="32" t="s">
        <v>614</v>
      </c>
      <c r="I57" s="38" t="s">
        <v>615</v>
      </c>
      <c r="J57" s="38" t="s">
        <v>616</v>
      </c>
      <c r="K57" s="34" t="s">
        <v>617</v>
      </c>
    </row>
    <row r="58" spans="1:11">
      <c r="A58" s="77" t="s">
        <v>618</v>
      </c>
      <c r="B58" s="79" t="s">
        <v>619</v>
      </c>
      <c r="C58" s="29" t="s">
        <v>620</v>
      </c>
      <c r="D58" s="31" t="s">
        <v>621</v>
      </c>
      <c r="E58" s="37" t="s">
        <v>622</v>
      </c>
      <c r="F58" s="31" t="s">
        <v>623</v>
      </c>
      <c r="G58" s="80" t="s">
        <v>624</v>
      </c>
      <c r="H58" s="30" t="s">
        <v>625</v>
      </c>
      <c r="I58" s="33" t="s">
        <v>626</v>
      </c>
      <c r="J58" s="33" t="s">
        <v>627</v>
      </c>
      <c r="K58" s="39" t="s">
        <v>628</v>
      </c>
    </row>
    <row r="59" spans="1:11">
      <c r="A59" s="96" t="s">
        <v>629</v>
      </c>
      <c r="B59" s="97" t="s">
        <v>630</v>
      </c>
      <c r="C59" s="48" t="s">
        <v>631</v>
      </c>
      <c r="D59" s="50" t="s">
        <v>632</v>
      </c>
      <c r="E59" s="50" t="s">
        <v>633</v>
      </c>
      <c r="F59" s="50" t="s">
        <v>634</v>
      </c>
      <c r="G59" s="98" t="s">
        <v>635</v>
      </c>
      <c r="H59" s="51" t="s">
        <v>636</v>
      </c>
      <c r="I59" s="52" t="s">
        <v>637</v>
      </c>
      <c r="J59" s="52" t="s">
        <v>638</v>
      </c>
      <c r="K59" s="53" t="s">
        <v>639</v>
      </c>
    </row>
    <row r="60" spans="1:11">
      <c r="A60" s="77" t="s">
        <v>640</v>
      </c>
      <c r="B60" s="99" t="s">
        <v>641</v>
      </c>
      <c r="C60" s="30" t="s">
        <v>642</v>
      </c>
      <c r="D60" s="31" t="s">
        <v>643</v>
      </c>
      <c r="E60" s="31" t="s">
        <v>644</v>
      </c>
      <c r="F60" s="31" t="s">
        <v>645</v>
      </c>
      <c r="G60" s="78" t="s">
        <v>646</v>
      </c>
      <c r="H60" s="32" t="s">
        <v>647</v>
      </c>
      <c r="I60" s="33" t="s">
        <v>648</v>
      </c>
      <c r="J60" s="33" t="s">
        <v>649</v>
      </c>
      <c r="K60" s="39" t="s">
        <v>650</v>
      </c>
    </row>
    <row r="61" spans="1:11">
      <c r="A61" s="77" t="s">
        <v>651</v>
      </c>
      <c r="B61" s="100" t="s">
        <v>652</v>
      </c>
      <c r="C61" s="30" t="s">
        <v>653</v>
      </c>
      <c r="D61" s="31" t="s">
        <v>654</v>
      </c>
      <c r="E61" s="31" t="s">
        <v>655</v>
      </c>
      <c r="F61" s="31" t="s">
        <v>656</v>
      </c>
      <c r="G61" s="80" t="s">
        <v>657</v>
      </c>
      <c r="H61" s="30" t="s">
        <v>658</v>
      </c>
      <c r="I61" s="33" t="s">
        <v>659</v>
      </c>
      <c r="J61" s="33" t="s">
        <v>660</v>
      </c>
      <c r="K61" s="34" t="s">
        <v>661</v>
      </c>
    </row>
    <row r="62" spans="1:11">
      <c r="A62" s="81">
        <v>10</v>
      </c>
      <c r="B62" s="99" t="s">
        <v>662</v>
      </c>
      <c r="C62" s="32" t="s">
        <v>663</v>
      </c>
      <c r="D62" s="37" t="s">
        <v>664</v>
      </c>
      <c r="E62" s="37" t="s">
        <v>665</v>
      </c>
      <c r="F62" s="37" t="s">
        <v>666</v>
      </c>
      <c r="G62" s="78" t="s">
        <v>667</v>
      </c>
      <c r="H62" s="32" t="s">
        <v>668</v>
      </c>
      <c r="I62" s="38" t="s">
        <v>669</v>
      </c>
      <c r="J62" s="38" t="s">
        <v>670</v>
      </c>
      <c r="K62" s="39" t="s">
        <v>671</v>
      </c>
    </row>
    <row r="63" spans="1:11">
      <c r="A63" s="77" t="s">
        <v>672</v>
      </c>
      <c r="B63" s="100" t="s">
        <v>673</v>
      </c>
      <c r="C63" s="30" t="s">
        <v>674</v>
      </c>
      <c r="D63" s="31" t="s">
        <v>675</v>
      </c>
      <c r="E63" s="31" t="s">
        <v>676</v>
      </c>
      <c r="F63" s="31" t="s">
        <v>677</v>
      </c>
      <c r="G63" s="80" t="s">
        <v>678</v>
      </c>
      <c r="H63" s="30" t="s">
        <v>679</v>
      </c>
      <c r="I63" s="33" t="s">
        <v>680</v>
      </c>
      <c r="J63" s="33" t="s">
        <v>681</v>
      </c>
      <c r="K63" s="34" t="s">
        <v>682</v>
      </c>
    </row>
    <row r="64" spans="1:11">
      <c r="A64" s="101" t="s">
        <v>683</v>
      </c>
      <c r="B64" s="102" t="s">
        <v>684</v>
      </c>
      <c r="C64" s="42" t="s">
        <v>685</v>
      </c>
      <c r="D64" s="43" t="s">
        <v>686</v>
      </c>
      <c r="E64" s="43" t="s">
        <v>687</v>
      </c>
      <c r="F64" s="43" t="s">
        <v>688</v>
      </c>
      <c r="G64" s="103" t="s">
        <v>689</v>
      </c>
      <c r="H64" s="44" t="s">
        <v>690</v>
      </c>
      <c r="I64" s="45" t="s">
        <v>691</v>
      </c>
      <c r="J64" s="45" t="s">
        <v>692</v>
      </c>
      <c r="K64" s="104" t="s">
        <v>693</v>
      </c>
    </row>
    <row r="65" spans="1:11">
      <c r="A65" s="77" t="s">
        <v>694</v>
      </c>
      <c r="B65" s="99" t="s">
        <v>695</v>
      </c>
      <c r="C65" s="30" t="s">
        <v>696</v>
      </c>
      <c r="D65" s="31" t="s">
        <v>697</v>
      </c>
      <c r="E65" s="31" t="s">
        <v>698</v>
      </c>
      <c r="F65" s="31" t="s">
        <v>699</v>
      </c>
      <c r="G65" s="80" t="s">
        <v>700</v>
      </c>
      <c r="H65" s="30" t="s">
        <v>701</v>
      </c>
      <c r="I65" s="33" t="s">
        <v>702</v>
      </c>
      <c r="J65" s="33" t="s">
        <v>703</v>
      </c>
      <c r="K65" s="34" t="s">
        <v>704</v>
      </c>
    </row>
    <row r="66" spans="1:11">
      <c r="A66" s="77" t="s">
        <v>705</v>
      </c>
      <c r="B66" s="99" t="s">
        <v>706</v>
      </c>
      <c r="C66" s="30" t="s">
        <v>707</v>
      </c>
      <c r="D66" s="31" t="s">
        <v>708</v>
      </c>
      <c r="E66" s="31" t="s">
        <v>709</v>
      </c>
      <c r="F66" s="31" t="s">
        <v>710</v>
      </c>
      <c r="G66" s="80" t="s">
        <v>711</v>
      </c>
      <c r="H66" s="30" t="s">
        <v>712</v>
      </c>
      <c r="I66" s="33" t="s">
        <v>713</v>
      </c>
      <c r="J66" s="33" t="s">
        <v>714</v>
      </c>
      <c r="K66" s="34" t="s">
        <v>715</v>
      </c>
    </row>
    <row r="67" spans="1:11">
      <c r="A67" s="77" t="s">
        <v>716</v>
      </c>
      <c r="B67" s="99" t="s">
        <v>717</v>
      </c>
      <c r="C67" s="30" t="s">
        <v>718</v>
      </c>
      <c r="D67" s="31" t="s">
        <v>719</v>
      </c>
      <c r="E67" s="37" t="s">
        <v>720</v>
      </c>
      <c r="F67" s="31" t="s">
        <v>721</v>
      </c>
      <c r="G67" s="78" t="s">
        <v>722</v>
      </c>
      <c r="H67" s="32" t="s">
        <v>723</v>
      </c>
      <c r="I67" s="33" t="s">
        <v>724</v>
      </c>
      <c r="J67" s="33" t="s">
        <v>725</v>
      </c>
      <c r="K67" s="34" t="s">
        <v>726</v>
      </c>
    </row>
    <row r="68" spans="1:11">
      <c r="A68" s="81">
        <v>11</v>
      </c>
      <c r="B68" s="100" t="s">
        <v>727</v>
      </c>
      <c r="C68" s="32" t="s">
        <v>728</v>
      </c>
      <c r="D68" s="37" t="s">
        <v>729</v>
      </c>
      <c r="E68" s="31" t="s">
        <v>730</v>
      </c>
      <c r="F68" s="37" t="s">
        <v>731</v>
      </c>
      <c r="G68" s="80" t="s">
        <v>732</v>
      </c>
      <c r="H68" s="30" t="s">
        <v>733</v>
      </c>
      <c r="I68" s="38" t="s">
        <v>734</v>
      </c>
      <c r="J68" s="38" t="s">
        <v>735</v>
      </c>
      <c r="K68" s="39" t="s">
        <v>736</v>
      </c>
    </row>
    <row r="69" spans="1:11">
      <c r="A69" s="77" t="s">
        <v>737</v>
      </c>
      <c r="B69" s="99" t="s">
        <v>738</v>
      </c>
      <c r="C69" s="30" t="s">
        <v>739</v>
      </c>
      <c r="D69" s="31" t="s">
        <v>740</v>
      </c>
      <c r="E69" s="37" t="s">
        <v>741</v>
      </c>
      <c r="F69" s="31" t="s">
        <v>742</v>
      </c>
      <c r="G69" s="78" t="s">
        <v>743</v>
      </c>
      <c r="H69" s="32" t="s">
        <v>744</v>
      </c>
      <c r="I69" s="33" t="s">
        <v>745</v>
      </c>
      <c r="J69" s="33" t="s">
        <v>746</v>
      </c>
      <c r="K69" s="34" t="s">
        <v>747</v>
      </c>
    </row>
    <row r="70" spans="1:11">
      <c r="A70" s="77" t="s">
        <v>748</v>
      </c>
      <c r="B70" s="99" t="s">
        <v>749</v>
      </c>
      <c r="C70" s="30" t="s">
        <v>750</v>
      </c>
      <c r="D70" s="31" t="s">
        <v>751</v>
      </c>
      <c r="E70" s="31" t="s">
        <v>752</v>
      </c>
      <c r="F70" s="31" t="s">
        <v>753</v>
      </c>
      <c r="G70" s="80" t="s">
        <v>754</v>
      </c>
      <c r="H70" s="30" t="s">
        <v>755</v>
      </c>
      <c r="I70" s="33" t="s">
        <v>756</v>
      </c>
      <c r="J70" s="33" t="s">
        <v>757</v>
      </c>
      <c r="K70" s="34" t="s">
        <v>758</v>
      </c>
    </row>
    <row r="71" spans="1:11">
      <c r="A71" s="105" t="s">
        <v>759</v>
      </c>
      <c r="B71" s="106" t="s">
        <v>760</v>
      </c>
      <c r="C71" s="68" t="s">
        <v>761</v>
      </c>
      <c r="D71" s="69" t="s">
        <v>762</v>
      </c>
      <c r="E71" s="69" t="s">
        <v>763</v>
      </c>
      <c r="F71" s="69" t="s">
        <v>764</v>
      </c>
      <c r="G71" s="107" t="s">
        <v>765</v>
      </c>
      <c r="H71" s="68" t="s">
        <v>766</v>
      </c>
      <c r="I71" s="71" t="s">
        <v>767</v>
      </c>
      <c r="J71" s="71" t="s">
        <v>768</v>
      </c>
      <c r="K71" s="108" t="s">
        <v>769</v>
      </c>
    </row>
    <row r="72" spans="1:11">
      <c r="A72" s="109" t="s">
        <v>770</v>
      </c>
      <c r="B72" s="110" t="s">
        <v>771</v>
      </c>
      <c r="C72" s="111" t="s">
        <v>772</v>
      </c>
      <c r="D72" s="112" t="s">
        <v>773</v>
      </c>
      <c r="E72" s="112" t="s">
        <v>774</v>
      </c>
      <c r="F72" s="112" t="s">
        <v>775</v>
      </c>
      <c r="G72" s="113" t="s">
        <v>776</v>
      </c>
      <c r="H72" s="114" t="s">
        <v>777</v>
      </c>
      <c r="I72" s="115" t="s">
        <v>778</v>
      </c>
      <c r="J72" s="115" t="s">
        <v>779</v>
      </c>
      <c r="K72" s="116" t="s">
        <v>780</v>
      </c>
    </row>
    <row r="73" spans="1:11">
      <c r="A73" s="77" t="s">
        <v>781</v>
      </c>
      <c r="B73" s="100" t="s">
        <v>782</v>
      </c>
      <c r="C73" s="30" t="s">
        <v>783</v>
      </c>
      <c r="D73" s="31" t="s">
        <v>784</v>
      </c>
      <c r="E73" s="31" t="s">
        <v>785</v>
      </c>
      <c r="F73" s="31" t="s">
        <v>786</v>
      </c>
      <c r="G73" s="78" t="s">
        <v>787</v>
      </c>
      <c r="H73" s="30" t="s">
        <v>788</v>
      </c>
      <c r="I73" s="33" t="s">
        <v>789</v>
      </c>
      <c r="J73" s="33" t="s">
        <v>790</v>
      </c>
      <c r="K73" s="34" t="s">
        <v>791</v>
      </c>
    </row>
    <row r="74" spans="1:11">
      <c r="A74" s="81">
        <v>12</v>
      </c>
      <c r="B74" s="99" t="s">
        <v>792</v>
      </c>
      <c r="C74" s="32" t="s">
        <v>793</v>
      </c>
      <c r="D74" s="37" t="s">
        <v>794</v>
      </c>
      <c r="E74" s="37" t="s">
        <v>795</v>
      </c>
      <c r="F74" s="37" t="s">
        <v>796</v>
      </c>
      <c r="G74" s="80" t="s">
        <v>797</v>
      </c>
      <c r="H74" s="32" t="s">
        <v>798</v>
      </c>
      <c r="I74" s="38" t="s">
        <v>799</v>
      </c>
      <c r="J74" s="38" t="s">
        <v>800</v>
      </c>
      <c r="K74" s="39" t="s">
        <v>801</v>
      </c>
    </row>
    <row r="75" spans="1:11">
      <c r="A75" s="77" t="s">
        <v>802</v>
      </c>
      <c r="B75" s="100" t="s">
        <v>803</v>
      </c>
      <c r="C75" s="30" t="s">
        <v>804</v>
      </c>
      <c r="D75" s="31" t="s">
        <v>805</v>
      </c>
      <c r="E75" s="31" t="s">
        <v>806</v>
      </c>
      <c r="F75" s="31" t="s">
        <v>807</v>
      </c>
      <c r="G75" s="78" t="s">
        <v>808</v>
      </c>
      <c r="H75" s="30" t="s">
        <v>809</v>
      </c>
      <c r="I75" s="33" t="s">
        <v>810</v>
      </c>
      <c r="J75" s="33" t="s">
        <v>811</v>
      </c>
      <c r="K75" s="34" t="s">
        <v>812</v>
      </c>
    </row>
    <row r="76" spans="1:11">
      <c r="A76" s="96" t="s">
        <v>813</v>
      </c>
      <c r="B76" s="117" t="s">
        <v>814</v>
      </c>
      <c r="C76" s="49" t="s">
        <v>815</v>
      </c>
      <c r="D76" s="50" t="s">
        <v>816</v>
      </c>
      <c r="E76" s="50" t="s">
        <v>817</v>
      </c>
      <c r="F76" s="50" t="s">
        <v>818</v>
      </c>
      <c r="G76" s="118" t="s">
        <v>819</v>
      </c>
      <c r="H76" s="51" t="s">
        <v>820</v>
      </c>
      <c r="I76" s="52" t="s">
        <v>821</v>
      </c>
      <c r="J76" s="52" t="s">
        <v>822</v>
      </c>
      <c r="K76" s="119" t="s">
        <v>823</v>
      </c>
    </row>
    <row r="77" spans="1:11">
      <c r="A77" s="77" t="s">
        <v>824</v>
      </c>
      <c r="B77" s="99" t="s">
        <v>825</v>
      </c>
      <c r="C77" s="30" t="s">
        <v>826</v>
      </c>
      <c r="D77" s="31" t="s">
        <v>827</v>
      </c>
      <c r="E77" s="31" t="s">
        <v>828</v>
      </c>
      <c r="F77" s="31" t="s">
        <v>829</v>
      </c>
      <c r="G77" s="78" t="s">
        <v>830</v>
      </c>
      <c r="H77" s="30" t="s">
        <v>831</v>
      </c>
      <c r="I77" s="33" t="s">
        <v>832</v>
      </c>
      <c r="J77" s="33" t="s">
        <v>833</v>
      </c>
      <c r="K77" s="39" t="s">
        <v>834</v>
      </c>
    </row>
    <row r="78" spans="1:11">
      <c r="A78" s="77" t="s">
        <v>835</v>
      </c>
      <c r="B78" s="99" t="s">
        <v>836</v>
      </c>
      <c r="C78" s="30" t="s">
        <v>837</v>
      </c>
      <c r="D78" s="31" t="s">
        <v>838</v>
      </c>
      <c r="E78" s="31" t="s">
        <v>839</v>
      </c>
      <c r="F78" s="31" t="s">
        <v>840</v>
      </c>
      <c r="G78" s="78" t="s">
        <v>841</v>
      </c>
      <c r="H78" s="30" t="s">
        <v>842</v>
      </c>
      <c r="I78" s="33" t="s">
        <v>843</v>
      </c>
      <c r="J78" s="33" t="s">
        <v>844</v>
      </c>
      <c r="K78" s="39" t="s">
        <v>845</v>
      </c>
    </row>
    <row r="79" spans="1:11">
      <c r="A79" s="77" t="s">
        <v>846</v>
      </c>
      <c r="B79" s="99" t="s">
        <v>847</v>
      </c>
      <c r="C79" s="30" t="s">
        <v>848</v>
      </c>
      <c r="D79" s="31" t="s">
        <v>849</v>
      </c>
      <c r="E79" s="31" t="s">
        <v>850</v>
      </c>
      <c r="F79" s="31" t="s">
        <v>851</v>
      </c>
      <c r="G79" s="78" t="s">
        <v>852</v>
      </c>
      <c r="H79" s="32" t="s">
        <v>853</v>
      </c>
      <c r="I79" s="33" t="s">
        <v>854</v>
      </c>
      <c r="J79" s="33" t="s">
        <v>855</v>
      </c>
      <c r="K79" s="34" t="s">
        <v>856</v>
      </c>
    </row>
    <row r="80" spans="1:11">
      <c r="A80" s="77" t="s">
        <v>857</v>
      </c>
      <c r="B80" s="100" t="s">
        <v>858</v>
      </c>
      <c r="C80" s="30" t="s">
        <v>859</v>
      </c>
      <c r="D80" s="31" t="s">
        <v>860</v>
      </c>
      <c r="E80" s="31" t="s">
        <v>861</v>
      </c>
      <c r="F80" s="31" t="s">
        <v>862</v>
      </c>
      <c r="G80" s="80" t="s">
        <v>863</v>
      </c>
      <c r="H80" s="30" t="s">
        <v>864</v>
      </c>
      <c r="I80" s="33" t="s">
        <v>865</v>
      </c>
      <c r="J80" s="33" t="s">
        <v>866</v>
      </c>
      <c r="K80" s="39" t="s">
        <v>867</v>
      </c>
    </row>
    <row r="81" spans="1:11">
      <c r="A81" s="81">
        <v>13</v>
      </c>
      <c r="B81" s="99" t="s">
        <v>868</v>
      </c>
      <c r="C81" s="32" t="s">
        <v>869</v>
      </c>
      <c r="D81" s="37" t="s">
        <v>870</v>
      </c>
      <c r="E81" s="37" t="s">
        <v>871</v>
      </c>
      <c r="F81" s="37" t="s">
        <v>872</v>
      </c>
      <c r="G81" s="78" t="s">
        <v>873</v>
      </c>
      <c r="H81" s="32" t="s">
        <v>874</v>
      </c>
      <c r="I81" s="38" t="s">
        <v>875</v>
      </c>
      <c r="J81" s="38" t="s">
        <v>876</v>
      </c>
      <c r="K81" s="34" t="s">
        <v>877</v>
      </c>
    </row>
    <row r="82" spans="1:11">
      <c r="A82" s="77" t="s">
        <v>878</v>
      </c>
      <c r="B82" s="100" t="s">
        <v>879</v>
      </c>
      <c r="C82" s="30" t="s">
        <v>880</v>
      </c>
      <c r="D82" s="31" t="s">
        <v>881</v>
      </c>
      <c r="E82" s="31" t="s">
        <v>882</v>
      </c>
      <c r="F82" s="31" t="s">
        <v>883</v>
      </c>
      <c r="G82" s="80" t="s">
        <v>884</v>
      </c>
      <c r="H82" s="30" t="s">
        <v>885</v>
      </c>
      <c r="I82" s="33" t="s">
        <v>886</v>
      </c>
      <c r="J82" s="33" t="s">
        <v>887</v>
      </c>
      <c r="K82" s="39" t="s">
        <v>888</v>
      </c>
    </row>
    <row r="83" spans="1:11">
      <c r="A83" s="77" t="s">
        <v>889</v>
      </c>
      <c r="B83" s="99" t="s">
        <v>890</v>
      </c>
      <c r="C83" s="30" t="s">
        <v>891</v>
      </c>
      <c r="D83" s="31" t="s">
        <v>892</v>
      </c>
      <c r="E83" s="31" t="s">
        <v>893</v>
      </c>
      <c r="F83" s="31" t="s">
        <v>894</v>
      </c>
      <c r="G83" s="78" t="s">
        <v>895</v>
      </c>
      <c r="H83" s="32" t="s">
        <v>896</v>
      </c>
      <c r="I83" s="33" t="s">
        <v>897</v>
      </c>
      <c r="J83" s="33" t="s">
        <v>898</v>
      </c>
      <c r="K83" s="34" t="s">
        <v>899</v>
      </c>
    </row>
    <row r="84" spans="1:11">
      <c r="A84" s="77" t="s">
        <v>900</v>
      </c>
      <c r="B84" s="99" t="s">
        <v>901</v>
      </c>
      <c r="C84" s="30" t="s">
        <v>902</v>
      </c>
      <c r="D84" s="31" t="s">
        <v>903</v>
      </c>
      <c r="E84" s="31" t="s">
        <v>904</v>
      </c>
      <c r="F84" s="31" t="s">
        <v>905</v>
      </c>
      <c r="G84" s="78" t="s">
        <v>906</v>
      </c>
      <c r="H84" s="30" t="s">
        <v>907</v>
      </c>
      <c r="I84" s="33" t="s">
        <v>908</v>
      </c>
      <c r="J84" s="33" t="s">
        <v>909</v>
      </c>
      <c r="K84" s="39" t="s">
        <v>910</v>
      </c>
    </row>
    <row r="85" spans="1:11">
      <c r="A85" s="105" t="s">
        <v>911</v>
      </c>
      <c r="B85" s="106" t="s">
        <v>912</v>
      </c>
      <c r="C85" s="68" t="s">
        <v>913</v>
      </c>
      <c r="D85" s="69" t="s">
        <v>914</v>
      </c>
      <c r="E85" s="69" t="s">
        <v>915</v>
      </c>
      <c r="F85" s="69" t="s">
        <v>916</v>
      </c>
      <c r="G85" s="120" t="s">
        <v>917</v>
      </c>
      <c r="H85" s="68" t="s">
        <v>918</v>
      </c>
      <c r="I85" s="71" t="s">
        <v>919</v>
      </c>
      <c r="J85" s="71" t="s">
        <v>920</v>
      </c>
      <c r="K85" s="72" t="s">
        <v>921</v>
      </c>
    </row>
    <row r="86" spans="1:11">
      <c r="A86" s="109" t="s">
        <v>922</v>
      </c>
      <c r="B86" s="110" t="s">
        <v>923</v>
      </c>
      <c r="C86" s="111" t="s">
        <v>924</v>
      </c>
      <c r="D86" s="112" t="s">
        <v>925</v>
      </c>
      <c r="E86" s="112" t="s">
        <v>926</v>
      </c>
      <c r="F86" s="112" t="s">
        <v>927</v>
      </c>
      <c r="G86" s="113" t="s">
        <v>928</v>
      </c>
      <c r="H86" s="114" t="s">
        <v>929</v>
      </c>
      <c r="I86" s="115" t="s">
        <v>930</v>
      </c>
      <c r="J86" s="115" t="s">
        <v>931</v>
      </c>
      <c r="K86" s="116" t="s">
        <v>932</v>
      </c>
    </row>
    <row r="87" spans="1:11">
      <c r="A87" s="81">
        <v>14</v>
      </c>
      <c r="B87" s="100" t="s">
        <v>933</v>
      </c>
      <c r="C87" s="32" t="s">
        <v>934</v>
      </c>
      <c r="D87" s="37" t="s">
        <v>935</v>
      </c>
      <c r="E87" s="37" t="s">
        <v>936</v>
      </c>
      <c r="F87" s="37" t="s">
        <v>937</v>
      </c>
      <c r="G87" s="80" t="s">
        <v>938</v>
      </c>
      <c r="H87" s="32" t="s">
        <v>939</v>
      </c>
      <c r="I87" s="38" t="s">
        <v>940</v>
      </c>
      <c r="J87" s="38" t="s">
        <v>941</v>
      </c>
      <c r="K87" s="39" t="s">
        <v>942</v>
      </c>
    </row>
    <row r="88" spans="1:11">
      <c r="A88" s="97" t="s">
        <v>943</v>
      </c>
      <c r="B88" s="117" t="s">
        <v>944</v>
      </c>
      <c r="C88" s="49" t="s">
        <v>945</v>
      </c>
      <c r="D88" s="50" t="s">
        <v>946</v>
      </c>
      <c r="E88" s="50" t="s">
        <v>947</v>
      </c>
      <c r="F88" s="50" t="s">
        <v>948</v>
      </c>
      <c r="G88" s="118" t="s">
        <v>949</v>
      </c>
      <c r="H88" s="51" t="s">
        <v>950</v>
      </c>
      <c r="I88" s="52" t="s">
        <v>951</v>
      </c>
      <c r="J88" s="52" t="s">
        <v>952</v>
      </c>
      <c r="K88" s="119" t="s">
        <v>953</v>
      </c>
    </row>
    <row r="89" spans="1:11">
      <c r="A89" s="121" t="s">
        <v>954</v>
      </c>
      <c r="B89" s="122" t="s">
        <v>955</v>
      </c>
      <c r="C89" s="56" t="s">
        <v>956</v>
      </c>
      <c r="D89" s="57" t="s">
        <v>957</v>
      </c>
      <c r="E89" s="57" t="s">
        <v>958</v>
      </c>
      <c r="F89" s="57" t="s">
        <v>959</v>
      </c>
      <c r="G89" s="123" t="s">
        <v>960</v>
      </c>
      <c r="H89" s="56" t="s">
        <v>961</v>
      </c>
      <c r="I89" s="59" t="s">
        <v>962</v>
      </c>
      <c r="J89" s="59" t="s">
        <v>963</v>
      </c>
      <c r="K89" s="65" t="s">
        <v>964</v>
      </c>
    </row>
    <row r="90" spans="1:11">
      <c r="A90" s="77" t="s">
        <v>965</v>
      </c>
      <c r="B90" s="99" t="s">
        <v>966</v>
      </c>
      <c r="C90" s="30" t="s">
        <v>967</v>
      </c>
      <c r="D90" s="31" t="s">
        <v>968</v>
      </c>
      <c r="E90" s="31" t="s">
        <v>969</v>
      </c>
      <c r="F90" s="31" t="s">
        <v>970</v>
      </c>
      <c r="G90" s="80" t="s">
        <v>971</v>
      </c>
      <c r="H90" s="30" t="s">
        <v>972</v>
      </c>
      <c r="I90" s="33" t="s">
        <v>973</v>
      </c>
      <c r="J90" s="33" t="s">
        <v>974</v>
      </c>
      <c r="K90" s="34" t="s">
        <v>975</v>
      </c>
    </row>
    <row r="91" spans="1:11">
      <c r="A91" s="77" t="s">
        <v>976</v>
      </c>
      <c r="B91" s="100" t="s">
        <v>977</v>
      </c>
      <c r="C91" s="30" t="s">
        <v>978</v>
      </c>
      <c r="D91" s="31" t="s">
        <v>979</v>
      </c>
      <c r="E91" s="31" t="s">
        <v>980</v>
      </c>
      <c r="F91" s="31" t="s">
        <v>981</v>
      </c>
      <c r="G91" s="78" t="s">
        <v>982</v>
      </c>
      <c r="H91" s="32" t="s">
        <v>983</v>
      </c>
      <c r="I91" s="33" t="s">
        <v>984</v>
      </c>
      <c r="J91" s="33" t="s">
        <v>985</v>
      </c>
      <c r="K91" s="39" t="s">
        <v>986</v>
      </c>
    </row>
    <row r="92" spans="1:11">
      <c r="A92" s="81">
        <v>15</v>
      </c>
      <c r="B92" s="99" t="s">
        <v>987</v>
      </c>
      <c r="C92" s="32" t="s">
        <v>988</v>
      </c>
      <c r="D92" s="37" t="s">
        <v>989</v>
      </c>
      <c r="E92" s="37" t="s">
        <v>990</v>
      </c>
      <c r="F92" s="37" t="s">
        <v>991</v>
      </c>
      <c r="G92" s="80" t="s">
        <v>992</v>
      </c>
      <c r="H92" s="30" t="s">
        <v>993</v>
      </c>
      <c r="I92" s="38" t="s">
        <v>994</v>
      </c>
      <c r="J92" s="38" t="s">
        <v>995</v>
      </c>
      <c r="K92" s="34" t="s">
        <v>996</v>
      </c>
    </row>
    <row r="93" spans="1:11">
      <c r="A93" s="77" t="s">
        <v>997</v>
      </c>
      <c r="B93" s="100" t="s">
        <v>998</v>
      </c>
      <c r="C93" s="30" t="s">
        <v>999</v>
      </c>
      <c r="D93" s="31" t="s">
        <v>1000</v>
      </c>
      <c r="E93" s="31" t="s">
        <v>1001</v>
      </c>
      <c r="F93" s="31" t="s">
        <v>1002</v>
      </c>
      <c r="G93" s="78" t="s">
        <v>1003</v>
      </c>
      <c r="H93" s="32" t="s">
        <v>1004</v>
      </c>
      <c r="I93" s="33" t="s">
        <v>1005</v>
      </c>
      <c r="J93" s="33" t="s">
        <v>1006</v>
      </c>
      <c r="K93" s="39" t="s">
        <v>1007</v>
      </c>
    </row>
    <row r="94" spans="1:11">
      <c r="A94" s="77" t="s">
        <v>1008</v>
      </c>
      <c r="B94" s="99" t="s">
        <v>1009</v>
      </c>
      <c r="C94" s="30" t="s">
        <v>1010</v>
      </c>
      <c r="D94" s="31" t="s">
        <v>1011</v>
      </c>
      <c r="E94" s="31" t="s">
        <v>1012</v>
      </c>
      <c r="F94" s="31" t="s">
        <v>1013</v>
      </c>
      <c r="G94" s="80" t="s">
        <v>1014</v>
      </c>
      <c r="H94" s="30" t="s">
        <v>1015</v>
      </c>
      <c r="I94" s="33" t="s">
        <v>1016</v>
      </c>
      <c r="J94" s="33" t="s">
        <v>1017</v>
      </c>
      <c r="K94" s="34" t="s">
        <v>1018</v>
      </c>
    </row>
    <row r="95" spans="1:11">
      <c r="A95" s="124" t="s">
        <v>1019</v>
      </c>
      <c r="B95" s="106" t="s">
        <v>1020</v>
      </c>
      <c r="C95" s="68" t="s">
        <v>1021</v>
      </c>
      <c r="D95" s="69" t="s">
        <v>1022</v>
      </c>
      <c r="E95" s="69" t="s">
        <v>1023</v>
      </c>
      <c r="F95" s="69" t="s">
        <v>1024</v>
      </c>
      <c r="G95" s="120" t="s">
        <v>1025</v>
      </c>
      <c r="H95" s="68" t="s">
        <v>1026</v>
      </c>
      <c r="I95" s="71" t="s">
        <v>1027</v>
      </c>
      <c r="J95" s="71" t="s">
        <v>1028</v>
      </c>
      <c r="K95" s="72" t="s">
        <v>1029</v>
      </c>
    </row>
    <row r="96" spans="1:11">
      <c r="A96" s="77" t="s">
        <v>1030</v>
      </c>
      <c r="B96" s="77" t="s">
        <v>1031</v>
      </c>
      <c r="C96" s="29" t="s">
        <v>1032</v>
      </c>
      <c r="D96" s="31" t="s">
        <v>1033</v>
      </c>
      <c r="E96" s="31" t="s">
        <v>1034</v>
      </c>
      <c r="F96" s="31" t="s">
        <v>1035</v>
      </c>
      <c r="G96" s="78" t="s">
        <v>1036</v>
      </c>
      <c r="H96" s="32" t="s">
        <v>1037</v>
      </c>
      <c r="I96" s="33" t="s">
        <v>1038</v>
      </c>
      <c r="J96" s="33" t="s">
        <v>1039</v>
      </c>
      <c r="K96" s="39" t="s">
        <v>1040</v>
      </c>
    </row>
    <row r="97" spans="1:11">
      <c r="A97" s="77" t="s">
        <v>1041</v>
      </c>
      <c r="B97" s="79" t="s">
        <v>1042</v>
      </c>
      <c r="C97" s="29" t="s">
        <v>1043</v>
      </c>
      <c r="D97" s="31" t="s">
        <v>1044</v>
      </c>
      <c r="E97" s="31" t="s">
        <v>1045</v>
      </c>
      <c r="F97" s="31" t="s">
        <v>1046</v>
      </c>
      <c r="G97" s="80" t="s">
        <v>1047</v>
      </c>
      <c r="H97" s="30" t="s">
        <v>1048</v>
      </c>
      <c r="I97" s="33" t="s">
        <v>1049</v>
      </c>
      <c r="J97" s="33" t="s">
        <v>1050</v>
      </c>
      <c r="K97" s="34" t="s">
        <v>1051</v>
      </c>
    </row>
    <row r="98" spans="1:11">
      <c r="A98" s="81">
        <v>16</v>
      </c>
      <c r="B98" s="77" t="s">
        <v>1052</v>
      </c>
      <c r="C98" s="35" t="s">
        <v>1053</v>
      </c>
      <c r="D98" s="37" t="s">
        <v>1054</v>
      </c>
      <c r="E98" s="37" t="s">
        <v>1055</v>
      </c>
      <c r="F98" s="37" t="s">
        <v>1056</v>
      </c>
      <c r="G98" s="78" t="s">
        <v>1057</v>
      </c>
      <c r="H98" s="32" t="s">
        <v>1058</v>
      </c>
      <c r="I98" s="38" t="s">
        <v>1059</v>
      </c>
      <c r="J98" s="38" t="s">
        <v>1060</v>
      </c>
      <c r="K98" s="39" t="s">
        <v>1061</v>
      </c>
    </row>
    <row r="99" spans="1:11">
      <c r="A99" s="77" t="s">
        <v>1062</v>
      </c>
      <c r="B99" s="79" t="s">
        <v>1063</v>
      </c>
      <c r="C99" s="29" t="s">
        <v>1064</v>
      </c>
      <c r="D99" s="31" t="s">
        <v>1065</v>
      </c>
      <c r="E99" s="31" t="s">
        <v>1066</v>
      </c>
      <c r="F99" s="31" t="s">
        <v>1067</v>
      </c>
      <c r="G99" s="80" t="s">
        <v>1068</v>
      </c>
      <c r="H99" s="30" t="s">
        <v>1069</v>
      </c>
      <c r="I99" s="33" t="s">
        <v>1070</v>
      </c>
      <c r="J99" s="33" t="s">
        <v>1071</v>
      </c>
      <c r="K99" s="34" t="s">
        <v>1072</v>
      </c>
    </row>
    <row r="100" spans="1:11">
      <c r="A100" s="82" t="s">
        <v>1073</v>
      </c>
      <c r="B100" s="82" t="s">
        <v>1074</v>
      </c>
      <c r="C100" s="83" t="s">
        <v>1075</v>
      </c>
      <c r="D100" s="84" t="s">
        <v>1076</v>
      </c>
      <c r="E100" s="84" t="s">
        <v>1077</v>
      </c>
      <c r="F100" s="84" t="s">
        <v>1078</v>
      </c>
      <c r="G100" s="85" t="s">
        <v>1079</v>
      </c>
      <c r="H100" s="125" t="s">
        <v>1080</v>
      </c>
      <c r="I100" s="87" t="s">
        <v>1081</v>
      </c>
      <c r="J100" s="87" t="s">
        <v>1082</v>
      </c>
      <c r="K100" s="88" t="s">
        <v>1083</v>
      </c>
    </row>
    <row r="101" spans="1:11">
      <c r="A101" t="s">
        <v>1084</v>
      </c>
      <c r="B101" t="s">
        <v>1085</v>
      </c>
      <c r="C101" t="s">
        <v>1086</v>
      </c>
      <c r="D101" t="s">
        <v>1087</v>
      </c>
      <c r="E101" t="s">
        <v>1088</v>
      </c>
      <c r="F101" t="s">
        <v>1089</v>
      </c>
      <c r="G101" t="s">
        <v>1090</v>
      </c>
      <c r="H101" t="s">
        <v>1091</v>
      </c>
      <c r="I101" t="s">
        <v>1092</v>
      </c>
      <c r="J101" t="s">
        <v>1093</v>
      </c>
      <c r="K101" t="s">
        <v>1094</v>
      </c>
    </row>
    <row r="102" spans="1:11">
      <c r="A102" s="77" t="s">
        <v>1095</v>
      </c>
      <c r="B102" s="77" t="s">
        <v>1096</v>
      </c>
      <c r="C102" s="29" t="s">
        <v>1097</v>
      </c>
      <c r="D102" s="31" t="s">
        <v>1098</v>
      </c>
      <c r="E102" s="31" t="s">
        <v>1099</v>
      </c>
      <c r="F102" s="31" t="s">
        <v>1100</v>
      </c>
      <c r="G102" s="30" t="s">
        <v>1101</v>
      </c>
      <c r="H102" s="30" t="s">
        <v>1102</v>
      </c>
      <c r="I102" s="33" t="s">
        <v>1103</v>
      </c>
      <c r="J102" s="33" t="s">
        <v>1104</v>
      </c>
      <c r="K102" s="38" t="s">
        <v>1105</v>
      </c>
    </row>
    <row r="103" spans="1:11">
      <c r="A103" s="77" t="s">
        <v>1106</v>
      </c>
      <c r="B103" s="77" t="s">
        <v>1107</v>
      </c>
      <c r="C103" s="29" t="s">
        <v>1108</v>
      </c>
      <c r="D103" s="31" t="s">
        <v>1109</v>
      </c>
      <c r="E103" s="31" t="s">
        <v>1110</v>
      </c>
      <c r="F103" s="31" t="s">
        <v>1111</v>
      </c>
      <c r="G103" s="30" t="s">
        <v>1112</v>
      </c>
      <c r="H103" s="30" t="s">
        <v>1113</v>
      </c>
      <c r="I103" s="33" t="s">
        <v>1114</v>
      </c>
      <c r="J103" s="33" t="s">
        <v>1115</v>
      </c>
      <c r="K103" s="38" t="s">
        <v>1116</v>
      </c>
    </row>
    <row r="104" spans="1:11">
      <c r="A104" s="77" t="s">
        <v>1117</v>
      </c>
      <c r="B104" s="77" t="s">
        <v>1118</v>
      </c>
      <c r="C104" s="29" t="s">
        <v>1119</v>
      </c>
      <c r="D104" s="31" t="s">
        <v>1120</v>
      </c>
      <c r="E104" s="31" t="s">
        <v>1121</v>
      </c>
      <c r="F104" s="31" t="s">
        <v>1122</v>
      </c>
      <c r="G104" s="30" t="s">
        <v>1123</v>
      </c>
      <c r="H104" s="32" t="s">
        <v>1124</v>
      </c>
      <c r="I104" s="33" t="s">
        <v>1125</v>
      </c>
      <c r="J104" s="33" t="s">
        <v>1126</v>
      </c>
      <c r="K104" s="33" t="s">
        <v>1127</v>
      </c>
    </row>
    <row r="105" spans="1:11">
      <c r="A105" s="77" t="s">
        <v>1128</v>
      </c>
      <c r="B105" s="79" t="s">
        <v>1129</v>
      </c>
      <c r="C105" s="29" t="s">
        <v>1130</v>
      </c>
      <c r="D105" s="31" t="s">
        <v>1131</v>
      </c>
      <c r="E105" s="31" t="s">
        <v>1132</v>
      </c>
      <c r="F105" s="31" t="s">
        <v>1133</v>
      </c>
      <c r="G105" s="32" t="s">
        <v>1134</v>
      </c>
      <c r="H105" s="30" t="s">
        <v>1135</v>
      </c>
      <c r="I105" s="33" t="s">
        <v>1136</v>
      </c>
      <c r="J105" s="33" t="s">
        <v>1137</v>
      </c>
      <c r="K105" s="38" t="s">
        <v>1138</v>
      </c>
    </row>
    <row r="106" spans="1:11">
      <c r="A106" s="81">
        <v>17</v>
      </c>
      <c r="B106" s="77" t="s">
        <v>1139</v>
      </c>
      <c r="C106" s="35" t="s">
        <v>1140</v>
      </c>
      <c r="D106" s="37" t="s">
        <v>1141</v>
      </c>
      <c r="E106" s="37" t="s">
        <v>1142</v>
      </c>
      <c r="F106" s="37" t="s">
        <v>1143</v>
      </c>
      <c r="G106" s="30" t="s">
        <v>1144</v>
      </c>
      <c r="H106" s="32" t="s">
        <v>1145</v>
      </c>
      <c r="I106" s="38" t="s">
        <v>1146</v>
      </c>
      <c r="J106" s="38" t="s">
        <v>1147</v>
      </c>
      <c r="K106" s="33" t="s">
        <v>1148</v>
      </c>
    </row>
    <row r="107" spans="1:11">
      <c r="A107" s="77" t="s">
        <v>1149</v>
      </c>
      <c r="B107" s="79" t="s">
        <v>1150</v>
      </c>
      <c r="C107" s="29" t="s">
        <v>1151</v>
      </c>
      <c r="D107" s="31" t="s">
        <v>1152</v>
      </c>
      <c r="E107" s="31" t="s">
        <v>1153</v>
      </c>
      <c r="F107" s="31" t="s">
        <v>1154</v>
      </c>
      <c r="G107" s="32" t="s">
        <v>1155</v>
      </c>
      <c r="H107" s="30" t="s">
        <v>1156</v>
      </c>
      <c r="I107" s="33" t="s">
        <v>1157</v>
      </c>
      <c r="J107" s="33" t="s">
        <v>1158</v>
      </c>
      <c r="K107" s="38" t="s">
        <v>1159</v>
      </c>
    </row>
    <row r="108" spans="1:11">
      <c r="A108" s="77" t="s">
        <v>1160</v>
      </c>
      <c r="B108" s="77" t="s">
        <v>1161</v>
      </c>
      <c r="C108" s="29" t="s">
        <v>1162</v>
      </c>
      <c r="D108" s="31" t="s">
        <v>1163</v>
      </c>
      <c r="E108" s="31" t="s">
        <v>1164</v>
      </c>
      <c r="F108" s="31" t="s">
        <v>1165</v>
      </c>
      <c r="G108" s="30" t="s">
        <v>1166</v>
      </c>
      <c r="H108" s="32" t="s">
        <v>1167</v>
      </c>
      <c r="I108" s="33" t="s">
        <v>1168</v>
      </c>
      <c r="J108" s="33" t="s">
        <v>1169</v>
      </c>
      <c r="K108" s="33" t="s">
        <v>1170</v>
      </c>
    </row>
    <row r="109" spans="1:11">
      <c r="A109" s="77" t="s">
        <v>1171</v>
      </c>
      <c r="B109" s="77" t="s">
        <v>1172</v>
      </c>
      <c r="C109" s="29" t="s">
        <v>1173</v>
      </c>
      <c r="D109" s="31" t="s">
        <v>1174</v>
      </c>
      <c r="E109" s="31" t="s">
        <v>1175</v>
      </c>
      <c r="F109" s="31" t="s">
        <v>1176</v>
      </c>
      <c r="G109" s="30" t="s">
        <v>1177</v>
      </c>
      <c r="H109" s="30" t="s">
        <v>1178</v>
      </c>
      <c r="I109" s="33" t="s">
        <v>1179</v>
      </c>
      <c r="J109" s="33" t="s">
        <v>1180</v>
      </c>
      <c r="K109" s="38" t="s">
        <v>1181</v>
      </c>
    </row>
    <row r="110" spans="1:11">
      <c r="A110" s="101" t="s">
        <v>1182</v>
      </c>
      <c r="B110" s="101" t="s">
        <v>1183</v>
      </c>
      <c r="C110" s="41" t="s">
        <v>1184</v>
      </c>
      <c r="D110" s="43" t="s">
        <v>1185</v>
      </c>
      <c r="E110" s="43" t="s">
        <v>1186</v>
      </c>
      <c r="F110" s="43" t="s">
        <v>1187</v>
      </c>
      <c r="G110" s="42" t="s">
        <v>1188</v>
      </c>
      <c r="H110" s="42" t="s">
        <v>1189</v>
      </c>
      <c r="I110" s="45" t="s">
        <v>1190</v>
      </c>
      <c r="J110" s="45" t="s">
        <v>1191</v>
      </c>
      <c r="K110" s="126" t="s">
        <v>1192</v>
      </c>
    </row>
    <row r="111" spans="1:11">
      <c r="A111" s="127" t="s">
        <v>1193</v>
      </c>
      <c r="B111" s="128" t="s">
        <v>1194</v>
      </c>
      <c r="C111" s="129" t="s">
        <v>1195</v>
      </c>
      <c r="D111" s="130" t="s">
        <v>1196</v>
      </c>
      <c r="E111" s="130" t="s">
        <v>1197</v>
      </c>
      <c r="F111" s="130" t="s">
        <v>1198</v>
      </c>
      <c r="G111" s="131" t="s">
        <v>1199</v>
      </c>
      <c r="H111" s="131" t="s">
        <v>1200</v>
      </c>
      <c r="I111" s="132" t="s">
        <v>1201</v>
      </c>
      <c r="J111" s="132" t="s">
        <v>1202</v>
      </c>
      <c r="K111" s="132" t="s">
        <v>1203</v>
      </c>
    </row>
    <row r="112" spans="1:11">
      <c r="A112" s="81">
        <v>18</v>
      </c>
      <c r="B112" s="79" t="s">
        <v>1204</v>
      </c>
      <c r="C112" s="35" t="s">
        <v>1205</v>
      </c>
      <c r="D112" s="37" t="s">
        <v>1206</v>
      </c>
      <c r="E112" s="37" t="s">
        <v>1207</v>
      </c>
      <c r="F112" s="37" t="s">
        <v>1208</v>
      </c>
      <c r="G112" s="32" t="s">
        <v>1209</v>
      </c>
      <c r="H112" s="32" t="s">
        <v>1210</v>
      </c>
      <c r="I112" s="38" t="s">
        <v>1211</v>
      </c>
      <c r="J112" s="38" t="s">
        <v>1212</v>
      </c>
      <c r="K112" s="38" t="s">
        <v>1213</v>
      </c>
    </row>
    <row r="113" spans="1:11">
      <c r="A113" s="96" t="s">
        <v>1214</v>
      </c>
      <c r="B113" s="133" t="s">
        <v>1215</v>
      </c>
      <c r="C113" s="48" t="s">
        <v>1216</v>
      </c>
      <c r="D113" s="50" t="s">
        <v>1217</v>
      </c>
      <c r="E113" s="50" t="s">
        <v>1218</v>
      </c>
      <c r="F113" s="50" t="s">
        <v>1219</v>
      </c>
      <c r="G113" s="51" t="s">
        <v>1220</v>
      </c>
      <c r="H113" s="51" t="s">
        <v>1221</v>
      </c>
      <c r="I113" s="52" t="s">
        <v>1222</v>
      </c>
      <c r="J113" s="52" t="s">
        <v>1223</v>
      </c>
      <c r="K113" s="52" t="s">
        <v>1224</v>
      </c>
    </row>
    <row r="114" spans="1:11">
      <c r="A114" s="77" t="s">
        <v>1225</v>
      </c>
      <c r="B114" s="79" t="s">
        <v>1226</v>
      </c>
      <c r="C114" s="29" t="s">
        <v>1227</v>
      </c>
      <c r="D114" s="31" t="s">
        <v>1228</v>
      </c>
      <c r="E114" s="31" t="s">
        <v>1229</v>
      </c>
      <c r="F114" s="31" t="s">
        <v>1230</v>
      </c>
      <c r="G114" s="32" t="s">
        <v>1231</v>
      </c>
      <c r="H114" s="32" t="s">
        <v>1232</v>
      </c>
      <c r="I114" s="33" t="s">
        <v>1233</v>
      </c>
      <c r="J114" s="33" t="s">
        <v>1234</v>
      </c>
      <c r="K114" s="33" t="s">
        <v>1235</v>
      </c>
    </row>
    <row r="115" spans="1:11">
      <c r="A115" s="81">
        <v>19</v>
      </c>
      <c r="B115" s="79" t="s">
        <v>1236</v>
      </c>
      <c r="C115" s="35" t="s">
        <v>1237</v>
      </c>
      <c r="D115" s="37" t="s">
        <v>1238</v>
      </c>
      <c r="E115" s="37" t="s">
        <v>1239</v>
      </c>
      <c r="F115" s="37" t="s">
        <v>1240</v>
      </c>
      <c r="G115" s="32" t="s">
        <v>1241</v>
      </c>
      <c r="H115" s="32" t="s">
        <v>1242</v>
      </c>
      <c r="I115" s="38" t="s">
        <v>1243</v>
      </c>
      <c r="J115" s="38" t="s">
        <v>1244</v>
      </c>
      <c r="K115" s="38" t="s">
        <v>1245</v>
      </c>
    </row>
    <row r="116" spans="1:11">
      <c r="A116" s="101" t="s">
        <v>1246</v>
      </c>
      <c r="B116" s="134" t="s">
        <v>1247</v>
      </c>
      <c r="C116" s="41" t="s">
        <v>1248</v>
      </c>
      <c r="D116" s="43" t="s">
        <v>1249</v>
      </c>
      <c r="E116" s="43" t="s">
        <v>1250</v>
      </c>
      <c r="F116" s="43" t="s">
        <v>1251</v>
      </c>
      <c r="G116" s="44" t="s">
        <v>1252</v>
      </c>
      <c r="H116" s="44" t="s">
        <v>1253</v>
      </c>
      <c r="I116" s="45" t="s">
        <v>1254</v>
      </c>
      <c r="J116" s="45" t="s">
        <v>1255</v>
      </c>
      <c r="K116" s="45" t="s">
        <v>1256</v>
      </c>
    </row>
    <row r="117" spans="1:11">
      <c r="A117" s="77" t="s">
        <v>1257</v>
      </c>
      <c r="B117" s="77" t="s">
        <v>1258</v>
      </c>
      <c r="C117" s="29" t="s">
        <v>1259</v>
      </c>
      <c r="D117" s="31" t="s">
        <v>1260</v>
      </c>
      <c r="E117" s="31" t="s">
        <v>1261</v>
      </c>
      <c r="F117" s="31" t="s">
        <v>1262</v>
      </c>
      <c r="G117" s="32" t="s">
        <v>1263</v>
      </c>
      <c r="H117" s="32" t="s">
        <v>1264</v>
      </c>
      <c r="I117" s="33" t="s">
        <v>1265</v>
      </c>
      <c r="J117" s="33" t="s">
        <v>1266</v>
      </c>
      <c r="K117" s="33" t="s">
        <v>1267</v>
      </c>
    </row>
    <row r="118" spans="1:11">
      <c r="A118" s="77" t="s">
        <v>1268</v>
      </c>
      <c r="B118" s="79" t="s">
        <v>1269</v>
      </c>
      <c r="C118" s="29" t="s">
        <v>1270</v>
      </c>
      <c r="D118" s="31" t="s">
        <v>1271</v>
      </c>
      <c r="E118" s="31" t="s">
        <v>1272</v>
      </c>
      <c r="F118" s="31" t="s">
        <v>1273</v>
      </c>
      <c r="G118" s="30" t="s">
        <v>1274</v>
      </c>
      <c r="H118" s="30" t="s">
        <v>1275</v>
      </c>
      <c r="I118" s="33" t="s">
        <v>1276</v>
      </c>
      <c r="J118" s="33" t="s">
        <v>1277</v>
      </c>
      <c r="K118" s="33" t="s">
        <v>1278</v>
      </c>
    </row>
    <row r="119" spans="1:11">
      <c r="A119" s="81">
        <v>20</v>
      </c>
      <c r="B119" s="77" t="s">
        <v>1279</v>
      </c>
      <c r="C119" s="35" t="s">
        <v>1280</v>
      </c>
      <c r="D119" s="37" t="s">
        <v>1281</v>
      </c>
      <c r="E119" s="37" t="s">
        <v>1282</v>
      </c>
      <c r="F119" s="37" t="s">
        <v>1283</v>
      </c>
      <c r="G119" s="32" t="s">
        <v>1284</v>
      </c>
      <c r="H119" s="32" t="s">
        <v>1285</v>
      </c>
      <c r="I119" s="38" t="s">
        <v>1286</v>
      </c>
      <c r="J119" s="38" t="s">
        <v>1287</v>
      </c>
      <c r="K119" s="38" t="s">
        <v>1288</v>
      </c>
    </row>
    <row r="120" spans="1:11">
      <c r="A120" s="77" t="s">
        <v>1289</v>
      </c>
      <c r="B120" s="79" t="s">
        <v>1290</v>
      </c>
      <c r="C120" s="29" t="s">
        <v>1291</v>
      </c>
      <c r="D120" s="31" t="s">
        <v>1292</v>
      </c>
      <c r="E120" s="31" t="s">
        <v>1293</v>
      </c>
      <c r="F120" s="31" t="s">
        <v>1294</v>
      </c>
      <c r="G120" s="30" t="s">
        <v>1295</v>
      </c>
      <c r="H120" s="30" t="s">
        <v>1296</v>
      </c>
      <c r="I120" s="33" t="s">
        <v>1297</v>
      </c>
      <c r="J120" s="33" t="s">
        <v>1298</v>
      </c>
      <c r="K120" s="33" t="s">
        <v>1299</v>
      </c>
    </row>
    <row r="121" spans="1:11">
      <c r="A121" s="101" t="s">
        <v>1300</v>
      </c>
      <c r="B121" s="101" t="s">
        <v>1301</v>
      </c>
      <c r="C121" s="41" t="s">
        <v>1302</v>
      </c>
      <c r="D121" s="43" t="s">
        <v>1303</v>
      </c>
      <c r="E121" s="43" t="s">
        <v>1304</v>
      </c>
      <c r="F121" s="43" t="s">
        <v>1305</v>
      </c>
      <c r="G121" s="44" t="s">
        <v>1306</v>
      </c>
      <c r="H121" s="44" t="s">
        <v>1307</v>
      </c>
      <c r="I121" s="45" t="s">
        <v>1308</v>
      </c>
      <c r="J121" s="45" t="s">
        <v>1309</v>
      </c>
      <c r="K121" s="45" t="s">
        <v>1310</v>
      </c>
    </row>
    <row r="122" spans="1:11">
      <c r="A122" s="77" t="s">
        <v>1311</v>
      </c>
      <c r="B122" s="77" t="s">
        <v>1312</v>
      </c>
      <c r="C122" s="29" t="s">
        <v>1313</v>
      </c>
      <c r="D122" s="31" t="s">
        <v>1314</v>
      </c>
      <c r="E122" s="31" t="s">
        <v>1315</v>
      </c>
      <c r="F122" s="31" t="s">
        <v>1316</v>
      </c>
      <c r="G122" s="32" t="s">
        <v>1317</v>
      </c>
      <c r="H122" s="32" t="s">
        <v>1318</v>
      </c>
      <c r="I122" s="33" t="s">
        <v>1319</v>
      </c>
      <c r="J122" s="33" t="s">
        <v>1320</v>
      </c>
      <c r="K122" s="33" t="s">
        <v>1321</v>
      </c>
    </row>
    <row r="123" spans="1:11">
      <c r="A123" s="77" t="s">
        <v>1322</v>
      </c>
      <c r="B123" s="79" t="s">
        <v>1323</v>
      </c>
      <c r="C123" s="29" t="s">
        <v>1324</v>
      </c>
      <c r="D123" s="31" t="s">
        <v>1325</v>
      </c>
      <c r="E123" s="31" t="s">
        <v>1326</v>
      </c>
      <c r="F123" s="31" t="s">
        <v>1327</v>
      </c>
      <c r="G123" s="30" t="s">
        <v>1328</v>
      </c>
      <c r="H123" s="30" t="s">
        <v>1329</v>
      </c>
      <c r="I123" s="33" t="s">
        <v>1330</v>
      </c>
      <c r="J123" s="33" t="s">
        <v>1331</v>
      </c>
      <c r="K123" s="38" t="s">
        <v>1332</v>
      </c>
    </row>
    <row r="124" spans="1:11">
      <c r="A124" s="81">
        <v>21</v>
      </c>
      <c r="B124" s="77" t="s">
        <v>1333</v>
      </c>
      <c r="C124" s="35" t="s">
        <v>1334</v>
      </c>
      <c r="D124" s="37" t="s">
        <v>1335</v>
      </c>
      <c r="E124" s="37" t="s">
        <v>1336</v>
      </c>
      <c r="F124" s="37" t="s">
        <v>1337</v>
      </c>
      <c r="G124" s="32" t="s">
        <v>1338</v>
      </c>
      <c r="H124" s="32" t="s">
        <v>1339</v>
      </c>
      <c r="I124" s="38" t="s">
        <v>1340</v>
      </c>
      <c r="J124" s="38" t="s">
        <v>1341</v>
      </c>
      <c r="K124" s="33" t="s">
        <v>1342</v>
      </c>
    </row>
    <row r="125" spans="1:11">
      <c r="A125" s="77" t="s">
        <v>1343</v>
      </c>
      <c r="B125" s="79" t="s">
        <v>1344</v>
      </c>
      <c r="C125" s="29" t="s">
        <v>1345</v>
      </c>
      <c r="D125" s="31" t="s">
        <v>1346</v>
      </c>
      <c r="E125" s="31" t="s">
        <v>1347</v>
      </c>
      <c r="F125" s="31" t="s">
        <v>1348</v>
      </c>
      <c r="G125" s="30" t="s">
        <v>1349</v>
      </c>
      <c r="H125" s="30" t="s">
        <v>1350</v>
      </c>
      <c r="I125" s="33" t="s">
        <v>1351</v>
      </c>
      <c r="J125" s="33" t="s">
        <v>1352</v>
      </c>
      <c r="K125" s="38" t="s">
        <v>1353</v>
      </c>
    </row>
    <row r="126" spans="1:11">
      <c r="A126" s="96" t="s">
        <v>1354</v>
      </c>
      <c r="B126" s="97" t="s">
        <v>1355</v>
      </c>
      <c r="C126" s="48" t="s">
        <v>1356</v>
      </c>
      <c r="D126" s="50" t="s">
        <v>1357</v>
      </c>
      <c r="E126" s="50" t="s">
        <v>1358</v>
      </c>
      <c r="F126" s="50" t="s">
        <v>1359</v>
      </c>
      <c r="G126" s="51" t="s">
        <v>1360</v>
      </c>
      <c r="H126" s="51" t="s">
        <v>1361</v>
      </c>
      <c r="I126" s="52" t="s">
        <v>1362</v>
      </c>
      <c r="J126" s="52" t="s">
        <v>1363</v>
      </c>
      <c r="K126" s="52" t="s">
        <v>1364</v>
      </c>
    </row>
    <row r="127" spans="1:11">
      <c r="A127" s="135" t="s">
        <v>1365</v>
      </c>
      <c r="B127" s="121" t="s">
        <v>1366</v>
      </c>
      <c r="C127" s="64" t="s">
        <v>1367</v>
      </c>
      <c r="D127" s="57" t="s">
        <v>1368</v>
      </c>
      <c r="E127" s="57" t="s">
        <v>1369</v>
      </c>
      <c r="F127" s="57" t="s">
        <v>1370</v>
      </c>
      <c r="G127" s="58" t="s">
        <v>1371</v>
      </c>
      <c r="H127" s="56" t="s">
        <v>1372</v>
      </c>
      <c r="I127" s="59" t="s">
        <v>1373</v>
      </c>
      <c r="J127" s="59" t="s">
        <v>1374</v>
      </c>
      <c r="K127" s="59" t="s">
        <v>1375</v>
      </c>
    </row>
    <row r="128" spans="1:11">
      <c r="A128" s="77" t="s">
        <v>1376</v>
      </c>
      <c r="B128" s="79" t="s">
        <v>1377</v>
      </c>
      <c r="C128" s="29" t="s">
        <v>1378</v>
      </c>
      <c r="D128" s="31" t="s">
        <v>1379</v>
      </c>
      <c r="E128" s="31" t="s">
        <v>1380</v>
      </c>
      <c r="F128" s="31" t="s">
        <v>1381</v>
      </c>
      <c r="G128" s="30" t="s">
        <v>1382</v>
      </c>
      <c r="H128" s="32" t="s">
        <v>1383</v>
      </c>
      <c r="I128" s="33" t="s">
        <v>1384</v>
      </c>
      <c r="J128" s="33" t="s">
        <v>1385</v>
      </c>
      <c r="K128" s="33" t="s">
        <v>1386</v>
      </c>
    </row>
    <row r="129" spans="1:11">
      <c r="A129" s="77" t="s">
        <v>1387</v>
      </c>
      <c r="B129" s="77" t="s">
        <v>1388</v>
      </c>
      <c r="C129" s="29" t="s">
        <v>1389</v>
      </c>
      <c r="D129" s="31" t="s">
        <v>1390</v>
      </c>
      <c r="E129" s="31" t="s">
        <v>1391</v>
      </c>
      <c r="F129" s="31" t="s">
        <v>1392</v>
      </c>
      <c r="G129" s="32" t="s">
        <v>1393</v>
      </c>
      <c r="H129" s="30" t="s">
        <v>1394</v>
      </c>
      <c r="I129" s="33" t="s">
        <v>1395</v>
      </c>
      <c r="J129" s="33" t="s">
        <v>1396</v>
      </c>
      <c r="K129" s="33" t="s">
        <v>1397</v>
      </c>
    </row>
    <row r="130" spans="1:11">
      <c r="A130" s="81">
        <v>22</v>
      </c>
      <c r="B130" s="79" t="s">
        <v>1398</v>
      </c>
      <c r="C130" s="35" t="s">
        <v>1399</v>
      </c>
      <c r="D130" s="37" t="s">
        <v>1400</v>
      </c>
      <c r="E130" s="37" t="s">
        <v>1401</v>
      </c>
      <c r="F130" s="37" t="s">
        <v>1402</v>
      </c>
      <c r="G130" s="30" t="s">
        <v>1403</v>
      </c>
      <c r="H130" s="32" t="s">
        <v>1404</v>
      </c>
      <c r="I130" s="38" t="s">
        <v>1405</v>
      </c>
      <c r="J130" s="38" t="s">
        <v>1406</v>
      </c>
      <c r="K130" s="38" t="s">
        <v>1407</v>
      </c>
    </row>
    <row r="131" spans="1:11">
      <c r="A131" s="77" t="s">
        <v>1408</v>
      </c>
      <c r="B131" s="77" t="s">
        <v>1409</v>
      </c>
      <c r="C131" s="29" t="s">
        <v>1410</v>
      </c>
      <c r="D131" s="31" t="s">
        <v>1411</v>
      </c>
      <c r="E131" s="31" t="s">
        <v>1412</v>
      </c>
      <c r="F131" s="31" t="s">
        <v>1413</v>
      </c>
      <c r="G131" s="32" t="s">
        <v>1414</v>
      </c>
      <c r="H131" s="30" t="s">
        <v>1415</v>
      </c>
      <c r="I131" s="33" t="s">
        <v>1416</v>
      </c>
      <c r="J131" s="33" t="s">
        <v>1417</v>
      </c>
      <c r="K131" s="33" t="s">
        <v>1418</v>
      </c>
    </row>
    <row r="132" spans="1:11">
      <c r="A132" s="77" t="s">
        <v>1419</v>
      </c>
      <c r="B132" s="79" t="s">
        <v>1420</v>
      </c>
      <c r="C132" s="29" t="s">
        <v>1421</v>
      </c>
      <c r="D132" s="31" t="s">
        <v>1422</v>
      </c>
      <c r="E132" s="31" t="s">
        <v>1423</v>
      </c>
      <c r="F132" s="31" t="s">
        <v>1424</v>
      </c>
      <c r="G132" s="30" t="s">
        <v>1425</v>
      </c>
      <c r="H132" s="32" t="s">
        <v>1426</v>
      </c>
      <c r="I132" s="33" t="s">
        <v>1427</v>
      </c>
      <c r="J132" s="33" t="s">
        <v>1428</v>
      </c>
      <c r="K132" s="33" t="s">
        <v>1429</v>
      </c>
    </row>
    <row r="133" spans="1:11">
      <c r="A133" s="97" t="s">
        <v>1430</v>
      </c>
      <c r="B133" s="97" t="s">
        <v>1431</v>
      </c>
      <c r="C133" s="48" t="s">
        <v>1432</v>
      </c>
      <c r="D133" s="50" t="s">
        <v>1433</v>
      </c>
      <c r="E133" s="50" t="s">
        <v>1434</v>
      </c>
      <c r="F133" s="50" t="s">
        <v>1435</v>
      </c>
      <c r="G133" s="51" t="s">
        <v>1436</v>
      </c>
      <c r="H133" s="49" t="s">
        <v>1437</v>
      </c>
      <c r="I133" s="52" t="s">
        <v>1438</v>
      </c>
      <c r="J133" s="52" t="s">
        <v>1439</v>
      </c>
      <c r="K133" s="52" t="s">
        <v>1440</v>
      </c>
    </row>
    <row r="134" spans="1:11">
      <c r="A134" s="77" t="s">
        <v>1441</v>
      </c>
      <c r="B134" s="77" t="s">
        <v>1442</v>
      </c>
      <c r="C134" s="29" t="s">
        <v>1443</v>
      </c>
      <c r="D134" s="31" t="s">
        <v>1444</v>
      </c>
      <c r="E134" s="31" t="s">
        <v>1445</v>
      </c>
      <c r="F134" s="31" t="s">
        <v>1446</v>
      </c>
      <c r="G134" s="32" t="s">
        <v>1447</v>
      </c>
      <c r="H134" s="32" t="s">
        <v>1448</v>
      </c>
      <c r="I134" s="33" t="s">
        <v>1449</v>
      </c>
      <c r="J134" s="33" t="s">
        <v>1450</v>
      </c>
      <c r="K134" s="33" t="s">
        <v>1451</v>
      </c>
    </row>
    <row r="135" spans="1:11">
      <c r="A135" s="77" t="s">
        <v>1452</v>
      </c>
      <c r="B135" s="79" t="s">
        <v>1453</v>
      </c>
      <c r="C135" s="29" t="s">
        <v>1454</v>
      </c>
      <c r="D135" s="31" t="s">
        <v>1455</v>
      </c>
      <c r="E135" s="31" t="s">
        <v>1456</v>
      </c>
      <c r="F135" s="31" t="s">
        <v>1457</v>
      </c>
      <c r="G135" s="30" t="s">
        <v>1458</v>
      </c>
      <c r="H135" s="30" t="s">
        <v>1459</v>
      </c>
      <c r="I135" s="33" t="s">
        <v>1460</v>
      </c>
      <c r="J135" s="33" t="s">
        <v>1461</v>
      </c>
      <c r="K135" s="33" t="s">
        <v>1462</v>
      </c>
    </row>
    <row r="136" spans="1:11">
      <c r="A136" s="81">
        <v>23</v>
      </c>
      <c r="B136" s="77" t="s">
        <v>1463</v>
      </c>
      <c r="C136" s="35" t="s">
        <v>1464</v>
      </c>
      <c r="D136" s="37" t="s">
        <v>1465</v>
      </c>
      <c r="E136" s="37" t="s">
        <v>1466</v>
      </c>
      <c r="F136" s="37" t="s">
        <v>1467</v>
      </c>
      <c r="G136" s="32" t="s">
        <v>1468</v>
      </c>
      <c r="H136" s="32" t="s">
        <v>1469</v>
      </c>
      <c r="I136" s="38" t="s">
        <v>1470</v>
      </c>
      <c r="J136" s="38" t="s">
        <v>1471</v>
      </c>
      <c r="K136" s="38" t="s">
        <v>1472</v>
      </c>
    </row>
    <row r="137" spans="1:11">
      <c r="A137" s="77" t="s">
        <v>1473</v>
      </c>
      <c r="B137" s="79" t="s">
        <v>1474</v>
      </c>
      <c r="C137" s="29" t="s">
        <v>1475</v>
      </c>
      <c r="D137" s="31" t="s">
        <v>1476</v>
      </c>
      <c r="E137" s="31" t="s">
        <v>1477</v>
      </c>
      <c r="F137" s="31" t="s">
        <v>1478</v>
      </c>
      <c r="G137" s="30" t="s">
        <v>1479</v>
      </c>
      <c r="H137" s="30" t="s">
        <v>1480</v>
      </c>
      <c r="I137" s="33" t="s">
        <v>1481</v>
      </c>
      <c r="J137" s="33" t="s">
        <v>1482</v>
      </c>
      <c r="K137" s="33" t="s">
        <v>1483</v>
      </c>
    </row>
    <row r="138" spans="1:11">
      <c r="A138" s="97" t="s">
        <v>1484</v>
      </c>
      <c r="B138" s="97" t="s">
        <v>1485</v>
      </c>
      <c r="C138" s="48" t="s">
        <v>1486</v>
      </c>
      <c r="D138" s="50" t="s">
        <v>1487</v>
      </c>
      <c r="E138" s="50" t="s">
        <v>1488</v>
      </c>
      <c r="F138" s="50" t="s">
        <v>1489</v>
      </c>
      <c r="G138" s="51" t="s">
        <v>1490</v>
      </c>
      <c r="H138" s="51" t="s">
        <v>1491</v>
      </c>
      <c r="I138" s="52" t="s">
        <v>1492</v>
      </c>
      <c r="J138" s="52" t="s">
        <v>1493</v>
      </c>
      <c r="K138" s="52" t="s">
        <v>1494</v>
      </c>
    </row>
    <row r="139" spans="1:11">
      <c r="A139" s="77" t="s">
        <v>1495</v>
      </c>
      <c r="B139" s="77" t="s">
        <v>1496</v>
      </c>
      <c r="C139" s="29" t="s">
        <v>1497</v>
      </c>
      <c r="D139" s="31" t="s">
        <v>1498</v>
      </c>
      <c r="E139" s="31" t="s">
        <v>1499</v>
      </c>
      <c r="F139" s="31" t="s">
        <v>1500</v>
      </c>
      <c r="G139" s="32" t="s">
        <v>1501</v>
      </c>
      <c r="H139" s="30" t="s">
        <v>1502</v>
      </c>
      <c r="I139" s="33" t="s">
        <v>1503</v>
      </c>
      <c r="J139" s="33" t="s">
        <v>1504</v>
      </c>
      <c r="K139" s="33" t="s">
        <v>1505</v>
      </c>
    </row>
    <row r="140" spans="1:11">
      <c r="A140" s="77" t="s">
        <v>1506</v>
      </c>
      <c r="B140" s="77" t="s">
        <v>1507</v>
      </c>
      <c r="C140" s="29" t="s">
        <v>1508</v>
      </c>
      <c r="D140" s="31" t="s">
        <v>1509</v>
      </c>
      <c r="E140" s="31" t="s">
        <v>1510</v>
      </c>
      <c r="F140" s="31" t="s">
        <v>1511</v>
      </c>
      <c r="G140" s="30" t="s">
        <v>1512</v>
      </c>
      <c r="H140" s="32" t="s">
        <v>1513</v>
      </c>
      <c r="I140" s="33" t="s">
        <v>1514</v>
      </c>
      <c r="J140" s="33" t="s">
        <v>1515</v>
      </c>
      <c r="K140" s="33" t="s">
        <v>1516</v>
      </c>
    </row>
    <row r="141" spans="1:11">
      <c r="A141" s="77" t="s">
        <v>1517</v>
      </c>
      <c r="B141" s="79" t="s">
        <v>1518</v>
      </c>
      <c r="C141" s="29" t="s">
        <v>1519</v>
      </c>
      <c r="D141" s="31" t="s">
        <v>1520</v>
      </c>
      <c r="E141" s="31" t="s">
        <v>1521</v>
      </c>
      <c r="F141" s="31" t="s">
        <v>1522</v>
      </c>
      <c r="G141" s="32" t="s">
        <v>1523</v>
      </c>
      <c r="H141" s="30" t="s">
        <v>1524</v>
      </c>
      <c r="I141" s="33" t="s">
        <v>1525</v>
      </c>
      <c r="J141" s="33" t="s">
        <v>1526</v>
      </c>
      <c r="K141" s="33" t="s">
        <v>1527</v>
      </c>
    </row>
    <row r="142" spans="1:11">
      <c r="A142" s="81">
        <v>24</v>
      </c>
      <c r="B142" s="77" t="s">
        <v>1528</v>
      </c>
      <c r="C142" s="35" t="s">
        <v>1529</v>
      </c>
      <c r="D142" s="37" t="s">
        <v>1530</v>
      </c>
      <c r="E142" s="37" t="s">
        <v>1531</v>
      </c>
      <c r="F142" s="37" t="s">
        <v>1532</v>
      </c>
      <c r="G142" s="30" t="s">
        <v>1533</v>
      </c>
      <c r="H142" s="32" t="s">
        <v>1534</v>
      </c>
      <c r="I142" s="38" t="s">
        <v>1535</v>
      </c>
      <c r="J142" s="38" t="s">
        <v>1536</v>
      </c>
      <c r="K142" s="38" t="s">
        <v>1537</v>
      </c>
    </row>
    <row r="143" spans="1:11">
      <c r="A143" s="77" t="s">
        <v>1538</v>
      </c>
      <c r="B143" s="79" t="s">
        <v>1539</v>
      </c>
      <c r="C143" s="29" t="s">
        <v>1540</v>
      </c>
      <c r="D143" s="31" t="s">
        <v>1541</v>
      </c>
      <c r="E143" s="31" t="s">
        <v>1542</v>
      </c>
      <c r="F143" s="31" t="s">
        <v>1543</v>
      </c>
      <c r="G143" s="32" t="s">
        <v>1544</v>
      </c>
      <c r="H143" s="30" t="s">
        <v>1545</v>
      </c>
      <c r="I143" s="33" t="s">
        <v>1546</v>
      </c>
      <c r="J143" s="33" t="s">
        <v>1547</v>
      </c>
      <c r="K143" s="33" t="s">
        <v>1548</v>
      </c>
    </row>
    <row r="144" spans="1:11">
      <c r="A144" s="77" t="s">
        <v>1549</v>
      </c>
      <c r="B144" s="77" t="s">
        <v>1550</v>
      </c>
      <c r="C144" s="29" t="s">
        <v>1551</v>
      </c>
      <c r="D144" s="31" t="s">
        <v>1552</v>
      </c>
      <c r="E144" s="31" t="s">
        <v>1553</v>
      </c>
      <c r="F144" s="31" t="s">
        <v>1554</v>
      </c>
      <c r="G144" s="30" t="s">
        <v>1555</v>
      </c>
      <c r="H144" s="32" t="s">
        <v>1556</v>
      </c>
      <c r="I144" s="33" t="s">
        <v>1557</v>
      </c>
      <c r="J144" s="33" t="s">
        <v>1558</v>
      </c>
      <c r="K144" s="33" t="s">
        <v>1559</v>
      </c>
    </row>
    <row r="145" spans="1:11">
      <c r="A145" s="96" t="s">
        <v>1560</v>
      </c>
      <c r="B145" s="97" t="s">
        <v>1561</v>
      </c>
      <c r="C145" s="48" t="s">
        <v>1562</v>
      </c>
      <c r="D145" s="50" t="s">
        <v>1563</v>
      </c>
      <c r="E145" s="50" t="s">
        <v>1564</v>
      </c>
      <c r="F145" s="50" t="s">
        <v>1565</v>
      </c>
      <c r="G145" s="51" t="s">
        <v>1566</v>
      </c>
      <c r="H145" s="49" t="s">
        <v>1567</v>
      </c>
      <c r="I145" s="52" t="s">
        <v>1568</v>
      </c>
      <c r="J145" s="52" t="s">
        <v>1569</v>
      </c>
      <c r="K145" s="52" t="s">
        <v>1570</v>
      </c>
    </row>
    <row r="146" spans="1:11">
      <c r="A146" s="77" t="s">
        <v>1571</v>
      </c>
      <c r="B146" s="79" t="s">
        <v>1572</v>
      </c>
      <c r="C146" s="29" t="s">
        <v>1573</v>
      </c>
      <c r="D146" s="31" t="s">
        <v>1574</v>
      </c>
      <c r="E146" s="31" t="s">
        <v>1575</v>
      </c>
      <c r="F146" s="31" t="s">
        <v>1576</v>
      </c>
      <c r="G146" s="32" t="s">
        <v>1577</v>
      </c>
      <c r="H146" s="32" t="s">
        <v>1578</v>
      </c>
      <c r="I146" s="33" t="s">
        <v>1579</v>
      </c>
      <c r="J146" s="33" t="s">
        <v>1580</v>
      </c>
      <c r="K146" s="33" t="s">
        <v>1581</v>
      </c>
    </row>
    <row r="147" spans="1:11">
      <c r="A147" s="81">
        <v>25</v>
      </c>
      <c r="B147" s="79" t="s">
        <v>1582</v>
      </c>
      <c r="C147" s="35" t="s">
        <v>1583</v>
      </c>
      <c r="D147" s="37" t="s">
        <v>1584</v>
      </c>
      <c r="E147" s="37" t="s">
        <v>1585</v>
      </c>
      <c r="F147" s="37" t="s">
        <v>1586</v>
      </c>
      <c r="G147" s="32" t="s">
        <v>1587</v>
      </c>
      <c r="H147" s="32" t="s">
        <v>1588</v>
      </c>
      <c r="I147" s="38" t="s">
        <v>1589</v>
      </c>
      <c r="J147" s="38" t="s">
        <v>1590</v>
      </c>
      <c r="K147" s="38" t="s">
        <v>1591</v>
      </c>
    </row>
    <row r="148" spans="1:11">
      <c r="A148" s="97" t="s">
        <v>1592</v>
      </c>
      <c r="B148" s="133" t="s">
        <v>1593</v>
      </c>
      <c r="C148" s="48" t="s">
        <v>1594</v>
      </c>
      <c r="D148" s="50" t="s">
        <v>1595</v>
      </c>
      <c r="E148" s="50" t="s">
        <v>1596</v>
      </c>
      <c r="F148" s="50" t="s">
        <v>1597</v>
      </c>
      <c r="G148" s="51" t="s">
        <v>1598</v>
      </c>
      <c r="H148" s="51" t="s">
        <v>1599</v>
      </c>
      <c r="I148" s="52" t="s">
        <v>1600</v>
      </c>
      <c r="J148" s="52" t="s">
        <v>1601</v>
      </c>
      <c r="K148" s="52" t="s">
        <v>1602</v>
      </c>
    </row>
    <row r="149" spans="1:11">
      <c r="A149" s="121" t="s">
        <v>1603</v>
      </c>
      <c r="B149" s="136" t="s">
        <v>1604</v>
      </c>
      <c r="C149" s="64" t="s">
        <v>1605</v>
      </c>
      <c r="D149" s="57" t="s">
        <v>1606</v>
      </c>
      <c r="E149" s="57" t="s">
        <v>1607</v>
      </c>
      <c r="F149" s="57" t="s">
        <v>1608</v>
      </c>
      <c r="G149" s="58" t="s">
        <v>1609</v>
      </c>
      <c r="H149" s="58" t="s">
        <v>1610</v>
      </c>
      <c r="I149" s="59" t="s">
        <v>1611</v>
      </c>
      <c r="J149" s="59" t="s">
        <v>1612</v>
      </c>
      <c r="K149" s="59" t="s">
        <v>1613</v>
      </c>
    </row>
    <row r="150" spans="1:11">
      <c r="A150" s="81">
        <v>26</v>
      </c>
      <c r="B150" s="79" t="s">
        <v>1614</v>
      </c>
      <c r="C150" s="35" t="s">
        <v>1615</v>
      </c>
      <c r="D150" s="37" t="s">
        <v>1616</v>
      </c>
      <c r="E150" s="37" t="s">
        <v>1617</v>
      </c>
      <c r="F150" s="37" t="s">
        <v>1618</v>
      </c>
      <c r="G150" s="32" t="s">
        <v>1619</v>
      </c>
      <c r="H150" s="32" t="s">
        <v>1620</v>
      </c>
      <c r="I150" s="38" t="s">
        <v>1621</v>
      </c>
      <c r="J150" s="38" t="s">
        <v>1622</v>
      </c>
      <c r="K150" s="38" t="s">
        <v>1623</v>
      </c>
    </row>
    <row r="151" spans="1:11">
      <c r="A151" s="101" t="s">
        <v>1624</v>
      </c>
      <c r="B151" s="134" t="s">
        <v>1625</v>
      </c>
      <c r="C151" s="41" t="s">
        <v>1626</v>
      </c>
      <c r="D151" s="43" t="s">
        <v>1627</v>
      </c>
      <c r="E151" s="43" t="s">
        <v>1628</v>
      </c>
      <c r="F151" s="43" t="s">
        <v>1629</v>
      </c>
      <c r="G151" s="44" t="s">
        <v>1630</v>
      </c>
      <c r="H151" s="44" t="s">
        <v>1631</v>
      </c>
      <c r="I151" s="45" t="s">
        <v>1632</v>
      </c>
      <c r="J151" s="45" t="s">
        <v>1633</v>
      </c>
      <c r="K151" s="45" t="s">
        <v>1634</v>
      </c>
    </row>
    <row r="152" spans="1:11">
      <c r="A152" s="137" t="s">
        <v>1</v>
      </c>
      <c r="B152" s="138" t="s">
        <v>1635</v>
      </c>
      <c r="C152" s="139" t="s">
        <v>1</v>
      </c>
      <c r="D152" s="140" t="s">
        <v>1</v>
      </c>
      <c r="E152" s="140" t="s">
        <v>1</v>
      </c>
      <c r="F152" s="140" t="s">
        <v>1</v>
      </c>
      <c r="G152" s="140" t="s">
        <v>1</v>
      </c>
      <c r="H152" s="141" t="s">
        <v>1636</v>
      </c>
      <c r="I152" s="140" t="s">
        <v>1</v>
      </c>
      <c r="J152" s="140" t="s">
        <v>1</v>
      </c>
      <c r="K152" s="140" t="s">
        <v>1</v>
      </c>
    </row>
    <row r="153" spans="1:11">
      <c r="A153" s="137" t="s">
        <v>1</v>
      </c>
      <c r="B153" s="137" t="s">
        <v>1</v>
      </c>
      <c r="C153" s="142" t="s">
        <v>1</v>
      </c>
      <c r="D153" s="143" t="s">
        <v>1</v>
      </c>
      <c r="E153" s="143" t="s">
        <v>1</v>
      </c>
      <c r="F153" s="143" t="s">
        <v>1</v>
      </c>
      <c r="G153" s="144" t="s">
        <v>1637</v>
      </c>
      <c r="H153" s="143" t="s">
        <v>1</v>
      </c>
      <c r="I153" s="143" t="s">
        <v>1</v>
      </c>
      <c r="J153" s="143" t="s">
        <v>1</v>
      </c>
      <c r="K153" s="143" t="s">
        <v>1</v>
      </c>
    </row>
    <row r="154" spans="1:11">
      <c r="A154" s="81">
        <v>27</v>
      </c>
      <c r="B154" s="145" t="s">
        <v>1638</v>
      </c>
      <c r="C154" s="146" t="s">
        <v>111</v>
      </c>
      <c r="D154" s="144" t="s">
        <v>1639</v>
      </c>
      <c r="E154" s="144" t="s">
        <v>990</v>
      </c>
      <c r="F154" s="144" t="s">
        <v>1640</v>
      </c>
      <c r="G154" s="143" t="s">
        <v>1</v>
      </c>
      <c r="H154" s="144" t="s">
        <v>181</v>
      </c>
      <c r="I154" s="144" t="s">
        <v>117</v>
      </c>
      <c r="J154" s="144" t="s">
        <v>183</v>
      </c>
      <c r="K154" s="144" t="s">
        <v>476</v>
      </c>
    </row>
    <row r="155" spans="1:11">
      <c r="A155" s="137" t="s">
        <v>1</v>
      </c>
      <c r="B155" s="137" t="s">
        <v>1</v>
      </c>
      <c r="C155" s="142" t="s">
        <v>1</v>
      </c>
      <c r="D155" s="143" t="s">
        <v>1</v>
      </c>
      <c r="E155" s="143" t="s">
        <v>1</v>
      </c>
      <c r="F155" s="143" t="s">
        <v>1</v>
      </c>
      <c r="G155" s="144" t="s">
        <v>1641</v>
      </c>
      <c r="H155" s="143" t="s">
        <v>1</v>
      </c>
      <c r="I155" s="143" t="s">
        <v>1</v>
      </c>
      <c r="J155" s="143" t="s">
        <v>1</v>
      </c>
      <c r="K155" s="143" t="s">
        <v>1</v>
      </c>
    </row>
    <row r="156" spans="1:11" ht="14" thickBot="1">
      <c r="A156" s="147" t="s">
        <v>1</v>
      </c>
      <c r="B156" s="148" t="s">
        <v>1642</v>
      </c>
      <c r="C156" s="149" t="s">
        <v>1</v>
      </c>
      <c r="D156" s="150" t="s">
        <v>1</v>
      </c>
      <c r="E156" s="150" t="s">
        <v>1</v>
      </c>
      <c r="F156" s="150" t="s">
        <v>1</v>
      </c>
      <c r="G156" s="150" t="s">
        <v>1</v>
      </c>
      <c r="H156" s="151" t="s">
        <v>636</v>
      </c>
      <c r="I156" s="150" t="s">
        <v>1</v>
      </c>
      <c r="J156" s="150" t="s">
        <v>1</v>
      </c>
      <c r="K156" s="150" t="s">
        <v>1</v>
      </c>
    </row>
    <row r="157" spans="1:11">
      <c r="A157" s="137" t="s">
        <v>1</v>
      </c>
      <c r="B157" s="137" t="s">
        <v>1</v>
      </c>
      <c r="C157" s="142" t="s">
        <v>1</v>
      </c>
      <c r="D157" s="143" t="s">
        <v>1</v>
      </c>
      <c r="E157" s="143" t="s">
        <v>1</v>
      </c>
      <c r="F157" s="143" t="s">
        <v>1</v>
      </c>
      <c r="G157" s="144" t="s">
        <v>1643</v>
      </c>
      <c r="H157" s="143" t="s">
        <v>1</v>
      </c>
      <c r="I157" s="143" t="s">
        <v>1</v>
      </c>
      <c r="J157" s="143" t="s">
        <v>1</v>
      </c>
      <c r="K157" s="143" t="s">
        <v>1</v>
      </c>
    </row>
    <row r="158" spans="1:11">
      <c r="A158" s="137" t="s">
        <v>1</v>
      </c>
      <c r="B158" s="145" t="s">
        <v>1644</v>
      </c>
      <c r="C158" s="142" t="s">
        <v>1</v>
      </c>
      <c r="D158" s="143" t="s">
        <v>1</v>
      </c>
      <c r="E158" s="143" t="s">
        <v>1</v>
      </c>
      <c r="F158" s="143" t="s">
        <v>1</v>
      </c>
      <c r="G158" s="143" t="s">
        <v>1</v>
      </c>
      <c r="H158" s="144" t="s">
        <v>1645</v>
      </c>
      <c r="I158" s="143" t="s">
        <v>1</v>
      </c>
      <c r="J158" s="143" t="s">
        <v>1</v>
      </c>
      <c r="K158" s="144" t="s">
        <v>1646</v>
      </c>
    </row>
    <row r="159" spans="1:11">
      <c r="A159" s="81">
        <v>28</v>
      </c>
      <c r="B159" s="137" t="s">
        <v>1</v>
      </c>
      <c r="C159" s="146" t="s">
        <v>111</v>
      </c>
      <c r="D159" s="144" t="s">
        <v>1647</v>
      </c>
      <c r="E159" s="144" t="s">
        <v>297</v>
      </c>
      <c r="F159" s="144" t="s">
        <v>1648</v>
      </c>
      <c r="G159" s="144" t="s">
        <v>1649</v>
      </c>
      <c r="H159" s="143" t="s">
        <v>1</v>
      </c>
      <c r="I159" s="144" t="s">
        <v>117</v>
      </c>
      <c r="J159" s="144" t="s">
        <v>616</v>
      </c>
      <c r="K159" s="143" t="s">
        <v>1</v>
      </c>
    </row>
    <row r="160" spans="1:11">
      <c r="A160" s="137" t="s">
        <v>1</v>
      </c>
      <c r="B160" s="145" t="s">
        <v>1650</v>
      </c>
      <c r="C160" s="142" t="s">
        <v>1</v>
      </c>
      <c r="D160" s="143" t="s">
        <v>1</v>
      </c>
      <c r="E160" s="143" t="s">
        <v>1</v>
      </c>
      <c r="F160" s="143" t="s">
        <v>1</v>
      </c>
      <c r="G160" s="143" t="s">
        <v>1</v>
      </c>
      <c r="H160" s="144" t="s">
        <v>1651</v>
      </c>
      <c r="I160" s="143" t="s">
        <v>1</v>
      </c>
      <c r="J160" s="143" t="s">
        <v>1</v>
      </c>
      <c r="K160" s="144" t="s">
        <v>1652</v>
      </c>
    </row>
    <row r="161" spans="1:11">
      <c r="A161" s="152" t="s">
        <v>1</v>
      </c>
      <c r="B161" s="152" t="s">
        <v>1</v>
      </c>
      <c r="C161" s="149" t="s">
        <v>1</v>
      </c>
      <c r="D161" s="150" t="s">
        <v>1</v>
      </c>
      <c r="E161" s="150" t="s">
        <v>1</v>
      </c>
      <c r="F161" s="150" t="s">
        <v>1</v>
      </c>
      <c r="G161" s="151" t="s">
        <v>1653</v>
      </c>
      <c r="H161" s="150" t="s">
        <v>1</v>
      </c>
      <c r="I161" s="150" t="s">
        <v>1</v>
      </c>
      <c r="J161" s="150" t="s">
        <v>1</v>
      </c>
      <c r="K161" s="150" t="s">
        <v>1</v>
      </c>
    </row>
    <row r="162" spans="1:11">
      <c r="A162" s="137" t="s">
        <v>1</v>
      </c>
      <c r="B162" s="145" t="s">
        <v>1654</v>
      </c>
      <c r="C162" s="142" t="s">
        <v>1</v>
      </c>
      <c r="D162" s="143" t="s">
        <v>1</v>
      </c>
      <c r="E162" s="143" t="s">
        <v>1</v>
      </c>
      <c r="F162" s="143" t="s">
        <v>1</v>
      </c>
      <c r="G162" s="143" t="s">
        <v>1</v>
      </c>
      <c r="H162" s="144" t="s">
        <v>1318</v>
      </c>
      <c r="I162" s="143" t="s">
        <v>1</v>
      </c>
      <c r="J162" s="143" t="s">
        <v>1</v>
      </c>
      <c r="K162" s="144" t="s">
        <v>520</v>
      </c>
    </row>
    <row r="163" spans="1:11">
      <c r="A163" s="137" t="s">
        <v>1</v>
      </c>
      <c r="B163" s="137" t="s">
        <v>1</v>
      </c>
      <c r="C163" s="142" t="s">
        <v>1</v>
      </c>
      <c r="D163" s="143" t="s">
        <v>1</v>
      </c>
      <c r="E163" s="143" t="s">
        <v>1</v>
      </c>
      <c r="F163" s="143" t="s">
        <v>1</v>
      </c>
      <c r="G163" s="144" t="s">
        <v>1655</v>
      </c>
      <c r="H163" s="143" t="s">
        <v>1</v>
      </c>
      <c r="I163" s="143" t="s">
        <v>1</v>
      </c>
      <c r="J163" s="143" t="s">
        <v>1</v>
      </c>
      <c r="K163" s="143" t="s">
        <v>1</v>
      </c>
    </row>
    <row r="164" spans="1:11">
      <c r="A164" s="81">
        <v>29</v>
      </c>
      <c r="B164" s="145" t="s">
        <v>1656</v>
      </c>
      <c r="C164" s="146" t="s">
        <v>111</v>
      </c>
      <c r="D164" s="144" t="s">
        <v>1657</v>
      </c>
      <c r="E164" s="144" t="s">
        <v>297</v>
      </c>
      <c r="F164" s="144" t="s">
        <v>1658</v>
      </c>
      <c r="G164" s="143" t="s">
        <v>1</v>
      </c>
      <c r="H164" s="144" t="s">
        <v>430</v>
      </c>
      <c r="I164" s="144" t="s">
        <v>236</v>
      </c>
      <c r="J164" s="144" t="s">
        <v>551</v>
      </c>
      <c r="K164" s="144" t="s">
        <v>1659</v>
      </c>
    </row>
    <row r="165" spans="1:11">
      <c r="A165" s="137" t="s">
        <v>1</v>
      </c>
      <c r="B165" s="137" t="s">
        <v>1</v>
      </c>
      <c r="C165" s="142" t="s">
        <v>1</v>
      </c>
      <c r="D165" s="143" t="s">
        <v>1</v>
      </c>
      <c r="E165" s="143" t="s">
        <v>1</v>
      </c>
      <c r="F165" s="143" t="s">
        <v>1</v>
      </c>
      <c r="G165" s="144" t="s">
        <v>1360</v>
      </c>
      <c r="H165" s="143" t="s">
        <v>1</v>
      </c>
      <c r="I165" s="143" t="s">
        <v>1</v>
      </c>
      <c r="J165" s="143" t="s">
        <v>1</v>
      </c>
      <c r="K165" s="143" t="s">
        <v>1</v>
      </c>
    </row>
    <row r="166" spans="1:11">
      <c r="A166" s="152" t="s">
        <v>1</v>
      </c>
      <c r="B166" s="148" t="s">
        <v>1660</v>
      </c>
      <c r="C166" s="149" t="s">
        <v>1</v>
      </c>
      <c r="D166" s="150" t="s">
        <v>1</v>
      </c>
      <c r="E166" s="150" t="s">
        <v>1</v>
      </c>
      <c r="F166" s="150" t="s">
        <v>1</v>
      </c>
      <c r="G166" s="150" t="s">
        <v>1</v>
      </c>
      <c r="H166" s="151" t="s">
        <v>636</v>
      </c>
      <c r="I166" s="150" t="s">
        <v>1</v>
      </c>
      <c r="J166" s="150" t="s">
        <v>1</v>
      </c>
      <c r="K166" s="151" t="s">
        <v>921</v>
      </c>
    </row>
    <row r="167" spans="1:11">
      <c r="A167" s="153" t="s">
        <v>1</v>
      </c>
      <c r="B167" s="138" t="s">
        <v>1661</v>
      </c>
      <c r="C167" s="139" t="s">
        <v>1</v>
      </c>
      <c r="D167" s="140" t="s">
        <v>1</v>
      </c>
      <c r="E167" s="140" t="s">
        <v>1</v>
      </c>
      <c r="F167" s="140" t="s">
        <v>1</v>
      </c>
      <c r="G167" s="141" t="s">
        <v>1317</v>
      </c>
      <c r="H167" s="141" t="s">
        <v>1318</v>
      </c>
      <c r="I167" s="140" t="s">
        <v>1</v>
      </c>
      <c r="J167" s="140" t="s">
        <v>1</v>
      </c>
      <c r="K167" s="140" t="s">
        <v>1</v>
      </c>
    </row>
    <row r="168" spans="1:11">
      <c r="A168" s="137" t="s">
        <v>1</v>
      </c>
      <c r="B168" s="137" t="s">
        <v>1</v>
      </c>
      <c r="C168" s="142" t="s">
        <v>1</v>
      </c>
      <c r="D168" s="143" t="s">
        <v>1</v>
      </c>
      <c r="E168" s="143" t="s">
        <v>1</v>
      </c>
      <c r="F168" s="143" t="s">
        <v>1</v>
      </c>
      <c r="G168" s="143" t="s">
        <v>1</v>
      </c>
      <c r="H168" s="143" t="s">
        <v>1</v>
      </c>
      <c r="I168" s="143" t="s">
        <v>1</v>
      </c>
      <c r="J168" s="143" t="s">
        <v>1</v>
      </c>
      <c r="K168" s="144" t="s">
        <v>1105</v>
      </c>
    </row>
    <row r="169" spans="1:11">
      <c r="A169" s="81">
        <v>30</v>
      </c>
      <c r="B169" s="145" t="s">
        <v>1662</v>
      </c>
      <c r="C169" s="146" t="s">
        <v>111</v>
      </c>
      <c r="D169" s="144" t="s">
        <v>1663</v>
      </c>
      <c r="E169" s="144" t="s">
        <v>1664</v>
      </c>
      <c r="F169" s="144" t="s">
        <v>1665</v>
      </c>
      <c r="G169" s="144" t="s">
        <v>1338</v>
      </c>
      <c r="H169" s="144" t="s">
        <v>430</v>
      </c>
      <c r="I169" s="144" t="s">
        <v>236</v>
      </c>
      <c r="J169" s="144" t="s">
        <v>551</v>
      </c>
      <c r="K169" s="143" t="s">
        <v>1</v>
      </c>
    </row>
    <row r="170" spans="1:11">
      <c r="A170" s="137" t="s">
        <v>1</v>
      </c>
      <c r="B170" s="137" t="s">
        <v>1</v>
      </c>
      <c r="C170" s="142" t="s">
        <v>1</v>
      </c>
      <c r="D170" s="143" t="s">
        <v>1</v>
      </c>
      <c r="E170" s="143" t="s">
        <v>1</v>
      </c>
      <c r="F170" s="143" t="s">
        <v>1</v>
      </c>
      <c r="G170" s="143" t="s">
        <v>1</v>
      </c>
      <c r="H170" s="143" t="s">
        <v>1</v>
      </c>
      <c r="I170" s="143" t="s">
        <v>1</v>
      </c>
      <c r="J170" s="143" t="s">
        <v>1</v>
      </c>
      <c r="K170" s="144" t="s">
        <v>628</v>
      </c>
    </row>
    <row r="171" spans="1:11" ht="14" thickBot="1">
      <c r="A171" s="147" t="s">
        <v>1</v>
      </c>
      <c r="B171" s="148" t="s">
        <v>1666</v>
      </c>
      <c r="C171" s="149" t="s">
        <v>1</v>
      </c>
      <c r="D171" s="150" t="s">
        <v>1</v>
      </c>
      <c r="E171" s="150" t="s">
        <v>1</v>
      </c>
      <c r="F171" s="150" t="s">
        <v>1</v>
      </c>
      <c r="G171" s="151" t="s">
        <v>1360</v>
      </c>
      <c r="H171" s="151" t="s">
        <v>636</v>
      </c>
      <c r="I171" s="150" t="s">
        <v>1</v>
      </c>
      <c r="J171" s="150" t="s">
        <v>1</v>
      </c>
      <c r="K171" s="150" t="s">
        <v>1</v>
      </c>
    </row>
    <row r="172" spans="1:11">
      <c r="A172" s="154" t="s">
        <v>1</v>
      </c>
      <c r="B172" s="153" t="s">
        <v>1</v>
      </c>
      <c r="C172" s="139" t="s">
        <v>1</v>
      </c>
      <c r="D172" s="140" t="s">
        <v>1</v>
      </c>
      <c r="E172" s="140" t="s">
        <v>1</v>
      </c>
      <c r="F172" s="140" t="s">
        <v>1</v>
      </c>
      <c r="G172" s="141" t="s">
        <v>1667</v>
      </c>
      <c r="H172" s="141" t="s">
        <v>928</v>
      </c>
      <c r="I172" s="140" t="s">
        <v>1</v>
      </c>
      <c r="J172" s="140" t="s">
        <v>1</v>
      </c>
      <c r="K172" s="140" t="s">
        <v>1</v>
      </c>
    </row>
    <row r="173" spans="1:11">
      <c r="A173" s="137" t="s">
        <v>1</v>
      </c>
      <c r="B173" s="145" t="s">
        <v>1668</v>
      </c>
      <c r="C173" s="142" t="s">
        <v>1</v>
      </c>
      <c r="D173" s="143" t="s">
        <v>1</v>
      </c>
      <c r="E173" s="143" t="s">
        <v>1</v>
      </c>
      <c r="F173" s="143" t="s">
        <v>1</v>
      </c>
      <c r="G173" s="143" t="s">
        <v>1</v>
      </c>
      <c r="H173" s="143" t="s">
        <v>1</v>
      </c>
      <c r="I173" s="143" t="s">
        <v>1</v>
      </c>
      <c r="J173" s="143" t="s">
        <v>1</v>
      </c>
      <c r="K173" s="143" t="s">
        <v>1</v>
      </c>
    </row>
    <row r="174" spans="1:11">
      <c r="A174" s="81">
        <v>31</v>
      </c>
      <c r="B174" s="137" t="s">
        <v>1</v>
      </c>
      <c r="C174" s="146" t="s">
        <v>468</v>
      </c>
      <c r="D174" s="144" t="s">
        <v>1669</v>
      </c>
      <c r="E174" s="144" t="s">
        <v>427</v>
      </c>
      <c r="F174" s="144" t="s">
        <v>1670</v>
      </c>
      <c r="G174" s="144" t="s">
        <v>472</v>
      </c>
      <c r="H174" s="144" t="s">
        <v>181</v>
      </c>
      <c r="I174" s="144" t="s">
        <v>236</v>
      </c>
      <c r="J174" s="144" t="s">
        <v>941</v>
      </c>
      <c r="K174" s="144" t="s">
        <v>1671</v>
      </c>
    </row>
    <row r="175" spans="1:11">
      <c r="A175" s="137" t="s">
        <v>1</v>
      </c>
      <c r="B175" s="145" t="s">
        <v>1672</v>
      </c>
      <c r="C175" s="142" t="s">
        <v>1</v>
      </c>
      <c r="D175" s="143" t="s">
        <v>1</v>
      </c>
      <c r="E175" s="143" t="s">
        <v>1</v>
      </c>
      <c r="F175" s="143" t="s">
        <v>1</v>
      </c>
      <c r="G175" s="143" t="s">
        <v>1</v>
      </c>
      <c r="H175" s="143" t="s">
        <v>1</v>
      </c>
      <c r="I175" s="143" t="s">
        <v>1</v>
      </c>
      <c r="J175" s="143" t="s">
        <v>1</v>
      </c>
      <c r="K175" s="143" t="s">
        <v>1</v>
      </c>
    </row>
    <row r="176" spans="1:11">
      <c r="A176" s="152" t="s">
        <v>1</v>
      </c>
      <c r="B176" s="152" t="s">
        <v>1</v>
      </c>
      <c r="C176" s="149" t="s">
        <v>1</v>
      </c>
      <c r="D176" s="150" t="s">
        <v>1</v>
      </c>
      <c r="E176" s="150" t="s">
        <v>1</v>
      </c>
      <c r="F176" s="150" t="s">
        <v>1</v>
      </c>
      <c r="G176" s="151" t="s">
        <v>1673</v>
      </c>
      <c r="H176" s="151" t="s">
        <v>148</v>
      </c>
      <c r="I176" s="150" t="s">
        <v>1</v>
      </c>
      <c r="J176" s="150" t="s">
        <v>1</v>
      </c>
      <c r="K176" s="150" t="s">
        <v>1</v>
      </c>
    </row>
    <row r="177" spans="1:11">
      <c r="A177" s="137" t="s">
        <v>1</v>
      </c>
      <c r="B177" s="145" t="s">
        <v>1674</v>
      </c>
      <c r="C177" s="142" t="s">
        <v>1</v>
      </c>
      <c r="D177" s="143" t="s">
        <v>1</v>
      </c>
      <c r="E177" s="144" t="s">
        <v>1675</v>
      </c>
      <c r="F177" s="143" t="s">
        <v>1</v>
      </c>
      <c r="G177" s="144" t="s">
        <v>1676</v>
      </c>
      <c r="H177" s="144" t="s">
        <v>1677</v>
      </c>
      <c r="I177" s="143" t="s">
        <v>1</v>
      </c>
      <c r="J177" s="143" t="s">
        <v>1</v>
      </c>
      <c r="K177" s="143" t="s">
        <v>1</v>
      </c>
    </row>
    <row r="178" spans="1:11">
      <c r="A178" s="81">
        <v>32</v>
      </c>
      <c r="B178" s="137" t="s">
        <v>1</v>
      </c>
      <c r="C178" s="146" t="s">
        <v>468</v>
      </c>
      <c r="D178" s="144" t="s">
        <v>1678</v>
      </c>
      <c r="E178" s="143" t="s">
        <v>1</v>
      </c>
      <c r="F178" s="144" t="s">
        <v>1679</v>
      </c>
      <c r="G178" s="143" t="s">
        <v>1</v>
      </c>
      <c r="H178" s="143" t="s">
        <v>1</v>
      </c>
      <c r="I178" s="144" t="s">
        <v>236</v>
      </c>
      <c r="J178" s="144" t="s">
        <v>616</v>
      </c>
      <c r="K178" s="144" t="s">
        <v>1680</v>
      </c>
    </row>
    <row r="179" spans="1:11">
      <c r="A179" s="152" t="s">
        <v>1</v>
      </c>
      <c r="B179" s="148" t="s">
        <v>1681</v>
      </c>
      <c r="C179" s="149" t="s">
        <v>1</v>
      </c>
      <c r="D179" s="150" t="s">
        <v>1</v>
      </c>
      <c r="E179" s="151" t="s">
        <v>1682</v>
      </c>
      <c r="F179" s="150" t="s">
        <v>1</v>
      </c>
      <c r="G179" s="151" t="s">
        <v>1683</v>
      </c>
      <c r="H179" s="151" t="s">
        <v>1684</v>
      </c>
      <c r="I179" s="150" t="s">
        <v>1</v>
      </c>
      <c r="J179" s="150" t="s">
        <v>1</v>
      </c>
      <c r="K179" s="150" t="s">
        <v>1</v>
      </c>
    </row>
    <row r="180" spans="1:11">
      <c r="A180" s="153" t="s">
        <v>1</v>
      </c>
      <c r="B180" s="138" t="s">
        <v>1685</v>
      </c>
      <c r="C180" s="139" t="s">
        <v>1</v>
      </c>
      <c r="D180" s="140" t="s">
        <v>1</v>
      </c>
      <c r="E180" s="140" t="s">
        <v>1</v>
      </c>
      <c r="F180" s="140" t="s">
        <v>1</v>
      </c>
      <c r="G180" s="141" t="s">
        <v>1317</v>
      </c>
      <c r="H180" s="141" t="s">
        <v>1318</v>
      </c>
      <c r="I180" s="140" t="s">
        <v>1</v>
      </c>
      <c r="J180" s="140" t="s">
        <v>1</v>
      </c>
      <c r="K180" s="140" t="s">
        <v>1</v>
      </c>
    </row>
    <row r="181" spans="1:11">
      <c r="A181" s="137" t="s">
        <v>1</v>
      </c>
      <c r="B181" s="137" t="s">
        <v>1</v>
      </c>
      <c r="C181" s="142" t="s">
        <v>1</v>
      </c>
      <c r="D181" s="143" t="s">
        <v>1</v>
      </c>
      <c r="E181" s="144" t="s">
        <v>1686</v>
      </c>
      <c r="F181" s="143" t="s">
        <v>1</v>
      </c>
      <c r="G181" s="143" t="s">
        <v>1</v>
      </c>
      <c r="H181" s="143" t="s">
        <v>1</v>
      </c>
      <c r="I181" s="143" t="s">
        <v>1</v>
      </c>
      <c r="J181" s="143" t="s">
        <v>1</v>
      </c>
      <c r="K181" s="143" t="s">
        <v>1</v>
      </c>
    </row>
    <row r="182" spans="1:11">
      <c r="A182" s="81">
        <v>33</v>
      </c>
      <c r="B182" s="145" t="s">
        <v>1687</v>
      </c>
      <c r="C182" s="146" t="s">
        <v>111</v>
      </c>
      <c r="D182" s="144" t="s">
        <v>1688</v>
      </c>
      <c r="E182" s="143" t="s">
        <v>1</v>
      </c>
      <c r="F182" s="144" t="s">
        <v>1689</v>
      </c>
      <c r="G182" s="144" t="s">
        <v>1338</v>
      </c>
      <c r="H182" s="144" t="s">
        <v>430</v>
      </c>
      <c r="I182" s="144" t="s">
        <v>236</v>
      </c>
      <c r="J182" s="144" t="s">
        <v>551</v>
      </c>
      <c r="K182" s="144" t="s">
        <v>1690</v>
      </c>
    </row>
    <row r="183" spans="1:11">
      <c r="A183" s="137" t="s">
        <v>1</v>
      </c>
      <c r="B183" s="137" t="s">
        <v>1</v>
      </c>
      <c r="C183" s="142" t="s">
        <v>1</v>
      </c>
      <c r="D183" s="143" t="s">
        <v>1</v>
      </c>
      <c r="E183" s="144" t="s">
        <v>1691</v>
      </c>
      <c r="F183" s="143" t="s">
        <v>1</v>
      </c>
      <c r="G183" s="143" t="s">
        <v>1</v>
      </c>
      <c r="H183" s="143" t="s">
        <v>1</v>
      </c>
      <c r="I183" s="143" t="s">
        <v>1</v>
      </c>
      <c r="J183" s="143" t="s">
        <v>1</v>
      </c>
      <c r="K183" s="143" t="s">
        <v>1</v>
      </c>
    </row>
    <row r="184" spans="1:11" ht="14" thickBot="1">
      <c r="A184" s="147" t="s">
        <v>1</v>
      </c>
      <c r="B184" s="148" t="s">
        <v>1692</v>
      </c>
      <c r="C184" s="149" t="s">
        <v>1</v>
      </c>
      <c r="D184" s="150" t="s">
        <v>1</v>
      </c>
      <c r="E184" s="150" t="s">
        <v>1</v>
      </c>
      <c r="F184" s="150" t="s">
        <v>1</v>
      </c>
      <c r="G184" s="151" t="s">
        <v>1360</v>
      </c>
      <c r="H184" s="151" t="s">
        <v>636</v>
      </c>
      <c r="I184" s="150" t="s">
        <v>1</v>
      </c>
      <c r="J184" s="150" t="s">
        <v>1</v>
      </c>
      <c r="K184" s="150" t="s">
        <v>1</v>
      </c>
    </row>
    <row r="185" spans="1:11">
      <c r="A185" s="154" t="s">
        <v>1</v>
      </c>
      <c r="B185" s="153" t="s">
        <v>1</v>
      </c>
      <c r="C185" s="139" t="s">
        <v>1</v>
      </c>
      <c r="D185" s="140" t="s">
        <v>1</v>
      </c>
      <c r="E185" s="140" t="s">
        <v>1</v>
      </c>
      <c r="F185" s="140" t="s">
        <v>1</v>
      </c>
      <c r="G185" s="141" t="s">
        <v>1693</v>
      </c>
      <c r="H185" s="141" t="s">
        <v>1513</v>
      </c>
      <c r="I185" s="140" t="s">
        <v>1</v>
      </c>
      <c r="J185" s="140" t="s">
        <v>1</v>
      </c>
      <c r="K185" s="140" t="s">
        <v>1</v>
      </c>
    </row>
    <row r="186" spans="1:11">
      <c r="A186" s="137" t="s">
        <v>1</v>
      </c>
      <c r="B186" s="145" t="s">
        <v>1694</v>
      </c>
      <c r="C186" s="142" t="s">
        <v>1</v>
      </c>
      <c r="D186" s="143" t="s">
        <v>1</v>
      </c>
      <c r="E186" s="143" t="s">
        <v>1</v>
      </c>
      <c r="F186" s="143" t="s">
        <v>1</v>
      </c>
      <c r="G186" s="143" t="s">
        <v>1</v>
      </c>
      <c r="H186" s="143" t="s">
        <v>1</v>
      </c>
      <c r="I186" s="143" t="s">
        <v>1</v>
      </c>
      <c r="J186" s="143" t="s">
        <v>1</v>
      </c>
      <c r="K186" s="143" t="s">
        <v>1</v>
      </c>
    </row>
    <row r="187" spans="1:11">
      <c r="A187" s="81">
        <v>34</v>
      </c>
      <c r="B187" s="137" t="s">
        <v>1</v>
      </c>
      <c r="C187" s="146" t="s">
        <v>111</v>
      </c>
      <c r="D187" s="144" t="s">
        <v>1695</v>
      </c>
      <c r="E187" s="144" t="s">
        <v>113</v>
      </c>
      <c r="F187" s="144" t="s">
        <v>1696</v>
      </c>
      <c r="G187" s="144" t="s">
        <v>472</v>
      </c>
      <c r="H187" s="144" t="s">
        <v>181</v>
      </c>
      <c r="I187" s="144" t="s">
        <v>236</v>
      </c>
      <c r="J187" s="144" t="s">
        <v>1287</v>
      </c>
      <c r="K187" s="144" t="s">
        <v>476</v>
      </c>
    </row>
    <row r="188" spans="1:11">
      <c r="A188" s="137" t="s">
        <v>1</v>
      </c>
      <c r="B188" s="145" t="s">
        <v>1697</v>
      </c>
      <c r="C188" s="142" t="s">
        <v>1</v>
      </c>
      <c r="D188" s="143" t="s">
        <v>1</v>
      </c>
      <c r="E188" s="143" t="s">
        <v>1</v>
      </c>
      <c r="F188" s="143" t="s">
        <v>1</v>
      </c>
      <c r="G188" s="143" t="s">
        <v>1</v>
      </c>
      <c r="H188" s="143" t="s">
        <v>1</v>
      </c>
      <c r="I188" s="143" t="s">
        <v>1</v>
      </c>
      <c r="J188" s="143" t="s">
        <v>1</v>
      </c>
      <c r="K188" s="143" t="s">
        <v>1</v>
      </c>
    </row>
    <row r="189" spans="1:11">
      <c r="A189" s="152" t="s">
        <v>1</v>
      </c>
      <c r="B189" s="152" t="s">
        <v>1</v>
      </c>
      <c r="C189" s="149" t="s">
        <v>1</v>
      </c>
      <c r="D189" s="150" t="s">
        <v>1</v>
      </c>
      <c r="E189" s="150" t="s">
        <v>1</v>
      </c>
      <c r="F189" s="150" t="s">
        <v>1</v>
      </c>
      <c r="G189" s="151" t="s">
        <v>1698</v>
      </c>
      <c r="H189" s="151" t="s">
        <v>636</v>
      </c>
      <c r="I189" s="150" t="s">
        <v>1</v>
      </c>
      <c r="J189" s="150" t="s">
        <v>1</v>
      </c>
      <c r="K189" s="150" t="s">
        <v>1</v>
      </c>
    </row>
    <row r="190" spans="1:11">
      <c r="A190" s="137" t="s">
        <v>1</v>
      </c>
      <c r="B190" s="145" t="s">
        <v>1699</v>
      </c>
      <c r="C190" s="142" t="s">
        <v>1</v>
      </c>
      <c r="D190" s="143" t="s">
        <v>1</v>
      </c>
      <c r="E190" s="143" t="s">
        <v>1</v>
      </c>
      <c r="F190" s="143" t="s">
        <v>1</v>
      </c>
      <c r="G190" s="144" t="s">
        <v>1700</v>
      </c>
      <c r="H190" s="144" t="s">
        <v>1701</v>
      </c>
      <c r="I190" s="143" t="s">
        <v>1</v>
      </c>
      <c r="J190" s="143" t="s">
        <v>1</v>
      </c>
      <c r="K190" s="143" t="s">
        <v>1</v>
      </c>
    </row>
    <row r="191" spans="1:11">
      <c r="A191" s="81">
        <v>35</v>
      </c>
      <c r="B191" s="145" t="s">
        <v>1236</v>
      </c>
      <c r="C191" s="146" t="s">
        <v>111</v>
      </c>
      <c r="D191" s="144" t="s">
        <v>1702</v>
      </c>
      <c r="E191" s="144" t="s">
        <v>470</v>
      </c>
      <c r="F191" s="144" t="s">
        <v>1703</v>
      </c>
      <c r="G191" s="144" t="s">
        <v>1704</v>
      </c>
      <c r="H191" s="144" t="s">
        <v>181</v>
      </c>
      <c r="I191" s="144" t="s">
        <v>117</v>
      </c>
      <c r="J191" s="144" t="s">
        <v>183</v>
      </c>
      <c r="K191" s="144" t="s">
        <v>1705</v>
      </c>
    </row>
    <row r="192" spans="1:11">
      <c r="A192" s="152" t="s">
        <v>1</v>
      </c>
      <c r="B192" s="148" t="s">
        <v>1706</v>
      </c>
      <c r="C192" s="149" t="s">
        <v>1</v>
      </c>
      <c r="D192" s="150" t="s">
        <v>1</v>
      </c>
      <c r="E192" s="150" t="s">
        <v>1</v>
      </c>
      <c r="F192" s="150" t="s">
        <v>1</v>
      </c>
      <c r="G192" s="151" t="s">
        <v>1707</v>
      </c>
      <c r="H192" s="151" t="s">
        <v>636</v>
      </c>
      <c r="I192" s="150" t="s">
        <v>1</v>
      </c>
      <c r="J192" s="150" t="s">
        <v>1</v>
      </c>
      <c r="K192" s="150" t="s">
        <v>1</v>
      </c>
    </row>
    <row r="193" spans="1:11">
      <c r="A193" s="153" t="s">
        <v>1</v>
      </c>
      <c r="B193" s="138" t="s">
        <v>1269</v>
      </c>
      <c r="C193" s="139" t="s">
        <v>1</v>
      </c>
      <c r="D193" s="140" t="s">
        <v>1</v>
      </c>
      <c r="E193" s="140" t="s">
        <v>1</v>
      </c>
      <c r="F193" s="140" t="s">
        <v>1</v>
      </c>
      <c r="G193" s="141" t="s">
        <v>452</v>
      </c>
      <c r="H193" s="141" t="s">
        <v>452</v>
      </c>
      <c r="I193" s="140" t="s">
        <v>1</v>
      </c>
      <c r="J193" s="140" t="s">
        <v>1</v>
      </c>
      <c r="K193" s="140" t="s">
        <v>1</v>
      </c>
    </row>
    <row r="194" spans="1:11">
      <c r="A194" s="81">
        <v>36</v>
      </c>
      <c r="B194" s="145" t="s">
        <v>1708</v>
      </c>
      <c r="C194" s="146" t="s">
        <v>111</v>
      </c>
      <c r="D194" s="144" t="s">
        <v>1709</v>
      </c>
      <c r="E194" s="144" t="s">
        <v>470</v>
      </c>
      <c r="F194" s="144" t="s">
        <v>1710</v>
      </c>
      <c r="G194" s="144" t="s">
        <v>473</v>
      </c>
      <c r="H194" s="144" t="s">
        <v>473</v>
      </c>
      <c r="I194" s="144" t="s">
        <v>236</v>
      </c>
      <c r="J194" s="144" t="s">
        <v>118</v>
      </c>
      <c r="K194" s="144" t="s">
        <v>1680</v>
      </c>
    </row>
    <row r="195" spans="1:11" ht="14" thickBot="1">
      <c r="A195" s="147" t="s">
        <v>1</v>
      </c>
      <c r="B195" s="148" t="s">
        <v>1711</v>
      </c>
      <c r="C195" s="149" t="s">
        <v>1</v>
      </c>
      <c r="D195" s="150" t="s">
        <v>1</v>
      </c>
      <c r="E195" s="150" t="s">
        <v>1</v>
      </c>
      <c r="F195" s="150" t="s">
        <v>1</v>
      </c>
      <c r="G195" s="151" t="s">
        <v>1490</v>
      </c>
      <c r="H195" s="151" t="s">
        <v>495</v>
      </c>
      <c r="I195" s="150" t="s">
        <v>1</v>
      </c>
      <c r="J195" s="150" t="s">
        <v>1</v>
      </c>
      <c r="K195" s="150" t="s">
        <v>1</v>
      </c>
    </row>
    <row r="196" spans="1:11">
      <c r="A196" s="137" t="s">
        <v>1</v>
      </c>
      <c r="B196" s="137" t="s">
        <v>1</v>
      </c>
      <c r="C196" s="142" t="s">
        <v>1</v>
      </c>
      <c r="D196" s="143" t="s">
        <v>1</v>
      </c>
      <c r="E196" s="143" t="s">
        <v>1</v>
      </c>
      <c r="F196" s="143" t="s">
        <v>1</v>
      </c>
      <c r="G196" s="144" t="s">
        <v>452</v>
      </c>
      <c r="H196" s="144" t="s">
        <v>452</v>
      </c>
      <c r="I196" s="143" t="s">
        <v>1</v>
      </c>
      <c r="J196" s="143" t="s">
        <v>1</v>
      </c>
      <c r="K196" s="143" t="s">
        <v>1</v>
      </c>
    </row>
    <row r="197" spans="1:11">
      <c r="A197" s="137" t="s">
        <v>1</v>
      </c>
      <c r="B197" s="145" t="s">
        <v>1712</v>
      </c>
      <c r="C197" s="142" t="s">
        <v>1</v>
      </c>
      <c r="D197" s="143" t="s">
        <v>1</v>
      </c>
      <c r="E197" s="143" t="s">
        <v>1</v>
      </c>
      <c r="F197" s="143" t="s">
        <v>1</v>
      </c>
      <c r="G197" s="143" t="s">
        <v>1</v>
      </c>
      <c r="H197" s="143" t="s">
        <v>1</v>
      </c>
      <c r="I197" s="143" t="s">
        <v>1</v>
      </c>
      <c r="J197" s="143" t="s">
        <v>1</v>
      </c>
      <c r="K197" s="143" t="s">
        <v>1</v>
      </c>
    </row>
    <row r="198" spans="1:11">
      <c r="A198" s="81">
        <v>37</v>
      </c>
      <c r="B198" s="137" t="s">
        <v>1</v>
      </c>
      <c r="C198" s="146" t="s">
        <v>468</v>
      </c>
      <c r="D198" s="144" t="s">
        <v>1713</v>
      </c>
      <c r="E198" s="144" t="s">
        <v>470</v>
      </c>
      <c r="F198" s="144" t="s">
        <v>1714</v>
      </c>
      <c r="G198" s="144" t="s">
        <v>473</v>
      </c>
      <c r="H198" s="144" t="s">
        <v>473</v>
      </c>
      <c r="I198" s="144" t="s">
        <v>236</v>
      </c>
      <c r="J198" s="144" t="s">
        <v>118</v>
      </c>
      <c r="K198" s="144" t="s">
        <v>1680</v>
      </c>
    </row>
    <row r="199" spans="1:11">
      <c r="A199" s="137" t="s">
        <v>1</v>
      </c>
      <c r="B199" s="145" t="s">
        <v>1715</v>
      </c>
      <c r="C199" s="142" t="s">
        <v>1</v>
      </c>
      <c r="D199" s="143" t="s">
        <v>1</v>
      </c>
      <c r="E199" s="143" t="s">
        <v>1</v>
      </c>
      <c r="F199" s="143" t="s">
        <v>1</v>
      </c>
      <c r="G199" s="143" t="s">
        <v>1</v>
      </c>
      <c r="H199" s="143" t="s">
        <v>1</v>
      </c>
      <c r="I199" s="143" t="s">
        <v>1</v>
      </c>
      <c r="J199" s="143" t="s">
        <v>1</v>
      </c>
      <c r="K199" s="143" t="s">
        <v>1</v>
      </c>
    </row>
    <row r="200" spans="1:11">
      <c r="A200" s="152" t="s">
        <v>1</v>
      </c>
      <c r="B200" s="152" t="s">
        <v>1</v>
      </c>
      <c r="C200" s="149" t="s">
        <v>1</v>
      </c>
      <c r="D200" s="150" t="s">
        <v>1</v>
      </c>
      <c r="E200" s="150" t="s">
        <v>1</v>
      </c>
      <c r="F200" s="150" t="s">
        <v>1</v>
      </c>
      <c r="G200" s="151" t="s">
        <v>1490</v>
      </c>
      <c r="H200" s="151" t="s">
        <v>495</v>
      </c>
      <c r="I200" s="150" t="s">
        <v>1</v>
      </c>
      <c r="J200" s="150" t="s">
        <v>1</v>
      </c>
      <c r="K200" s="150" t="s">
        <v>1</v>
      </c>
    </row>
    <row r="201" spans="1:11">
      <c r="A201" s="137" t="s">
        <v>1</v>
      </c>
      <c r="B201" s="137" t="s">
        <v>1</v>
      </c>
      <c r="C201" s="142" t="s">
        <v>1</v>
      </c>
      <c r="D201" s="143" t="s">
        <v>1</v>
      </c>
      <c r="E201" s="143" t="s">
        <v>1</v>
      </c>
      <c r="F201" s="143" t="s">
        <v>1</v>
      </c>
      <c r="G201" s="143" t="s">
        <v>1</v>
      </c>
      <c r="H201" s="144" t="s">
        <v>593</v>
      </c>
      <c r="I201" s="143" t="s">
        <v>1</v>
      </c>
      <c r="J201" s="143" t="s">
        <v>1</v>
      </c>
      <c r="K201" s="143" t="s">
        <v>1</v>
      </c>
    </row>
    <row r="202" spans="1:11">
      <c r="A202" s="137" t="s">
        <v>1</v>
      </c>
      <c r="B202" s="145" t="s">
        <v>1716</v>
      </c>
      <c r="C202" s="142" t="s">
        <v>1</v>
      </c>
      <c r="D202" s="143" t="s">
        <v>1</v>
      </c>
      <c r="E202" s="144" t="s">
        <v>1717</v>
      </c>
      <c r="F202" s="143" t="s">
        <v>1</v>
      </c>
      <c r="G202" s="144" t="s">
        <v>603</v>
      </c>
      <c r="H202" s="143" t="s">
        <v>1</v>
      </c>
      <c r="I202" s="143" t="s">
        <v>1</v>
      </c>
      <c r="J202" s="143" t="s">
        <v>1</v>
      </c>
      <c r="K202" s="144" t="s">
        <v>1718</v>
      </c>
    </row>
    <row r="203" spans="1:11">
      <c r="A203" s="81">
        <v>38</v>
      </c>
      <c r="B203" s="137" t="s">
        <v>1</v>
      </c>
      <c r="C203" s="146" t="s">
        <v>111</v>
      </c>
      <c r="D203" s="144" t="s">
        <v>1719</v>
      </c>
      <c r="E203" s="143" t="s">
        <v>1</v>
      </c>
      <c r="F203" s="144" t="s">
        <v>1720</v>
      </c>
      <c r="G203" s="143" t="s">
        <v>1</v>
      </c>
      <c r="H203" s="144" t="s">
        <v>181</v>
      </c>
      <c r="I203" s="144" t="s">
        <v>117</v>
      </c>
      <c r="J203" s="144" t="s">
        <v>616</v>
      </c>
      <c r="K203" s="143" t="s">
        <v>1</v>
      </c>
    </row>
    <row r="204" spans="1:11">
      <c r="A204" s="137" t="s">
        <v>1</v>
      </c>
      <c r="B204" s="145" t="s">
        <v>1721</v>
      </c>
      <c r="C204" s="142" t="s">
        <v>1</v>
      </c>
      <c r="D204" s="143" t="s">
        <v>1</v>
      </c>
      <c r="E204" s="144" t="s">
        <v>741</v>
      </c>
      <c r="F204" s="143" t="s">
        <v>1</v>
      </c>
      <c r="G204" s="144" t="s">
        <v>624</v>
      </c>
      <c r="H204" s="143" t="s">
        <v>1</v>
      </c>
      <c r="I204" s="143" t="s">
        <v>1</v>
      </c>
      <c r="J204" s="143" t="s">
        <v>1</v>
      </c>
      <c r="K204" s="144" t="s">
        <v>1722</v>
      </c>
    </row>
    <row r="205" spans="1:11">
      <c r="A205" s="152" t="s">
        <v>1</v>
      </c>
      <c r="B205" s="152" t="s">
        <v>1</v>
      </c>
      <c r="C205" s="149" t="s">
        <v>1</v>
      </c>
      <c r="D205" s="150" t="s">
        <v>1</v>
      </c>
      <c r="E205" s="150" t="s">
        <v>1</v>
      </c>
      <c r="F205" s="150" t="s">
        <v>1</v>
      </c>
      <c r="G205" s="150" t="s">
        <v>1</v>
      </c>
      <c r="H205" s="151" t="s">
        <v>636</v>
      </c>
      <c r="I205" s="150" t="s">
        <v>1</v>
      </c>
      <c r="J205" s="150" t="s">
        <v>1</v>
      </c>
      <c r="K205" s="150" t="s">
        <v>1</v>
      </c>
    </row>
    <row r="206" spans="1:11">
      <c r="A206" t="s">
        <v>1</v>
      </c>
      <c r="B206" t="s">
        <v>1</v>
      </c>
      <c r="C206" t="s">
        <v>1</v>
      </c>
      <c r="D206" t="s">
        <v>1</v>
      </c>
      <c r="E206" t="s">
        <v>1</v>
      </c>
      <c r="F206" t="s">
        <v>1</v>
      </c>
      <c r="G206" t="s">
        <v>1</v>
      </c>
      <c r="H206" t="s">
        <v>1</v>
      </c>
      <c r="I206" t="s">
        <v>1</v>
      </c>
      <c r="J206" t="s">
        <v>1</v>
      </c>
      <c r="K206" t="s">
        <v>1</v>
      </c>
    </row>
    <row r="207" spans="1:11">
      <c r="A207" s="137" t="s">
        <v>1</v>
      </c>
      <c r="B207" s="153" t="s">
        <v>1</v>
      </c>
      <c r="C207" s="139" t="s">
        <v>1</v>
      </c>
      <c r="D207" s="140" t="s">
        <v>1</v>
      </c>
      <c r="E207" s="140" t="s">
        <v>1</v>
      </c>
      <c r="F207" s="140" t="s">
        <v>1</v>
      </c>
      <c r="G207" s="140" t="s">
        <v>1</v>
      </c>
      <c r="H207" s="141" t="s">
        <v>1723</v>
      </c>
      <c r="I207" s="140" t="s">
        <v>1</v>
      </c>
      <c r="J207" s="140" t="s">
        <v>1</v>
      </c>
      <c r="K207" s="140" t="s">
        <v>1</v>
      </c>
    </row>
    <row r="208" spans="1:11">
      <c r="A208" s="137" t="s">
        <v>1</v>
      </c>
      <c r="B208" s="137" t="s">
        <v>1</v>
      </c>
      <c r="C208" s="142" t="s">
        <v>1</v>
      </c>
      <c r="D208" s="143" t="s">
        <v>1</v>
      </c>
      <c r="E208" s="144" t="s">
        <v>1724</v>
      </c>
      <c r="F208" s="143" t="s">
        <v>1</v>
      </c>
      <c r="G208" s="144" t="s">
        <v>1725</v>
      </c>
      <c r="H208" s="143" t="s">
        <v>1</v>
      </c>
      <c r="I208" s="143" t="s">
        <v>1</v>
      </c>
      <c r="J208" s="143" t="s">
        <v>1</v>
      </c>
      <c r="K208" s="143" t="s">
        <v>1</v>
      </c>
    </row>
    <row r="209" spans="1:11">
      <c r="A209" s="137" t="s">
        <v>1</v>
      </c>
      <c r="B209" s="137" t="s">
        <v>1</v>
      </c>
      <c r="C209" s="142" t="s">
        <v>1</v>
      </c>
      <c r="D209" s="143" t="s">
        <v>1</v>
      </c>
      <c r="E209" s="143" t="s">
        <v>1</v>
      </c>
      <c r="F209" s="143" t="s">
        <v>1</v>
      </c>
      <c r="G209" s="143" t="s">
        <v>1</v>
      </c>
      <c r="H209" s="144" t="s">
        <v>1609</v>
      </c>
      <c r="I209" s="143" t="s">
        <v>1</v>
      </c>
      <c r="J209" s="143" t="s">
        <v>1</v>
      </c>
      <c r="K209" s="143" t="s">
        <v>1</v>
      </c>
    </row>
    <row r="210" spans="1:11">
      <c r="A210" s="81">
        <v>39</v>
      </c>
      <c r="B210" s="145" t="s">
        <v>1726</v>
      </c>
      <c r="C210" s="146" t="s">
        <v>111</v>
      </c>
      <c r="D210" s="144" t="s">
        <v>1727</v>
      </c>
      <c r="E210" s="144" t="s">
        <v>1728</v>
      </c>
      <c r="F210" s="144" t="s">
        <v>1729</v>
      </c>
      <c r="G210" s="144" t="s">
        <v>1730</v>
      </c>
      <c r="H210" s="143" t="s">
        <v>1</v>
      </c>
      <c r="I210" s="144" t="s">
        <v>117</v>
      </c>
      <c r="J210" s="144" t="s">
        <v>1731</v>
      </c>
      <c r="K210" s="144" t="s">
        <v>119</v>
      </c>
    </row>
    <row r="211" spans="1:11">
      <c r="A211" s="137" t="s">
        <v>1</v>
      </c>
      <c r="B211" s="137" t="s">
        <v>1</v>
      </c>
      <c r="C211" s="142" t="s">
        <v>1</v>
      </c>
      <c r="D211" s="143" t="s">
        <v>1</v>
      </c>
      <c r="E211" s="143" t="s">
        <v>1</v>
      </c>
      <c r="F211" s="143" t="s">
        <v>1</v>
      </c>
      <c r="G211" s="143" t="s">
        <v>1</v>
      </c>
      <c r="H211" s="144" t="s">
        <v>181</v>
      </c>
      <c r="I211" s="143" t="s">
        <v>1</v>
      </c>
      <c r="J211" s="143" t="s">
        <v>1</v>
      </c>
      <c r="K211" s="143" t="s">
        <v>1</v>
      </c>
    </row>
    <row r="212" spans="1:11">
      <c r="A212" s="137" t="s">
        <v>1</v>
      </c>
      <c r="B212" s="137" t="s">
        <v>1</v>
      </c>
      <c r="C212" s="142" t="s">
        <v>1</v>
      </c>
      <c r="D212" s="143" t="s">
        <v>1</v>
      </c>
      <c r="E212" s="144" t="s">
        <v>1732</v>
      </c>
      <c r="F212" s="143" t="s">
        <v>1</v>
      </c>
      <c r="G212" s="144" t="s">
        <v>1733</v>
      </c>
      <c r="H212" s="143" t="s">
        <v>1</v>
      </c>
      <c r="I212" s="143" t="s">
        <v>1</v>
      </c>
      <c r="J212" s="143" t="s">
        <v>1</v>
      </c>
      <c r="K212" s="143" t="s">
        <v>1</v>
      </c>
    </row>
    <row r="213" spans="1:11" ht="14" thickBot="1">
      <c r="A213" s="147" t="s">
        <v>1</v>
      </c>
      <c r="B213" s="152" t="s">
        <v>1</v>
      </c>
      <c r="C213" s="149" t="s">
        <v>1</v>
      </c>
      <c r="D213" s="150" t="s">
        <v>1</v>
      </c>
      <c r="E213" s="150" t="s">
        <v>1</v>
      </c>
      <c r="F213" s="150" t="s">
        <v>1</v>
      </c>
      <c r="G213" s="150" t="s">
        <v>1</v>
      </c>
      <c r="H213" s="151" t="s">
        <v>1734</v>
      </c>
      <c r="I213" s="150" t="s">
        <v>1</v>
      </c>
      <c r="J213" s="150" t="s">
        <v>1</v>
      </c>
      <c r="K213" s="150" t="s">
        <v>1</v>
      </c>
    </row>
    <row r="214" spans="1:11">
      <c r="A214" s="137" t="s">
        <v>1</v>
      </c>
      <c r="B214" s="145" t="s">
        <v>1735</v>
      </c>
      <c r="C214" s="142" t="s">
        <v>1</v>
      </c>
      <c r="D214" s="143" t="s">
        <v>1</v>
      </c>
      <c r="E214" s="143" t="s">
        <v>1</v>
      </c>
      <c r="F214" s="143" t="s">
        <v>1</v>
      </c>
      <c r="G214" s="144" t="s">
        <v>1736</v>
      </c>
      <c r="H214" s="144" t="s">
        <v>1737</v>
      </c>
      <c r="I214" s="143" t="s">
        <v>1</v>
      </c>
      <c r="J214" s="143" t="s">
        <v>1</v>
      </c>
      <c r="K214" s="143" t="s">
        <v>1</v>
      </c>
    </row>
    <row r="215" spans="1:11">
      <c r="A215" s="81">
        <v>40</v>
      </c>
      <c r="B215" s="145" t="s">
        <v>1738</v>
      </c>
      <c r="C215" s="146" t="s">
        <v>111</v>
      </c>
      <c r="D215" s="144" t="s">
        <v>1739</v>
      </c>
      <c r="E215" s="144" t="s">
        <v>113</v>
      </c>
      <c r="F215" s="144" t="s">
        <v>1740</v>
      </c>
      <c r="G215" s="144" t="s">
        <v>472</v>
      </c>
      <c r="H215" s="144" t="s">
        <v>430</v>
      </c>
      <c r="I215" s="144" t="s">
        <v>117</v>
      </c>
      <c r="J215" s="144" t="s">
        <v>616</v>
      </c>
      <c r="K215" s="144" t="s">
        <v>336</v>
      </c>
    </row>
    <row r="216" spans="1:11">
      <c r="A216" s="152" t="s">
        <v>1</v>
      </c>
      <c r="B216" s="148" t="s">
        <v>1741</v>
      </c>
      <c r="C216" s="149" t="s">
        <v>1</v>
      </c>
      <c r="D216" s="150" t="s">
        <v>1</v>
      </c>
      <c r="E216" s="150" t="s">
        <v>1</v>
      </c>
      <c r="F216" s="150" t="s">
        <v>1</v>
      </c>
      <c r="G216" s="151" t="s">
        <v>1742</v>
      </c>
      <c r="H216" s="151" t="s">
        <v>636</v>
      </c>
      <c r="I216" s="150" t="s">
        <v>1</v>
      </c>
      <c r="J216" s="150" t="s">
        <v>1</v>
      </c>
      <c r="K216" s="150" t="s">
        <v>1</v>
      </c>
    </row>
    <row r="217" spans="1:11">
      <c r="A217" s="137" t="s">
        <v>1</v>
      </c>
      <c r="B217" s="137" t="s">
        <v>1</v>
      </c>
      <c r="C217" s="142" t="s">
        <v>1</v>
      </c>
      <c r="D217" s="143" t="s">
        <v>1</v>
      </c>
      <c r="E217" s="143" t="s">
        <v>1</v>
      </c>
      <c r="F217" s="143" t="s">
        <v>1</v>
      </c>
      <c r="G217" s="144" t="s">
        <v>1743</v>
      </c>
      <c r="H217" s="144" t="s">
        <v>452</v>
      </c>
      <c r="I217" s="143" t="s">
        <v>1</v>
      </c>
      <c r="J217" s="143" t="s">
        <v>1</v>
      </c>
      <c r="K217" s="143" t="s">
        <v>1</v>
      </c>
    </row>
    <row r="218" spans="1:11">
      <c r="A218" s="137" t="s">
        <v>1</v>
      </c>
      <c r="B218" s="145" t="s">
        <v>1744</v>
      </c>
      <c r="C218" s="142" t="s">
        <v>1</v>
      </c>
      <c r="D218" s="143" t="s">
        <v>1</v>
      </c>
      <c r="E218" s="143" t="s">
        <v>1</v>
      </c>
      <c r="F218" s="143" t="s">
        <v>1</v>
      </c>
      <c r="G218" s="143" t="s">
        <v>1</v>
      </c>
      <c r="H218" s="143" t="s">
        <v>1</v>
      </c>
      <c r="I218" s="143" t="s">
        <v>1</v>
      </c>
      <c r="J218" s="143" t="s">
        <v>1</v>
      </c>
      <c r="K218" s="143" t="s">
        <v>1</v>
      </c>
    </row>
    <row r="219" spans="1:11">
      <c r="A219" s="81">
        <v>41</v>
      </c>
      <c r="B219" s="137" t="s">
        <v>1</v>
      </c>
      <c r="C219" s="146" t="s">
        <v>111</v>
      </c>
      <c r="D219" s="144" t="s">
        <v>1745</v>
      </c>
      <c r="E219" s="144" t="s">
        <v>470</v>
      </c>
      <c r="F219" s="144" t="s">
        <v>1746</v>
      </c>
      <c r="G219" s="144" t="s">
        <v>1747</v>
      </c>
      <c r="H219" s="144" t="s">
        <v>473</v>
      </c>
      <c r="I219" s="144" t="s">
        <v>236</v>
      </c>
      <c r="J219" s="144" t="s">
        <v>118</v>
      </c>
      <c r="K219" s="144" t="s">
        <v>1748</v>
      </c>
    </row>
    <row r="220" spans="1:11">
      <c r="A220" s="137" t="s">
        <v>1</v>
      </c>
      <c r="B220" s="145" t="s">
        <v>1749</v>
      </c>
      <c r="C220" s="142" t="s">
        <v>1</v>
      </c>
      <c r="D220" s="143" t="s">
        <v>1</v>
      </c>
      <c r="E220" s="143" t="s">
        <v>1</v>
      </c>
      <c r="F220" s="143" t="s">
        <v>1</v>
      </c>
      <c r="G220" s="143" t="s">
        <v>1</v>
      </c>
      <c r="H220" s="143" t="s">
        <v>1</v>
      </c>
      <c r="I220" s="143" t="s">
        <v>1</v>
      </c>
      <c r="J220" s="143" t="s">
        <v>1</v>
      </c>
      <c r="K220" s="143" t="s">
        <v>1</v>
      </c>
    </row>
    <row r="221" spans="1:11">
      <c r="A221" s="152" t="s">
        <v>1</v>
      </c>
      <c r="B221" s="152" t="s">
        <v>1</v>
      </c>
      <c r="C221" s="149" t="s">
        <v>1</v>
      </c>
      <c r="D221" s="150" t="s">
        <v>1</v>
      </c>
      <c r="E221" s="150" t="s">
        <v>1</v>
      </c>
      <c r="F221" s="150" t="s">
        <v>1</v>
      </c>
      <c r="G221" s="151" t="s">
        <v>495</v>
      </c>
      <c r="H221" s="151" t="s">
        <v>495</v>
      </c>
      <c r="I221" s="150" t="s">
        <v>1</v>
      </c>
      <c r="J221" s="150" t="s">
        <v>1</v>
      </c>
      <c r="K221" s="150" t="s">
        <v>1</v>
      </c>
    </row>
    <row r="222" spans="1:11">
      <c r="A222" s="137" t="s">
        <v>1</v>
      </c>
      <c r="B222" s="137" t="s">
        <v>1</v>
      </c>
      <c r="C222" s="142" t="s">
        <v>1</v>
      </c>
      <c r="D222" s="143" t="s">
        <v>1</v>
      </c>
      <c r="E222" s="143" t="s">
        <v>1</v>
      </c>
      <c r="F222" s="143" t="s">
        <v>1</v>
      </c>
      <c r="G222" s="144" t="s">
        <v>1750</v>
      </c>
      <c r="H222" s="143" t="s">
        <v>1</v>
      </c>
      <c r="I222" s="143" t="s">
        <v>1</v>
      </c>
      <c r="J222" s="143" t="s">
        <v>1</v>
      </c>
      <c r="K222" s="143" t="s">
        <v>1</v>
      </c>
    </row>
    <row r="223" spans="1:11">
      <c r="A223" s="137" t="s">
        <v>1</v>
      </c>
      <c r="B223" s="145" t="s">
        <v>1751</v>
      </c>
      <c r="C223" s="142" t="s">
        <v>1</v>
      </c>
      <c r="D223" s="143" t="s">
        <v>1</v>
      </c>
      <c r="E223" s="143" t="s">
        <v>1</v>
      </c>
      <c r="F223" s="143" t="s">
        <v>1</v>
      </c>
      <c r="G223" s="143" t="s">
        <v>1</v>
      </c>
      <c r="H223" s="144" t="s">
        <v>1752</v>
      </c>
      <c r="I223" s="143" t="s">
        <v>1</v>
      </c>
      <c r="J223" s="143" t="s">
        <v>1</v>
      </c>
      <c r="K223" s="143" t="s">
        <v>1</v>
      </c>
    </row>
    <row r="224" spans="1:11">
      <c r="A224" s="81">
        <v>42</v>
      </c>
      <c r="B224" s="137" t="s">
        <v>1</v>
      </c>
      <c r="C224" s="146" t="s">
        <v>111</v>
      </c>
      <c r="D224" s="144" t="s">
        <v>1753</v>
      </c>
      <c r="E224" s="144" t="s">
        <v>297</v>
      </c>
      <c r="F224" s="144" t="s">
        <v>1754</v>
      </c>
      <c r="G224" s="144" t="s">
        <v>1755</v>
      </c>
      <c r="H224" s="143" t="s">
        <v>1</v>
      </c>
      <c r="I224" s="144" t="s">
        <v>117</v>
      </c>
      <c r="J224" s="144" t="s">
        <v>1756</v>
      </c>
      <c r="K224" s="144" t="s">
        <v>1757</v>
      </c>
    </row>
    <row r="225" spans="1:11">
      <c r="A225" s="137" t="s">
        <v>1</v>
      </c>
      <c r="B225" s="145" t="s">
        <v>1758</v>
      </c>
      <c r="C225" s="142" t="s">
        <v>1</v>
      </c>
      <c r="D225" s="143" t="s">
        <v>1</v>
      </c>
      <c r="E225" s="143" t="s">
        <v>1</v>
      </c>
      <c r="F225" s="143" t="s">
        <v>1</v>
      </c>
      <c r="G225" s="143" t="s">
        <v>1</v>
      </c>
      <c r="H225" s="144" t="s">
        <v>1759</v>
      </c>
      <c r="I225" s="143" t="s">
        <v>1</v>
      </c>
      <c r="J225" s="143" t="s">
        <v>1</v>
      </c>
      <c r="K225" s="143" t="s">
        <v>1</v>
      </c>
    </row>
    <row r="226" spans="1:11" ht="14" thickBot="1">
      <c r="A226" s="147" t="s">
        <v>1</v>
      </c>
      <c r="B226" s="152" t="s">
        <v>1</v>
      </c>
      <c r="C226" s="149" t="s">
        <v>1</v>
      </c>
      <c r="D226" s="150" t="s">
        <v>1</v>
      </c>
      <c r="E226" s="150" t="s">
        <v>1</v>
      </c>
      <c r="F226" s="150" t="s">
        <v>1</v>
      </c>
      <c r="G226" s="151" t="s">
        <v>1760</v>
      </c>
      <c r="H226" s="150" t="s">
        <v>1</v>
      </c>
      <c r="I226" s="150" t="s">
        <v>1</v>
      </c>
      <c r="J226" s="150" t="s">
        <v>1</v>
      </c>
      <c r="K226" s="150" t="s">
        <v>1</v>
      </c>
    </row>
    <row r="227" spans="1:11">
      <c r="A227" s="137" t="s">
        <v>1</v>
      </c>
      <c r="B227" s="137" t="s">
        <v>1</v>
      </c>
      <c r="C227" s="142" t="s">
        <v>1</v>
      </c>
      <c r="D227" s="143" t="s">
        <v>1</v>
      </c>
      <c r="E227" s="143" t="s">
        <v>1</v>
      </c>
      <c r="F227" s="143" t="s">
        <v>1</v>
      </c>
      <c r="G227" s="143" t="s">
        <v>1</v>
      </c>
      <c r="H227" s="144" t="s">
        <v>1761</v>
      </c>
      <c r="I227" s="143" t="s">
        <v>1</v>
      </c>
      <c r="J227" s="143" t="s">
        <v>1</v>
      </c>
      <c r="K227" s="144" t="s">
        <v>1762</v>
      </c>
    </row>
    <row r="228" spans="1:11">
      <c r="A228" s="137" t="s">
        <v>1</v>
      </c>
      <c r="B228" s="145" t="s">
        <v>1763</v>
      </c>
      <c r="C228" s="142" t="s">
        <v>1</v>
      </c>
      <c r="D228" s="143" t="s">
        <v>1</v>
      </c>
      <c r="E228" s="143" t="s">
        <v>1</v>
      </c>
      <c r="F228" s="143" t="s">
        <v>1</v>
      </c>
      <c r="G228" s="144" t="s">
        <v>1764</v>
      </c>
      <c r="H228" s="143" t="s">
        <v>1</v>
      </c>
      <c r="I228" s="143" t="s">
        <v>1</v>
      </c>
      <c r="J228" s="143" t="s">
        <v>1</v>
      </c>
      <c r="K228" s="143" t="s">
        <v>1</v>
      </c>
    </row>
    <row r="229" spans="1:11">
      <c r="A229" s="81">
        <v>43</v>
      </c>
      <c r="B229" s="137" t="s">
        <v>1</v>
      </c>
      <c r="C229" s="146" t="s">
        <v>111</v>
      </c>
      <c r="D229" s="144" t="s">
        <v>1765</v>
      </c>
      <c r="E229" s="144" t="s">
        <v>1766</v>
      </c>
      <c r="F229" s="144" t="s">
        <v>1767</v>
      </c>
      <c r="G229" s="143" t="s">
        <v>1</v>
      </c>
      <c r="H229" s="144" t="s">
        <v>430</v>
      </c>
      <c r="I229" s="144" t="s">
        <v>117</v>
      </c>
      <c r="J229" s="144" t="s">
        <v>551</v>
      </c>
      <c r="K229" s="144" t="s">
        <v>1768</v>
      </c>
    </row>
    <row r="230" spans="1:11">
      <c r="A230" s="137" t="s">
        <v>1</v>
      </c>
      <c r="B230" s="145" t="s">
        <v>1769</v>
      </c>
      <c r="C230" s="142" t="s">
        <v>1</v>
      </c>
      <c r="D230" s="143" t="s">
        <v>1</v>
      </c>
      <c r="E230" s="143" t="s">
        <v>1</v>
      </c>
      <c r="F230" s="143" t="s">
        <v>1</v>
      </c>
      <c r="G230" s="144" t="s">
        <v>1770</v>
      </c>
      <c r="H230" s="143" t="s">
        <v>1</v>
      </c>
      <c r="I230" s="143" t="s">
        <v>1</v>
      </c>
      <c r="J230" s="143" t="s">
        <v>1</v>
      </c>
      <c r="K230" s="143" t="s">
        <v>1</v>
      </c>
    </row>
    <row r="231" spans="1:11">
      <c r="A231" s="152" t="s">
        <v>1</v>
      </c>
      <c r="B231" s="152" t="s">
        <v>1</v>
      </c>
      <c r="C231" s="149" t="s">
        <v>1</v>
      </c>
      <c r="D231" s="150" t="s">
        <v>1</v>
      </c>
      <c r="E231" s="150" t="s">
        <v>1</v>
      </c>
      <c r="F231" s="150" t="s">
        <v>1</v>
      </c>
      <c r="G231" s="150" t="s">
        <v>1</v>
      </c>
      <c r="H231" s="151" t="s">
        <v>1436</v>
      </c>
      <c r="I231" s="150" t="s">
        <v>1</v>
      </c>
      <c r="J231" s="150" t="s">
        <v>1</v>
      </c>
      <c r="K231" s="151" t="s">
        <v>1771</v>
      </c>
    </row>
    <row r="232" spans="1:11">
      <c r="A232" s="153" t="s">
        <v>1</v>
      </c>
      <c r="B232" s="153" t="s">
        <v>1</v>
      </c>
      <c r="C232" s="139" t="s">
        <v>1</v>
      </c>
      <c r="D232" s="140" t="s">
        <v>1</v>
      </c>
      <c r="E232" s="140" t="s">
        <v>1</v>
      </c>
      <c r="F232" s="140" t="s">
        <v>1</v>
      </c>
      <c r="G232" s="141" t="s">
        <v>83</v>
      </c>
      <c r="H232" s="140" t="s">
        <v>1</v>
      </c>
      <c r="I232" s="140" t="s">
        <v>1</v>
      </c>
      <c r="J232" s="140" t="s">
        <v>1</v>
      </c>
      <c r="K232" s="140" t="s">
        <v>1</v>
      </c>
    </row>
    <row r="233" spans="1:11">
      <c r="A233" s="137" t="s">
        <v>1</v>
      </c>
      <c r="B233" s="145" t="s">
        <v>1772</v>
      </c>
      <c r="C233" s="142" t="s">
        <v>1</v>
      </c>
      <c r="D233" s="143" t="s">
        <v>1</v>
      </c>
      <c r="E233" s="143" t="s">
        <v>1</v>
      </c>
      <c r="F233" s="143" t="s">
        <v>1</v>
      </c>
      <c r="G233" s="143" t="s">
        <v>1</v>
      </c>
      <c r="H233" s="144" t="s">
        <v>95</v>
      </c>
      <c r="I233" s="143" t="s">
        <v>1</v>
      </c>
      <c r="J233" s="143" t="s">
        <v>1</v>
      </c>
      <c r="K233" s="143" t="s">
        <v>1</v>
      </c>
    </row>
    <row r="234" spans="1:11">
      <c r="A234" s="137" t="s">
        <v>1</v>
      </c>
      <c r="B234" s="137" t="s">
        <v>1</v>
      </c>
      <c r="C234" s="142" t="s">
        <v>1</v>
      </c>
      <c r="D234" s="143" t="s">
        <v>1</v>
      </c>
      <c r="E234" s="143" t="s">
        <v>1</v>
      </c>
      <c r="F234" s="143" t="s">
        <v>1</v>
      </c>
      <c r="G234" s="144" t="s">
        <v>105</v>
      </c>
      <c r="H234" s="143" t="s">
        <v>1</v>
      </c>
      <c r="I234" s="143" t="s">
        <v>1</v>
      </c>
      <c r="J234" s="143" t="s">
        <v>1</v>
      </c>
      <c r="K234" s="143" t="s">
        <v>1</v>
      </c>
    </row>
    <row r="235" spans="1:11">
      <c r="A235" s="81">
        <v>44</v>
      </c>
      <c r="B235" s="145" t="s">
        <v>1773</v>
      </c>
      <c r="C235" s="146" t="s">
        <v>111</v>
      </c>
      <c r="D235" s="144" t="s">
        <v>1774</v>
      </c>
      <c r="E235" s="144" t="s">
        <v>297</v>
      </c>
      <c r="F235" s="144" t="s">
        <v>1775</v>
      </c>
      <c r="G235" s="143" t="s">
        <v>1</v>
      </c>
      <c r="H235" s="144" t="s">
        <v>116</v>
      </c>
      <c r="I235" s="144" t="s">
        <v>117</v>
      </c>
      <c r="J235" s="144" t="s">
        <v>118</v>
      </c>
      <c r="K235" s="144" t="s">
        <v>1776</v>
      </c>
    </row>
    <row r="236" spans="1:11">
      <c r="A236" s="137" t="s">
        <v>1</v>
      </c>
      <c r="B236" s="137" t="s">
        <v>1</v>
      </c>
      <c r="C236" s="142" t="s">
        <v>1</v>
      </c>
      <c r="D236" s="143" t="s">
        <v>1</v>
      </c>
      <c r="E236" s="143" t="s">
        <v>1</v>
      </c>
      <c r="F236" s="143" t="s">
        <v>1</v>
      </c>
      <c r="G236" s="144" t="s">
        <v>126</v>
      </c>
      <c r="H236" s="143" t="s">
        <v>1</v>
      </c>
      <c r="I236" s="143" t="s">
        <v>1</v>
      </c>
      <c r="J236" s="143" t="s">
        <v>1</v>
      </c>
      <c r="K236" s="143" t="s">
        <v>1</v>
      </c>
    </row>
    <row r="237" spans="1:11">
      <c r="A237" s="137" t="s">
        <v>1</v>
      </c>
      <c r="B237" s="145" t="s">
        <v>1777</v>
      </c>
      <c r="C237" s="142" t="s">
        <v>1</v>
      </c>
      <c r="D237" s="143" t="s">
        <v>1</v>
      </c>
      <c r="E237" s="143" t="s">
        <v>1</v>
      </c>
      <c r="F237" s="143" t="s">
        <v>1</v>
      </c>
      <c r="G237" s="143" t="s">
        <v>1</v>
      </c>
      <c r="H237" s="144" t="s">
        <v>138</v>
      </c>
      <c r="I237" s="143" t="s">
        <v>1</v>
      </c>
      <c r="J237" s="143" t="s">
        <v>1</v>
      </c>
      <c r="K237" s="143" t="s">
        <v>1</v>
      </c>
    </row>
    <row r="238" spans="1:11">
      <c r="A238" s="152" t="s">
        <v>1</v>
      </c>
      <c r="B238" s="152" t="s">
        <v>1</v>
      </c>
      <c r="C238" s="149" t="s">
        <v>1</v>
      </c>
      <c r="D238" s="150" t="s">
        <v>1</v>
      </c>
      <c r="E238" s="150" t="s">
        <v>1</v>
      </c>
      <c r="F238" s="150" t="s">
        <v>1</v>
      </c>
      <c r="G238" s="151" t="s">
        <v>148</v>
      </c>
      <c r="H238" s="150" t="s">
        <v>1</v>
      </c>
      <c r="I238" s="150" t="s">
        <v>1</v>
      </c>
      <c r="J238" s="150" t="s">
        <v>1</v>
      </c>
      <c r="K238" s="150" t="s">
        <v>1</v>
      </c>
    </row>
    <row r="239" spans="1:11">
      <c r="A239" s="137" t="s">
        <v>1</v>
      </c>
      <c r="B239" s="145" t="s">
        <v>1778</v>
      </c>
      <c r="C239" s="142" t="s">
        <v>1</v>
      </c>
      <c r="D239" s="143" t="s">
        <v>1</v>
      </c>
      <c r="E239" s="143" t="s">
        <v>1</v>
      </c>
      <c r="F239" s="143" t="s">
        <v>1</v>
      </c>
      <c r="G239" s="144" t="s">
        <v>1779</v>
      </c>
      <c r="H239" s="143" t="s">
        <v>1</v>
      </c>
      <c r="I239" s="143" t="s">
        <v>1</v>
      </c>
      <c r="J239" s="143" t="s">
        <v>1</v>
      </c>
      <c r="K239" s="143" t="s">
        <v>1</v>
      </c>
    </row>
    <row r="240" spans="1:11">
      <c r="A240" s="137" t="s">
        <v>1</v>
      </c>
      <c r="B240" s="137" t="s">
        <v>1</v>
      </c>
      <c r="C240" s="142" t="s">
        <v>1</v>
      </c>
      <c r="D240" s="143" t="s">
        <v>1</v>
      </c>
      <c r="E240" s="143" t="s">
        <v>1</v>
      </c>
      <c r="F240" s="143" t="s">
        <v>1</v>
      </c>
      <c r="G240" s="143" t="s">
        <v>1</v>
      </c>
      <c r="H240" s="144" t="s">
        <v>1780</v>
      </c>
      <c r="I240" s="143" t="s">
        <v>1</v>
      </c>
      <c r="J240" s="143" t="s">
        <v>1</v>
      </c>
      <c r="K240" s="144" t="s">
        <v>1781</v>
      </c>
    </row>
    <row r="241" spans="1:11">
      <c r="A241" s="81">
        <v>45</v>
      </c>
      <c r="B241" s="145" t="s">
        <v>1782</v>
      </c>
      <c r="C241" s="146" t="s">
        <v>111</v>
      </c>
      <c r="D241" s="144" t="s">
        <v>1783</v>
      </c>
      <c r="E241" s="144" t="s">
        <v>297</v>
      </c>
      <c r="F241" s="144" t="s">
        <v>1784</v>
      </c>
      <c r="G241" s="144" t="s">
        <v>1785</v>
      </c>
      <c r="H241" s="143" t="s">
        <v>1</v>
      </c>
      <c r="I241" s="144" t="s">
        <v>117</v>
      </c>
      <c r="J241" s="144" t="s">
        <v>1756</v>
      </c>
      <c r="K241" s="143" t="s">
        <v>1</v>
      </c>
    </row>
    <row r="242" spans="1:11">
      <c r="A242" s="137" t="s">
        <v>1</v>
      </c>
      <c r="B242" s="137" t="s">
        <v>1</v>
      </c>
      <c r="C242" s="142" t="s">
        <v>1</v>
      </c>
      <c r="D242" s="143" t="s">
        <v>1</v>
      </c>
      <c r="E242" s="143" t="s">
        <v>1</v>
      </c>
      <c r="F242" s="143" t="s">
        <v>1</v>
      </c>
      <c r="G242" s="143" t="s">
        <v>1</v>
      </c>
      <c r="H242" s="144" t="s">
        <v>1786</v>
      </c>
      <c r="I242" s="143" t="s">
        <v>1</v>
      </c>
      <c r="J242" s="143" t="s">
        <v>1</v>
      </c>
      <c r="K242" s="144" t="s">
        <v>1787</v>
      </c>
    </row>
    <row r="243" spans="1:11" ht="14" thickBot="1">
      <c r="A243" s="147" t="s">
        <v>1</v>
      </c>
      <c r="B243" s="148" t="s">
        <v>1788</v>
      </c>
      <c r="C243" s="149" t="s">
        <v>1</v>
      </c>
      <c r="D243" s="150" t="s">
        <v>1</v>
      </c>
      <c r="E243" s="150" t="s">
        <v>1</v>
      </c>
      <c r="F243" s="150" t="s">
        <v>1</v>
      </c>
      <c r="G243" s="151" t="s">
        <v>1789</v>
      </c>
      <c r="H243" s="150" t="s">
        <v>1</v>
      </c>
      <c r="I243" s="150" t="s">
        <v>1</v>
      </c>
      <c r="J243" s="150" t="s">
        <v>1</v>
      </c>
      <c r="K243" s="150" t="s">
        <v>1</v>
      </c>
    </row>
    <row r="244" spans="1:11">
      <c r="A244" s="137" t="s">
        <v>1</v>
      </c>
      <c r="B244" s="137" t="s">
        <v>1</v>
      </c>
      <c r="C244" s="142" t="s">
        <v>1</v>
      </c>
      <c r="D244" s="143" t="s">
        <v>1</v>
      </c>
      <c r="E244" s="143" t="s">
        <v>1</v>
      </c>
      <c r="F244" s="143" t="s">
        <v>1</v>
      </c>
      <c r="G244" s="144" t="s">
        <v>1317</v>
      </c>
      <c r="H244" s="144" t="s">
        <v>1318</v>
      </c>
      <c r="I244" s="143" t="s">
        <v>1</v>
      </c>
      <c r="J244" s="143" t="s">
        <v>1</v>
      </c>
      <c r="K244" s="143" t="s">
        <v>1</v>
      </c>
    </row>
    <row r="245" spans="1:11">
      <c r="A245" s="137" t="s">
        <v>1</v>
      </c>
      <c r="B245" s="145" t="s">
        <v>1790</v>
      </c>
      <c r="C245" s="142" t="s">
        <v>1</v>
      </c>
      <c r="D245" s="143" t="s">
        <v>1</v>
      </c>
      <c r="E245" s="143" t="s">
        <v>1</v>
      </c>
      <c r="F245" s="143" t="s">
        <v>1</v>
      </c>
      <c r="G245" s="143" t="s">
        <v>1</v>
      </c>
      <c r="H245" s="143" t="s">
        <v>1</v>
      </c>
      <c r="I245" s="143" t="s">
        <v>1</v>
      </c>
      <c r="J245" s="143" t="s">
        <v>1</v>
      </c>
      <c r="K245" s="143" t="s">
        <v>1</v>
      </c>
    </row>
    <row r="246" spans="1:11">
      <c r="A246" s="81">
        <v>46</v>
      </c>
      <c r="B246" s="137" t="s">
        <v>1</v>
      </c>
      <c r="C246" s="146" t="s">
        <v>111</v>
      </c>
      <c r="D246" s="144" t="s">
        <v>1791</v>
      </c>
      <c r="E246" s="144" t="s">
        <v>297</v>
      </c>
      <c r="F246" s="144" t="s">
        <v>1792</v>
      </c>
      <c r="G246" s="144" t="s">
        <v>1338</v>
      </c>
      <c r="H246" s="144" t="s">
        <v>430</v>
      </c>
      <c r="I246" s="144" t="s">
        <v>236</v>
      </c>
      <c r="J246" s="144" t="s">
        <v>551</v>
      </c>
      <c r="K246" s="144" t="s">
        <v>1793</v>
      </c>
    </row>
    <row r="247" spans="1:11">
      <c r="A247" s="137" t="s">
        <v>1</v>
      </c>
      <c r="B247" s="145" t="s">
        <v>1794</v>
      </c>
      <c r="C247" s="142" t="s">
        <v>1</v>
      </c>
      <c r="D247" s="143" t="s">
        <v>1</v>
      </c>
      <c r="E247" s="143" t="s">
        <v>1</v>
      </c>
      <c r="F247" s="143" t="s">
        <v>1</v>
      </c>
      <c r="G247" s="143" t="s">
        <v>1</v>
      </c>
      <c r="H247" s="143" t="s">
        <v>1</v>
      </c>
      <c r="I247" s="143" t="s">
        <v>1</v>
      </c>
      <c r="J247" s="143" t="s">
        <v>1</v>
      </c>
      <c r="K247" s="143" t="s">
        <v>1</v>
      </c>
    </row>
    <row r="248" spans="1:11">
      <c r="A248" s="152" t="s">
        <v>1</v>
      </c>
      <c r="B248" s="152" t="s">
        <v>1</v>
      </c>
      <c r="C248" s="149" t="s">
        <v>1</v>
      </c>
      <c r="D248" s="150" t="s">
        <v>1</v>
      </c>
      <c r="E248" s="150" t="s">
        <v>1</v>
      </c>
      <c r="F248" s="150" t="s">
        <v>1</v>
      </c>
      <c r="G248" s="151" t="s">
        <v>1360</v>
      </c>
      <c r="H248" s="151" t="s">
        <v>636</v>
      </c>
      <c r="I248" s="150" t="s">
        <v>1</v>
      </c>
      <c r="J248" s="150" t="s">
        <v>1</v>
      </c>
      <c r="K248" s="150" t="s">
        <v>1</v>
      </c>
    </row>
    <row r="249" spans="1:11">
      <c r="A249" s="153" t="s">
        <v>1</v>
      </c>
      <c r="B249" s="153" t="s">
        <v>1</v>
      </c>
      <c r="C249" s="139" t="s">
        <v>1</v>
      </c>
      <c r="D249" s="140" t="s">
        <v>1</v>
      </c>
      <c r="E249" s="140" t="s">
        <v>1</v>
      </c>
      <c r="F249" s="140" t="s">
        <v>1</v>
      </c>
      <c r="G249" s="140" t="s">
        <v>1</v>
      </c>
      <c r="H249" s="141" t="s">
        <v>452</v>
      </c>
      <c r="I249" s="140" t="s">
        <v>1</v>
      </c>
      <c r="J249" s="140" t="s">
        <v>1</v>
      </c>
      <c r="K249" s="140" t="s">
        <v>1</v>
      </c>
    </row>
    <row r="250" spans="1:11">
      <c r="A250" s="137" t="s">
        <v>1</v>
      </c>
      <c r="B250" s="145" t="s">
        <v>1795</v>
      </c>
      <c r="C250" s="142" t="s">
        <v>1</v>
      </c>
      <c r="D250" s="143" t="s">
        <v>1</v>
      </c>
      <c r="E250" s="143" t="s">
        <v>1</v>
      </c>
      <c r="F250" s="143" t="s">
        <v>1</v>
      </c>
      <c r="G250" s="144" t="s">
        <v>1796</v>
      </c>
      <c r="H250" s="143" t="s">
        <v>1</v>
      </c>
      <c r="I250" s="143" t="s">
        <v>1</v>
      </c>
      <c r="J250" s="143" t="s">
        <v>1</v>
      </c>
      <c r="K250" s="143" t="s">
        <v>1</v>
      </c>
    </row>
    <row r="251" spans="1:11">
      <c r="A251" s="81">
        <v>47</v>
      </c>
      <c r="B251" s="137" t="s">
        <v>1</v>
      </c>
      <c r="C251" s="146" t="s">
        <v>111</v>
      </c>
      <c r="D251" s="144" t="s">
        <v>1797</v>
      </c>
      <c r="E251" s="144" t="s">
        <v>297</v>
      </c>
      <c r="F251" s="144" t="s">
        <v>1798</v>
      </c>
      <c r="G251" s="143" t="s">
        <v>1</v>
      </c>
      <c r="H251" s="144" t="s">
        <v>473</v>
      </c>
      <c r="I251" s="144" t="s">
        <v>236</v>
      </c>
      <c r="J251" s="144" t="s">
        <v>118</v>
      </c>
      <c r="K251" s="144" t="s">
        <v>1799</v>
      </c>
    </row>
    <row r="252" spans="1:11">
      <c r="A252" s="137" t="s">
        <v>1</v>
      </c>
      <c r="B252" s="145" t="s">
        <v>1741</v>
      </c>
      <c r="C252" s="142" t="s">
        <v>1</v>
      </c>
      <c r="D252" s="143" t="s">
        <v>1</v>
      </c>
      <c r="E252" s="143" t="s">
        <v>1</v>
      </c>
      <c r="F252" s="143" t="s">
        <v>1</v>
      </c>
      <c r="G252" s="144" t="s">
        <v>1800</v>
      </c>
      <c r="H252" s="143" t="s">
        <v>1</v>
      </c>
      <c r="I252" s="143" t="s">
        <v>1</v>
      </c>
      <c r="J252" s="143" t="s">
        <v>1</v>
      </c>
      <c r="K252" s="143" t="s">
        <v>1</v>
      </c>
    </row>
    <row r="253" spans="1:11">
      <c r="A253" s="152" t="s">
        <v>1</v>
      </c>
      <c r="B253" s="152" t="s">
        <v>1</v>
      </c>
      <c r="C253" s="149" t="s">
        <v>1</v>
      </c>
      <c r="D253" s="150" t="s">
        <v>1</v>
      </c>
      <c r="E253" s="150" t="s">
        <v>1</v>
      </c>
      <c r="F253" s="150" t="s">
        <v>1</v>
      </c>
      <c r="G253" s="150" t="s">
        <v>1</v>
      </c>
      <c r="H253" s="151" t="s">
        <v>495</v>
      </c>
      <c r="I253" s="150" t="s">
        <v>1</v>
      </c>
      <c r="J253" s="150" t="s">
        <v>1</v>
      </c>
      <c r="K253" s="150" t="s">
        <v>1</v>
      </c>
    </row>
    <row r="254" spans="1:11">
      <c r="A254" s="137" t="s">
        <v>1</v>
      </c>
      <c r="B254" s="137" t="s">
        <v>1</v>
      </c>
      <c r="C254" s="142" t="s">
        <v>1</v>
      </c>
      <c r="D254" s="143" t="s">
        <v>1</v>
      </c>
      <c r="E254" s="143" t="s">
        <v>1</v>
      </c>
      <c r="F254" s="143" t="s">
        <v>1</v>
      </c>
      <c r="G254" s="143" t="s">
        <v>1</v>
      </c>
      <c r="H254" s="144" t="s">
        <v>1801</v>
      </c>
      <c r="I254" s="143" t="s">
        <v>1</v>
      </c>
      <c r="J254" s="143" t="s">
        <v>1</v>
      </c>
      <c r="K254" s="143" t="s">
        <v>1</v>
      </c>
    </row>
    <row r="255" spans="1:11">
      <c r="A255" s="137" t="s">
        <v>1</v>
      </c>
      <c r="B255" s="145" t="s">
        <v>1802</v>
      </c>
      <c r="C255" s="142" t="s">
        <v>1</v>
      </c>
      <c r="D255" s="143" t="s">
        <v>1</v>
      </c>
      <c r="E255" s="143" t="s">
        <v>1</v>
      </c>
      <c r="F255" s="143" t="s">
        <v>1</v>
      </c>
      <c r="G255" s="144" t="s">
        <v>1047</v>
      </c>
      <c r="H255" s="143" t="s">
        <v>1</v>
      </c>
      <c r="I255" s="143" t="s">
        <v>1</v>
      </c>
      <c r="J255" s="143" t="s">
        <v>1</v>
      </c>
      <c r="K255" s="144" t="s">
        <v>1803</v>
      </c>
    </row>
    <row r="256" spans="1:11">
      <c r="A256" s="81">
        <v>48</v>
      </c>
      <c r="B256" s="137" t="s">
        <v>1</v>
      </c>
      <c r="C256" s="146" t="s">
        <v>111</v>
      </c>
      <c r="D256" s="144" t="s">
        <v>1804</v>
      </c>
      <c r="E256" s="144" t="s">
        <v>990</v>
      </c>
      <c r="F256" s="144" t="s">
        <v>1805</v>
      </c>
      <c r="G256" s="143" t="s">
        <v>1</v>
      </c>
      <c r="H256" s="144" t="s">
        <v>1058</v>
      </c>
      <c r="I256" s="144" t="s">
        <v>236</v>
      </c>
      <c r="J256" s="144" t="s">
        <v>1287</v>
      </c>
      <c r="K256" s="143" t="s">
        <v>1</v>
      </c>
    </row>
    <row r="257" spans="1:11">
      <c r="A257" s="137" t="s">
        <v>1</v>
      </c>
      <c r="B257" s="145" t="s">
        <v>1806</v>
      </c>
      <c r="C257" s="142" t="s">
        <v>1</v>
      </c>
      <c r="D257" s="143" t="s">
        <v>1</v>
      </c>
      <c r="E257" s="143" t="s">
        <v>1</v>
      </c>
      <c r="F257" s="143" t="s">
        <v>1</v>
      </c>
      <c r="G257" s="144" t="s">
        <v>1068</v>
      </c>
      <c r="H257" s="143" t="s">
        <v>1</v>
      </c>
      <c r="I257" s="143" t="s">
        <v>1</v>
      </c>
      <c r="J257" s="143" t="s">
        <v>1</v>
      </c>
      <c r="K257" s="144" t="s">
        <v>1807</v>
      </c>
    </row>
    <row r="258" spans="1:11" ht="14" thickBot="1">
      <c r="A258" s="147" t="s">
        <v>1</v>
      </c>
      <c r="B258" s="152" t="s">
        <v>1</v>
      </c>
      <c r="C258" s="149" t="s">
        <v>1</v>
      </c>
      <c r="D258" s="150" t="s">
        <v>1</v>
      </c>
      <c r="E258" s="150" t="s">
        <v>1</v>
      </c>
      <c r="F258" s="150" t="s">
        <v>1</v>
      </c>
      <c r="G258" s="150" t="s">
        <v>1</v>
      </c>
      <c r="H258" s="151" t="s">
        <v>1808</v>
      </c>
      <c r="I258" s="150" t="s">
        <v>1</v>
      </c>
      <c r="J258" s="150" t="s">
        <v>1</v>
      </c>
      <c r="K258" s="150" t="s">
        <v>1</v>
      </c>
    </row>
    <row r="259" spans="1:11">
      <c r="A259" s="137" t="s">
        <v>1</v>
      </c>
      <c r="B259" s="137" t="s">
        <v>1</v>
      </c>
      <c r="C259" s="142" t="s">
        <v>1</v>
      </c>
      <c r="D259" s="143" t="s">
        <v>1</v>
      </c>
      <c r="E259" s="143" t="s">
        <v>1</v>
      </c>
      <c r="F259" s="143" t="s">
        <v>1</v>
      </c>
      <c r="G259" s="143" t="s">
        <v>1</v>
      </c>
      <c r="H259" s="144" t="s">
        <v>1809</v>
      </c>
      <c r="I259" s="143" t="s">
        <v>1</v>
      </c>
      <c r="J259" s="143" t="s">
        <v>1</v>
      </c>
      <c r="K259" s="143" t="s">
        <v>1</v>
      </c>
    </row>
    <row r="260" spans="1:11">
      <c r="A260" s="137" t="s">
        <v>1</v>
      </c>
      <c r="B260" s="137" t="s">
        <v>1</v>
      </c>
      <c r="C260" s="142" t="s">
        <v>1</v>
      </c>
      <c r="D260" s="143" t="s">
        <v>1</v>
      </c>
      <c r="E260" s="143" t="s">
        <v>1</v>
      </c>
      <c r="F260" s="143" t="s">
        <v>1</v>
      </c>
      <c r="G260" s="144" t="s">
        <v>1810</v>
      </c>
      <c r="H260" s="143" t="s">
        <v>1</v>
      </c>
      <c r="I260" s="143" t="s">
        <v>1</v>
      </c>
      <c r="J260" s="143" t="s">
        <v>1</v>
      </c>
      <c r="K260" s="143" t="s">
        <v>1</v>
      </c>
    </row>
    <row r="261" spans="1:11">
      <c r="A261" s="137" t="s">
        <v>1</v>
      </c>
      <c r="B261" s="145" t="s">
        <v>1811</v>
      </c>
      <c r="C261" s="142" t="s">
        <v>1</v>
      </c>
      <c r="D261" s="143" t="s">
        <v>1</v>
      </c>
      <c r="E261" s="143" t="s">
        <v>1</v>
      </c>
      <c r="F261" s="143" t="s">
        <v>1</v>
      </c>
      <c r="G261" s="143" t="s">
        <v>1</v>
      </c>
      <c r="H261" s="144" t="s">
        <v>1812</v>
      </c>
      <c r="I261" s="143" t="s">
        <v>1</v>
      </c>
      <c r="J261" s="143" t="s">
        <v>1</v>
      </c>
      <c r="K261" s="143" t="s">
        <v>1</v>
      </c>
    </row>
    <row r="262" spans="1:11">
      <c r="A262" s="81">
        <v>49</v>
      </c>
      <c r="B262" s="137" t="s">
        <v>1</v>
      </c>
      <c r="C262" s="146" t="s">
        <v>111</v>
      </c>
      <c r="D262" s="144" t="s">
        <v>1813</v>
      </c>
      <c r="E262" s="144" t="s">
        <v>990</v>
      </c>
      <c r="F262" s="144" t="s">
        <v>1814</v>
      </c>
      <c r="G262" s="144" t="s">
        <v>1815</v>
      </c>
      <c r="H262" s="143" t="s">
        <v>1</v>
      </c>
      <c r="I262" s="144" t="s">
        <v>117</v>
      </c>
      <c r="J262" s="144" t="s">
        <v>118</v>
      </c>
      <c r="K262" s="144" t="s">
        <v>1816</v>
      </c>
    </row>
    <row r="263" spans="1:11">
      <c r="A263" s="137" t="s">
        <v>1</v>
      </c>
      <c r="B263" s="145" t="s">
        <v>1817</v>
      </c>
      <c r="C263" s="142" t="s">
        <v>1</v>
      </c>
      <c r="D263" s="143" t="s">
        <v>1</v>
      </c>
      <c r="E263" s="143" t="s">
        <v>1</v>
      </c>
      <c r="F263" s="143" t="s">
        <v>1</v>
      </c>
      <c r="G263" s="143" t="s">
        <v>1</v>
      </c>
      <c r="H263" s="144" t="s">
        <v>1818</v>
      </c>
      <c r="I263" s="143" t="s">
        <v>1</v>
      </c>
      <c r="J263" s="143" t="s">
        <v>1</v>
      </c>
      <c r="K263" s="143" t="s">
        <v>1</v>
      </c>
    </row>
    <row r="264" spans="1:11">
      <c r="A264" s="137" t="s">
        <v>1</v>
      </c>
      <c r="B264" s="137" t="s">
        <v>1</v>
      </c>
      <c r="C264" s="142" t="s">
        <v>1</v>
      </c>
      <c r="D264" s="143" t="s">
        <v>1</v>
      </c>
      <c r="E264" s="143" t="s">
        <v>1</v>
      </c>
      <c r="F264" s="143" t="s">
        <v>1</v>
      </c>
      <c r="G264" s="144" t="s">
        <v>1819</v>
      </c>
      <c r="H264" s="143" t="s">
        <v>1</v>
      </c>
      <c r="I264" s="143" t="s">
        <v>1</v>
      </c>
      <c r="J264" s="143" t="s">
        <v>1</v>
      </c>
      <c r="K264" s="143" t="s">
        <v>1</v>
      </c>
    </row>
    <row r="265" spans="1:11">
      <c r="A265" s="152" t="s">
        <v>1</v>
      </c>
      <c r="B265" s="152" t="s">
        <v>1</v>
      </c>
      <c r="C265" s="149" t="s">
        <v>1</v>
      </c>
      <c r="D265" s="150" t="s">
        <v>1</v>
      </c>
      <c r="E265" s="150" t="s">
        <v>1</v>
      </c>
      <c r="F265" s="150" t="s">
        <v>1</v>
      </c>
      <c r="G265" s="150" t="s">
        <v>1</v>
      </c>
      <c r="H265" s="151" t="s">
        <v>1820</v>
      </c>
      <c r="I265" s="150" t="s">
        <v>1</v>
      </c>
      <c r="J265" s="150" t="s">
        <v>1</v>
      </c>
      <c r="K265" s="150" t="s">
        <v>1</v>
      </c>
    </row>
    <row r="266" spans="1:11">
      <c r="A266" t="s">
        <v>1</v>
      </c>
      <c r="B266" t="s">
        <v>1</v>
      </c>
      <c r="C266" t="s">
        <v>1</v>
      </c>
      <c r="D266" t="s">
        <v>1</v>
      </c>
      <c r="E266" t="s">
        <v>1</v>
      </c>
      <c r="F266" t="s">
        <v>1</v>
      </c>
      <c r="G266" t="s">
        <v>1</v>
      </c>
      <c r="H266" t="s">
        <v>1</v>
      </c>
      <c r="I266" t="s">
        <v>1</v>
      </c>
      <c r="J266" t="s">
        <v>1</v>
      </c>
      <c r="K266" t="s">
        <v>1</v>
      </c>
    </row>
    <row r="267" spans="1:11">
      <c r="A267" s="137" t="s">
        <v>1</v>
      </c>
      <c r="B267" s="153" t="s">
        <v>1</v>
      </c>
      <c r="C267" s="139" t="s">
        <v>1</v>
      </c>
      <c r="D267" s="140" t="s">
        <v>1</v>
      </c>
      <c r="E267" s="140" t="s">
        <v>1</v>
      </c>
      <c r="F267" s="140" t="s">
        <v>1</v>
      </c>
      <c r="G267" s="140" t="s">
        <v>1</v>
      </c>
      <c r="H267" s="141" t="s">
        <v>1821</v>
      </c>
      <c r="I267" s="140" t="s">
        <v>1</v>
      </c>
      <c r="J267" s="140" t="s">
        <v>1</v>
      </c>
      <c r="K267" s="141" t="s">
        <v>932</v>
      </c>
    </row>
    <row r="268" spans="1:11">
      <c r="A268" s="137" t="s">
        <v>1</v>
      </c>
      <c r="B268" s="145" t="s">
        <v>1822</v>
      </c>
      <c r="C268" s="142" t="s">
        <v>1</v>
      </c>
      <c r="D268" s="143" t="s">
        <v>1</v>
      </c>
      <c r="E268" s="143" t="s">
        <v>1</v>
      </c>
      <c r="F268" s="143" t="s">
        <v>1</v>
      </c>
      <c r="G268" s="144" t="s">
        <v>1823</v>
      </c>
      <c r="H268" s="143" t="s">
        <v>1</v>
      </c>
      <c r="I268" s="143" t="s">
        <v>1</v>
      </c>
      <c r="J268" s="143" t="s">
        <v>1</v>
      </c>
      <c r="K268" s="143" t="s">
        <v>1</v>
      </c>
    </row>
    <row r="269" spans="1:11">
      <c r="A269" s="81">
        <v>50</v>
      </c>
      <c r="B269" s="137" t="s">
        <v>1</v>
      </c>
      <c r="C269" s="146" t="s">
        <v>111</v>
      </c>
      <c r="D269" s="144" t="s">
        <v>1824</v>
      </c>
      <c r="E269" s="144" t="s">
        <v>1825</v>
      </c>
      <c r="F269" s="144" t="s">
        <v>1826</v>
      </c>
      <c r="G269" s="143" t="s">
        <v>1</v>
      </c>
      <c r="H269" s="144" t="s">
        <v>430</v>
      </c>
      <c r="I269" s="144" t="s">
        <v>236</v>
      </c>
      <c r="J269" s="144" t="s">
        <v>551</v>
      </c>
      <c r="K269" s="144" t="s">
        <v>1116</v>
      </c>
    </row>
    <row r="270" spans="1:11">
      <c r="A270" s="137" t="s">
        <v>1</v>
      </c>
      <c r="B270" s="145" t="s">
        <v>1827</v>
      </c>
      <c r="C270" s="142" t="s">
        <v>1</v>
      </c>
      <c r="D270" s="143" t="s">
        <v>1</v>
      </c>
      <c r="E270" s="143" t="s">
        <v>1</v>
      </c>
      <c r="F270" s="143" t="s">
        <v>1</v>
      </c>
      <c r="G270" s="144" t="s">
        <v>1828</v>
      </c>
      <c r="H270" s="143" t="s">
        <v>1</v>
      </c>
      <c r="I270" s="143" t="s">
        <v>1</v>
      </c>
      <c r="J270" s="143" t="s">
        <v>1</v>
      </c>
      <c r="K270" s="143" t="s">
        <v>1</v>
      </c>
    </row>
    <row r="271" spans="1:11">
      <c r="A271" s="152" t="s">
        <v>1</v>
      </c>
      <c r="B271" s="152" t="s">
        <v>1</v>
      </c>
      <c r="C271" s="149" t="s">
        <v>1</v>
      </c>
      <c r="D271" s="150" t="s">
        <v>1</v>
      </c>
      <c r="E271" s="150" t="s">
        <v>1</v>
      </c>
      <c r="F271" s="150" t="s">
        <v>1</v>
      </c>
      <c r="G271" s="150" t="s">
        <v>1</v>
      </c>
      <c r="H271" s="151" t="s">
        <v>819</v>
      </c>
      <c r="I271" s="150" t="s">
        <v>1</v>
      </c>
      <c r="J271" s="150" t="s">
        <v>1</v>
      </c>
      <c r="K271" s="151" t="s">
        <v>1138</v>
      </c>
    </row>
    <row r="272" spans="1:11">
      <c r="A272" s="153" t="s">
        <v>1</v>
      </c>
      <c r="B272" s="153" t="s">
        <v>1</v>
      </c>
      <c r="C272" s="139" t="s">
        <v>1</v>
      </c>
      <c r="D272" s="140" t="s">
        <v>1</v>
      </c>
      <c r="E272" s="140" t="s">
        <v>1</v>
      </c>
      <c r="F272" s="140" t="s">
        <v>1</v>
      </c>
      <c r="G272" s="141" t="s">
        <v>1829</v>
      </c>
      <c r="H272" s="140" t="s">
        <v>1</v>
      </c>
      <c r="I272" s="140" t="s">
        <v>1</v>
      </c>
      <c r="J272" s="140" t="s">
        <v>1</v>
      </c>
      <c r="K272" s="140" t="s">
        <v>1</v>
      </c>
    </row>
    <row r="273" spans="1:11">
      <c r="A273" s="137" t="s">
        <v>1</v>
      </c>
      <c r="B273" s="137" t="s">
        <v>1</v>
      </c>
      <c r="C273" s="142" t="s">
        <v>1</v>
      </c>
      <c r="D273" s="143" t="s">
        <v>1</v>
      </c>
      <c r="E273" s="143" t="s">
        <v>1</v>
      </c>
      <c r="F273" s="143" t="s">
        <v>1</v>
      </c>
      <c r="G273" s="144" t="s">
        <v>1830</v>
      </c>
      <c r="H273" s="144" t="s">
        <v>1831</v>
      </c>
      <c r="I273" s="143" t="s">
        <v>1</v>
      </c>
      <c r="J273" s="143" t="s">
        <v>1</v>
      </c>
      <c r="K273" s="143" t="s">
        <v>1</v>
      </c>
    </row>
    <row r="274" spans="1:11">
      <c r="A274" s="81">
        <v>51</v>
      </c>
      <c r="B274" s="145" t="s">
        <v>1832</v>
      </c>
      <c r="C274" s="146" t="s">
        <v>468</v>
      </c>
      <c r="D274" s="144" t="s">
        <v>1833</v>
      </c>
      <c r="E274" s="144" t="s">
        <v>1834</v>
      </c>
      <c r="F274" s="144" t="s">
        <v>1835</v>
      </c>
      <c r="G274" s="143" t="s">
        <v>1</v>
      </c>
      <c r="H274" s="143" t="s">
        <v>1</v>
      </c>
      <c r="I274" s="144" t="s">
        <v>117</v>
      </c>
      <c r="J274" s="144" t="s">
        <v>183</v>
      </c>
      <c r="K274" s="144" t="s">
        <v>1836</v>
      </c>
    </row>
    <row r="275" spans="1:11">
      <c r="A275" s="137" t="s">
        <v>1</v>
      </c>
      <c r="B275" s="137" t="s">
        <v>1</v>
      </c>
      <c r="C275" s="142" t="s">
        <v>1</v>
      </c>
      <c r="D275" s="143" t="s">
        <v>1</v>
      </c>
      <c r="E275" s="143" t="s">
        <v>1</v>
      </c>
      <c r="F275" s="143" t="s">
        <v>1</v>
      </c>
      <c r="G275" s="144" t="s">
        <v>472</v>
      </c>
      <c r="H275" s="144" t="s">
        <v>744</v>
      </c>
      <c r="I275" s="143" t="s">
        <v>1</v>
      </c>
      <c r="J275" s="143" t="s">
        <v>1</v>
      </c>
      <c r="K275" s="143" t="s">
        <v>1</v>
      </c>
    </row>
    <row r="276" spans="1:11" ht="14" thickBot="1">
      <c r="A276" s="147" t="s">
        <v>1</v>
      </c>
      <c r="B276" s="152" t="s">
        <v>1</v>
      </c>
      <c r="C276" s="149" t="s">
        <v>1</v>
      </c>
      <c r="D276" s="150" t="s">
        <v>1</v>
      </c>
      <c r="E276" s="150" t="s">
        <v>1</v>
      </c>
      <c r="F276" s="150" t="s">
        <v>1</v>
      </c>
      <c r="G276" s="151" t="s">
        <v>1837</v>
      </c>
      <c r="H276" s="150" t="s">
        <v>1</v>
      </c>
      <c r="I276" s="150" t="s">
        <v>1</v>
      </c>
      <c r="J276" s="150" t="s">
        <v>1</v>
      </c>
      <c r="K276" s="150" t="s">
        <v>1</v>
      </c>
    </row>
    <row r="277" spans="1:11">
      <c r="A277" s="137" t="s">
        <v>1</v>
      </c>
      <c r="B277" s="137" t="s">
        <v>1</v>
      </c>
      <c r="C277" s="142" t="s">
        <v>1</v>
      </c>
      <c r="D277" s="143" t="s">
        <v>1</v>
      </c>
      <c r="E277" s="143" t="s">
        <v>1</v>
      </c>
      <c r="F277" s="143" t="s">
        <v>1</v>
      </c>
      <c r="G277" s="144" t="s">
        <v>1838</v>
      </c>
      <c r="H277" s="143" t="s">
        <v>1</v>
      </c>
      <c r="I277" s="143" t="s">
        <v>1</v>
      </c>
      <c r="J277" s="143" t="s">
        <v>1</v>
      </c>
      <c r="K277" s="143" t="s">
        <v>1</v>
      </c>
    </row>
    <row r="278" spans="1:11">
      <c r="A278" s="137" t="s">
        <v>1</v>
      </c>
      <c r="B278" s="137" t="s">
        <v>1</v>
      </c>
      <c r="C278" s="142" t="s">
        <v>1</v>
      </c>
      <c r="D278" s="143" t="s">
        <v>1</v>
      </c>
      <c r="E278" s="143" t="s">
        <v>1</v>
      </c>
      <c r="F278" s="143" t="s">
        <v>1</v>
      </c>
      <c r="G278" s="143" t="s">
        <v>1</v>
      </c>
      <c r="H278" s="144" t="s">
        <v>1839</v>
      </c>
      <c r="I278" s="143" t="s">
        <v>1</v>
      </c>
      <c r="J278" s="143" t="s">
        <v>1</v>
      </c>
      <c r="K278" s="143" t="s">
        <v>1</v>
      </c>
    </row>
    <row r="279" spans="1:11">
      <c r="A279" s="137" t="s">
        <v>1</v>
      </c>
      <c r="B279" s="145" t="s">
        <v>1236</v>
      </c>
      <c r="C279" s="142" t="s">
        <v>1</v>
      </c>
      <c r="D279" s="143" t="s">
        <v>1</v>
      </c>
      <c r="E279" s="143" t="s">
        <v>1</v>
      </c>
      <c r="F279" s="143" t="s">
        <v>1</v>
      </c>
      <c r="G279" s="144" t="s">
        <v>1840</v>
      </c>
      <c r="H279" s="143" t="s">
        <v>1</v>
      </c>
      <c r="I279" s="143" t="s">
        <v>1</v>
      </c>
      <c r="J279" s="143" t="s">
        <v>1</v>
      </c>
      <c r="K279" s="143" t="s">
        <v>1</v>
      </c>
    </row>
    <row r="280" spans="1:11">
      <c r="A280" s="81">
        <v>52</v>
      </c>
      <c r="B280" s="137" t="s">
        <v>1</v>
      </c>
      <c r="C280" s="146" t="s">
        <v>111</v>
      </c>
      <c r="D280" s="144" t="s">
        <v>1841</v>
      </c>
      <c r="E280" s="144" t="s">
        <v>990</v>
      </c>
      <c r="F280" s="144" t="s">
        <v>1842</v>
      </c>
      <c r="G280" s="143" t="s">
        <v>1</v>
      </c>
      <c r="H280" s="144" t="s">
        <v>181</v>
      </c>
      <c r="I280" s="144" t="s">
        <v>117</v>
      </c>
      <c r="J280" s="144" t="s">
        <v>616</v>
      </c>
      <c r="K280" s="144" t="s">
        <v>1843</v>
      </c>
    </row>
    <row r="281" spans="1:11">
      <c r="A281" s="137" t="s">
        <v>1</v>
      </c>
      <c r="B281" s="145" t="s">
        <v>1844</v>
      </c>
      <c r="C281" s="142" t="s">
        <v>1</v>
      </c>
      <c r="D281" s="143" t="s">
        <v>1</v>
      </c>
      <c r="E281" s="143" t="s">
        <v>1</v>
      </c>
      <c r="F281" s="143" t="s">
        <v>1</v>
      </c>
      <c r="G281" s="144" t="s">
        <v>1845</v>
      </c>
      <c r="H281" s="143" t="s">
        <v>1</v>
      </c>
      <c r="I281" s="143" t="s">
        <v>1</v>
      </c>
      <c r="J281" s="143" t="s">
        <v>1</v>
      </c>
      <c r="K281" s="143" t="s">
        <v>1</v>
      </c>
    </row>
    <row r="282" spans="1:11">
      <c r="A282" s="137" t="s">
        <v>1</v>
      </c>
      <c r="B282" s="137" t="s">
        <v>1</v>
      </c>
      <c r="C282" s="142" t="s">
        <v>1</v>
      </c>
      <c r="D282" s="143" t="s">
        <v>1</v>
      </c>
      <c r="E282" s="143" t="s">
        <v>1</v>
      </c>
      <c r="F282" s="143" t="s">
        <v>1</v>
      </c>
      <c r="G282" s="143" t="s">
        <v>1</v>
      </c>
      <c r="H282" s="144" t="s">
        <v>202</v>
      </c>
      <c r="I282" s="143" t="s">
        <v>1</v>
      </c>
      <c r="J282" s="143" t="s">
        <v>1</v>
      </c>
      <c r="K282" s="143" t="s">
        <v>1</v>
      </c>
    </row>
    <row r="283" spans="1:11">
      <c r="A283" s="152" t="s">
        <v>1</v>
      </c>
      <c r="B283" s="152" t="s">
        <v>1</v>
      </c>
      <c r="C283" s="149" t="s">
        <v>1</v>
      </c>
      <c r="D283" s="150" t="s">
        <v>1</v>
      </c>
      <c r="E283" s="150" t="s">
        <v>1</v>
      </c>
      <c r="F283" s="150" t="s">
        <v>1</v>
      </c>
      <c r="G283" s="151" t="s">
        <v>202</v>
      </c>
      <c r="H283" s="150" t="s">
        <v>1</v>
      </c>
      <c r="I283" s="150" t="s">
        <v>1</v>
      </c>
      <c r="J283" s="150" t="s">
        <v>1</v>
      </c>
      <c r="K283" s="150" t="s">
        <v>1</v>
      </c>
    </row>
    <row r="284" spans="1:11">
      <c r="A284" s="137" t="s">
        <v>1</v>
      </c>
      <c r="B284" s="137" t="s">
        <v>1</v>
      </c>
      <c r="C284" s="142" t="s">
        <v>1</v>
      </c>
      <c r="D284" s="143" t="s">
        <v>1</v>
      </c>
      <c r="E284" s="143" t="s">
        <v>1</v>
      </c>
      <c r="F284" s="143" t="s">
        <v>1</v>
      </c>
      <c r="G284" s="144" t="s">
        <v>1846</v>
      </c>
      <c r="H284" s="144" t="s">
        <v>1847</v>
      </c>
      <c r="I284" s="143" t="s">
        <v>1</v>
      </c>
      <c r="J284" s="143" t="s">
        <v>1</v>
      </c>
      <c r="K284" s="144" t="s">
        <v>1848</v>
      </c>
    </row>
    <row r="285" spans="1:11">
      <c r="A285" s="81">
        <v>53</v>
      </c>
      <c r="B285" s="145" t="s">
        <v>1849</v>
      </c>
      <c r="C285" s="146" t="s">
        <v>468</v>
      </c>
      <c r="D285" s="144" t="s">
        <v>1850</v>
      </c>
      <c r="E285" s="144" t="s">
        <v>1851</v>
      </c>
      <c r="F285" s="144" t="s">
        <v>1852</v>
      </c>
      <c r="G285" s="143" t="s">
        <v>1</v>
      </c>
      <c r="H285" s="143" t="s">
        <v>1</v>
      </c>
      <c r="I285" s="144" t="s">
        <v>117</v>
      </c>
      <c r="J285" s="144" t="s">
        <v>183</v>
      </c>
      <c r="K285" s="143" t="s">
        <v>1</v>
      </c>
    </row>
    <row r="286" spans="1:11">
      <c r="A286" s="152" t="s">
        <v>1</v>
      </c>
      <c r="B286" s="152" t="s">
        <v>1</v>
      </c>
      <c r="C286" s="149" t="s">
        <v>1</v>
      </c>
      <c r="D286" s="150" t="s">
        <v>1</v>
      </c>
      <c r="E286" s="150" t="s">
        <v>1</v>
      </c>
      <c r="F286" s="150" t="s">
        <v>1</v>
      </c>
      <c r="G286" s="151" t="s">
        <v>1853</v>
      </c>
      <c r="H286" s="151" t="s">
        <v>1854</v>
      </c>
      <c r="I286" s="150" t="s">
        <v>1</v>
      </c>
      <c r="J286" s="150" t="s">
        <v>1</v>
      </c>
      <c r="K286" s="151" t="s">
        <v>1855</v>
      </c>
    </row>
    <row r="287" spans="1:11">
      <c r="A287" s="153" t="s">
        <v>1</v>
      </c>
      <c r="B287" s="153" t="s">
        <v>1</v>
      </c>
      <c r="C287" s="139" t="s">
        <v>1</v>
      </c>
      <c r="D287" s="140" t="s">
        <v>1</v>
      </c>
      <c r="E287" s="140" t="s">
        <v>1</v>
      </c>
      <c r="F287" s="140" t="s">
        <v>1</v>
      </c>
      <c r="G287" s="141" t="s">
        <v>1856</v>
      </c>
      <c r="H287" s="141" t="s">
        <v>1856</v>
      </c>
      <c r="I287" s="140" t="s">
        <v>1</v>
      </c>
      <c r="J287" s="140" t="s">
        <v>1</v>
      </c>
      <c r="K287" s="140" t="s">
        <v>1</v>
      </c>
    </row>
    <row r="288" spans="1:11">
      <c r="A288" s="81">
        <v>54</v>
      </c>
      <c r="B288" s="145" t="s">
        <v>1857</v>
      </c>
      <c r="C288" s="146" t="s">
        <v>111</v>
      </c>
      <c r="D288" s="144" t="s">
        <v>1858</v>
      </c>
      <c r="E288" s="144" t="s">
        <v>1859</v>
      </c>
      <c r="F288" s="144" t="s">
        <v>1860</v>
      </c>
      <c r="G288" s="144" t="s">
        <v>1861</v>
      </c>
      <c r="H288" s="144" t="s">
        <v>116</v>
      </c>
      <c r="I288" s="144" t="s">
        <v>117</v>
      </c>
      <c r="J288" s="144" t="s">
        <v>183</v>
      </c>
      <c r="K288" s="144" t="s">
        <v>1862</v>
      </c>
    </row>
    <row r="289" spans="1:11" ht="14" thickBot="1">
      <c r="A289" s="147" t="s">
        <v>1</v>
      </c>
      <c r="B289" s="152" t="s">
        <v>1</v>
      </c>
      <c r="C289" s="149" t="s">
        <v>1</v>
      </c>
      <c r="D289" s="150" t="s">
        <v>1</v>
      </c>
      <c r="E289" s="150" t="s">
        <v>1</v>
      </c>
      <c r="F289" s="150" t="s">
        <v>1</v>
      </c>
      <c r="G289" s="151" t="s">
        <v>1863</v>
      </c>
      <c r="H289" s="151" t="s">
        <v>1864</v>
      </c>
      <c r="I289" s="150" t="s">
        <v>1</v>
      </c>
      <c r="J289" s="150" t="s">
        <v>1</v>
      </c>
      <c r="K289" s="150" t="s">
        <v>1</v>
      </c>
    </row>
    <row r="290" spans="1:11">
      <c r="A290" s="154" t="s">
        <v>1</v>
      </c>
      <c r="B290" s="138" t="s">
        <v>1865</v>
      </c>
      <c r="C290" s="139" t="s">
        <v>1</v>
      </c>
      <c r="D290" s="140" t="s">
        <v>1</v>
      </c>
      <c r="E290" s="140" t="s">
        <v>1</v>
      </c>
      <c r="F290" s="140" t="s">
        <v>1</v>
      </c>
      <c r="G290" s="141" t="s">
        <v>1866</v>
      </c>
      <c r="H290" s="141" t="s">
        <v>1867</v>
      </c>
      <c r="I290" s="140" t="s">
        <v>1</v>
      </c>
      <c r="J290" s="140" t="s">
        <v>1</v>
      </c>
      <c r="K290" s="140" t="s">
        <v>1</v>
      </c>
    </row>
    <row r="291" spans="1:11">
      <c r="A291" s="81">
        <v>55</v>
      </c>
      <c r="B291" s="137" t="s">
        <v>1</v>
      </c>
      <c r="C291" s="146" t="s">
        <v>111</v>
      </c>
      <c r="D291" s="144" t="s">
        <v>1868</v>
      </c>
      <c r="E291" s="144" t="s">
        <v>113</v>
      </c>
      <c r="F291" s="144" t="s">
        <v>1869</v>
      </c>
      <c r="G291" s="143" t="s">
        <v>1</v>
      </c>
      <c r="H291" s="143" t="s">
        <v>1</v>
      </c>
      <c r="I291" s="144" t="s">
        <v>117</v>
      </c>
      <c r="J291" s="144" t="s">
        <v>616</v>
      </c>
      <c r="K291" s="144" t="s">
        <v>476</v>
      </c>
    </row>
    <row r="292" spans="1:11">
      <c r="A292" s="152" t="s">
        <v>1</v>
      </c>
      <c r="B292" s="148" t="s">
        <v>1870</v>
      </c>
      <c r="C292" s="149" t="s">
        <v>1</v>
      </c>
      <c r="D292" s="150" t="s">
        <v>1</v>
      </c>
      <c r="E292" s="150" t="s">
        <v>1</v>
      </c>
      <c r="F292" s="150" t="s">
        <v>1</v>
      </c>
      <c r="G292" s="151" t="s">
        <v>1871</v>
      </c>
      <c r="H292" s="151" t="s">
        <v>148</v>
      </c>
      <c r="I292" s="150" t="s">
        <v>1</v>
      </c>
      <c r="J292" s="150" t="s">
        <v>1</v>
      </c>
      <c r="K292" s="150" t="s">
        <v>1</v>
      </c>
    </row>
    <row r="293" spans="1:11">
      <c r="A293" s="153" t="s">
        <v>1</v>
      </c>
      <c r="B293" s="138" t="s">
        <v>1872</v>
      </c>
      <c r="C293" s="139" t="s">
        <v>1</v>
      </c>
      <c r="D293" s="140" t="s">
        <v>1</v>
      </c>
      <c r="E293" s="140" t="s">
        <v>1</v>
      </c>
      <c r="F293" s="140" t="s">
        <v>1</v>
      </c>
      <c r="G293" s="141" t="s">
        <v>1317</v>
      </c>
      <c r="H293" s="141" t="s">
        <v>1318</v>
      </c>
      <c r="I293" s="140" t="s">
        <v>1</v>
      </c>
      <c r="J293" s="140" t="s">
        <v>1</v>
      </c>
      <c r="K293" s="140" t="s">
        <v>1</v>
      </c>
    </row>
    <row r="294" spans="1:11">
      <c r="A294" s="81">
        <v>56</v>
      </c>
      <c r="B294" s="145" t="s">
        <v>1873</v>
      </c>
      <c r="C294" s="146" t="s">
        <v>111</v>
      </c>
      <c r="D294" s="144" t="s">
        <v>1874</v>
      </c>
      <c r="E294" s="144" t="s">
        <v>297</v>
      </c>
      <c r="F294" s="144" t="s">
        <v>1875</v>
      </c>
      <c r="G294" s="144" t="s">
        <v>1338</v>
      </c>
      <c r="H294" s="144" t="s">
        <v>430</v>
      </c>
      <c r="I294" s="144" t="s">
        <v>236</v>
      </c>
      <c r="J294" s="144" t="s">
        <v>551</v>
      </c>
      <c r="K294" s="144" t="s">
        <v>1876</v>
      </c>
    </row>
    <row r="295" spans="1:11">
      <c r="A295" s="152" t="s">
        <v>1</v>
      </c>
      <c r="B295" s="148" t="s">
        <v>1877</v>
      </c>
      <c r="C295" s="149" t="s">
        <v>1</v>
      </c>
      <c r="D295" s="150" t="s">
        <v>1</v>
      </c>
      <c r="E295" s="150" t="s">
        <v>1</v>
      </c>
      <c r="F295" s="150" t="s">
        <v>1</v>
      </c>
      <c r="G295" s="151" t="s">
        <v>1360</v>
      </c>
      <c r="H295" s="151" t="s">
        <v>636</v>
      </c>
      <c r="I295" s="150" t="s">
        <v>1</v>
      </c>
      <c r="J295" s="150" t="s">
        <v>1</v>
      </c>
      <c r="K295" s="150" t="s">
        <v>1</v>
      </c>
    </row>
    <row r="296" spans="1:11">
      <c r="A296" s="153" t="s">
        <v>1</v>
      </c>
      <c r="B296" s="153" t="s">
        <v>1</v>
      </c>
      <c r="C296" s="139" t="s">
        <v>1</v>
      </c>
      <c r="D296" s="140" t="s">
        <v>1</v>
      </c>
      <c r="E296" s="140" t="s">
        <v>1</v>
      </c>
      <c r="F296" s="140" t="s">
        <v>1</v>
      </c>
      <c r="G296" s="141" t="s">
        <v>1878</v>
      </c>
      <c r="H296" s="141" t="s">
        <v>1879</v>
      </c>
      <c r="I296" s="140" t="s">
        <v>1</v>
      </c>
      <c r="J296" s="140" t="s">
        <v>1</v>
      </c>
      <c r="K296" s="140" t="s">
        <v>1</v>
      </c>
    </row>
    <row r="297" spans="1:11">
      <c r="A297" s="137" t="s">
        <v>1</v>
      </c>
      <c r="B297" s="145" t="s">
        <v>1880</v>
      </c>
      <c r="C297" s="142" t="s">
        <v>1</v>
      </c>
      <c r="D297" s="143" t="s">
        <v>1</v>
      </c>
      <c r="E297" s="143" t="s">
        <v>1</v>
      </c>
      <c r="F297" s="143" t="s">
        <v>1</v>
      </c>
      <c r="G297" s="143" t="s">
        <v>1</v>
      </c>
      <c r="H297" s="143" t="s">
        <v>1</v>
      </c>
      <c r="I297" s="143" t="s">
        <v>1</v>
      </c>
      <c r="J297" s="143" t="s">
        <v>1</v>
      </c>
      <c r="K297" s="143" t="s">
        <v>1</v>
      </c>
    </row>
    <row r="298" spans="1:11">
      <c r="A298" s="81">
        <v>57</v>
      </c>
      <c r="B298" s="137" t="s">
        <v>1</v>
      </c>
      <c r="C298" s="146" t="s">
        <v>111</v>
      </c>
      <c r="D298" s="144" t="s">
        <v>1881</v>
      </c>
      <c r="E298" s="144" t="s">
        <v>232</v>
      </c>
      <c r="F298" s="144" t="s">
        <v>1882</v>
      </c>
      <c r="G298" s="144" t="s">
        <v>1883</v>
      </c>
      <c r="H298" s="144" t="s">
        <v>1884</v>
      </c>
      <c r="I298" s="144" t="s">
        <v>236</v>
      </c>
      <c r="J298" s="144" t="s">
        <v>1287</v>
      </c>
      <c r="K298" s="144" t="s">
        <v>1885</v>
      </c>
    </row>
    <row r="299" spans="1:11">
      <c r="A299" s="137" t="s">
        <v>1</v>
      </c>
      <c r="B299" s="145" t="s">
        <v>1749</v>
      </c>
      <c r="C299" s="142" t="s">
        <v>1</v>
      </c>
      <c r="D299" s="143" t="s">
        <v>1</v>
      </c>
      <c r="E299" s="143" t="s">
        <v>1</v>
      </c>
      <c r="F299" s="143" t="s">
        <v>1</v>
      </c>
      <c r="G299" s="143" t="s">
        <v>1</v>
      </c>
      <c r="H299" s="143" t="s">
        <v>1</v>
      </c>
      <c r="I299" s="143" t="s">
        <v>1</v>
      </c>
      <c r="J299" s="143" t="s">
        <v>1</v>
      </c>
      <c r="K299" s="143" t="s">
        <v>1</v>
      </c>
    </row>
    <row r="300" spans="1:11" ht="14" thickBot="1">
      <c r="A300" s="147" t="s">
        <v>1</v>
      </c>
      <c r="B300" s="152" t="s">
        <v>1</v>
      </c>
      <c r="C300" s="149" t="s">
        <v>1</v>
      </c>
      <c r="D300" s="150" t="s">
        <v>1</v>
      </c>
      <c r="E300" s="150" t="s">
        <v>1</v>
      </c>
      <c r="F300" s="150" t="s">
        <v>1</v>
      </c>
      <c r="G300" s="151" t="s">
        <v>1014</v>
      </c>
      <c r="H300" s="151" t="s">
        <v>1886</v>
      </c>
      <c r="I300" s="150" t="s">
        <v>1</v>
      </c>
      <c r="J300" s="150" t="s">
        <v>1</v>
      </c>
      <c r="K300" s="150" t="s">
        <v>1</v>
      </c>
    </row>
    <row r="301" spans="1:11">
      <c r="A301" s="154" t="s">
        <v>1</v>
      </c>
      <c r="B301" s="153" t="s">
        <v>1</v>
      </c>
      <c r="C301" s="139" t="s">
        <v>1</v>
      </c>
      <c r="D301" s="140" t="s">
        <v>1</v>
      </c>
      <c r="E301" s="140" t="s">
        <v>1</v>
      </c>
      <c r="F301" s="140" t="s">
        <v>1</v>
      </c>
      <c r="G301" s="141" t="s">
        <v>1199</v>
      </c>
      <c r="H301" s="141" t="s">
        <v>1887</v>
      </c>
      <c r="I301" s="140" t="s">
        <v>1</v>
      </c>
      <c r="J301" s="140" t="s">
        <v>1</v>
      </c>
      <c r="K301" s="140" t="s">
        <v>1</v>
      </c>
    </row>
    <row r="302" spans="1:11">
      <c r="A302" s="81">
        <v>58</v>
      </c>
      <c r="B302" s="145" t="s">
        <v>1888</v>
      </c>
      <c r="C302" s="146" t="s">
        <v>111</v>
      </c>
      <c r="D302" s="144" t="s">
        <v>1889</v>
      </c>
      <c r="E302" s="144" t="s">
        <v>427</v>
      </c>
      <c r="F302" s="144" t="s">
        <v>1890</v>
      </c>
      <c r="G302" s="144" t="s">
        <v>472</v>
      </c>
      <c r="H302" s="144" t="s">
        <v>181</v>
      </c>
      <c r="I302" s="144" t="s">
        <v>117</v>
      </c>
      <c r="J302" s="144" t="s">
        <v>1731</v>
      </c>
      <c r="K302" s="144" t="s">
        <v>1623</v>
      </c>
    </row>
    <row r="303" spans="1:11">
      <c r="A303" s="152" t="s">
        <v>1</v>
      </c>
      <c r="B303" s="152" t="s">
        <v>1</v>
      </c>
      <c r="C303" s="149" t="s">
        <v>1</v>
      </c>
      <c r="D303" s="150" t="s">
        <v>1</v>
      </c>
      <c r="E303" s="150" t="s">
        <v>1</v>
      </c>
      <c r="F303" s="150" t="s">
        <v>1</v>
      </c>
      <c r="G303" s="151" t="s">
        <v>1220</v>
      </c>
      <c r="H303" s="151" t="s">
        <v>440</v>
      </c>
      <c r="I303" s="150" t="s">
        <v>1</v>
      </c>
      <c r="J303" s="150" t="s">
        <v>1</v>
      </c>
      <c r="K303" s="150" t="s">
        <v>1</v>
      </c>
    </row>
    <row r="304" spans="1:11">
      <c r="A304" s="137" t="s">
        <v>1</v>
      </c>
      <c r="B304" s="145" t="s">
        <v>1654</v>
      </c>
      <c r="C304" s="142" t="s">
        <v>1</v>
      </c>
      <c r="D304" s="143" t="s">
        <v>1</v>
      </c>
      <c r="E304" s="143" t="s">
        <v>1</v>
      </c>
      <c r="F304" s="143" t="s">
        <v>1</v>
      </c>
      <c r="G304" s="144" t="s">
        <v>1891</v>
      </c>
      <c r="H304" s="143" t="s">
        <v>1</v>
      </c>
      <c r="I304" s="143" t="s">
        <v>1</v>
      </c>
      <c r="J304" s="143" t="s">
        <v>1</v>
      </c>
      <c r="K304" s="143" t="s">
        <v>1</v>
      </c>
    </row>
    <row r="305" spans="1:11">
      <c r="A305" s="137" t="s">
        <v>1</v>
      </c>
      <c r="B305" s="137" t="s">
        <v>1</v>
      </c>
      <c r="C305" s="142" t="s">
        <v>1</v>
      </c>
      <c r="D305" s="143" t="s">
        <v>1</v>
      </c>
      <c r="E305" s="143" t="s">
        <v>1</v>
      </c>
      <c r="F305" s="143" t="s">
        <v>1</v>
      </c>
      <c r="G305" s="143" t="s">
        <v>1</v>
      </c>
      <c r="H305" s="144" t="s">
        <v>1892</v>
      </c>
      <c r="I305" s="143" t="s">
        <v>1</v>
      </c>
      <c r="J305" s="143" t="s">
        <v>1</v>
      </c>
      <c r="K305" s="143" t="s">
        <v>1</v>
      </c>
    </row>
    <row r="306" spans="1:11">
      <c r="A306" s="81">
        <v>59</v>
      </c>
      <c r="B306" s="145" t="s">
        <v>1893</v>
      </c>
      <c r="C306" s="146" t="s">
        <v>111</v>
      </c>
      <c r="D306" s="144" t="s">
        <v>1894</v>
      </c>
      <c r="E306" s="144" t="s">
        <v>297</v>
      </c>
      <c r="F306" s="144" t="s">
        <v>1895</v>
      </c>
      <c r="G306" s="144" t="s">
        <v>1896</v>
      </c>
      <c r="H306" s="143" t="s">
        <v>1</v>
      </c>
      <c r="I306" s="144" t="s">
        <v>117</v>
      </c>
      <c r="J306" s="144" t="s">
        <v>1897</v>
      </c>
      <c r="K306" s="144" t="s">
        <v>1816</v>
      </c>
    </row>
    <row r="307" spans="1:11">
      <c r="A307" s="137" t="s">
        <v>1</v>
      </c>
      <c r="B307" s="137" t="s">
        <v>1</v>
      </c>
      <c r="C307" s="142" t="s">
        <v>1</v>
      </c>
      <c r="D307" s="143" t="s">
        <v>1</v>
      </c>
      <c r="E307" s="143" t="s">
        <v>1</v>
      </c>
      <c r="F307" s="143" t="s">
        <v>1</v>
      </c>
      <c r="G307" s="143" t="s">
        <v>1</v>
      </c>
      <c r="H307" s="144" t="s">
        <v>1898</v>
      </c>
      <c r="I307" s="143" t="s">
        <v>1</v>
      </c>
      <c r="J307" s="143" t="s">
        <v>1</v>
      </c>
      <c r="K307" s="143" t="s">
        <v>1</v>
      </c>
    </row>
    <row r="308" spans="1:11">
      <c r="A308" s="152" t="s">
        <v>1</v>
      </c>
      <c r="B308" s="148" t="s">
        <v>1899</v>
      </c>
      <c r="C308" s="149" t="s">
        <v>1</v>
      </c>
      <c r="D308" s="150" t="s">
        <v>1</v>
      </c>
      <c r="E308" s="150" t="s">
        <v>1</v>
      </c>
      <c r="F308" s="150" t="s">
        <v>1</v>
      </c>
      <c r="G308" s="151" t="s">
        <v>1900</v>
      </c>
      <c r="H308" s="150" t="s">
        <v>1</v>
      </c>
      <c r="I308" s="150" t="s">
        <v>1</v>
      </c>
      <c r="J308" s="150" t="s">
        <v>1</v>
      </c>
      <c r="K308" s="150" t="s">
        <v>1</v>
      </c>
    </row>
    <row r="309" spans="1:11">
      <c r="A309" s="137" t="s">
        <v>1</v>
      </c>
      <c r="B309" s="137" t="s">
        <v>1</v>
      </c>
      <c r="C309" s="142" t="s">
        <v>1</v>
      </c>
      <c r="D309" s="143" t="s">
        <v>1</v>
      </c>
      <c r="E309" s="143" t="s">
        <v>1</v>
      </c>
      <c r="F309" s="143" t="s">
        <v>1</v>
      </c>
      <c r="G309" s="144" t="s">
        <v>1901</v>
      </c>
      <c r="H309" s="143" t="s">
        <v>1</v>
      </c>
      <c r="I309" s="143" t="s">
        <v>1</v>
      </c>
      <c r="J309" s="143" t="s">
        <v>1</v>
      </c>
      <c r="K309" s="143" t="s">
        <v>1</v>
      </c>
    </row>
    <row r="310" spans="1:11">
      <c r="A310" s="137" t="s">
        <v>1</v>
      </c>
      <c r="B310" s="145" t="s">
        <v>1902</v>
      </c>
      <c r="C310" s="142" t="s">
        <v>1</v>
      </c>
      <c r="D310" s="143" t="s">
        <v>1</v>
      </c>
      <c r="E310" s="143" t="s">
        <v>1</v>
      </c>
      <c r="F310" s="143" t="s">
        <v>1</v>
      </c>
      <c r="G310" s="143" t="s">
        <v>1</v>
      </c>
      <c r="H310" s="144" t="s">
        <v>1901</v>
      </c>
      <c r="I310" s="143" t="s">
        <v>1</v>
      </c>
      <c r="J310" s="143" t="s">
        <v>1</v>
      </c>
      <c r="K310" s="143" t="s">
        <v>1</v>
      </c>
    </row>
    <row r="311" spans="1:11">
      <c r="A311" s="81">
        <v>60</v>
      </c>
      <c r="B311" s="137" t="s">
        <v>1</v>
      </c>
      <c r="C311" s="146" t="s">
        <v>111</v>
      </c>
      <c r="D311" s="144" t="s">
        <v>1903</v>
      </c>
      <c r="E311" s="144" t="s">
        <v>990</v>
      </c>
      <c r="F311" s="144" t="s">
        <v>1904</v>
      </c>
      <c r="G311" s="144" t="s">
        <v>1905</v>
      </c>
      <c r="H311" s="143" t="s">
        <v>1</v>
      </c>
      <c r="I311" s="144" t="s">
        <v>117</v>
      </c>
      <c r="J311" s="144" t="s">
        <v>616</v>
      </c>
      <c r="K311" s="144" t="s">
        <v>1906</v>
      </c>
    </row>
    <row r="312" spans="1:11">
      <c r="A312" s="137" t="s">
        <v>1</v>
      </c>
      <c r="B312" s="145" t="s">
        <v>1907</v>
      </c>
      <c r="C312" s="142" t="s">
        <v>1</v>
      </c>
      <c r="D312" s="143" t="s">
        <v>1</v>
      </c>
      <c r="E312" s="143" t="s">
        <v>1</v>
      </c>
      <c r="F312" s="143" t="s">
        <v>1</v>
      </c>
      <c r="G312" s="143" t="s">
        <v>1</v>
      </c>
      <c r="H312" s="144" t="s">
        <v>1908</v>
      </c>
      <c r="I312" s="143" t="s">
        <v>1</v>
      </c>
      <c r="J312" s="143" t="s">
        <v>1</v>
      </c>
      <c r="K312" s="143" t="s">
        <v>1</v>
      </c>
    </row>
    <row r="313" spans="1:11" ht="14" thickBot="1">
      <c r="A313" s="152" t="s">
        <v>1</v>
      </c>
      <c r="B313" s="152" t="s">
        <v>1</v>
      </c>
      <c r="C313" s="149" t="s">
        <v>1</v>
      </c>
      <c r="D313" s="150" t="s">
        <v>1</v>
      </c>
      <c r="E313" s="150" t="s">
        <v>1</v>
      </c>
      <c r="F313" s="150" t="s">
        <v>1</v>
      </c>
      <c r="G313" s="151" t="s">
        <v>1909</v>
      </c>
      <c r="H313" s="150" t="s">
        <v>1</v>
      </c>
      <c r="I313" s="150" t="s">
        <v>1</v>
      </c>
      <c r="J313" s="150" t="s">
        <v>1</v>
      </c>
      <c r="K313" s="150" t="s">
        <v>1</v>
      </c>
    </row>
    <row r="314" spans="1:11">
      <c r="A314" s="154" t="s">
        <v>1</v>
      </c>
      <c r="B314" s="139" t="s">
        <v>1</v>
      </c>
      <c r="C314" s="140" t="s">
        <v>1</v>
      </c>
      <c r="D314" s="140" t="s">
        <v>1</v>
      </c>
      <c r="E314" s="140" t="s">
        <v>1</v>
      </c>
      <c r="F314" s="140" t="s">
        <v>1</v>
      </c>
      <c r="G314" s="141" t="s">
        <v>1910</v>
      </c>
      <c r="H314" s="140" t="s">
        <v>1</v>
      </c>
      <c r="I314" s="140" t="s">
        <v>1</v>
      </c>
      <c r="J314" s="140" t="s">
        <v>1</v>
      </c>
      <c r="K314" s="140" t="s">
        <v>1</v>
      </c>
    </row>
    <row r="315" spans="1:11">
      <c r="A315" s="137" t="s">
        <v>1</v>
      </c>
      <c r="B315" s="146" t="s">
        <v>1911</v>
      </c>
      <c r="C315" s="143" t="s">
        <v>1</v>
      </c>
      <c r="D315" s="143" t="s">
        <v>1</v>
      </c>
      <c r="E315" s="143" t="s">
        <v>1</v>
      </c>
      <c r="F315" s="143" t="s">
        <v>1</v>
      </c>
      <c r="G315" s="143" t="s">
        <v>1</v>
      </c>
      <c r="H315" s="144" t="s">
        <v>1912</v>
      </c>
      <c r="I315" s="143" t="s">
        <v>1</v>
      </c>
      <c r="J315" s="143" t="s">
        <v>1</v>
      </c>
      <c r="K315" s="143" t="s">
        <v>1</v>
      </c>
    </row>
    <row r="316" spans="1:11">
      <c r="A316" s="81">
        <v>61</v>
      </c>
      <c r="B316" s="142" t="s">
        <v>1</v>
      </c>
      <c r="C316" s="144" t="s">
        <v>111</v>
      </c>
      <c r="D316" s="144" t="s">
        <v>1913</v>
      </c>
      <c r="E316" s="144" t="s">
        <v>1914</v>
      </c>
      <c r="F316" s="144" t="s">
        <v>1915</v>
      </c>
      <c r="G316" s="144" t="s">
        <v>1916</v>
      </c>
      <c r="H316" s="143" t="s">
        <v>1</v>
      </c>
      <c r="I316" s="144" t="s">
        <v>117</v>
      </c>
      <c r="J316" s="144" t="s">
        <v>995</v>
      </c>
      <c r="K316" s="144" t="s">
        <v>1906</v>
      </c>
    </row>
    <row r="317" spans="1:11">
      <c r="A317" s="137" t="s">
        <v>1</v>
      </c>
      <c r="B317" s="146" t="s">
        <v>1917</v>
      </c>
      <c r="C317" s="143" t="s">
        <v>1</v>
      </c>
      <c r="D317" s="143" t="s">
        <v>1</v>
      </c>
      <c r="E317" s="143" t="s">
        <v>1</v>
      </c>
      <c r="F317" s="143" t="s">
        <v>1</v>
      </c>
      <c r="G317" s="143" t="s">
        <v>1</v>
      </c>
      <c r="H317" s="144" t="s">
        <v>1918</v>
      </c>
      <c r="I317" s="143" t="s">
        <v>1</v>
      </c>
      <c r="J317" s="143" t="s">
        <v>1</v>
      </c>
      <c r="K317" s="143" t="s">
        <v>1</v>
      </c>
    </row>
    <row r="318" spans="1:11">
      <c r="A318" s="152" t="s">
        <v>1</v>
      </c>
      <c r="B318" s="149" t="s">
        <v>1</v>
      </c>
      <c r="C318" s="150" t="s">
        <v>1</v>
      </c>
      <c r="D318" s="150" t="s">
        <v>1</v>
      </c>
      <c r="E318" s="150" t="s">
        <v>1</v>
      </c>
      <c r="F318" s="150" t="s">
        <v>1</v>
      </c>
      <c r="G318" s="151" t="s">
        <v>1919</v>
      </c>
      <c r="H318" s="150" t="s">
        <v>1</v>
      </c>
      <c r="I318" s="150" t="s">
        <v>1</v>
      </c>
      <c r="J318" s="150" t="s">
        <v>1</v>
      </c>
      <c r="K318" s="150" t="s">
        <v>1</v>
      </c>
    </row>
    <row r="319" spans="1:11">
      <c r="A319" s="153" t="s">
        <v>1</v>
      </c>
      <c r="B319" s="139" t="s">
        <v>1</v>
      </c>
      <c r="C319" s="140" t="s">
        <v>1</v>
      </c>
      <c r="D319" s="140" t="s">
        <v>1</v>
      </c>
      <c r="E319" s="140" t="s">
        <v>1</v>
      </c>
      <c r="F319" s="140" t="s">
        <v>1</v>
      </c>
      <c r="G319" s="141" t="s">
        <v>1920</v>
      </c>
      <c r="H319" s="141" t="s">
        <v>1920</v>
      </c>
      <c r="I319" s="140" t="s">
        <v>1</v>
      </c>
      <c r="J319" s="140" t="s">
        <v>1</v>
      </c>
      <c r="K319" s="140" t="s">
        <v>1</v>
      </c>
    </row>
    <row r="320" spans="1:11">
      <c r="A320" s="137" t="s">
        <v>1</v>
      </c>
      <c r="B320" s="146" t="s">
        <v>1921</v>
      </c>
      <c r="C320" s="143" t="s">
        <v>1</v>
      </c>
      <c r="D320" s="143" t="s">
        <v>1</v>
      </c>
      <c r="E320" s="143" t="s">
        <v>1</v>
      </c>
      <c r="F320" s="143" t="s">
        <v>1</v>
      </c>
      <c r="G320" s="143" t="s">
        <v>1</v>
      </c>
      <c r="H320" s="143" t="s">
        <v>1</v>
      </c>
      <c r="I320" s="143" t="s">
        <v>1</v>
      </c>
      <c r="J320" s="143" t="s">
        <v>1</v>
      </c>
      <c r="K320" s="143" t="s">
        <v>1</v>
      </c>
    </row>
    <row r="321" spans="1:11">
      <c r="A321" s="81">
        <v>62</v>
      </c>
      <c r="B321" s="142" t="s">
        <v>1</v>
      </c>
      <c r="C321" s="144" t="s">
        <v>111</v>
      </c>
      <c r="D321" s="144" t="s">
        <v>1922</v>
      </c>
      <c r="E321" s="144" t="s">
        <v>1923</v>
      </c>
      <c r="F321" s="144" t="s">
        <v>1924</v>
      </c>
      <c r="G321" s="144" t="s">
        <v>116</v>
      </c>
      <c r="H321" s="144" t="s">
        <v>116</v>
      </c>
      <c r="I321" s="144" t="s">
        <v>117</v>
      </c>
      <c r="J321" s="144" t="s">
        <v>1731</v>
      </c>
      <c r="K321" s="144" t="s">
        <v>1906</v>
      </c>
    </row>
    <row r="322" spans="1:11">
      <c r="A322" s="137" t="s">
        <v>1</v>
      </c>
      <c r="B322" s="146" t="s">
        <v>1925</v>
      </c>
      <c r="C322" s="143" t="s">
        <v>1</v>
      </c>
      <c r="D322" s="143" t="s">
        <v>1</v>
      </c>
      <c r="E322" s="143" t="s">
        <v>1</v>
      </c>
      <c r="F322" s="143" t="s">
        <v>1</v>
      </c>
      <c r="G322" s="143" t="s">
        <v>1</v>
      </c>
      <c r="H322" s="143" t="s">
        <v>1</v>
      </c>
      <c r="I322" s="143" t="s">
        <v>1</v>
      </c>
      <c r="J322" s="143" t="s">
        <v>1</v>
      </c>
      <c r="K322" s="143" t="s">
        <v>1</v>
      </c>
    </row>
    <row r="323" spans="1:11">
      <c r="A323" s="152" t="s">
        <v>1</v>
      </c>
      <c r="B323" s="149" t="s">
        <v>1</v>
      </c>
      <c r="C323" s="150" t="s">
        <v>1</v>
      </c>
      <c r="D323" s="150" t="s">
        <v>1</v>
      </c>
      <c r="E323" s="150" t="s">
        <v>1</v>
      </c>
      <c r="F323" s="150" t="s">
        <v>1</v>
      </c>
      <c r="G323" s="151" t="s">
        <v>1926</v>
      </c>
      <c r="H323" s="151" t="s">
        <v>1927</v>
      </c>
      <c r="I323" s="150" t="s">
        <v>1</v>
      </c>
      <c r="J323" s="150" t="s">
        <v>1</v>
      </c>
      <c r="K323" s="150" t="s">
        <v>1</v>
      </c>
    </row>
    <row r="324" spans="1:11">
      <c r="A324" s="153" t="s">
        <v>1</v>
      </c>
      <c r="B324" s="139" t="s">
        <v>1</v>
      </c>
      <c r="C324" s="140" t="s">
        <v>1</v>
      </c>
      <c r="D324" s="140" t="s">
        <v>1</v>
      </c>
      <c r="E324" s="140" t="s">
        <v>1</v>
      </c>
      <c r="F324" s="140" t="s">
        <v>1</v>
      </c>
      <c r="G324" s="141" t="s">
        <v>1928</v>
      </c>
      <c r="H324" s="141" t="s">
        <v>1887</v>
      </c>
      <c r="I324" s="140" t="s">
        <v>1</v>
      </c>
      <c r="J324" s="140" t="s">
        <v>1</v>
      </c>
      <c r="K324" s="140" t="s">
        <v>1</v>
      </c>
    </row>
    <row r="325" spans="1:11">
      <c r="A325" s="137" t="s">
        <v>1</v>
      </c>
      <c r="B325" s="146" t="s">
        <v>1929</v>
      </c>
      <c r="C325" s="143" t="s">
        <v>1</v>
      </c>
      <c r="D325" s="143" t="s">
        <v>1</v>
      </c>
      <c r="E325" s="143" t="s">
        <v>1</v>
      </c>
      <c r="F325" s="143" t="s">
        <v>1</v>
      </c>
      <c r="G325" s="143" t="s">
        <v>1</v>
      </c>
      <c r="H325" s="143" t="s">
        <v>1</v>
      </c>
      <c r="I325" s="143" t="s">
        <v>1</v>
      </c>
      <c r="J325" s="143" t="s">
        <v>1</v>
      </c>
      <c r="K325" s="144" t="s">
        <v>1776</v>
      </c>
    </row>
    <row r="326" spans="1:11">
      <c r="A326" s="81">
        <v>63</v>
      </c>
      <c r="B326" s="142" t="s">
        <v>1</v>
      </c>
      <c r="C326" s="144" t="s">
        <v>111</v>
      </c>
      <c r="D326" s="144" t="s">
        <v>1930</v>
      </c>
      <c r="E326" s="144" t="s">
        <v>470</v>
      </c>
      <c r="F326" s="144" t="s">
        <v>1931</v>
      </c>
      <c r="G326" s="144" t="s">
        <v>1932</v>
      </c>
      <c r="H326" s="144" t="s">
        <v>181</v>
      </c>
      <c r="I326" s="144" t="s">
        <v>117</v>
      </c>
      <c r="J326" s="144" t="s">
        <v>1731</v>
      </c>
      <c r="K326" s="143" t="s">
        <v>1</v>
      </c>
    </row>
    <row r="327" spans="1:11">
      <c r="A327" s="137" t="s">
        <v>1</v>
      </c>
      <c r="B327" s="146" t="s">
        <v>1933</v>
      </c>
      <c r="C327" s="143" t="s">
        <v>1</v>
      </c>
      <c r="D327" s="143" t="s">
        <v>1</v>
      </c>
      <c r="E327" s="143" t="s">
        <v>1</v>
      </c>
      <c r="F327" s="143" t="s">
        <v>1</v>
      </c>
      <c r="G327" s="143" t="s">
        <v>1</v>
      </c>
      <c r="H327" s="143" t="s">
        <v>1</v>
      </c>
      <c r="I327" s="143" t="s">
        <v>1</v>
      </c>
      <c r="J327" s="143" t="s">
        <v>1</v>
      </c>
      <c r="K327" s="144" t="s">
        <v>1934</v>
      </c>
    </row>
    <row r="328" spans="1:11" ht="14" thickBot="1">
      <c r="A328" s="147" t="s">
        <v>1</v>
      </c>
      <c r="B328" s="149" t="s">
        <v>1</v>
      </c>
      <c r="C328" s="150" t="s">
        <v>1</v>
      </c>
      <c r="D328" s="150" t="s">
        <v>1</v>
      </c>
      <c r="E328" s="150" t="s">
        <v>1</v>
      </c>
      <c r="F328" s="150" t="s">
        <v>1</v>
      </c>
      <c r="G328" s="151" t="s">
        <v>440</v>
      </c>
      <c r="H328" s="151" t="s">
        <v>440</v>
      </c>
      <c r="I328" s="150" t="s">
        <v>1</v>
      </c>
      <c r="J328" s="150" t="s">
        <v>1</v>
      </c>
      <c r="K328" s="150" t="s">
        <v>1</v>
      </c>
    </row>
    <row r="329" spans="1:11">
      <c r="A329" s="154" t="s">
        <v>1</v>
      </c>
      <c r="B329" s="153" t="s">
        <v>1</v>
      </c>
      <c r="C329" s="139" t="s">
        <v>1</v>
      </c>
      <c r="D329" s="140" t="s">
        <v>1</v>
      </c>
      <c r="E329" s="140" t="s">
        <v>1</v>
      </c>
      <c r="F329" s="140" t="s">
        <v>1</v>
      </c>
      <c r="G329" s="141" t="s">
        <v>1935</v>
      </c>
      <c r="H329" s="141" t="s">
        <v>1677</v>
      </c>
      <c r="I329" s="140" t="s">
        <v>1</v>
      </c>
      <c r="J329" s="140" t="s">
        <v>1</v>
      </c>
      <c r="K329" s="140" t="s">
        <v>1</v>
      </c>
    </row>
    <row r="330" spans="1:11">
      <c r="A330" s="81">
        <v>64</v>
      </c>
      <c r="B330" s="145" t="s">
        <v>1936</v>
      </c>
      <c r="C330" s="146" t="s">
        <v>468</v>
      </c>
      <c r="D330" s="144" t="s">
        <v>1937</v>
      </c>
      <c r="E330" s="144" t="s">
        <v>1938</v>
      </c>
      <c r="F330" s="144" t="s">
        <v>1939</v>
      </c>
      <c r="G330" s="143" t="s">
        <v>1</v>
      </c>
      <c r="H330" s="143" t="s">
        <v>1</v>
      </c>
      <c r="I330" s="144" t="s">
        <v>236</v>
      </c>
      <c r="J330" s="144" t="s">
        <v>616</v>
      </c>
      <c r="K330" s="144" t="s">
        <v>1906</v>
      </c>
    </row>
    <row r="331" spans="1:11">
      <c r="A331" s="152" t="s">
        <v>1</v>
      </c>
      <c r="B331" s="152" t="s">
        <v>1</v>
      </c>
      <c r="C331" s="149" t="s">
        <v>1</v>
      </c>
      <c r="D331" s="150" t="s">
        <v>1</v>
      </c>
      <c r="E331" s="150" t="s">
        <v>1</v>
      </c>
      <c r="F331" s="150" t="s">
        <v>1</v>
      </c>
      <c r="G331" s="151" t="s">
        <v>1940</v>
      </c>
      <c r="H331" s="151" t="s">
        <v>1684</v>
      </c>
      <c r="I331" s="150" t="s">
        <v>1</v>
      </c>
      <c r="J331" s="150" t="s">
        <v>1</v>
      </c>
      <c r="K331" s="150" t="s">
        <v>1</v>
      </c>
    </row>
    <row r="332" spans="1:11">
      <c r="A332" s="137" t="s">
        <v>1</v>
      </c>
      <c r="B332" s="145" t="s">
        <v>1941</v>
      </c>
      <c r="C332" s="142" t="s">
        <v>1</v>
      </c>
      <c r="D332" s="143" t="s">
        <v>1</v>
      </c>
      <c r="E332" s="143" t="s">
        <v>1</v>
      </c>
      <c r="F332" s="143" t="s">
        <v>1</v>
      </c>
      <c r="G332" s="144" t="s">
        <v>1942</v>
      </c>
      <c r="H332" s="144" t="s">
        <v>1943</v>
      </c>
      <c r="I332" s="143" t="s">
        <v>1</v>
      </c>
      <c r="J332" s="143" t="s">
        <v>1</v>
      </c>
      <c r="K332" s="143" t="s">
        <v>1</v>
      </c>
    </row>
    <row r="333" spans="1:11">
      <c r="A333" s="81">
        <v>65</v>
      </c>
      <c r="B333" s="145" t="s">
        <v>1944</v>
      </c>
      <c r="C333" s="146" t="s">
        <v>111</v>
      </c>
      <c r="D333" s="144" t="s">
        <v>1945</v>
      </c>
      <c r="E333" s="144" t="s">
        <v>470</v>
      </c>
      <c r="F333" s="144" t="s">
        <v>1946</v>
      </c>
      <c r="G333" s="144" t="s">
        <v>1947</v>
      </c>
      <c r="H333" s="144" t="s">
        <v>181</v>
      </c>
      <c r="I333" s="144" t="s">
        <v>117</v>
      </c>
      <c r="J333" s="144" t="s">
        <v>118</v>
      </c>
      <c r="K333" s="144" t="s">
        <v>1948</v>
      </c>
    </row>
    <row r="334" spans="1:11">
      <c r="A334" s="152" t="s">
        <v>1</v>
      </c>
      <c r="B334" s="148" t="s">
        <v>1593</v>
      </c>
      <c r="C334" s="149" t="s">
        <v>1</v>
      </c>
      <c r="D334" s="150" t="s">
        <v>1</v>
      </c>
      <c r="E334" s="150" t="s">
        <v>1</v>
      </c>
      <c r="F334" s="150" t="s">
        <v>1</v>
      </c>
      <c r="G334" s="151" t="s">
        <v>1949</v>
      </c>
      <c r="H334" s="151" t="s">
        <v>148</v>
      </c>
      <c r="I334" s="150" t="s">
        <v>1</v>
      </c>
      <c r="J334" s="150" t="s">
        <v>1</v>
      </c>
      <c r="K334" s="150" t="s">
        <v>1</v>
      </c>
    </row>
    <row r="335" spans="1:11">
      <c r="A335" s="137" t="s">
        <v>1</v>
      </c>
      <c r="B335" s="145" t="s">
        <v>1950</v>
      </c>
      <c r="C335" s="142" t="s">
        <v>1</v>
      </c>
      <c r="D335" s="143" t="s">
        <v>1</v>
      </c>
      <c r="E335" s="143" t="s">
        <v>1</v>
      </c>
      <c r="F335" s="143" t="s">
        <v>1</v>
      </c>
      <c r="G335" s="144" t="s">
        <v>1935</v>
      </c>
      <c r="H335" s="144" t="s">
        <v>1677</v>
      </c>
      <c r="I335" s="143" t="s">
        <v>1</v>
      </c>
      <c r="J335" s="143" t="s">
        <v>1</v>
      </c>
      <c r="K335" s="143" t="s">
        <v>1</v>
      </c>
    </row>
    <row r="336" spans="1:11">
      <c r="A336" s="81">
        <v>66</v>
      </c>
      <c r="B336" s="137" t="s">
        <v>1</v>
      </c>
      <c r="C336" s="146" t="s">
        <v>111</v>
      </c>
      <c r="D336" s="144" t="s">
        <v>1951</v>
      </c>
      <c r="E336" s="144" t="s">
        <v>1923</v>
      </c>
      <c r="F336" s="144" t="s">
        <v>1952</v>
      </c>
      <c r="G336" s="143" t="s">
        <v>1</v>
      </c>
      <c r="H336" s="143" t="s">
        <v>1</v>
      </c>
      <c r="I336" s="144" t="s">
        <v>236</v>
      </c>
      <c r="J336" s="144" t="s">
        <v>616</v>
      </c>
      <c r="K336" s="144" t="s">
        <v>1953</v>
      </c>
    </row>
    <row r="337" spans="1:11" ht="14" thickBot="1">
      <c r="A337" s="147" t="s">
        <v>1</v>
      </c>
      <c r="B337" s="148" t="s">
        <v>1954</v>
      </c>
      <c r="C337" s="149" t="s">
        <v>1</v>
      </c>
      <c r="D337" s="150" t="s">
        <v>1</v>
      </c>
      <c r="E337" s="150" t="s">
        <v>1</v>
      </c>
      <c r="F337" s="150" t="s">
        <v>1</v>
      </c>
      <c r="G337" s="151" t="s">
        <v>1940</v>
      </c>
      <c r="H337" s="151" t="s">
        <v>1684</v>
      </c>
      <c r="I337" s="150" t="s">
        <v>1</v>
      </c>
      <c r="J337" s="150" t="s">
        <v>1</v>
      </c>
      <c r="K337" s="150" t="s">
        <v>1</v>
      </c>
    </row>
    <row r="338" spans="1:11">
      <c r="A338" s="137" t="s">
        <v>1</v>
      </c>
      <c r="B338" s="137" t="s">
        <v>1</v>
      </c>
      <c r="C338" s="142" t="s">
        <v>1</v>
      </c>
      <c r="D338" s="143" t="s">
        <v>1</v>
      </c>
      <c r="E338" s="143" t="s">
        <v>1</v>
      </c>
      <c r="F338" s="143" t="s">
        <v>1</v>
      </c>
      <c r="G338" s="144" t="s">
        <v>1955</v>
      </c>
      <c r="H338" s="144" t="s">
        <v>1956</v>
      </c>
      <c r="I338" s="143" t="s">
        <v>1</v>
      </c>
      <c r="J338" s="143" t="s">
        <v>1</v>
      </c>
      <c r="K338" s="143" t="s">
        <v>1</v>
      </c>
    </row>
    <row r="339" spans="1:11">
      <c r="A339" s="137" t="s">
        <v>1</v>
      </c>
      <c r="B339" s="145" t="s">
        <v>1957</v>
      </c>
      <c r="C339" s="142" t="s">
        <v>1</v>
      </c>
      <c r="D339" s="143" t="s">
        <v>1</v>
      </c>
      <c r="E339" s="144" t="s">
        <v>720</v>
      </c>
      <c r="F339" s="143" t="s">
        <v>1</v>
      </c>
      <c r="G339" s="143" t="s">
        <v>1</v>
      </c>
      <c r="H339" s="143" t="s">
        <v>1</v>
      </c>
      <c r="I339" s="143" t="s">
        <v>1</v>
      </c>
      <c r="J339" s="143" t="s">
        <v>1</v>
      </c>
      <c r="K339" s="143" t="s">
        <v>1</v>
      </c>
    </row>
    <row r="340" spans="1:11">
      <c r="A340" s="81">
        <v>67</v>
      </c>
      <c r="B340" s="137" t="s">
        <v>1</v>
      </c>
      <c r="C340" s="146" t="s">
        <v>111</v>
      </c>
      <c r="D340" s="144" t="s">
        <v>1958</v>
      </c>
      <c r="E340" s="143" t="s">
        <v>1</v>
      </c>
      <c r="F340" s="144" t="s">
        <v>1959</v>
      </c>
      <c r="G340" s="144" t="s">
        <v>1960</v>
      </c>
      <c r="H340" s="144" t="s">
        <v>1961</v>
      </c>
      <c r="I340" s="144" t="s">
        <v>117</v>
      </c>
      <c r="J340" s="144" t="s">
        <v>616</v>
      </c>
      <c r="K340" s="144" t="s">
        <v>1962</v>
      </c>
    </row>
    <row r="341" spans="1:11">
      <c r="A341" s="137" t="s">
        <v>1</v>
      </c>
      <c r="B341" s="145" t="s">
        <v>1877</v>
      </c>
      <c r="C341" s="142" t="s">
        <v>1</v>
      </c>
      <c r="D341" s="143" t="s">
        <v>1</v>
      </c>
      <c r="E341" s="144" t="s">
        <v>741</v>
      </c>
      <c r="F341" s="143" t="s">
        <v>1</v>
      </c>
      <c r="G341" s="143" t="s">
        <v>1</v>
      </c>
      <c r="H341" s="143" t="s">
        <v>1</v>
      </c>
      <c r="I341" s="143" t="s">
        <v>1</v>
      </c>
      <c r="J341" s="143" t="s">
        <v>1</v>
      </c>
      <c r="K341" s="143" t="s">
        <v>1</v>
      </c>
    </row>
    <row r="342" spans="1:11">
      <c r="A342" s="152" t="s">
        <v>1</v>
      </c>
      <c r="B342" s="152" t="s">
        <v>1</v>
      </c>
      <c r="C342" s="149" t="s">
        <v>1</v>
      </c>
      <c r="D342" s="150" t="s">
        <v>1</v>
      </c>
      <c r="E342" s="150" t="s">
        <v>1</v>
      </c>
      <c r="F342" s="150" t="s">
        <v>1</v>
      </c>
      <c r="G342" s="151" t="s">
        <v>1963</v>
      </c>
      <c r="H342" s="151" t="s">
        <v>1964</v>
      </c>
      <c r="I342" s="150" t="s">
        <v>1</v>
      </c>
      <c r="J342" s="150" t="s">
        <v>1</v>
      </c>
      <c r="K342" s="150" t="s">
        <v>1</v>
      </c>
    </row>
    <row r="343" spans="1:11">
      <c r="A343" s="153" t="s">
        <v>1</v>
      </c>
      <c r="B343" s="138" t="s">
        <v>1965</v>
      </c>
      <c r="C343" s="139" t="s">
        <v>1</v>
      </c>
      <c r="D343" s="140" t="s">
        <v>1</v>
      </c>
      <c r="E343" s="140" t="s">
        <v>1</v>
      </c>
      <c r="F343" s="140" t="s">
        <v>1</v>
      </c>
      <c r="G343" s="141" t="s">
        <v>1910</v>
      </c>
      <c r="H343" s="140" t="s">
        <v>1</v>
      </c>
      <c r="I343" s="140" t="s">
        <v>1</v>
      </c>
      <c r="J343" s="140" t="s">
        <v>1</v>
      </c>
      <c r="K343" s="140" t="s">
        <v>1</v>
      </c>
    </row>
    <row r="344" spans="1:11">
      <c r="A344" s="137" t="s">
        <v>1</v>
      </c>
      <c r="B344" s="137" t="s">
        <v>1</v>
      </c>
      <c r="C344" s="142" t="s">
        <v>1</v>
      </c>
      <c r="D344" s="143" t="s">
        <v>1</v>
      </c>
      <c r="E344" s="143" t="s">
        <v>1</v>
      </c>
      <c r="F344" s="143" t="s">
        <v>1</v>
      </c>
      <c r="G344" s="143" t="s">
        <v>1</v>
      </c>
      <c r="H344" s="144" t="s">
        <v>1912</v>
      </c>
      <c r="I344" s="143" t="s">
        <v>1</v>
      </c>
      <c r="J344" s="143" t="s">
        <v>1</v>
      </c>
      <c r="K344" s="143" t="s">
        <v>1</v>
      </c>
    </row>
    <row r="345" spans="1:11">
      <c r="A345" s="81">
        <v>68</v>
      </c>
      <c r="B345" s="145" t="s">
        <v>1966</v>
      </c>
      <c r="C345" s="146" t="s">
        <v>111</v>
      </c>
      <c r="D345" s="144" t="s">
        <v>1967</v>
      </c>
      <c r="E345" s="144" t="s">
        <v>470</v>
      </c>
      <c r="F345" s="144" t="s">
        <v>1968</v>
      </c>
      <c r="G345" s="144" t="s">
        <v>1916</v>
      </c>
      <c r="H345" s="143" t="s">
        <v>1</v>
      </c>
      <c r="I345" s="144" t="s">
        <v>117</v>
      </c>
      <c r="J345" s="144" t="s">
        <v>995</v>
      </c>
      <c r="K345" s="144" t="s">
        <v>1969</v>
      </c>
    </row>
    <row r="346" spans="1:11">
      <c r="A346" s="137" t="s">
        <v>1</v>
      </c>
      <c r="B346" s="137" t="s">
        <v>1</v>
      </c>
      <c r="C346" s="142" t="s">
        <v>1</v>
      </c>
      <c r="D346" s="143" t="s">
        <v>1</v>
      </c>
      <c r="E346" s="143" t="s">
        <v>1</v>
      </c>
      <c r="F346" s="143" t="s">
        <v>1</v>
      </c>
      <c r="G346" s="143" t="s">
        <v>1</v>
      </c>
      <c r="H346" s="144" t="s">
        <v>1918</v>
      </c>
      <c r="I346" s="143" t="s">
        <v>1</v>
      </c>
      <c r="J346" s="143" t="s">
        <v>1</v>
      </c>
      <c r="K346" s="143" t="s">
        <v>1</v>
      </c>
    </row>
    <row r="347" spans="1:11">
      <c r="A347" s="152" t="s">
        <v>1</v>
      </c>
      <c r="B347" s="148" t="s">
        <v>1970</v>
      </c>
      <c r="C347" s="149" t="s">
        <v>1</v>
      </c>
      <c r="D347" s="150" t="s">
        <v>1</v>
      </c>
      <c r="E347" s="150" t="s">
        <v>1</v>
      </c>
      <c r="F347" s="150" t="s">
        <v>1</v>
      </c>
      <c r="G347" s="151" t="s">
        <v>1919</v>
      </c>
      <c r="H347" s="150" t="s">
        <v>1</v>
      </c>
      <c r="I347" s="150" t="s">
        <v>1</v>
      </c>
      <c r="J347" s="150" t="s">
        <v>1</v>
      </c>
      <c r="K347" s="150" t="s">
        <v>1</v>
      </c>
    </row>
    <row r="348" spans="1:11">
      <c r="A348" s="153" t="s">
        <v>1</v>
      </c>
      <c r="B348" s="153" t="s">
        <v>1</v>
      </c>
      <c r="C348" s="139" t="s">
        <v>1</v>
      </c>
      <c r="D348" s="140" t="s">
        <v>1</v>
      </c>
      <c r="E348" s="140" t="s">
        <v>1</v>
      </c>
      <c r="F348" s="140" t="s">
        <v>1</v>
      </c>
      <c r="G348" s="141" t="s">
        <v>1971</v>
      </c>
      <c r="H348" s="140" t="s">
        <v>1</v>
      </c>
      <c r="I348" s="140" t="s">
        <v>1</v>
      </c>
      <c r="J348" s="140" t="s">
        <v>1</v>
      </c>
      <c r="K348" s="140" t="s">
        <v>1</v>
      </c>
    </row>
    <row r="349" spans="1:11">
      <c r="A349" s="137" t="s">
        <v>1</v>
      </c>
      <c r="B349" s="137" t="s">
        <v>1</v>
      </c>
      <c r="C349" s="142" t="s">
        <v>1</v>
      </c>
      <c r="D349" s="143" t="s">
        <v>1</v>
      </c>
      <c r="E349" s="143" t="s">
        <v>1</v>
      </c>
      <c r="F349" s="143" t="s">
        <v>1</v>
      </c>
      <c r="G349" s="143" t="s">
        <v>1</v>
      </c>
      <c r="H349" s="144" t="s">
        <v>1972</v>
      </c>
      <c r="I349" s="143" t="s">
        <v>1</v>
      </c>
      <c r="J349" s="143" t="s">
        <v>1</v>
      </c>
      <c r="K349" s="143" t="s">
        <v>1</v>
      </c>
    </row>
    <row r="350" spans="1:11">
      <c r="A350" s="81">
        <v>69</v>
      </c>
      <c r="B350" s="145" t="s">
        <v>1973</v>
      </c>
      <c r="C350" s="146" t="s">
        <v>111</v>
      </c>
      <c r="D350" s="144" t="s">
        <v>1974</v>
      </c>
      <c r="E350" s="144" t="s">
        <v>1975</v>
      </c>
      <c r="F350" s="144" t="s">
        <v>1976</v>
      </c>
      <c r="G350" s="144" t="s">
        <v>1977</v>
      </c>
      <c r="H350" s="143" t="s">
        <v>1</v>
      </c>
      <c r="I350" s="144" t="s">
        <v>117</v>
      </c>
      <c r="J350" s="144" t="s">
        <v>616</v>
      </c>
      <c r="K350" s="144" t="s">
        <v>1978</v>
      </c>
    </row>
    <row r="351" spans="1:11">
      <c r="A351" s="137" t="s">
        <v>1</v>
      </c>
      <c r="B351" s="137" t="s">
        <v>1</v>
      </c>
      <c r="C351" s="142" t="s">
        <v>1</v>
      </c>
      <c r="D351" s="143" t="s">
        <v>1</v>
      </c>
      <c r="E351" s="143" t="s">
        <v>1</v>
      </c>
      <c r="F351" s="143" t="s">
        <v>1</v>
      </c>
      <c r="G351" s="143" t="s">
        <v>1</v>
      </c>
      <c r="H351" s="144" t="s">
        <v>1979</v>
      </c>
      <c r="I351" s="143" t="s">
        <v>1</v>
      </c>
      <c r="J351" s="143" t="s">
        <v>1</v>
      </c>
      <c r="K351" s="143" t="s">
        <v>1</v>
      </c>
    </row>
    <row r="352" spans="1:11" ht="14" thickBot="1">
      <c r="A352" s="147" t="s">
        <v>1</v>
      </c>
      <c r="B352" s="152" t="s">
        <v>1</v>
      </c>
      <c r="C352" s="149" t="s">
        <v>1</v>
      </c>
      <c r="D352" s="150" t="s">
        <v>1</v>
      </c>
      <c r="E352" s="150" t="s">
        <v>1</v>
      </c>
      <c r="F352" s="150" t="s">
        <v>1</v>
      </c>
      <c r="G352" s="151" t="s">
        <v>1980</v>
      </c>
      <c r="H352" s="150" t="s">
        <v>1</v>
      </c>
      <c r="I352" s="150" t="s">
        <v>1</v>
      </c>
      <c r="J352" s="150" t="s">
        <v>1</v>
      </c>
      <c r="K352" s="150" t="s">
        <v>1</v>
      </c>
    </row>
    <row r="353" spans="1:11">
      <c r="A353" s="137" t="s">
        <v>1</v>
      </c>
      <c r="B353" s="137" t="s">
        <v>1</v>
      </c>
      <c r="C353" s="142" t="s">
        <v>1</v>
      </c>
      <c r="D353" s="143" t="s">
        <v>1</v>
      </c>
      <c r="E353" s="143" t="s">
        <v>1</v>
      </c>
      <c r="F353" s="143" t="s">
        <v>1</v>
      </c>
      <c r="G353" s="144" t="s">
        <v>1912</v>
      </c>
      <c r="H353" s="143" t="s">
        <v>1</v>
      </c>
      <c r="I353" s="143" t="s">
        <v>1</v>
      </c>
      <c r="J353" s="143" t="s">
        <v>1</v>
      </c>
      <c r="K353" s="143" t="s">
        <v>1</v>
      </c>
    </row>
    <row r="354" spans="1:11">
      <c r="A354" s="137" t="s">
        <v>1</v>
      </c>
      <c r="B354" s="137" t="s">
        <v>1</v>
      </c>
      <c r="C354" s="142" t="s">
        <v>1</v>
      </c>
      <c r="D354" s="143" t="s">
        <v>1</v>
      </c>
      <c r="E354" s="144" t="s">
        <v>1717</v>
      </c>
      <c r="F354" s="143" t="s">
        <v>1</v>
      </c>
      <c r="G354" s="143" t="s">
        <v>1</v>
      </c>
      <c r="H354" s="144" t="s">
        <v>1912</v>
      </c>
      <c r="I354" s="143" t="s">
        <v>1</v>
      </c>
      <c r="J354" s="143" t="s">
        <v>1</v>
      </c>
      <c r="K354" s="143" t="s">
        <v>1</v>
      </c>
    </row>
    <row r="355" spans="1:11">
      <c r="A355" s="81">
        <v>70</v>
      </c>
      <c r="B355" s="145" t="s">
        <v>1981</v>
      </c>
      <c r="C355" s="146" t="s">
        <v>468</v>
      </c>
      <c r="D355" s="144" t="s">
        <v>1982</v>
      </c>
      <c r="E355" s="143" t="s">
        <v>1</v>
      </c>
      <c r="F355" s="144" t="s">
        <v>1983</v>
      </c>
      <c r="G355" s="144" t="s">
        <v>1984</v>
      </c>
      <c r="H355" s="143" t="s">
        <v>1</v>
      </c>
      <c r="I355" s="144" t="s">
        <v>117</v>
      </c>
      <c r="J355" s="144" t="s">
        <v>995</v>
      </c>
      <c r="K355" s="144" t="s">
        <v>1985</v>
      </c>
    </row>
    <row r="356" spans="1:11">
      <c r="A356" s="137" t="s">
        <v>1</v>
      </c>
      <c r="B356" s="137" t="s">
        <v>1</v>
      </c>
      <c r="C356" s="142" t="s">
        <v>1</v>
      </c>
      <c r="D356" s="143" t="s">
        <v>1</v>
      </c>
      <c r="E356" s="144" t="s">
        <v>741</v>
      </c>
      <c r="F356" s="143" t="s">
        <v>1</v>
      </c>
      <c r="G356" s="143" t="s">
        <v>1</v>
      </c>
      <c r="H356" s="144" t="s">
        <v>1918</v>
      </c>
      <c r="I356" s="143" t="s">
        <v>1</v>
      </c>
      <c r="J356" s="143" t="s">
        <v>1</v>
      </c>
      <c r="K356" s="143" t="s">
        <v>1</v>
      </c>
    </row>
    <row r="357" spans="1:11">
      <c r="A357" s="152" t="s">
        <v>1</v>
      </c>
      <c r="B357" s="152" t="s">
        <v>1</v>
      </c>
      <c r="C357" s="149" t="s">
        <v>1</v>
      </c>
      <c r="D357" s="150" t="s">
        <v>1</v>
      </c>
      <c r="E357" s="150" t="s">
        <v>1</v>
      </c>
      <c r="F357" s="150" t="s">
        <v>1</v>
      </c>
      <c r="G357" s="151" t="s">
        <v>1986</v>
      </c>
      <c r="H357" s="150" t="s">
        <v>1</v>
      </c>
      <c r="I357" s="150" t="s">
        <v>1</v>
      </c>
      <c r="J357" s="150" t="s">
        <v>1</v>
      </c>
      <c r="K357" s="150" t="s">
        <v>1</v>
      </c>
    </row>
    <row r="358" spans="1:11">
      <c r="A358" s="137" t="s">
        <v>1</v>
      </c>
      <c r="B358" s="137" t="s">
        <v>1</v>
      </c>
      <c r="C358" s="142" t="s">
        <v>1</v>
      </c>
      <c r="D358" s="143" t="s">
        <v>1</v>
      </c>
      <c r="E358" s="143" t="s">
        <v>1</v>
      </c>
      <c r="F358" s="143" t="s">
        <v>1</v>
      </c>
      <c r="G358" s="143" t="s">
        <v>1</v>
      </c>
      <c r="H358" s="144" t="s">
        <v>1513</v>
      </c>
      <c r="I358" s="143" t="s">
        <v>1</v>
      </c>
      <c r="J358" s="143" t="s">
        <v>1</v>
      </c>
      <c r="K358" s="143" t="s">
        <v>1</v>
      </c>
    </row>
    <row r="359" spans="1:11">
      <c r="A359" s="137" t="s">
        <v>1</v>
      </c>
      <c r="B359" s="145" t="s">
        <v>1987</v>
      </c>
      <c r="C359" s="142" t="s">
        <v>1</v>
      </c>
      <c r="D359" s="143" t="s">
        <v>1</v>
      </c>
      <c r="E359" s="143" t="s">
        <v>1</v>
      </c>
      <c r="F359" s="143" t="s">
        <v>1</v>
      </c>
      <c r="G359" s="144" t="s">
        <v>1988</v>
      </c>
      <c r="H359" s="143" t="s">
        <v>1</v>
      </c>
      <c r="I359" s="143" t="s">
        <v>1</v>
      </c>
      <c r="J359" s="143" t="s">
        <v>1</v>
      </c>
      <c r="K359" s="143" t="s">
        <v>1</v>
      </c>
    </row>
    <row r="360" spans="1:11">
      <c r="A360" s="81">
        <v>71</v>
      </c>
      <c r="B360" s="137" t="s">
        <v>1</v>
      </c>
      <c r="C360" s="146" t="s">
        <v>111</v>
      </c>
      <c r="D360" s="144" t="s">
        <v>1989</v>
      </c>
      <c r="E360" s="144" t="s">
        <v>1923</v>
      </c>
      <c r="F360" s="144" t="s">
        <v>1990</v>
      </c>
      <c r="G360" s="143" t="s">
        <v>1</v>
      </c>
      <c r="H360" s="144" t="s">
        <v>181</v>
      </c>
      <c r="I360" s="144" t="s">
        <v>236</v>
      </c>
      <c r="J360" s="144" t="s">
        <v>1287</v>
      </c>
      <c r="K360" s="144" t="s">
        <v>1978</v>
      </c>
    </row>
    <row r="361" spans="1:11">
      <c r="A361" s="137" t="s">
        <v>1</v>
      </c>
      <c r="B361" s="145" t="s">
        <v>1991</v>
      </c>
      <c r="C361" s="142" t="s">
        <v>1</v>
      </c>
      <c r="D361" s="143" t="s">
        <v>1</v>
      </c>
      <c r="E361" s="143" t="s">
        <v>1</v>
      </c>
      <c r="F361" s="143" t="s">
        <v>1</v>
      </c>
      <c r="G361" s="144" t="s">
        <v>1698</v>
      </c>
      <c r="H361" s="143" t="s">
        <v>1</v>
      </c>
      <c r="I361" s="143" t="s">
        <v>1</v>
      </c>
      <c r="J361" s="143" t="s">
        <v>1</v>
      </c>
      <c r="K361" s="143" t="s">
        <v>1</v>
      </c>
    </row>
    <row r="362" spans="1:11">
      <c r="A362" s="152" t="s">
        <v>1</v>
      </c>
      <c r="B362" s="152" t="s">
        <v>1</v>
      </c>
      <c r="C362" s="149" t="s">
        <v>1</v>
      </c>
      <c r="D362" s="150" t="s">
        <v>1</v>
      </c>
      <c r="E362" s="150" t="s">
        <v>1</v>
      </c>
      <c r="F362" s="150" t="s">
        <v>1</v>
      </c>
      <c r="G362" s="150" t="s">
        <v>1</v>
      </c>
      <c r="H362" s="151" t="s">
        <v>636</v>
      </c>
      <c r="I362" s="150" t="s">
        <v>1</v>
      </c>
      <c r="J362" s="150" t="s">
        <v>1</v>
      </c>
      <c r="K362" s="150" t="s">
        <v>1</v>
      </c>
    </row>
    <row r="363" spans="1:11">
      <c r="A363" s="137" t="s">
        <v>1</v>
      </c>
      <c r="B363" s="145" t="s">
        <v>1992</v>
      </c>
      <c r="C363" s="142" t="s">
        <v>1</v>
      </c>
      <c r="D363" s="143" t="s">
        <v>1</v>
      </c>
      <c r="E363" s="143" t="s">
        <v>1</v>
      </c>
      <c r="F363" s="143" t="s">
        <v>1</v>
      </c>
      <c r="G363" s="143" t="s">
        <v>1</v>
      </c>
      <c r="H363" s="143" t="s">
        <v>1</v>
      </c>
      <c r="I363" s="143" t="s">
        <v>1</v>
      </c>
      <c r="J363" s="143" t="s">
        <v>1</v>
      </c>
      <c r="K363" s="143" t="s">
        <v>1</v>
      </c>
    </row>
    <row r="364" spans="1:11">
      <c r="A364" s="137" t="s">
        <v>1</v>
      </c>
      <c r="B364" s="137" t="s">
        <v>1</v>
      </c>
      <c r="C364" s="142" t="s">
        <v>1</v>
      </c>
      <c r="D364" s="143" t="s">
        <v>1</v>
      </c>
      <c r="E364" s="143" t="s">
        <v>1</v>
      </c>
      <c r="F364" s="143" t="s">
        <v>1</v>
      </c>
      <c r="G364" s="144" t="s">
        <v>657</v>
      </c>
      <c r="H364" s="144" t="s">
        <v>225</v>
      </c>
      <c r="I364" s="143" t="s">
        <v>1</v>
      </c>
      <c r="J364" s="143" t="s">
        <v>1</v>
      </c>
      <c r="K364" s="143" t="s">
        <v>1</v>
      </c>
    </row>
    <row r="365" spans="1:11">
      <c r="A365" s="81">
        <v>72</v>
      </c>
      <c r="B365" s="145" t="s">
        <v>1993</v>
      </c>
      <c r="C365" s="146" t="s">
        <v>111</v>
      </c>
      <c r="D365" s="144" t="s">
        <v>1994</v>
      </c>
      <c r="E365" s="144" t="s">
        <v>297</v>
      </c>
      <c r="F365" s="144" t="s">
        <v>1995</v>
      </c>
      <c r="G365" s="143" t="s">
        <v>1</v>
      </c>
      <c r="H365" s="143" t="s">
        <v>1</v>
      </c>
      <c r="I365" s="144" t="s">
        <v>236</v>
      </c>
      <c r="J365" s="144" t="s">
        <v>118</v>
      </c>
      <c r="K365" s="144" t="s">
        <v>1978</v>
      </c>
    </row>
    <row r="366" spans="1:11">
      <c r="A366" s="137" t="s">
        <v>1</v>
      </c>
      <c r="B366" s="137" t="s">
        <v>1</v>
      </c>
      <c r="C366" s="142" t="s">
        <v>1</v>
      </c>
      <c r="D366" s="143" t="s">
        <v>1</v>
      </c>
      <c r="E366" s="143" t="s">
        <v>1</v>
      </c>
      <c r="F366" s="143" t="s">
        <v>1</v>
      </c>
      <c r="G366" s="144" t="s">
        <v>1996</v>
      </c>
      <c r="H366" s="144" t="s">
        <v>246</v>
      </c>
      <c r="I366" s="143" t="s">
        <v>1</v>
      </c>
      <c r="J366" s="143" t="s">
        <v>1</v>
      </c>
      <c r="K366" s="143" t="s">
        <v>1</v>
      </c>
    </row>
    <row r="367" spans="1:11">
      <c r="A367" s="152" t="s">
        <v>1</v>
      </c>
      <c r="B367" s="148" t="s">
        <v>1997</v>
      </c>
      <c r="C367" s="149" t="s">
        <v>1</v>
      </c>
      <c r="D367" s="150" t="s">
        <v>1</v>
      </c>
      <c r="E367" s="150" t="s">
        <v>1</v>
      </c>
      <c r="F367" s="150" t="s">
        <v>1</v>
      </c>
      <c r="G367" s="150" t="s">
        <v>1</v>
      </c>
      <c r="H367" s="150" t="s">
        <v>1</v>
      </c>
      <c r="I367" s="150" t="s">
        <v>1</v>
      </c>
      <c r="J367" s="150" t="s">
        <v>1</v>
      </c>
      <c r="K367" s="150" t="s">
        <v>1</v>
      </c>
    </row>
    <row r="368" spans="1:11" ht="14" thickBot="1">
      <c r="A368" t="s">
        <v>1</v>
      </c>
      <c r="B368" t="s">
        <v>1</v>
      </c>
      <c r="C368" t="s">
        <v>1</v>
      </c>
      <c r="D368" t="s">
        <v>1</v>
      </c>
      <c r="E368" t="s">
        <v>1</v>
      </c>
      <c r="F368" t="s">
        <v>1</v>
      </c>
      <c r="G368" t="s">
        <v>1</v>
      </c>
      <c r="H368" t="s">
        <v>1</v>
      </c>
      <c r="I368" t="s">
        <v>1</v>
      </c>
      <c r="J368" t="s">
        <v>1</v>
      </c>
      <c r="K368" t="s">
        <v>1</v>
      </c>
    </row>
    <row r="369" spans="1:11">
      <c r="A369" s="154" t="s">
        <v>1</v>
      </c>
      <c r="B369" s="153" t="s">
        <v>1</v>
      </c>
      <c r="C369" s="139" t="s">
        <v>1</v>
      </c>
      <c r="D369" s="140" t="s">
        <v>1</v>
      </c>
      <c r="E369" s="140" t="s">
        <v>1</v>
      </c>
      <c r="F369" s="140" t="s">
        <v>1</v>
      </c>
      <c r="G369" s="141" t="s">
        <v>1998</v>
      </c>
      <c r="H369" s="141" t="s">
        <v>1999</v>
      </c>
      <c r="I369" s="140" t="s">
        <v>1</v>
      </c>
      <c r="J369" s="140" t="s">
        <v>1</v>
      </c>
      <c r="K369" s="140" t="s">
        <v>1</v>
      </c>
    </row>
    <row r="370" spans="1:11">
      <c r="A370" s="137" t="s">
        <v>1</v>
      </c>
      <c r="B370" s="145" t="s">
        <v>2000</v>
      </c>
      <c r="C370" s="142" t="s">
        <v>1</v>
      </c>
      <c r="D370" s="143" t="s">
        <v>1</v>
      </c>
      <c r="E370" s="143" t="s">
        <v>1</v>
      </c>
      <c r="F370" s="143" t="s">
        <v>1</v>
      </c>
      <c r="G370" s="143" t="s">
        <v>1</v>
      </c>
      <c r="H370" s="143" t="s">
        <v>1</v>
      </c>
      <c r="I370" s="143" t="s">
        <v>1</v>
      </c>
      <c r="J370" s="143" t="s">
        <v>1</v>
      </c>
      <c r="K370" s="143" t="s">
        <v>1</v>
      </c>
    </row>
    <row r="371" spans="1:11">
      <c r="A371" s="81">
        <v>73</v>
      </c>
      <c r="B371" s="137" t="s">
        <v>1</v>
      </c>
      <c r="C371" s="146" t="s">
        <v>111</v>
      </c>
      <c r="D371" s="144" t="s">
        <v>2001</v>
      </c>
      <c r="E371" s="144" t="s">
        <v>297</v>
      </c>
      <c r="F371" s="144" t="s">
        <v>2002</v>
      </c>
      <c r="G371" s="144" t="s">
        <v>2003</v>
      </c>
      <c r="H371" s="144" t="s">
        <v>181</v>
      </c>
      <c r="I371" s="144" t="s">
        <v>117</v>
      </c>
      <c r="J371" s="144" t="s">
        <v>616</v>
      </c>
      <c r="K371" s="144" t="s">
        <v>2004</v>
      </c>
    </row>
    <row r="372" spans="1:11">
      <c r="A372" s="137" t="s">
        <v>1</v>
      </c>
      <c r="B372" s="145" t="s">
        <v>2005</v>
      </c>
      <c r="C372" s="142" t="s">
        <v>1</v>
      </c>
      <c r="D372" s="143" t="s">
        <v>1</v>
      </c>
      <c r="E372" s="143" t="s">
        <v>1</v>
      </c>
      <c r="F372" s="143" t="s">
        <v>1</v>
      </c>
      <c r="G372" s="143" t="s">
        <v>1</v>
      </c>
      <c r="H372" s="143" t="s">
        <v>1</v>
      </c>
      <c r="I372" s="143" t="s">
        <v>1</v>
      </c>
      <c r="J372" s="143" t="s">
        <v>1</v>
      </c>
      <c r="K372" s="143" t="s">
        <v>1</v>
      </c>
    </row>
    <row r="373" spans="1:11">
      <c r="A373" s="152" t="s">
        <v>1</v>
      </c>
      <c r="B373" s="152" t="s">
        <v>1</v>
      </c>
      <c r="C373" s="149" t="s">
        <v>1</v>
      </c>
      <c r="D373" s="150" t="s">
        <v>1</v>
      </c>
      <c r="E373" s="150" t="s">
        <v>1</v>
      </c>
      <c r="F373" s="150" t="s">
        <v>1</v>
      </c>
      <c r="G373" s="151" t="s">
        <v>440</v>
      </c>
      <c r="H373" s="151" t="s">
        <v>440</v>
      </c>
      <c r="I373" s="150" t="s">
        <v>1</v>
      </c>
      <c r="J373" s="150" t="s">
        <v>1</v>
      </c>
      <c r="K373" s="150" t="s">
        <v>1</v>
      </c>
    </row>
    <row r="374" spans="1:11">
      <c r="A374" s="137" t="s">
        <v>1</v>
      </c>
      <c r="B374" s="145" t="s">
        <v>2006</v>
      </c>
      <c r="C374" s="142" t="s">
        <v>1</v>
      </c>
      <c r="D374" s="143" t="s">
        <v>1</v>
      </c>
      <c r="E374" s="143" t="s">
        <v>1</v>
      </c>
      <c r="F374" s="143" t="s">
        <v>1</v>
      </c>
      <c r="G374" s="144" t="s">
        <v>420</v>
      </c>
      <c r="H374" s="144" t="s">
        <v>420</v>
      </c>
      <c r="I374" s="143" t="s">
        <v>1</v>
      </c>
      <c r="J374" s="143" t="s">
        <v>1</v>
      </c>
      <c r="K374" s="143" t="s">
        <v>1</v>
      </c>
    </row>
    <row r="375" spans="1:11">
      <c r="A375" s="137" t="s">
        <v>1</v>
      </c>
      <c r="B375" s="137" t="s">
        <v>1</v>
      </c>
      <c r="C375" s="142" t="s">
        <v>1</v>
      </c>
      <c r="D375" s="143" t="s">
        <v>1</v>
      </c>
      <c r="E375" s="143" t="s">
        <v>1</v>
      </c>
      <c r="F375" s="143" t="s">
        <v>1</v>
      </c>
      <c r="G375" s="143" t="s">
        <v>1</v>
      </c>
      <c r="H375" s="143" t="s">
        <v>1</v>
      </c>
      <c r="I375" s="143" t="s">
        <v>1</v>
      </c>
      <c r="J375" s="143" t="s">
        <v>1</v>
      </c>
      <c r="K375" s="144" t="s">
        <v>2007</v>
      </c>
    </row>
    <row r="376" spans="1:11">
      <c r="A376" s="81">
        <v>74</v>
      </c>
      <c r="B376" s="145" t="s">
        <v>2008</v>
      </c>
      <c r="C376" s="146" t="s">
        <v>111</v>
      </c>
      <c r="D376" s="144" t="s">
        <v>2009</v>
      </c>
      <c r="E376" s="144" t="s">
        <v>470</v>
      </c>
      <c r="F376" s="144" t="s">
        <v>2010</v>
      </c>
      <c r="G376" s="144" t="s">
        <v>430</v>
      </c>
      <c r="H376" s="144" t="s">
        <v>430</v>
      </c>
      <c r="I376" s="144" t="s">
        <v>236</v>
      </c>
      <c r="J376" s="144" t="s">
        <v>118</v>
      </c>
      <c r="K376" s="143" t="s">
        <v>1</v>
      </c>
    </row>
    <row r="377" spans="1:11">
      <c r="A377" s="137" t="s">
        <v>1</v>
      </c>
      <c r="B377" s="137" t="s">
        <v>1</v>
      </c>
      <c r="C377" s="142" t="s">
        <v>1</v>
      </c>
      <c r="D377" s="143" t="s">
        <v>1</v>
      </c>
      <c r="E377" s="143" t="s">
        <v>1</v>
      </c>
      <c r="F377" s="143" t="s">
        <v>1</v>
      </c>
      <c r="G377" s="143" t="s">
        <v>1</v>
      </c>
      <c r="H377" s="143" t="s">
        <v>1</v>
      </c>
      <c r="I377" s="143" t="s">
        <v>1</v>
      </c>
      <c r="J377" s="143" t="s">
        <v>1</v>
      </c>
      <c r="K377" s="144" t="s">
        <v>2011</v>
      </c>
    </row>
    <row r="378" spans="1:11">
      <c r="A378" s="152" t="s">
        <v>1</v>
      </c>
      <c r="B378" s="148" t="s">
        <v>2012</v>
      </c>
      <c r="C378" s="149" t="s">
        <v>1</v>
      </c>
      <c r="D378" s="150" t="s">
        <v>1</v>
      </c>
      <c r="E378" s="150" t="s">
        <v>1</v>
      </c>
      <c r="F378" s="150" t="s">
        <v>1</v>
      </c>
      <c r="G378" s="151" t="s">
        <v>2013</v>
      </c>
      <c r="H378" s="151" t="s">
        <v>440</v>
      </c>
      <c r="I378" s="150" t="s">
        <v>1</v>
      </c>
      <c r="J378" s="150" t="s">
        <v>1</v>
      </c>
      <c r="K378" s="150" t="s">
        <v>1</v>
      </c>
    </row>
    <row r="379" spans="1:11">
      <c r="A379" s="137" t="s">
        <v>1</v>
      </c>
      <c r="B379" s="137" t="s">
        <v>1</v>
      </c>
      <c r="C379" s="142" t="s">
        <v>1</v>
      </c>
      <c r="D379" s="143" t="s">
        <v>1</v>
      </c>
      <c r="E379" s="143" t="s">
        <v>1</v>
      </c>
      <c r="F379" s="143" t="s">
        <v>1</v>
      </c>
      <c r="G379" s="143" t="s">
        <v>1</v>
      </c>
      <c r="H379" s="144" t="s">
        <v>928</v>
      </c>
      <c r="I379" s="143" t="s">
        <v>1</v>
      </c>
      <c r="J379" s="143" t="s">
        <v>1</v>
      </c>
      <c r="K379" s="143" t="s">
        <v>1</v>
      </c>
    </row>
    <row r="380" spans="1:11">
      <c r="A380" s="137" t="s">
        <v>1</v>
      </c>
      <c r="B380" s="137" t="s">
        <v>1</v>
      </c>
      <c r="C380" s="142" t="s">
        <v>1</v>
      </c>
      <c r="D380" s="143" t="s">
        <v>1</v>
      </c>
      <c r="E380" s="143" t="s">
        <v>1</v>
      </c>
      <c r="F380" s="143" t="s">
        <v>1</v>
      </c>
      <c r="G380" s="144" t="s">
        <v>2014</v>
      </c>
      <c r="H380" s="143" t="s">
        <v>1</v>
      </c>
      <c r="I380" s="143" t="s">
        <v>1</v>
      </c>
      <c r="J380" s="143" t="s">
        <v>1</v>
      </c>
      <c r="K380" s="143" t="s">
        <v>1</v>
      </c>
    </row>
    <row r="381" spans="1:11">
      <c r="A381" s="81">
        <v>75</v>
      </c>
      <c r="B381" s="145" t="s">
        <v>2015</v>
      </c>
      <c r="C381" s="146" t="s">
        <v>111</v>
      </c>
      <c r="D381" s="144" t="s">
        <v>2016</v>
      </c>
      <c r="E381" s="144" t="s">
        <v>297</v>
      </c>
      <c r="F381" s="144" t="s">
        <v>2017</v>
      </c>
      <c r="G381" s="143" t="s">
        <v>1</v>
      </c>
      <c r="H381" s="144" t="s">
        <v>181</v>
      </c>
      <c r="I381" s="144" t="s">
        <v>236</v>
      </c>
      <c r="J381" s="144" t="s">
        <v>941</v>
      </c>
      <c r="K381" s="144" t="s">
        <v>2018</v>
      </c>
    </row>
    <row r="382" spans="1:11">
      <c r="A382" s="137" t="s">
        <v>1</v>
      </c>
      <c r="B382" s="137" t="s">
        <v>1</v>
      </c>
      <c r="C382" s="142" t="s">
        <v>1</v>
      </c>
      <c r="D382" s="143" t="s">
        <v>1</v>
      </c>
      <c r="E382" s="143" t="s">
        <v>1</v>
      </c>
      <c r="F382" s="143" t="s">
        <v>1</v>
      </c>
      <c r="G382" s="144" t="s">
        <v>949</v>
      </c>
      <c r="H382" s="143" t="s">
        <v>1</v>
      </c>
      <c r="I382" s="143" t="s">
        <v>1</v>
      </c>
      <c r="J382" s="143" t="s">
        <v>1</v>
      </c>
      <c r="K382" s="143" t="s">
        <v>1</v>
      </c>
    </row>
    <row r="383" spans="1:11" ht="14" thickBot="1">
      <c r="A383" s="147" t="s">
        <v>1</v>
      </c>
      <c r="B383" s="152" t="s">
        <v>1</v>
      </c>
      <c r="C383" s="149" t="s">
        <v>1</v>
      </c>
      <c r="D383" s="150" t="s">
        <v>1</v>
      </c>
      <c r="E383" s="150" t="s">
        <v>1</v>
      </c>
      <c r="F383" s="150" t="s">
        <v>1</v>
      </c>
      <c r="G383" s="150" t="s">
        <v>1</v>
      </c>
      <c r="H383" s="151" t="s">
        <v>148</v>
      </c>
      <c r="I383" s="150" t="s">
        <v>1</v>
      </c>
      <c r="J383" s="150" t="s">
        <v>1</v>
      </c>
      <c r="K383" s="150" t="s">
        <v>1</v>
      </c>
    </row>
    <row r="384" spans="1:11">
      <c r="A384" s="137" t="s">
        <v>1</v>
      </c>
      <c r="B384" s="137" t="s">
        <v>1</v>
      </c>
      <c r="C384" s="142" t="s">
        <v>1</v>
      </c>
      <c r="D384" s="143" t="s">
        <v>1</v>
      </c>
      <c r="E384" s="143" t="s">
        <v>1</v>
      </c>
      <c r="F384" s="143" t="s">
        <v>1</v>
      </c>
      <c r="G384" s="143" t="s">
        <v>1</v>
      </c>
      <c r="H384" s="144" t="s">
        <v>420</v>
      </c>
      <c r="I384" s="143" t="s">
        <v>1</v>
      </c>
      <c r="J384" s="143" t="s">
        <v>1</v>
      </c>
      <c r="K384" s="143" t="s">
        <v>1</v>
      </c>
    </row>
    <row r="385" spans="1:11">
      <c r="A385" s="137" t="s">
        <v>1</v>
      </c>
      <c r="B385" s="145" t="s">
        <v>2019</v>
      </c>
      <c r="C385" s="142" t="s">
        <v>1</v>
      </c>
      <c r="D385" s="143" t="s">
        <v>1</v>
      </c>
      <c r="E385" s="143" t="s">
        <v>1</v>
      </c>
      <c r="F385" s="143" t="s">
        <v>1</v>
      </c>
      <c r="G385" s="144" t="s">
        <v>1134</v>
      </c>
      <c r="H385" s="143" t="s">
        <v>1</v>
      </c>
      <c r="I385" s="143" t="s">
        <v>1</v>
      </c>
      <c r="J385" s="143" t="s">
        <v>1</v>
      </c>
      <c r="K385" s="143" t="s">
        <v>1</v>
      </c>
    </row>
    <row r="386" spans="1:11">
      <c r="A386" s="81">
        <v>76</v>
      </c>
      <c r="B386" s="137" t="s">
        <v>1</v>
      </c>
      <c r="C386" s="146" t="s">
        <v>111</v>
      </c>
      <c r="D386" s="144" t="s">
        <v>2020</v>
      </c>
      <c r="E386" s="144" t="s">
        <v>113</v>
      </c>
      <c r="F386" s="144" t="s">
        <v>2021</v>
      </c>
      <c r="G386" s="143" t="s">
        <v>1</v>
      </c>
      <c r="H386" s="144" t="s">
        <v>430</v>
      </c>
      <c r="I386" s="144" t="s">
        <v>236</v>
      </c>
      <c r="J386" s="144" t="s">
        <v>118</v>
      </c>
      <c r="K386" s="144" t="s">
        <v>693</v>
      </c>
    </row>
    <row r="387" spans="1:11">
      <c r="A387" s="137" t="s">
        <v>1</v>
      </c>
      <c r="B387" s="145" t="s">
        <v>2022</v>
      </c>
      <c r="C387" s="142" t="s">
        <v>1</v>
      </c>
      <c r="D387" s="143" t="s">
        <v>1</v>
      </c>
      <c r="E387" s="143" t="s">
        <v>1</v>
      </c>
      <c r="F387" s="143" t="s">
        <v>1</v>
      </c>
      <c r="G387" s="144" t="s">
        <v>1155</v>
      </c>
      <c r="H387" s="143" t="s">
        <v>1</v>
      </c>
      <c r="I387" s="143" t="s">
        <v>1</v>
      </c>
      <c r="J387" s="143" t="s">
        <v>1</v>
      </c>
      <c r="K387" s="143" t="s">
        <v>1</v>
      </c>
    </row>
    <row r="388" spans="1:11">
      <c r="A388" s="152" t="s">
        <v>1</v>
      </c>
      <c r="B388" s="152" t="s">
        <v>1</v>
      </c>
      <c r="C388" s="149" t="s">
        <v>1</v>
      </c>
      <c r="D388" s="150" t="s">
        <v>1</v>
      </c>
      <c r="E388" s="150" t="s">
        <v>1</v>
      </c>
      <c r="F388" s="150" t="s">
        <v>1</v>
      </c>
      <c r="G388" s="150" t="s">
        <v>1</v>
      </c>
      <c r="H388" s="151" t="s">
        <v>440</v>
      </c>
      <c r="I388" s="150" t="s">
        <v>1</v>
      </c>
      <c r="J388" s="150" t="s">
        <v>1</v>
      </c>
      <c r="K388" s="150" t="s">
        <v>1</v>
      </c>
    </row>
    <row r="389" spans="1:11">
      <c r="A389" s="137" t="s">
        <v>1</v>
      </c>
      <c r="B389" s="145" t="s">
        <v>2023</v>
      </c>
      <c r="C389" s="142" t="s">
        <v>1</v>
      </c>
      <c r="D389" s="143" t="s">
        <v>1</v>
      </c>
      <c r="E389" s="143" t="s">
        <v>1</v>
      </c>
      <c r="F389" s="143" t="s">
        <v>1</v>
      </c>
      <c r="G389" s="144" t="s">
        <v>2024</v>
      </c>
      <c r="H389" s="144" t="s">
        <v>2025</v>
      </c>
      <c r="I389" s="143" t="s">
        <v>1</v>
      </c>
      <c r="J389" s="143" t="s">
        <v>1</v>
      </c>
      <c r="K389" s="144" t="s">
        <v>2026</v>
      </c>
    </row>
    <row r="390" spans="1:11">
      <c r="A390" s="81">
        <v>77</v>
      </c>
      <c r="B390" s="137" t="s">
        <v>1</v>
      </c>
      <c r="C390" s="146" t="s">
        <v>111</v>
      </c>
      <c r="D390" s="144" t="s">
        <v>2027</v>
      </c>
      <c r="E390" s="144" t="s">
        <v>2028</v>
      </c>
      <c r="F390" s="144" t="s">
        <v>2029</v>
      </c>
      <c r="G390" s="143" t="s">
        <v>1</v>
      </c>
      <c r="H390" s="143" t="s">
        <v>1</v>
      </c>
      <c r="I390" s="144" t="s">
        <v>117</v>
      </c>
      <c r="J390" s="144" t="s">
        <v>616</v>
      </c>
      <c r="K390" s="143" t="s">
        <v>1</v>
      </c>
    </row>
    <row r="391" spans="1:11">
      <c r="A391" s="152" t="s">
        <v>1</v>
      </c>
      <c r="B391" s="148" t="s">
        <v>2030</v>
      </c>
      <c r="C391" s="149" t="s">
        <v>1</v>
      </c>
      <c r="D391" s="150" t="s">
        <v>1</v>
      </c>
      <c r="E391" s="150" t="s">
        <v>1</v>
      </c>
      <c r="F391" s="150" t="s">
        <v>1</v>
      </c>
      <c r="G391" s="151" t="s">
        <v>2031</v>
      </c>
      <c r="H391" s="151" t="s">
        <v>2032</v>
      </c>
      <c r="I391" s="150" t="s">
        <v>1</v>
      </c>
      <c r="J391" s="150" t="s">
        <v>1</v>
      </c>
      <c r="K391" s="151" t="s">
        <v>1776</v>
      </c>
    </row>
    <row r="392" spans="1:11">
      <c r="A392" s="153" t="s">
        <v>1</v>
      </c>
      <c r="B392" s="153" t="s">
        <v>1</v>
      </c>
      <c r="C392" s="139" t="s">
        <v>1</v>
      </c>
      <c r="D392" s="140" t="s">
        <v>1</v>
      </c>
      <c r="E392" s="140" t="s">
        <v>1</v>
      </c>
      <c r="F392" s="140" t="s">
        <v>1</v>
      </c>
      <c r="G392" s="140" t="s">
        <v>1</v>
      </c>
      <c r="H392" s="141" t="s">
        <v>1037</v>
      </c>
      <c r="I392" s="140" t="s">
        <v>1</v>
      </c>
      <c r="J392" s="140" t="s">
        <v>1</v>
      </c>
      <c r="K392" s="140" t="s">
        <v>1</v>
      </c>
    </row>
    <row r="393" spans="1:11">
      <c r="A393" s="137" t="s">
        <v>1</v>
      </c>
      <c r="B393" s="145" t="s">
        <v>2033</v>
      </c>
      <c r="C393" s="142" t="s">
        <v>1</v>
      </c>
      <c r="D393" s="143" t="s">
        <v>1</v>
      </c>
      <c r="E393" s="144" t="s">
        <v>2034</v>
      </c>
      <c r="F393" s="143" t="s">
        <v>1</v>
      </c>
      <c r="G393" s="144" t="s">
        <v>1047</v>
      </c>
      <c r="H393" s="143" t="s">
        <v>1</v>
      </c>
      <c r="I393" s="143" t="s">
        <v>1</v>
      </c>
      <c r="J393" s="143" t="s">
        <v>1</v>
      </c>
      <c r="K393" s="143" t="s">
        <v>1</v>
      </c>
    </row>
    <row r="394" spans="1:11">
      <c r="A394" s="81">
        <v>78</v>
      </c>
      <c r="B394" s="137" t="s">
        <v>1</v>
      </c>
      <c r="C394" s="146" t="s">
        <v>111</v>
      </c>
      <c r="D394" s="144" t="s">
        <v>2035</v>
      </c>
      <c r="E394" s="143" t="s">
        <v>1</v>
      </c>
      <c r="F394" s="144" t="s">
        <v>2036</v>
      </c>
      <c r="G394" s="143" t="s">
        <v>1</v>
      </c>
      <c r="H394" s="144" t="s">
        <v>1058</v>
      </c>
      <c r="I394" s="144" t="s">
        <v>117</v>
      </c>
      <c r="J394" s="144" t="s">
        <v>118</v>
      </c>
      <c r="K394" s="144" t="s">
        <v>2037</v>
      </c>
    </row>
    <row r="395" spans="1:11">
      <c r="A395" s="137" t="s">
        <v>1</v>
      </c>
      <c r="B395" s="145" t="s">
        <v>2038</v>
      </c>
      <c r="C395" s="142" t="s">
        <v>1</v>
      </c>
      <c r="D395" s="143" t="s">
        <v>1</v>
      </c>
      <c r="E395" s="144" t="s">
        <v>2039</v>
      </c>
      <c r="F395" s="143" t="s">
        <v>1</v>
      </c>
      <c r="G395" s="144" t="s">
        <v>1068</v>
      </c>
      <c r="H395" s="143" t="s">
        <v>1</v>
      </c>
      <c r="I395" s="143" t="s">
        <v>1</v>
      </c>
      <c r="J395" s="143" t="s">
        <v>1</v>
      </c>
      <c r="K395" s="143" t="s">
        <v>1</v>
      </c>
    </row>
    <row r="396" spans="1:11" ht="14" thickBot="1">
      <c r="A396" s="147" t="s">
        <v>1</v>
      </c>
      <c r="B396" s="152" t="s">
        <v>1</v>
      </c>
      <c r="C396" s="149" t="s">
        <v>1</v>
      </c>
      <c r="D396" s="150" t="s">
        <v>1</v>
      </c>
      <c r="E396" s="150" t="s">
        <v>1</v>
      </c>
      <c r="F396" s="150" t="s">
        <v>1</v>
      </c>
      <c r="G396" s="150" t="s">
        <v>1</v>
      </c>
      <c r="H396" s="151" t="s">
        <v>1080</v>
      </c>
      <c r="I396" s="150" t="s">
        <v>1</v>
      </c>
      <c r="J396" s="150" t="s">
        <v>1</v>
      </c>
      <c r="K396" s="150" t="s">
        <v>1</v>
      </c>
    </row>
    <row r="397" spans="1:11">
      <c r="A397" s="137" t="s">
        <v>1</v>
      </c>
      <c r="B397" s="145" t="s">
        <v>2040</v>
      </c>
      <c r="C397" s="142" t="s">
        <v>1</v>
      </c>
      <c r="D397" s="143" t="s">
        <v>1</v>
      </c>
      <c r="E397" s="143" t="s">
        <v>1</v>
      </c>
      <c r="F397" s="143" t="s">
        <v>1</v>
      </c>
      <c r="G397" s="144" t="s">
        <v>2041</v>
      </c>
      <c r="H397" s="144" t="s">
        <v>2042</v>
      </c>
      <c r="I397" s="143" t="s">
        <v>1</v>
      </c>
      <c r="J397" s="143" t="s">
        <v>1</v>
      </c>
      <c r="K397" s="143" t="s">
        <v>1</v>
      </c>
    </row>
    <row r="398" spans="1:11">
      <c r="A398" s="81">
        <v>79</v>
      </c>
      <c r="B398" s="145" t="s">
        <v>2043</v>
      </c>
      <c r="C398" s="146" t="s">
        <v>111</v>
      </c>
      <c r="D398" s="144" t="s">
        <v>2044</v>
      </c>
      <c r="E398" s="144" t="s">
        <v>1923</v>
      </c>
      <c r="F398" s="144" t="s">
        <v>2045</v>
      </c>
      <c r="G398" s="144" t="s">
        <v>472</v>
      </c>
      <c r="H398" s="144" t="s">
        <v>2046</v>
      </c>
      <c r="I398" s="144" t="s">
        <v>117</v>
      </c>
      <c r="J398" s="144" t="s">
        <v>1731</v>
      </c>
      <c r="K398" s="144" t="s">
        <v>2047</v>
      </c>
    </row>
    <row r="399" spans="1:11">
      <c r="A399" s="152" t="s">
        <v>1</v>
      </c>
      <c r="B399" s="148" t="s">
        <v>1642</v>
      </c>
      <c r="C399" s="149" t="s">
        <v>1</v>
      </c>
      <c r="D399" s="150" t="s">
        <v>1</v>
      </c>
      <c r="E399" s="150" t="s">
        <v>1</v>
      </c>
      <c r="F399" s="150" t="s">
        <v>1</v>
      </c>
      <c r="G399" s="151" t="s">
        <v>2048</v>
      </c>
      <c r="H399" s="151" t="s">
        <v>2049</v>
      </c>
      <c r="I399" s="150" t="s">
        <v>1</v>
      </c>
      <c r="J399" s="150" t="s">
        <v>1</v>
      </c>
      <c r="K399" s="150" t="s">
        <v>1</v>
      </c>
    </row>
    <row r="400" spans="1:11">
      <c r="A400" s="153" t="s">
        <v>1</v>
      </c>
      <c r="B400" s="153" t="s">
        <v>1</v>
      </c>
      <c r="C400" s="139" t="s">
        <v>1</v>
      </c>
      <c r="D400" s="140" t="s">
        <v>1</v>
      </c>
      <c r="E400" s="140" t="s">
        <v>1</v>
      </c>
      <c r="F400" s="140" t="s">
        <v>1</v>
      </c>
      <c r="G400" s="141" t="s">
        <v>2050</v>
      </c>
      <c r="H400" s="140" t="s">
        <v>1</v>
      </c>
      <c r="I400" s="140" t="s">
        <v>1</v>
      </c>
      <c r="J400" s="140" t="s">
        <v>1</v>
      </c>
      <c r="K400" s="140" t="s">
        <v>1</v>
      </c>
    </row>
    <row r="401" spans="1:11">
      <c r="A401" s="137" t="s">
        <v>1</v>
      </c>
      <c r="B401" s="137" t="s">
        <v>1</v>
      </c>
      <c r="C401" s="142" t="s">
        <v>1</v>
      </c>
      <c r="D401" s="143" t="s">
        <v>1</v>
      </c>
      <c r="E401" s="143" t="s">
        <v>1</v>
      </c>
      <c r="F401" s="143" t="s">
        <v>1</v>
      </c>
      <c r="G401" s="143" t="s">
        <v>1</v>
      </c>
      <c r="H401" s="144" t="s">
        <v>2051</v>
      </c>
      <c r="I401" s="143" t="s">
        <v>1</v>
      </c>
      <c r="J401" s="143" t="s">
        <v>1</v>
      </c>
      <c r="K401" s="144" t="s">
        <v>2052</v>
      </c>
    </row>
    <row r="402" spans="1:11">
      <c r="A402" s="81">
        <v>80</v>
      </c>
      <c r="B402" s="145" t="s">
        <v>2053</v>
      </c>
      <c r="C402" s="146" t="s">
        <v>111</v>
      </c>
      <c r="D402" s="144" t="s">
        <v>2054</v>
      </c>
      <c r="E402" s="144" t="s">
        <v>990</v>
      </c>
      <c r="F402" s="144" t="s">
        <v>2055</v>
      </c>
      <c r="G402" s="144" t="s">
        <v>2056</v>
      </c>
      <c r="H402" s="143" t="s">
        <v>1</v>
      </c>
      <c r="I402" s="144" t="s">
        <v>117</v>
      </c>
      <c r="J402" s="144" t="s">
        <v>616</v>
      </c>
      <c r="K402" s="143" t="s">
        <v>1</v>
      </c>
    </row>
    <row r="403" spans="1:11">
      <c r="A403" s="137" t="s">
        <v>1</v>
      </c>
      <c r="B403" s="137" t="s">
        <v>1</v>
      </c>
      <c r="C403" s="142" t="s">
        <v>1</v>
      </c>
      <c r="D403" s="143" t="s">
        <v>1</v>
      </c>
      <c r="E403" s="143" t="s">
        <v>1</v>
      </c>
      <c r="F403" s="143" t="s">
        <v>1</v>
      </c>
      <c r="G403" s="143" t="s">
        <v>1</v>
      </c>
      <c r="H403" s="144" t="s">
        <v>2057</v>
      </c>
      <c r="I403" s="143" t="s">
        <v>1</v>
      </c>
      <c r="J403" s="143" t="s">
        <v>1</v>
      </c>
      <c r="K403" s="144" t="s">
        <v>2058</v>
      </c>
    </row>
    <row r="404" spans="1:11">
      <c r="A404" s="152" t="s">
        <v>1</v>
      </c>
      <c r="B404" s="152" t="s">
        <v>1</v>
      </c>
      <c r="C404" s="149" t="s">
        <v>1</v>
      </c>
      <c r="D404" s="150" t="s">
        <v>1</v>
      </c>
      <c r="E404" s="150" t="s">
        <v>1</v>
      </c>
      <c r="F404" s="150" t="s">
        <v>1</v>
      </c>
      <c r="G404" s="151" t="s">
        <v>148</v>
      </c>
      <c r="H404" s="150" t="s">
        <v>1</v>
      </c>
      <c r="I404" s="150" t="s">
        <v>1</v>
      </c>
      <c r="J404" s="150" t="s">
        <v>1</v>
      </c>
      <c r="K404" s="150" t="s">
        <v>1</v>
      </c>
    </row>
    <row r="405" spans="1:11">
      <c r="A405" s="137" t="s">
        <v>1</v>
      </c>
      <c r="B405" s="137" t="s">
        <v>1</v>
      </c>
      <c r="C405" s="142" t="s">
        <v>1</v>
      </c>
      <c r="D405" s="143" t="s">
        <v>1</v>
      </c>
      <c r="E405" s="143" t="s">
        <v>1</v>
      </c>
      <c r="F405" s="143" t="s">
        <v>1</v>
      </c>
      <c r="G405" s="144" t="s">
        <v>2059</v>
      </c>
      <c r="H405" s="143" t="s">
        <v>1</v>
      </c>
      <c r="I405" s="143" t="s">
        <v>1</v>
      </c>
      <c r="J405" s="143" t="s">
        <v>1</v>
      </c>
      <c r="K405" s="143" t="s">
        <v>1</v>
      </c>
    </row>
    <row r="406" spans="1:11">
      <c r="A406" s="137" t="s">
        <v>1</v>
      </c>
      <c r="B406" s="137" t="s">
        <v>1</v>
      </c>
      <c r="C406" s="142" t="s">
        <v>1</v>
      </c>
      <c r="D406" s="143" t="s">
        <v>1</v>
      </c>
      <c r="E406" s="143" t="s">
        <v>1</v>
      </c>
      <c r="F406" s="143" t="s">
        <v>1</v>
      </c>
      <c r="G406" s="143" t="s">
        <v>1</v>
      </c>
      <c r="H406" s="144" t="s">
        <v>452</v>
      </c>
      <c r="I406" s="143" t="s">
        <v>1</v>
      </c>
      <c r="J406" s="143" t="s">
        <v>1</v>
      </c>
      <c r="K406" s="143" t="s">
        <v>1</v>
      </c>
    </row>
    <row r="407" spans="1:11">
      <c r="A407" s="137" t="s">
        <v>1</v>
      </c>
      <c r="B407" s="145" t="s">
        <v>2060</v>
      </c>
      <c r="C407" s="142" t="s">
        <v>1</v>
      </c>
      <c r="D407" s="143" t="s">
        <v>1</v>
      </c>
      <c r="E407" s="143" t="s">
        <v>1</v>
      </c>
      <c r="F407" s="143" t="s">
        <v>1</v>
      </c>
      <c r="G407" s="144" t="s">
        <v>1649</v>
      </c>
      <c r="H407" s="143" t="s">
        <v>1</v>
      </c>
      <c r="I407" s="143" t="s">
        <v>1</v>
      </c>
      <c r="J407" s="143" t="s">
        <v>1</v>
      </c>
      <c r="K407" s="143" t="s">
        <v>1</v>
      </c>
    </row>
    <row r="408" spans="1:11">
      <c r="A408" s="81">
        <v>81</v>
      </c>
      <c r="B408" s="137" t="s">
        <v>1</v>
      </c>
      <c r="C408" s="146" t="s">
        <v>111</v>
      </c>
      <c r="D408" s="144" t="s">
        <v>2061</v>
      </c>
      <c r="E408" s="144" t="s">
        <v>2062</v>
      </c>
      <c r="F408" s="144" t="s">
        <v>2063</v>
      </c>
      <c r="G408" s="143" t="s">
        <v>1</v>
      </c>
      <c r="H408" s="144" t="s">
        <v>473</v>
      </c>
      <c r="I408" s="144" t="s">
        <v>236</v>
      </c>
      <c r="J408" s="144" t="s">
        <v>118</v>
      </c>
      <c r="K408" s="144" t="s">
        <v>1680</v>
      </c>
    </row>
    <row r="409" spans="1:11">
      <c r="A409" s="137" t="s">
        <v>1</v>
      </c>
      <c r="B409" s="145" t="s">
        <v>2064</v>
      </c>
      <c r="C409" s="142" t="s">
        <v>1</v>
      </c>
      <c r="D409" s="143" t="s">
        <v>1</v>
      </c>
      <c r="E409" s="143" t="s">
        <v>1</v>
      </c>
      <c r="F409" s="143" t="s">
        <v>1</v>
      </c>
      <c r="G409" s="144" t="s">
        <v>2065</v>
      </c>
      <c r="H409" s="143" t="s">
        <v>1</v>
      </c>
      <c r="I409" s="143" t="s">
        <v>1</v>
      </c>
      <c r="J409" s="143" t="s">
        <v>1</v>
      </c>
      <c r="K409" s="143" t="s">
        <v>1</v>
      </c>
    </row>
    <row r="410" spans="1:11">
      <c r="A410" s="137" t="s">
        <v>1</v>
      </c>
      <c r="B410" s="137" t="s">
        <v>1</v>
      </c>
      <c r="C410" s="142" t="s">
        <v>1</v>
      </c>
      <c r="D410" s="143" t="s">
        <v>1</v>
      </c>
      <c r="E410" s="143" t="s">
        <v>1</v>
      </c>
      <c r="F410" s="143" t="s">
        <v>1</v>
      </c>
      <c r="G410" s="143" t="s">
        <v>1</v>
      </c>
      <c r="H410" s="144" t="s">
        <v>495</v>
      </c>
      <c r="I410" s="143" t="s">
        <v>1</v>
      </c>
      <c r="J410" s="143" t="s">
        <v>1</v>
      </c>
      <c r="K410" s="143" t="s">
        <v>1</v>
      </c>
    </row>
    <row r="411" spans="1:11" ht="14" thickBot="1">
      <c r="A411" s="147" t="s">
        <v>1</v>
      </c>
      <c r="B411" s="152" t="s">
        <v>1</v>
      </c>
      <c r="C411" s="149" t="s">
        <v>1</v>
      </c>
      <c r="D411" s="150" t="s">
        <v>1</v>
      </c>
      <c r="E411" s="150" t="s">
        <v>1</v>
      </c>
      <c r="F411" s="150" t="s">
        <v>1</v>
      </c>
      <c r="G411" s="151" t="s">
        <v>2066</v>
      </c>
      <c r="H411" s="150" t="s">
        <v>1</v>
      </c>
      <c r="I411" s="150" t="s">
        <v>1</v>
      </c>
      <c r="J411" s="150" t="s">
        <v>1</v>
      </c>
      <c r="K411" s="150" t="s">
        <v>1</v>
      </c>
    </row>
    <row r="412" spans="1:11">
      <c r="A412" s="137" t="s">
        <v>1</v>
      </c>
      <c r="B412" s="137" t="s">
        <v>1</v>
      </c>
      <c r="C412" s="142" t="s">
        <v>1</v>
      </c>
      <c r="D412" s="143" t="s">
        <v>1</v>
      </c>
      <c r="E412" s="143" t="s">
        <v>1</v>
      </c>
      <c r="F412" s="143" t="s">
        <v>1</v>
      </c>
      <c r="G412" s="144" t="s">
        <v>1955</v>
      </c>
      <c r="H412" s="143" t="s">
        <v>1</v>
      </c>
      <c r="I412" s="143" t="s">
        <v>1</v>
      </c>
      <c r="J412" s="143" t="s">
        <v>1</v>
      </c>
      <c r="K412" s="144" t="s">
        <v>2067</v>
      </c>
    </row>
    <row r="413" spans="1:11">
      <c r="A413" s="137" t="s">
        <v>1</v>
      </c>
      <c r="B413" s="137" t="s">
        <v>1</v>
      </c>
      <c r="C413" s="142" t="s">
        <v>1</v>
      </c>
      <c r="D413" s="143" t="s">
        <v>1</v>
      </c>
      <c r="E413" s="143" t="s">
        <v>1</v>
      </c>
      <c r="F413" s="143" t="s">
        <v>1</v>
      </c>
      <c r="G413" s="143" t="s">
        <v>1</v>
      </c>
      <c r="H413" s="144" t="s">
        <v>2068</v>
      </c>
      <c r="I413" s="143" t="s">
        <v>1</v>
      </c>
      <c r="J413" s="143" t="s">
        <v>1</v>
      </c>
      <c r="K413" s="143" t="s">
        <v>1</v>
      </c>
    </row>
    <row r="414" spans="1:11">
      <c r="A414" s="81">
        <v>82</v>
      </c>
      <c r="B414" s="145" t="s">
        <v>2069</v>
      </c>
      <c r="C414" s="146" t="s">
        <v>111</v>
      </c>
      <c r="D414" s="144" t="s">
        <v>2070</v>
      </c>
      <c r="E414" s="144" t="s">
        <v>427</v>
      </c>
      <c r="F414" s="144" t="s">
        <v>2071</v>
      </c>
      <c r="G414" s="144" t="s">
        <v>1960</v>
      </c>
      <c r="H414" s="143" t="s">
        <v>1</v>
      </c>
      <c r="I414" s="144" t="s">
        <v>117</v>
      </c>
      <c r="J414" s="144" t="s">
        <v>995</v>
      </c>
      <c r="K414" s="144" t="s">
        <v>2072</v>
      </c>
    </row>
    <row r="415" spans="1:11">
      <c r="A415" s="137" t="s">
        <v>1</v>
      </c>
      <c r="B415" s="137" t="s">
        <v>1</v>
      </c>
      <c r="C415" s="142" t="s">
        <v>1</v>
      </c>
      <c r="D415" s="143" t="s">
        <v>1</v>
      </c>
      <c r="E415" s="143" t="s">
        <v>1</v>
      </c>
      <c r="F415" s="143" t="s">
        <v>1</v>
      </c>
      <c r="G415" s="143" t="s">
        <v>1</v>
      </c>
      <c r="H415" s="144" t="s">
        <v>2073</v>
      </c>
      <c r="I415" s="143" t="s">
        <v>1</v>
      </c>
      <c r="J415" s="143" t="s">
        <v>1</v>
      </c>
      <c r="K415" s="143" t="s">
        <v>1</v>
      </c>
    </row>
    <row r="416" spans="1:11">
      <c r="A416" s="152" t="s">
        <v>1</v>
      </c>
      <c r="B416" s="152" t="s">
        <v>1</v>
      </c>
      <c r="C416" s="149" t="s">
        <v>1</v>
      </c>
      <c r="D416" s="150" t="s">
        <v>1</v>
      </c>
      <c r="E416" s="150" t="s">
        <v>1</v>
      </c>
      <c r="F416" s="150" t="s">
        <v>1</v>
      </c>
      <c r="G416" s="151" t="s">
        <v>1963</v>
      </c>
      <c r="H416" s="150" t="s">
        <v>1</v>
      </c>
      <c r="I416" s="150" t="s">
        <v>1</v>
      </c>
      <c r="J416" s="150" t="s">
        <v>1</v>
      </c>
      <c r="K416" s="151" t="s">
        <v>2074</v>
      </c>
    </row>
    <row r="417" spans="1:11">
      <c r="A417" s="153" t="s">
        <v>1</v>
      </c>
      <c r="B417" s="153" t="s">
        <v>1</v>
      </c>
      <c r="C417" s="139" t="s">
        <v>1</v>
      </c>
      <c r="D417" s="140" t="s">
        <v>1</v>
      </c>
      <c r="E417" s="140" t="s">
        <v>1</v>
      </c>
      <c r="F417" s="140" t="s">
        <v>1</v>
      </c>
      <c r="G417" s="141" t="s">
        <v>2075</v>
      </c>
      <c r="H417" s="140" t="s">
        <v>1</v>
      </c>
      <c r="I417" s="140" t="s">
        <v>1</v>
      </c>
      <c r="J417" s="140" t="s">
        <v>1</v>
      </c>
      <c r="K417" s="141" t="s">
        <v>520</v>
      </c>
    </row>
    <row r="418" spans="1:11">
      <c r="A418" s="137" t="s">
        <v>1</v>
      </c>
      <c r="B418" s="137" t="s">
        <v>1</v>
      </c>
      <c r="C418" s="142" t="s">
        <v>1</v>
      </c>
      <c r="D418" s="143" t="s">
        <v>1</v>
      </c>
      <c r="E418" s="143" t="s">
        <v>1</v>
      </c>
      <c r="F418" s="143" t="s">
        <v>1</v>
      </c>
      <c r="G418" s="143" t="s">
        <v>1</v>
      </c>
      <c r="H418" s="144" t="s">
        <v>2076</v>
      </c>
      <c r="I418" s="143" t="s">
        <v>1</v>
      </c>
      <c r="J418" s="143" t="s">
        <v>1</v>
      </c>
      <c r="K418" s="143" t="s">
        <v>1</v>
      </c>
    </row>
    <row r="419" spans="1:11">
      <c r="A419" s="81">
        <v>83</v>
      </c>
      <c r="B419" s="145" t="s">
        <v>2077</v>
      </c>
      <c r="C419" s="146" t="s">
        <v>111</v>
      </c>
      <c r="D419" s="144" t="s">
        <v>2078</v>
      </c>
      <c r="E419" s="144" t="s">
        <v>1859</v>
      </c>
      <c r="F419" s="144" t="s">
        <v>2079</v>
      </c>
      <c r="G419" s="144" t="s">
        <v>2080</v>
      </c>
      <c r="H419" s="143" t="s">
        <v>1</v>
      </c>
      <c r="I419" s="144" t="s">
        <v>117</v>
      </c>
      <c r="J419" s="144" t="s">
        <v>616</v>
      </c>
      <c r="K419" s="144" t="s">
        <v>2081</v>
      </c>
    </row>
    <row r="420" spans="1:11">
      <c r="A420" s="137" t="s">
        <v>1</v>
      </c>
      <c r="B420" s="137" t="s">
        <v>1</v>
      </c>
      <c r="C420" s="142" t="s">
        <v>1</v>
      </c>
      <c r="D420" s="143" t="s">
        <v>1</v>
      </c>
      <c r="E420" s="143" t="s">
        <v>1</v>
      </c>
      <c r="F420" s="143" t="s">
        <v>1</v>
      </c>
      <c r="G420" s="143" t="s">
        <v>1</v>
      </c>
      <c r="H420" s="144" t="s">
        <v>2082</v>
      </c>
      <c r="I420" s="143" t="s">
        <v>1</v>
      </c>
      <c r="J420" s="143" t="s">
        <v>1</v>
      </c>
      <c r="K420" s="143" t="s">
        <v>1</v>
      </c>
    </row>
    <row r="421" spans="1:11">
      <c r="A421" s="152" t="s">
        <v>1</v>
      </c>
      <c r="B421" s="152" t="s">
        <v>1</v>
      </c>
      <c r="C421" s="149" t="s">
        <v>1</v>
      </c>
      <c r="D421" s="150" t="s">
        <v>1</v>
      </c>
      <c r="E421" s="150" t="s">
        <v>1</v>
      </c>
      <c r="F421" s="150" t="s">
        <v>1</v>
      </c>
      <c r="G421" s="151" t="s">
        <v>2083</v>
      </c>
      <c r="H421" s="150" t="s">
        <v>1</v>
      </c>
      <c r="I421" s="150" t="s">
        <v>1</v>
      </c>
      <c r="J421" s="150" t="s">
        <v>1</v>
      </c>
      <c r="K421" s="151" t="s">
        <v>2084</v>
      </c>
    </row>
    <row r="422" spans="1:11">
      <c r="A422" s="137" t="s">
        <v>1</v>
      </c>
      <c r="B422" s="137" t="s">
        <v>1</v>
      </c>
      <c r="C422" s="142" t="s">
        <v>1</v>
      </c>
      <c r="D422" s="143" t="s">
        <v>1</v>
      </c>
      <c r="E422" s="143" t="s">
        <v>1</v>
      </c>
      <c r="F422" s="143" t="s">
        <v>1</v>
      </c>
      <c r="G422" s="144" t="s">
        <v>452</v>
      </c>
      <c r="H422" s="144" t="s">
        <v>452</v>
      </c>
      <c r="I422" s="143" t="s">
        <v>1</v>
      </c>
      <c r="J422" s="143" t="s">
        <v>1</v>
      </c>
      <c r="K422" s="143" t="s">
        <v>1</v>
      </c>
    </row>
    <row r="423" spans="1:11">
      <c r="A423" s="137" t="s">
        <v>1</v>
      </c>
      <c r="B423" s="145" t="s">
        <v>2085</v>
      </c>
      <c r="C423" s="142" t="s">
        <v>1</v>
      </c>
      <c r="D423" s="143" t="s">
        <v>1</v>
      </c>
      <c r="E423" s="143" t="s">
        <v>1</v>
      </c>
      <c r="F423" s="143" t="s">
        <v>1</v>
      </c>
      <c r="G423" s="143" t="s">
        <v>1</v>
      </c>
      <c r="H423" s="143" t="s">
        <v>1</v>
      </c>
      <c r="I423" s="143" t="s">
        <v>1</v>
      </c>
      <c r="J423" s="143" t="s">
        <v>1</v>
      </c>
      <c r="K423" s="144" t="s">
        <v>2086</v>
      </c>
    </row>
    <row r="424" spans="1:11">
      <c r="A424" s="81">
        <v>84</v>
      </c>
      <c r="B424" s="137" t="s">
        <v>1</v>
      </c>
      <c r="C424" s="146" t="s">
        <v>111</v>
      </c>
      <c r="D424" s="144" t="s">
        <v>2087</v>
      </c>
      <c r="E424" s="144" t="s">
        <v>2088</v>
      </c>
      <c r="F424" s="144" t="s">
        <v>2089</v>
      </c>
      <c r="G424" s="144" t="s">
        <v>473</v>
      </c>
      <c r="H424" s="144" t="s">
        <v>473</v>
      </c>
      <c r="I424" s="144" t="s">
        <v>236</v>
      </c>
      <c r="J424" s="144" t="s">
        <v>118</v>
      </c>
      <c r="K424" s="143" t="s">
        <v>1</v>
      </c>
    </row>
    <row r="425" spans="1:11">
      <c r="A425" s="137" t="s">
        <v>1</v>
      </c>
      <c r="B425" s="145" t="s">
        <v>2090</v>
      </c>
      <c r="C425" s="142" t="s">
        <v>1</v>
      </c>
      <c r="D425" s="143" t="s">
        <v>1</v>
      </c>
      <c r="E425" s="143" t="s">
        <v>1</v>
      </c>
      <c r="F425" s="143" t="s">
        <v>1</v>
      </c>
      <c r="G425" s="143" t="s">
        <v>1</v>
      </c>
      <c r="H425" s="143" t="s">
        <v>1</v>
      </c>
      <c r="I425" s="143" t="s">
        <v>1</v>
      </c>
      <c r="J425" s="143" t="s">
        <v>1</v>
      </c>
      <c r="K425" s="144" t="s">
        <v>2091</v>
      </c>
    </row>
    <row r="426" spans="1:11">
      <c r="A426" s="152" t="s">
        <v>1</v>
      </c>
      <c r="B426" s="152" t="s">
        <v>1</v>
      </c>
      <c r="C426" s="149" t="s">
        <v>1</v>
      </c>
      <c r="D426" s="150" t="s">
        <v>1</v>
      </c>
      <c r="E426" s="150" t="s">
        <v>1</v>
      </c>
      <c r="F426" s="150" t="s">
        <v>1</v>
      </c>
      <c r="G426" s="151" t="s">
        <v>1490</v>
      </c>
      <c r="H426" s="151" t="s">
        <v>495</v>
      </c>
      <c r="I426" s="150" t="s">
        <v>1</v>
      </c>
      <c r="J426" s="150" t="s">
        <v>1</v>
      </c>
      <c r="K426" s="150" t="s">
        <v>1</v>
      </c>
    </row>
    <row r="427" spans="1:11" ht="14" thickBot="1">
      <c r="A427" t="s">
        <v>1</v>
      </c>
      <c r="B427" t="s">
        <v>1</v>
      </c>
      <c r="C427" t="s">
        <v>1</v>
      </c>
      <c r="D427" t="s">
        <v>1</v>
      </c>
      <c r="E427" t="s">
        <v>1</v>
      </c>
      <c r="F427" t="s">
        <v>1</v>
      </c>
      <c r="G427" t="s">
        <v>1</v>
      </c>
      <c r="H427" t="s">
        <v>1</v>
      </c>
      <c r="I427" t="s">
        <v>1</v>
      </c>
      <c r="J427" t="s">
        <v>1</v>
      </c>
      <c r="K427" t="s">
        <v>1</v>
      </c>
    </row>
    <row r="428" spans="1:11">
      <c r="A428" s="154" t="s">
        <v>1</v>
      </c>
      <c r="B428" s="153" t="s">
        <v>1</v>
      </c>
      <c r="C428" s="139" t="s">
        <v>1</v>
      </c>
      <c r="D428" s="140" t="s">
        <v>1</v>
      </c>
      <c r="E428" s="140" t="s">
        <v>1</v>
      </c>
      <c r="F428" s="140" t="s">
        <v>1</v>
      </c>
      <c r="G428" s="141" t="s">
        <v>2092</v>
      </c>
      <c r="H428" s="140" t="s">
        <v>1</v>
      </c>
      <c r="I428" s="140" t="s">
        <v>1</v>
      </c>
      <c r="J428" s="140" t="s">
        <v>1</v>
      </c>
      <c r="K428" s="140" t="s">
        <v>1</v>
      </c>
    </row>
    <row r="429" spans="1:11">
      <c r="A429" s="137" t="s">
        <v>1</v>
      </c>
      <c r="B429" s="145" t="s">
        <v>2093</v>
      </c>
      <c r="C429" s="142" t="s">
        <v>1</v>
      </c>
      <c r="D429" s="143" t="s">
        <v>1</v>
      </c>
      <c r="E429" s="143" t="s">
        <v>1</v>
      </c>
      <c r="F429" s="143" t="s">
        <v>1</v>
      </c>
      <c r="G429" s="143" t="s">
        <v>1</v>
      </c>
      <c r="H429" s="144" t="s">
        <v>2094</v>
      </c>
      <c r="I429" s="143" t="s">
        <v>1</v>
      </c>
      <c r="J429" s="143" t="s">
        <v>1</v>
      </c>
      <c r="K429" s="143" t="s">
        <v>1</v>
      </c>
    </row>
    <row r="430" spans="1:11">
      <c r="A430" s="81">
        <v>85</v>
      </c>
      <c r="B430" s="137" t="s">
        <v>1</v>
      </c>
      <c r="C430" s="146" t="s">
        <v>111</v>
      </c>
      <c r="D430" s="144" t="s">
        <v>2095</v>
      </c>
      <c r="E430" s="144" t="s">
        <v>113</v>
      </c>
      <c r="F430" s="144" t="s">
        <v>2096</v>
      </c>
      <c r="G430" s="144" t="s">
        <v>1861</v>
      </c>
      <c r="H430" s="143" t="s">
        <v>1</v>
      </c>
      <c r="I430" s="144" t="s">
        <v>117</v>
      </c>
      <c r="J430" s="144" t="s">
        <v>616</v>
      </c>
      <c r="K430" s="144" t="s">
        <v>2097</v>
      </c>
    </row>
    <row r="431" spans="1:11">
      <c r="A431" s="137" t="s">
        <v>1</v>
      </c>
      <c r="B431" s="145" t="s">
        <v>2098</v>
      </c>
      <c r="C431" s="142" t="s">
        <v>1</v>
      </c>
      <c r="D431" s="143" t="s">
        <v>1</v>
      </c>
      <c r="E431" s="143" t="s">
        <v>1</v>
      </c>
      <c r="F431" s="143" t="s">
        <v>1</v>
      </c>
      <c r="G431" s="143" t="s">
        <v>1</v>
      </c>
      <c r="H431" s="144" t="s">
        <v>495</v>
      </c>
      <c r="I431" s="143" t="s">
        <v>1</v>
      </c>
      <c r="J431" s="143" t="s">
        <v>1</v>
      </c>
      <c r="K431" s="143" t="s">
        <v>1</v>
      </c>
    </row>
    <row r="432" spans="1:11">
      <c r="A432" s="152" t="s">
        <v>1</v>
      </c>
      <c r="B432" s="152" t="s">
        <v>1</v>
      </c>
      <c r="C432" s="149" t="s">
        <v>1</v>
      </c>
      <c r="D432" s="150" t="s">
        <v>1</v>
      </c>
      <c r="E432" s="150" t="s">
        <v>1</v>
      </c>
      <c r="F432" s="150" t="s">
        <v>1</v>
      </c>
      <c r="G432" s="151" t="s">
        <v>2099</v>
      </c>
      <c r="H432" s="150" t="s">
        <v>1</v>
      </c>
      <c r="I432" s="150" t="s">
        <v>1</v>
      </c>
      <c r="J432" s="150" t="s">
        <v>1</v>
      </c>
      <c r="K432" s="150" t="s">
        <v>1</v>
      </c>
    </row>
    <row r="433" spans="1:11">
      <c r="A433" s="153" t="s">
        <v>1</v>
      </c>
      <c r="B433" s="153" t="s">
        <v>1</v>
      </c>
      <c r="C433" s="139" t="s">
        <v>1</v>
      </c>
      <c r="D433" s="140" t="s">
        <v>1</v>
      </c>
      <c r="E433" s="140" t="s">
        <v>1</v>
      </c>
      <c r="F433" s="140" t="s">
        <v>1</v>
      </c>
      <c r="G433" s="141" t="s">
        <v>2100</v>
      </c>
      <c r="H433" s="141" t="s">
        <v>2101</v>
      </c>
      <c r="I433" s="140" t="s">
        <v>1</v>
      </c>
      <c r="J433" s="140" t="s">
        <v>1</v>
      </c>
      <c r="K433" s="140" t="s">
        <v>1</v>
      </c>
    </row>
    <row r="434" spans="1:11">
      <c r="A434" s="137" t="s">
        <v>1</v>
      </c>
      <c r="B434" s="145" t="s">
        <v>2102</v>
      </c>
      <c r="C434" s="142" t="s">
        <v>1</v>
      </c>
      <c r="D434" s="143" t="s">
        <v>1</v>
      </c>
      <c r="E434" s="143" t="s">
        <v>1</v>
      </c>
      <c r="F434" s="143" t="s">
        <v>1</v>
      </c>
      <c r="G434" s="143" t="s">
        <v>1</v>
      </c>
      <c r="H434" s="143" t="s">
        <v>1</v>
      </c>
      <c r="I434" s="143" t="s">
        <v>1</v>
      </c>
      <c r="J434" s="143" t="s">
        <v>1</v>
      </c>
      <c r="K434" s="143" t="s">
        <v>1</v>
      </c>
    </row>
    <row r="435" spans="1:11">
      <c r="A435" s="81">
        <v>86</v>
      </c>
      <c r="B435" s="137" t="s">
        <v>1</v>
      </c>
      <c r="C435" s="146" t="s">
        <v>111</v>
      </c>
      <c r="D435" s="144" t="s">
        <v>2103</v>
      </c>
      <c r="E435" s="144" t="s">
        <v>470</v>
      </c>
      <c r="F435" s="144" t="s">
        <v>2104</v>
      </c>
      <c r="G435" s="144" t="s">
        <v>472</v>
      </c>
      <c r="H435" s="144" t="s">
        <v>116</v>
      </c>
      <c r="I435" s="144" t="s">
        <v>117</v>
      </c>
      <c r="J435" s="144" t="s">
        <v>616</v>
      </c>
      <c r="K435" s="144" t="s">
        <v>2105</v>
      </c>
    </row>
    <row r="436" spans="1:11">
      <c r="A436" s="137" t="s">
        <v>1</v>
      </c>
      <c r="B436" s="145" t="s">
        <v>2106</v>
      </c>
      <c r="C436" s="142" t="s">
        <v>1</v>
      </c>
      <c r="D436" s="143" t="s">
        <v>1</v>
      </c>
      <c r="E436" s="143" t="s">
        <v>1</v>
      </c>
      <c r="F436" s="143" t="s">
        <v>1</v>
      </c>
      <c r="G436" s="143" t="s">
        <v>1</v>
      </c>
      <c r="H436" s="143" t="s">
        <v>1</v>
      </c>
      <c r="I436" s="143" t="s">
        <v>1</v>
      </c>
      <c r="J436" s="143" t="s">
        <v>1</v>
      </c>
      <c r="K436" s="143" t="s">
        <v>1</v>
      </c>
    </row>
    <row r="437" spans="1:11">
      <c r="A437" s="152" t="s">
        <v>1</v>
      </c>
      <c r="B437" s="152" t="s">
        <v>1</v>
      </c>
      <c r="C437" s="149" t="s">
        <v>1</v>
      </c>
      <c r="D437" s="150" t="s">
        <v>1</v>
      </c>
      <c r="E437" s="150" t="s">
        <v>1</v>
      </c>
      <c r="F437" s="150" t="s">
        <v>1</v>
      </c>
      <c r="G437" s="151" t="s">
        <v>2107</v>
      </c>
      <c r="H437" s="151" t="s">
        <v>2108</v>
      </c>
      <c r="I437" s="150" t="s">
        <v>1</v>
      </c>
      <c r="J437" s="150" t="s">
        <v>1</v>
      </c>
      <c r="K437" s="150" t="s">
        <v>1</v>
      </c>
    </row>
    <row r="438" spans="1:11">
      <c r="A438" s="137" t="s">
        <v>1</v>
      </c>
      <c r="B438" s="137" t="s">
        <v>1</v>
      </c>
      <c r="C438" s="142" t="s">
        <v>1</v>
      </c>
      <c r="D438" s="143" t="s">
        <v>1</v>
      </c>
      <c r="E438" s="143" t="s">
        <v>1</v>
      </c>
      <c r="F438" s="143" t="s">
        <v>1</v>
      </c>
      <c r="G438" s="144" t="s">
        <v>2109</v>
      </c>
      <c r="H438" s="144" t="s">
        <v>2109</v>
      </c>
      <c r="I438" s="143" t="s">
        <v>1</v>
      </c>
      <c r="J438" s="143" t="s">
        <v>1</v>
      </c>
      <c r="K438" s="143" t="s">
        <v>1</v>
      </c>
    </row>
    <row r="439" spans="1:11">
      <c r="A439" s="81">
        <v>87</v>
      </c>
      <c r="B439" s="145" t="s">
        <v>2110</v>
      </c>
      <c r="C439" s="146" t="s">
        <v>111</v>
      </c>
      <c r="D439" s="144" t="s">
        <v>2111</v>
      </c>
      <c r="E439" s="144" t="s">
        <v>2112</v>
      </c>
      <c r="F439" s="144" t="s">
        <v>2113</v>
      </c>
      <c r="G439" s="144" t="s">
        <v>181</v>
      </c>
      <c r="H439" s="144" t="s">
        <v>181</v>
      </c>
      <c r="I439" s="144" t="s">
        <v>117</v>
      </c>
      <c r="J439" s="144" t="s">
        <v>616</v>
      </c>
      <c r="K439" s="144" t="s">
        <v>2114</v>
      </c>
    </row>
    <row r="440" spans="1:11" ht="14" thickBot="1">
      <c r="A440" s="147" t="s">
        <v>1</v>
      </c>
      <c r="B440" s="152" t="s">
        <v>1</v>
      </c>
      <c r="C440" s="149" t="s">
        <v>1</v>
      </c>
      <c r="D440" s="150" t="s">
        <v>1</v>
      </c>
      <c r="E440" s="150" t="s">
        <v>1</v>
      </c>
      <c r="F440" s="150" t="s">
        <v>1</v>
      </c>
      <c r="G440" s="151" t="s">
        <v>2115</v>
      </c>
      <c r="H440" s="151" t="s">
        <v>1980</v>
      </c>
      <c r="I440" s="150" t="s">
        <v>1</v>
      </c>
      <c r="J440" s="150" t="s">
        <v>1</v>
      </c>
      <c r="K440" s="150" t="s">
        <v>1</v>
      </c>
    </row>
    <row r="441" spans="1:11">
      <c r="A441" s="137" t="s">
        <v>1</v>
      </c>
      <c r="B441" s="142" t="s">
        <v>1</v>
      </c>
      <c r="C441" s="143" t="s">
        <v>1</v>
      </c>
      <c r="D441" s="143" t="s">
        <v>1</v>
      </c>
      <c r="E441" s="143" t="s">
        <v>1</v>
      </c>
      <c r="F441" s="143" t="s">
        <v>1</v>
      </c>
      <c r="G441" s="144" t="s">
        <v>593</v>
      </c>
      <c r="H441" s="144" t="s">
        <v>593</v>
      </c>
      <c r="I441" s="143" t="s">
        <v>1</v>
      </c>
      <c r="J441" s="143" t="s">
        <v>1</v>
      </c>
      <c r="K441" s="144" t="s">
        <v>2116</v>
      </c>
    </row>
    <row r="442" spans="1:11">
      <c r="A442" s="137" t="s">
        <v>1</v>
      </c>
      <c r="B442" s="146" t="s">
        <v>2117</v>
      </c>
      <c r="C442" s="143" t="s">
        <v>1</v>
      </c>
      <c r="D442" s="143" t="s">
        <v>1</v>
      </c>
      <c r="E442" s="143" t="s">
        <v>1</v>
      </c>
      <c r="F442" s="143" t="s">
        <v>1</v>
      </c>
      <c r="G442" s="143" t="s">
        <v>1</v>
      </c>
      <c r="H442" s="143" t="s">
        <v>1</v>
      </c>
      <c r="I442" s="143" t="s">
        <v>1</v>
      </c>
      <c r="J442" s="143" t="s">
        <v>1</v>
      </c>
      <c r="K442" s="143" t="s">
        <v>1</v>
      </c>
    </row>
    <row r="443" spans="1:11">
      <c r="A443" s="81">
        <v>88</v>
      </c>
      <c r="B443" s="142" t="s">
        <v>1</v>
      </c>
      <c r="C443" s="144" t="s">
        <v>111</v>
      </c>
      <c r="D443" s="144" t="s">
        <v>2118</v>
      </c>
      <c r="E443" s="144" t="s">
        <v>1923</v>
      </c>
      <c r="F443" s="144" t="s">
        <v>2119</v>
      </c>
      <c r="G443" s="144" t="s">
        <v>181</v>
      </c>
      <c r="H443" s="144" t="s">
        <v>181</v>
      </c>
      <c r="I443" s="144" t="s">
        <v>117</v>
      </c>
      <c r="J443" s="144" t="s">
        <v>616</v>
      </c>
      <c r="K443" s="144" t="s">
        <v>2120</v>
      </c>
    </row>
    <row r="444" spans="1:11">
      <c r="A444" s="137" t="s">
        <v>1</v>
      </c>
      <c r="B444" s="146" t="s">
        <v>2121</v>
      </c>
      <c r="C444" s="143" t="s">
        <v>1</v>
      </c>
      <c r="D444" s="143" t="s">
        <v>1</v>
      </c>
      <c r="E444" s="143" t="s">
        <v>1</v>
      </c>
      <c r="F444" s="143" t="s">
        <v>1</v>
      </c>
      <c r="G444" s="143" t="s">
        <v>1</v>
      </c>
      <c r="H444" s="143" t="s">
        <v>1</v>
      </c>
      <c r="I444" s="143" t="s">
        <v>1</v>
      </c>
      <c r="J444" s="143" t="s">
        <v>1</v>
      </c>
      <c r="K444" s="143" t="s">
        <v>1</v>
      </c>
    </row>
    <row r="445" spans="1:11">
      <c r="A445" s="152" t="s">
        <v>1</v>
      </c>
      <c r="B445" s="149" t="s">
        <v>1</v>
      </c>
      <c r="C445" s="150" t="s">
        <v>1</v>
      </c>
      <c r="D445" s="150" t="s">
        <v>1</v>
      </c>
      <c r="E445" s="150" t="s">
        <v>1</v>
      </c>
      <c r="F445" s="150" t="s">
        <v>1</v>
      </c>
      <c r="G445" s="151" t="s">
        <v>624</v>
      </c>
      <c r="H445" s="151" t="s">
        <v>636</v>
      </c>
      <c r="I445" s="150" t="s">
        <v>1</v>
      </c>
      <c r="J445" s="150" t="s">
        <v>1</v>
      </c>
      <c r="K445" s="151" t="s">
        <v>585</v>
      </c>
    </row>
    <row r="446" spans="1:11">
      <c r="A446" s="137" t="s">
        <v>1</v>
      </c>
      <c r="B446" s="142" t="s">
        <v>1</v>
      </c>
      <c r="C446" s="143" t="s">
        <v>1</v>
      </c>
      <c r="D446" s="143" t="s">
        <v>1</v>
      </c>
      <c r="E446" s="143" t="s">
        <v>1</v>
      </c>
      <c r="F446" s="143" t="s">
        <v>1</v>
      </c>
      <c r="G446" s="143" t="s">
        <v>1</v>
      </c>
      <c r="H446" s="143" t="s">
        <v>1</v>
      </c>
      <c r="I446" s="143" t="s">
        <v>1</v>
      </c>
      <c r="J446" s="143" t="s">
        <v>1</v>
      </c>
      <c r="K446" s="144" t="s">
        <v>932</v>
      </c>
    </row>
    <row r="447" spans="1:11">
      <c r="A447" s="137" t="s">
        <v>1</v>
      </c>
      <c r="B447" s="146" t="s">
        <v>2122</v>
      </c>
      <c r="C447" s="143" t="s">
        <v>1</v>
      </c>
      <c r="D447" s="143" t="s">
        <v>1</v>
      </c>
      <c r="E447" s="143" t="s">
        <v>1</v>
      </c>
      <c r="F447" s="143" t="s">
        <v>1</v>
      </c>
      <c r="G447" s="143" t="s">
        <v>1</v>
      </c>
      <c r="H447" s="143" t="s">
        <v>1</v>
      </c>
      <c r="I447" s="143" t="s">
        <v>1</v>
      </c>
      <c r="J447" s="143" t="s">
        <v>1</v>
      </c>
      <c r="K447" s="144" t="s">
        <v>2123</v>
      </c>
    </row>
    <row r="448" spans="1:11">
      <c r="A448" s="137" t="s">
        <v>1</v>
      </c>
      <c r="B448" s="142" t="s">
        <v>1</v>
      </c>
      <c r="C448" s="143" t="s">
        <v>1</v>
      </c>
      <c r="D448" s="143" t="s">
        <v>1</v>
      </c>
      <c r="E448" s="143" t="s">
        <v>1</v>
      </c>
      <c r="F448" s="143" t="s">
        <v>1</v>
      </c>
      <c r="G448" s="144" t="s">
        <v>2124</v>
      </c>
      <c r="H448" s="144" t="s">
        <v>2125</v>
      </c>
      <c r="I448" s="143" t="s">
        <v>1</v>
      </c>
      <c r="J448" s="143" t="s">
        <v>1</v>
      </c>
      <c r="K448" s="143" t="s">
        <v>1</v>
      </c>
    </row>
    <row r="449" spans="1:11">
      <c r="A449" s="81">
        <v>89</v>
      </c>
      <c r="B449" s="146" t="s">
        <v>2126</v>
      </c>
      <c r="C449" s="144" t="s">
        <v>111</v>
      </c>
      <c r="D449" s="144" t="s">
        <v>2127</v>
      </c>
      <c r="E449" s="144" t="s">
        <v>1923</v>
      </c>
      <c r="F449" s="144" t="s">
        <v>2128</v>
      </c>
      <c r="G449" s="143" t="s">
        <v>1</v>
      </c>
      <c r="H449" s="143" t="s">
        <v>1</v>
      </c>
      <c r="I449" s="144" t="s">
        <v>117</v>
      </c>
      <c r="J449" s="144" t="s">
        <v>616</v>
      </c>
      <c r="K449" s="144" t="s">
        <v>1138</v>
      </c>
    </row>
    <row r="450" spans="1:11">
      <c r="A450" s="137" t="s">
        <v>1</v>
      </c>
      <c r="B450" s="142" t="s">
        <v>1</v>
      </c>
      <c r="C450" s="143" t="s">
        <v>1</v>
      </c>
      <c r="D450" s="143" t="s">
        <v>1</v>
      </c>
      <c r="E450" s="143" t="s">
        <v>1</v>
      </c>
      <c r="F450" s="143" t="s">
        <v>1</v>
      </c>
      <c r="G450" s="144" t="s">
        <v>2129</v>
      </c>
      <c r="H450" s="144" t="s">
        <v>2130</v>
      </c>
      <c r="I450" s="143" t="s">
        <v>1</v>
      </c>
      <c r="J450" s="143" t="s">
        <v>1</v>
      </c>
      <c r="K450" s="143" t="s">
        <v>1</v>
      </c>
    </row>
    <row r="451" spans="1:11">
      <c r="A451" s="137" t="s">
        <v>1</v>
      </c>
      <c r="B451" s="146" t="s">
        <v>2131</v>
      </c>
      <c r="C451" s="143" t="s">
        <v>1</v>
      </c>
      <c r="D451" s="143" t="s">
        <v>1</v>
      </c>
      <c r="E451" s="143" t="s">
        <v>1</v>
      </c>
      <c r="F451" s="143" t="s">
        <v>1</v>
      </c>
      <c r="G451" s="143" t="s">
        <v>1</v>
      </c>
      <c r="H451" s="143" t="s">
        <v>1</v>
      </c>
      <c r="I451" s="143" t="s">
        <v>1</v>
      </c>
      <c r="J451" s="143" t="s">
        <v>1</v>
      </c>
      <c r="K451" s="144" t="s">
        <v>2132</v>
      </c>
    </row>
    <row r="452" spans="1:11">
      <c r="A452" s="152" t="s">
        <v>1</v>
      </c>
      <c r="B452" s="149" t="s">
        <v>1</v>
      </c>
      <c r="C452" s="150" t="s">
        <v>1</v>
      </c>
      <c r="D452" s="150" t="s">
        <v>1</v>
      </c>
      <c r="E452" s="150" t="s">
        <v>1</v>
      </c>
      <c r="F452" s="150" t="s">
        <v>1</v>
      </c>
      <c r="G452" s="150" t="s">
        <v>1</v>
      </c>
      <c r="H452" s="150" t="s">
        <v>1</v>
      </c>
      <c r="I452" s="150" t="s">
        <v>1</v>
      </c>
      <c r="J452" s="150" t="s">
        <v>1</v>
      </c>
      <c r="K452" s="151" t="s">
        <v>2133</v>
      </c>
    </row>
    <row r="453" spans="1:11">
      <c r="A453" s="153" t="s">
        <v>1</v>
      </c>
      <c r="B453" s="139" t="s">
        <v>1</v>
      </c>
      <c r="C453" s="140" t="s">
        <v>1</v>
      </c>
      <c r="D453" s="140" t="s">
        <v>1</v>
      </c>
      <c r="E453" s="140" t="s">
        <v>1</v>
      </c>
      <c r="F453" s="140" t="s">
        <v>1</v>
      </c>
      <c r="G453" s="140" t="s">
        <v>1</v>
      </c>
      <c r="H453" s="141" t="s">
        <v>2134</v>
      </c>
      <c r="I453" s="140" t="s">
        <v>1</v>
      </c>
      <c r="J453" s="140" t="s">
        <v>1</v>
      </c>
      <c r="K453" s="140" t="s">
        <v>1</v>
      </c>
    </row>
    <row r="454" spans="1:11">
      <c r="A454" s="137" t="s">
        <v>1</v>
      </c>
      <c r="B454" s="146" t="s">
        <v>2135</v>
      </c>
      <c r="C454" s="143" t="s">
        <v>1</v>
      </c>
      <c r="D454" s="143" t="s">
        <v>1</v>
      </c>
      <c r="E454" s="143" t="s">
        <v>1</v>
      </c>
      <c r="F454" s="143" t="s">
        <v>1</v>
      </c>
      <c r="G454" s="144" t="s">
        <v>2136</v>
      </c>
      <c r="H454" s="143" t="s">
        <v>1</v>
      </c>
      <c r="I454" s="143" t="s">
        <v>1</v>
      </c>
      <c r="J454" s="143" t="s">
        <v>1</v>
      </c>
      <c r="K454" s="144" t="s">
        <v>2137</v>
      </c>
    </row>
    <row r="455" spans="1:11">
      <c r="A455" s="81">
        <v>90</v>
      </c>
      <c r="B455" s="142" t="s">
        <v>1</v>
      </c>
      <c r="C455" s="144" t="s">
        <v>111</v>
      </c>
      <c r="D455" s="144" t="s">
        <v>2138</v>
      </c>
      <c r="E455" s="144" t="s">
        <v>1923</v>
      </c>
      <c r="F455" s="144" t="s">
        <v>2139</v>
      </c>
      <c r="G455" s="143" t="s">
        <v>1</v>
      </c>
      <c r="H455" s="144" t="s">
        <v>181</v>
      </c>
      <c r="I455" s="144" t="s">
        <v>117</v>
      </c>
      <c r="J455" s="144" t="s">
        <v>616</v>
      </c>
      <c r="K455" s="143" t="s">
        <v>1</v>
      </c>
    </row>
    <row r="456" spans="1:11">
      <c r="A456" s="137" t="s">
        <v>1</v>
      </c>
      <c r="B456" s="146" t="s">
        <v>2140</v>
      </c>
      <c r="C456" s="143" t="s">
        <v>1</v>
      </c>
      <c r="D456" s="143" t="s">
        <v>1</v>
      </c>
      <c r="E456" s="143" t="s">
        <v>1</v>
      </c>
      <c r="F456" s="143" t="s">
        <v>1</v>
      </c>
      <c r="G456" s="144" t="s">
        <v>2141</v>
      </c>
      <c r="H456" s="143" t="s">
        <v>1</v>
      </c>
      <c r="I456" s="143" t="s">
        <v>1</v>
      </c>
      <c r="J456" s="143" t="s">
        <v>1</v>
      </c>
      <c r="K456" s="144" t="s">
        <v>2142</v>
      </c>
    </row>
    <row r="457" spans="1:11" ht="14" thickBot="1">
      <c r="A457" s="147" t="s">
        <v>1</v>
      </c>
      <c r="B457" s="149" t="s">
        <v>1</v>
      </c>
      <c r="C457" s="150" t="s">
        <v>1</v>
      </c>
      <c r="D457" s="150" t="s">
        <v>1</v>
      </c>
      <c r="E457" s="150" t="s">
        <v>1</v>
      </c>
      <c r="F457" s="150" t="s">
        <v>1</v>
      </c>
      <c r="G457" s="150" t="s">
        <v>1</v>
      </c>
      <c r="H457" s="151" t="s">
        <v>440</v>
      </c>
      <c r="I457" s="150" t="s">
        <v>1</v>
      </c>
      <c r="J457" s="150" t="s">
        <v>1</v>
      </c>
      <c r="K457" s="150" t="s">
        <v>1</v>
      </c>
    </row>
    <row r="458" spans="1:11">
      <c r="A458" s="137" t="s">
        <v>1</v>
      </c>
      <c r="B458" s="137" t="s">
        <v>1</v>
      </c>
      <c r="C458" s="142" t="s">
        <v>1</v>
      </c>
      <c r="D458" s="143" t="s">
        <v>1</v>
      </c>
      <c r="E458" s="143" t="s">
        <v>1</v>
      </c>
      <c r="F458" s="143" t="s">
        <v>1</v>
      </c>
      <c r="G458" s="144" t="s">
        <v>2143</v>
      </c>
      <c r="H458" s="143" t="s">
        <v>1</v>
      </c>
      <c r="I458" s="143" t="s">
        <v>1</v>
      </c>
      <c r="J458" s="143" t="s">
        <v>1</v>
      </c>
      <c r="K458" s="144" t="s">
        <v>2144</v>
      </c>
    </row>
    <row r="459" spans="1:11">
      <c r="A459" s="137" t="s">
        <v>1</v>
      </c>
      <c r="B459" s="145" t="s">
        <v>2145</v>
      </c>
      <c r="C459" s="142" t="s">
        <v>1</v>
      </c>
      <c r="D459" s="143" t="s">
        <v>1</v>
      </c>
      <c r="E459" s="143" t="s">
        <v>1</v>
      </c>
      <c r="F459" s="143" t="s">
        <v>1</v>
      </c>
      <c r="G459" s="143" t="s">
        <v>1</v>
      </c>
      <c r="H459" s="144" t="s">
        <v>225</v>
      </c>
      <c r="I459" s="143" t="s">
        <v>1</v>
      </c>
      <c r="J459" s="143" t="s">
        <v>1</v>
      </c>
      <c r="K459" s="143" t="s">
        <v>1</v>
      </c>
    </row>
    <row r="460" spans="1:11">
      <c r="A460" s="81">
        <v>91</v>
      </c>
      <c r="B460" s="137" t="s">
        <v>1</v>
      </c>
      <c r="C460" s="146" t="s">
        <v>111</v>
      </c>
      <c r="D460" s="144" t="s">
        <v>2146</v>
      </c>
      <c r="E460" s="144" t="s">
        <v>2147</v>
      </c>
      <c r="F460" s="144" t="s">
        <v>2148</v>
      </c>
      <c r="G460" s="144" t="s">
        <v>2149</v>
      </c>
      <c r="H460" s="143" t="s">
        <v>1</v>
      </c>
      <c r="I460" s="144" t="s">
        <v>236</v>
      </c>
      <c r="J460" s="144" t="s">
        <v>118</v>
      </c>
      <c r="K460" s="144" t="s">
        <v>2150</v>
      </c>
    </row>
    <row r="461" spans="1:11">
      <c r="A461" s="137" t="s">
        <v>1</v>
      </c>
      <c r="B461" s="145" t="s">
        <v>2151</v>
      </c>
      <c r="C461" s="142" t="s">
        <v>1</v>
      </c>
      <c r="D461" s="143" t="s">
        <v>1</v>
      </c>
      <c r="E461" s="143" t="s">
        <v>1</v>
      </c>
      <c r="F461" s="143" t="s">
        <v>1</v>
      </c>
      <c r="G461" s="143" t="s">
        <v>1</v>
      </c>
      <c r="H461" s="144" t="s">
        <v>246</v>
      </c>
      <c r="I461" s="143" t="s">
        <v>1</v>
      </c>
      <c r="J461" s="143" t="s">
        <v>1</v>
      </c>
      <c r="K461" s="143" t="s">
        <v>1</v>
      </c>
    </row>
    <row r="462" spans="1:11">
      <c r="A462" s="152" t="s">
        <v>1</v>
      </c>
      <c r="B462" s="152" t="s">
        <v>1</v>
      </c>
      <c r="C462" s="149" t="s">
        <v>1</v>
      </c>
      <c r="D462" s="150" t="s">
        <v>1</v>
      </c>
      <c r="E462" s="150" t="s">
        <v>1</v>
      </c>
      <c r="F462" s="150" t="s">
        <v>1</v>
      </c>
      <c r="G462" s="151" t="s">
        <v>202</v>
      </c>
      <c r="H462" s="150" t="s">
        <v>1</v>
      </c>
      <c r="I462" s="150" t="s">
        <v>1</v>
      </c>
      <c r="J462" s="150" t="s">
        <v>1</v>
      </c>
      <c r="K462" s="151" t="s">
        <v>2152</v>
      </c>
    </row>
    <row r="463" spans="1:11">
      <c r="A463" s="137" t="s">
        <v>1</v>
      </c>
      <c r="B463" s="137" t="s">
        <v>1</v>
      </c>
      <c r="C463" s="142" t="s">
        <v>1</v>
      </c>
      <c r="D463" s="143" t="s">
        <v>1</v>
      </c>
      <c r="E463" s="143" t="s">
        <v>1</v>
      </c>
      <c r="F463" s="143" t="s">
        <v>1</v>
      </c>
      <c r="G463" s="143" t="s">
        <v>1</v>
      </c>
      <c r="H463" s="144" t="s">
        <v>1943</v>
      </c>
      <c r="I463" s="143" t="s">
        <v>1</v>
      </c>
      <c r="J463" s="143" t="s">
        <v>1</v>
      </c>
      <c r="K463" s="143" t="s">
        <v>1</v>
      </c>
    </row>
    <row r="464" spans="1:11">
      <c r="A464" s="137" t="s">
        <v>1</v>
      </c>
      <c r="B464" s="145" t="s">
        <v>2153</v>
      </c>
      <c r="C464" s="142" t="s">
        <v>1</v>
      </c>
      <c r="D464" s="143" t="s">
        <v>1</v>
      </c>
      <c r="E464" s="143" t="s">
        <v>1</v>
      </c>
      <c r="F464" s="143" t="s">
        <v>1</v>
      </c>
      <c r="G464" s="144" t="s">
        <v>2154</v>
      </c>
      <c r="H464" s="143" t="s">
        <v>1</v>
      </c>
      <c r="I464" s="143" t="s">
        <v>1</v>
      </c>
      <c r="J464" s="143" t="s">
        <v>1</v>
      </c>
      <c r="K464" s="143" t="s">
        <v>1</v>
      </c>
    </row>
    <row r="465" spans="1:11">
      <c r="A465" s="81">
        <v>92</v>
      </c>
      <c r="B465" s="137" t="s">
        <v>1</v>
      </c>
      <c r="C465" s="146" t="s">
        <v>111</v>
      </c>
      <c r="D465" s="144" t="s">
        <v>2155</v>
      </c>
      <c r="E465" s="144" t="s">
        <v>297</v>
      </c>
      <c r="F465" s="144" t="s">
        <v>2156</v>
      </c>
      <c r="G465" s="143" t="s">
        <v>1</v>
      </c>
      <c r="H465" s="144" t="s">
        <v>181</v>
      </c>
      <c r="I465" s="144" t="s">
        <v>117</v>
      </c>
      <c r="J465" s="144" t="s">
        <v>118</v>
      </c>
      <c r="K465" s="144" t="s">
        <v>2047</v>
      </c>
    </row>
    <row r="466" spans="1:11">
      <c r="A466" s="137" t="s">
        <v>1</v>
      </c>
      <c r="B466" s="145" t="s">
        <v>2157</v>
      </c>
      <c r="C466" s="142" t="s">
        <v>1</v>
      </c>
      <c r="D466" s="143" t="s">
        <v>1</v>
      </c>
      <c r="E466" s="143" t="s">
        <v>1</v>
      </c>
      <c r="F466" s="143" t="s">
        <v>1</v>
      </c>
      <c r="G466" s="144" t="s">
        <v>2158</v>
      </c>
      <c r="H466" s="143" t="s">
        <v>1</v>
      </c>
      <c r="I466" s="143" t="s">
        <v>1</v>
      </c>
      <c r="J466" s="143" t="s">
        <v>1</v>
      </c>
      <c r="K466" s="143" t="s">
        <v>1</v>
      </c>
    </row>
    <row r="467" spans="1:11">
      <c r="A467" s="152" t="s">
        <v>1</v>
      </c>
      <c r="B467" s="152" t="s">
        <v>1</v>
      </c>
      <c r="C467" s="149" t="s">
        <v>1</v>
      </c>
      <c r="D467" s="150" t="s">
        <v>1</v>
      </c>
      <c r="E467" s="150" t="s">
        <v>1</v>
      </c>
      <c r="F467" s="150" t="s">
        <v>1</v>
      </c>
      <c r="G467" s="150" t="s">
        <v>1</v>
      </c>
      <c r="H467" s="151" t="s">
        <v>148</v>
      </c>
      <c r="I467" s="150" t="s">
        <v>1</v>
      </c>
      <c r="J467" s="150" t="s">
        <v>1</v>
      </c>
      <c r="K467" s="150" t="s">
        <v>1</v>
      </c>
    </row>
    <row r="468" spans="1:11">
      <c r="A468" s="137" t="s">
        <v>1</v>
      </c>
      <c r="B468" s="145" t="s">
        <v>2159</v>
      </c>
      <c r="C468" s="142" t="s">
        <v>1</v>
      </c>
      <c r="D468" s="143" t="s">
        <v>1</v>
      </c>
      <c r="E468" s="143" t="s">
        <v>1</v>
      </c>
      <c r="F468" s="143" t="s">
        <v>1</v>
      </c>
      <c r="G468" s="143" t="s">
        <v>1</v>
      </c>
      <c r="H468" s="144" t="s">
        <v>1801</v>
      </c>
      <c r="I468" s="143" t="s">
        <v>1</v>
      </c>
      <c r="J468" s="143" t="s">
        <v>1</v>
      </c>
      <c r="K468" s="144" t="s">
        <v>2160</v>
      </c>
    </row>
    <row r="469" spans="1:11">
      <c r="A469" s="137" t="s">
        <v>1</v>
      </c>
      <c r="B469" s="137" t="s">
        <v>1</v>
      </c>
      <c r="C469" s="142" t="s">
        <v>1</v>
      </c>
      <c r="D469" s="143" t="s">
        <v>1</v>
      </c>
      <c r="E469" s="143" t="s">
        <v>1</v>
      </c>
      <c r="F469" s="143" t="s">
        <v>1</v>
      </c>
      <c r="G469" s="144" t="s">
        <v>2161</v>
      </c>
      <c r="H469" s="143" t="s">
        <v>1</v>
      </c>
      <c r="I469" s="143" t="s">
        <v>1</v>
      </c>
      <c r="J469" s="143" t="s">
        <v>1</v>
      </c>
      <c r="K469" s="143" t="s">
        <v>1</v>
      </c>
    </row>
    <row r="470" spans="1:11">
      <c r="A470" s="81">
        <v>93</v>
      </c>
      <c r="B470" s="145" t="s">
        <v>2162</v>
      </c>
      <c r="C470" s="146" t="s">
        <v>111</v>
      </c>
      <c r="D470" s="144" t="s">
        <v>2163</v>
      </c>
      <c r="E470" s="144" t="s">
        <v>297</v>
      </c>
      <c r="F470" s="144" t="s">
        <v>2164</v>
      </c>
      <c r="G470" s="143" t="s">
        <v>1</v>
      </c>
      <c r="H470" s="144" t="s">
        <v>1058</v>
      </c>
      <c r="I470" s="144" t="s">
        <v>236</v>
      </c>
      <c r="J470" s="144" t="s">
        <v>1287</v>
      </c>
      <c r="K470" s="144" t="s">
        <v>2165</v>
      </c>
    </row>
    <row r="471" spans="1:11">
      <c r="A471" s="137" t="s">
        <v>1</v>
      </c>
      <c r="B471" s="137" t="s">
        <v>1</v>
      </c>
      <c r="C471" s="142" t="s">
        <v>1</v>
      </c>
      <c r="D471" s="143" t="s">
        <v>1</v>
      </c>
      <c r="E471" s="143" t="s">
        <v>1</v>
      </c>
      <c r="F471" s="143" t="s">
        <v>1</v>
      </c>
      <c r="G471" s="144" t="s">
        <v>2166</v>
      </c>
      <c r="H471" s="143" t="s">
        <v>1</v>
      </c>
      <c r="I471" s="143" t="s">
        <v>1</v>
      </c>
      <c r="J471" s="143" t="s">
        <v>1</v>
      </c>
      <c r="K471" s="143" t="s">
        <v>1</v>
      </c>
    </row>
    <row r="472" spans="1:11" ht="14" thickBot="1">
      <c r="A472" s="147" t="s">
        <v>1</v>
      </c>
      <c r="B472" s="148" t="s">
        <v>2140</v>
      </c>
      <c r="C472" s="149" t="s">
        <v>1</v>
      </c>
      <c r="D472" s="150" t="s">
        <v>1</v>
      </c>
      <c r="E472" s="150" t="s">
        <v>1</v>
      </c>
      <c r="F472" s="150" t="s">
        <v>1</v>
      </c>
      <c r="G472" s="150" t="s">
        <v>1</v>
      </c>
      <c r="H472" s="151" t="s">
        <v>1808</v>
      </c>
      <c r="I472" s="150" t="s">
        <v>1</v>
      </c>
      <c r="J472" s="150" t="s">
        <v>1</v>
      </c>
      <c r="K472" s="151" t="s">
        <v>2167</v>
      </c>
    </row>
    <row r="473" spans="1:11">
      <c r="A473" s="154" t="s">
        <v>1</v>
      </c>
      <c r="B473" s="138" t="s">
        <v>2168</v>
      </c>
      <c r="C473" s="139" t="s">
        <v>1</v>
      </c>
      <c r="D473" s="140" t="s">
        <v>1</v>
      </c>
      <c r="E473" s="140" t="s">
        <v>1</v>
      </c>
      <c r="F473" s="140" t="s">
        <v>1</v>
      </c>
      <c r="G473" s="140" t="s">
        <v>1</v>
      </c>
      <c r="H473" s="141" t="s">
        <v>1801</v>
      </c>
      <c r="I473" s="140" t="s">
        <v>1</v>
      </c>
      <c r="J473" s="140" t="s">
        <v>1</v>
      </c>
      <c r="K473" s="140" t="s">
        <v>1</v>
      </c>
    </row>
    <row r="474" spans="1:11">
      <c r="A474" s="137" t="s">
        <v>1</v>
      </c>
      <c r="B474" s="137" t="s">
        <v>1</v>
      </c>
      <c r="C474" s="142" t="s">
        <v>1</v>
      </c>
      <c r="D474" s="143" t="s">
        <v>1</v>
      </c>
      <c r="E474" s="143" t="s">
        <v>1</v>
      </c>
      <c r="F474" s="143" t="s">
        <v>1</v>
      </c>
      <c r="G474" s="144" t="s">
        <v>1047</v>
      </c>
      <c r="H474" s="143" t="s">
        <v>1</v>
      </c>
      <c r="I474" s="143" t="s">
        <v>1</v>
      </c>
      <c r="J474" s="143" t="s">
        <v>1</v>
      </c>
      <c r="K474" s="144" t="s">
        <v>2169</v>
      </c>
    </row>
    <row r="475" spans="1:11">
      <c r="A475" s="81">
        <v>94</v>
      </c>
      <c r="B475" s="145" t="s">
        <v>2170</v>
      </c>
      <c r="C475" s="146" t="s">
        <v>468</v>
      </c>
      <c r="D475" s="144" t="s">
        <v>2171</v>
      </c>
      <c r="E475" s="144" t="s">
        <v>297</v>
      </c>
      <c r="F475" s="144" t="s">
        <v>2172</v>
      </c>
      <c r="G475" s="143" t="s">
        <v>1</v>
      </c>
      <c r="H475" s="144" t="s">
        <v>1058</v>
      </c>
      <c r="I475" s="144" t="s">
        <v>236</v>
      </c>
      <c r="J475" s="144" t="s">
        <v>1287</v>
      </c>
      <c r="K475" s="143" t="s">
        <v>1</v>
      </c>
    </row>
    <row r="476" spans="1:11">
      <c r="A476" s="137" t="s">
        <v>1</v>
      </c>
      <c r="B476" s="137" t="s">
        <v>1</v>
      </c>
      <c r="C476" s="142" t="s">
        <v>1</v>
      </c>
      <c r="D476" s="143" t="s">
        <v>1</v>
      </c>
      <c r="E476" s="143" t="s">
        <v>1</v>
      </c>
      <c r="F476" s="143" t="s">
        <v>1</v>
      </c>
      <c r="G476" s="144" t="s">
        <v>1068</v>
      </c>
      <c r="H476" s="143" t="s">
        <v>1</v>
      </c>
      <c r="I476" s="143" t="s">
        <v>1</v>
      </c>
      <c r="J476" s="143" t="s">
        <v>1</v>
      </c>
      <c r="K476" s="144" t="s">
        <v>2173</v>
      </c>
    </row>
    <row r="477" spans="1:11">
      <c r="A477" s="152" t="s">
        <v>1</v>
      </c>
      <c r="B477" s="148" t="s">
        <v>2174</v>
      </c>
      <c r="C477" s="149" t="s">
        <v>1</v>
      </c>
      <c r="D477" s="150" t="s">
        <v>1</v>
      </c>
      <c r="E477" s="150" t="s">
        <v>1</v>
      </c>
      <c r="F477" s="150" t="s">
        <v>1</v>
      </c>
      <c r="G477" s="150" t="s">
        <v>1</v>
      </c>
      <c r="H477" s="151" t="s">
        <v>1808</v>
      </c>
      <c r="I477" s="150" t="s">
        <v>1</v>
      </c>
      <c r="J477" s="150" t="s">
        <v>1</v>
      </c>
      <c r="K477" s="150" t="s">
        <v>1</v>
      </c>
    </row>
    <row r="478" spans="1:11">
      <c r="A478" s="137" t="s">
        <v>1</v>
      </c>
      <c r="B478" s="137" t="s">
        <v>1</v>
      </c>
      <c r="C478" s="142" t="s">
        <v>1</v>
      </c>
      <c r="D478" s="143" t="s">
        <v>1</v>
      </c>
      <c r="E478" s="143" t="s">
        <v>1</v>
      </c>
      <c r="F478" s="143" t="s">
        <v>1</v>
      </c>
      <c r="G478" s="143" t="s">
        <v>1</v>
      </c>
      <c r="H478" s="143" t="s">
        <v>1</v>
      </c>
      <c r="I478" s="143" t="s">
        <v>1</v>
      </c>
      <c r="J478" s="143" t="s">
        <v>1</v>
      </c>
      <c r="K478" s="144" t="s">
        <v>2175</v>
      </c>
    </row>
    <row r="479" spans="1:11">
      <c r="A479" s="137" t="s">
        <v>1</v>
      </c>
      <c r="B479" s="137" t="s">
        <v>1</v>
      </c>
      <c r="C479" s="142" t="s">
        <v>1</v>
      </c>
      <c r="D479" s="143" t="s">
        <v>1</v>
      </c>
      <c r="E479" s="143" t="s">
        <v>1</v>
      </c>
      <c r="F479" s="143" t="s">
        <v>1</v>
      </c>
      <c r="G479" s="144" t="s">
        <v>2075</v>
      </c>
      <c r="H479" s="143" t="s">
        <v>1</v>
      </c>
      <c r="I479" s="143" t="s">
        <v>1</v>
      </c>
      <c r="J479" s="143" t="s">
        <v>1</v>
      </c>
      <c r="K479" s="143" t="s">
        <v>1</v>
      </c>
    </row>
    <row r="480" spans="1:11">
      <c r="A480" s="137" t="s">
        <v>1</v>
      </c>
      <c r="B480" s="145" t="s">
        <v>2176</v>
      </c>
      <c r="C480" s="142" t="s">
        <v>1</v>
      </c>
      <c r="D480" s="143" t="s">
        <v>1</v>
      </c>
      <c r="E480" s="143" t="s">
        <v>1</v>
      </c>
      <c r="F480" s="143" t="s">
        <v>1</v>
      </c>
      <c r="G480" s="143" t="s">
        <v>1</v>
      </c>
      <c r="H480" s="144" t="s">
        <v>2177</v>
      </c>
      <c r="I480" s="143" t="s">
        <v>1</v>
      </c>
      <c r="J480" s="143" t="s">
        <v>1</v>
      </c>
      <c r="K480" s="144" t="s">
        <v>2178</v>
      </c>
    </row>
    <row r="481" spans="1:11">
      <c r="A481" s="81">
        <v>95</v>
      </c>
      <c r="B481" s="137" t="s">
        <v>1</v>
      </c>
      <c r="C481" s="146" t="s">
        <v>111</v>
      </c>
      <c r="D481" s="144" t="s">
        <v>2179</v>
      </c>
      <c r="E481" s="144" t="s">
        <v>546</v>
      </c>
      <c r="F481" s="144" t="s">
        <v>2180</v>
      </c>
      <c r="G481" s="144" t="s">
        <v>2080</v>
      </c>
      <c r="H481" s="143" t="s">
        <v>1</v>
      </c>
      <c r="I481" s="144" t="s">
        <v>117</v>
      </c>
      <c r="J481" s="144" t="s">
        <v>183</v>
      </c>
      <c r="K481" s="143" t="s">
        <v>1</v>
      </c>
    </row>
    <row r="482" spans="1:11">
      <c r="A482" s="137" t="s">
        <v>1</v>
      </c>
      <c r="B482" s="145" t="s">
        <v>2181</v>
      </c>
      <c r="C482" s="142" t="s">
        <v>1</v>
      </c>
      <c r="D482" s="143" t="s">
        <v>1</v>
      </c>
      <c r="E482" s="143" t="s">
        <v>1</v>
      </c>
      <c r="F482" s="143" t="s">
        <v>1</v>
      </c>
      <c r="G482" s="143" t="s">
        <v>1</v>
      </c>
      <c r="H482" s="144" t="s">
        <v>1789</v>
      </c>
      <c r="I482" s="143" t="s">
        <v>1</v>
      </c>
      <c r="J482" s="143" t="s">
        <v>1</v>
      </c>
      <c r="K482" s="144" t="s">
        <v>2182</v>
      </c>
    </row>
    <row r="483" spans="1:11">
      <c r="A483" s="137" t="s">
        <v>1</v>
      </c>
      <c r="B483" s="137" t="s">
        <v>1</v>
      </c>
      <c r="C483" s="142" t="s">
        <v>1</v>
      </c>
      <c r="D483" s="143" t="s">
        <v>1</v>
      </c>
      <c r="E483" s="143" t="s">
        <v>1</v>
      </c>
      <c r="F483" s="143" t="s">
        <v>1</v>
      </c>
      <c r="G483" s="144" t="s">
        <v>2083</v>
      </c>
      <c r="H483" s="143" t="s">
        <v>1</v>
      </c>
      <c r="I483" s="143" t="s">
        <v>1</v>
      </c>
      <c r="J483" s="143" t="s">
        <v>1</v>
      </c>
      <c r="K483" s="143" t="s">
        <v>1</v>
      </c>
    </row>
    <row r="484" spans="1:11">
      <c r="A484" s="152" t="s">
        <v>1</v>
      </c>
      <c r="B484" s="152" t="s">
        <v>1</v>
      </c>
      <c r="C484" s="149" t="s">
        <v>1</v>
      </c>
      <c r="D484" s="150" t="s">
        <v>1</v>
      </c>
      <c r="E484" s="150" t="s">
        <v>1</v>
      </c>
      <c r="F484" s="150" t="s">
        <v>1</v>
      </c>
      <c r="G484" s="150" t="s">
        <v>1</v>
      </c>
      <c r="H484" s="150" t="s">
        <v>1</v>
      </c>
      <c r="I484" s="150" t="s">
        <v>1</v>
      </c>
      <c r="J484" s="150" t="s">
        <v>1</v>
      </c>
      <c r="K484" s="151" t="s">
        <v>2183</v>
      </c>
    </row>
    <row r="485" spans="1:11">
      <c r="A485" s="137" t="s">
        <v>1</v>
      </c>
      <c r="B485" s="153" t="s">
        <v>1</v>
      </c>
      <c r="C485" s="155" t="s">
        <v>1</v>
      </c>
      <c r="D485" s="140" t="s">
        <v>1</v>
      </c>
      <c r="E485" s="140" t="s">
        <v>1</v>
      </c>
      <c r="F485" s="140" t="s">
        <v>1</v>
      </c>
      <c r="G485" s="141" t="s">
        <v>2184</v>
      </c>
      <c r="H485" s="141" t="s">
        <v>2185</v>
      </c>
      <c r="I485" s="140" t="s">
        <v>1</v>
      </c>
      <c r="J485" s="140" t="s">
        <v>1</v>
      </c>
      <c r="K485" s="141" t="s">
        <v>2186</v>
      </c>
    </row>
    <row r="486" spans="1:11">
      <c r="A486" s="137" t="s">
        <v>1</v>
      </c>
      <c r="B486" s="145" t="s">
        <v>2187</v>
      </c>
      <c r="C486" s="156" t="s">
        <v>1</v>
      </c>
      <c r="D486" s="143" t="s">
        <v>1</v>
      </c>
      <c r="E486" s="143" t="s">
        <v>1</v>
      </c>
      <c r="F486" s="143" t="s">
        <v>1</v>
      </c>
      <c r="G486" s="143" t="s">
        <v>1</v>
      </c>
      <c r="H486" s="143" t="s">
        <v>1</v>
      </c>
      <c r="I486" s="143" t="s">
        <v>1</v>
      </c>
      <c r="J486" s="143" t="s">
        <v>1</v>
      </c>
      <c r="K486" s="143" t="s">
        <v>1</v>
      </c>
    </row>
    <row r="487" spans="1:11">
      <c r="A487" s="81">
        <v>96</v>
      </c>
      <c r="B487" s="137" t="s">
        <v>1</v>
      </c>
      <c r="C487" s="157" t="s">
        <v>111</v>
      </c>
      <c r="D487" s="144" t="s">
        <v>2188</v>
      </c>
      <c r="E487" s="144" t="s">
        <v>297</v>
      </c>
      <c r="F487" s="144" t="s">
        <v>2189</v>
      </c>
      <c r="G487" s="144" t="s">
        <v>2190</v>
      </c>
      <c r="H487" s="144" t="s">
        <v>1058</v>
      </c>
      <c r="I487" s="144" t="s">
        <v>117</v>
      </c>
      <c r="J487" s="144" t="s">
        <v>1287</v>
      </c>
      <c r="K487" s="144" t="s">
        <v>2191</v>
      </c>
    </row>
    <row r="488" spans="1:11">
      <c r="A488" s="137" t="s">
        <v>1</v>
      </c>
      <c r="B488" s="145" t="s">
        <v>1827</v>
      </c>
      <c r="C488" s="156" t="s">
        <v>1</v>
      </c>
      <c r="D488" s="143" t="s">
        <v>1</v>
      </c>
      <c r="E488" s="143" t="s">
        <v>1</v>
      </c>
      <c r="F488" s="143" t="s">
        <v>1</v>
      </c>
      <c r="G488" s="143" t="s">
        <v>1</v>
      </c>
      <c r="H488" s="143" t="s">
        <v>1</v>
      </c>
      <c r="I488" s="143" t="s">
        <v>1</v>
      </c>
      <c r="J488" s="143" t="s">
        <v>1</v>
      </c>
      <c r="K488" s="143" t="s">
        <v>1</v>
      </c>
    </row>
    <row r="489" spans="1:11" ht="14" thickBot="1">
      <c r="A489" s="147" t="s">
        <v>1</v>
      </c>
      <c r="B489" s="152" t="s">
        <v>1</v>
      </c>
      <c r="C489" s="158" t="s">
        <v>1</v>
      </c>
      <c r="D489" s="150" t="s">
        <v>1</v>
      </c>
      <c r="E489" s="150" t="s">
        <v>1</v>
      </c>
      <c r="F489" s="150" t="s">
        <v>1</v>
      </c>
      <c r="G489" s="151" t="s">
        <v>148</v>
      </c>
      <c r="H489" s="151" t="s">
        <v>2192</v>
      </c>
      <c r="I489" s="150" t="s">
        <v>1</v>
      </c>
      <c r="J489" s="150" t="s">
        <v>1</v>
      </c>
      <c r="K489" s="151" t="s">
        <v>2193</v>
      </c>
    </row>
    <row r="490" spans="1:11">
      <c r="A490" s="154" t="s">
        <v>1</v>
      </c>
      <c r="B490" s="153" t="s">
        <v>1</v>
      </c>
      <c r="C490" s="155" t="s">
        <v>1</v>
      </c>
      <c r="D490" s="140" t="s">
        <v>1</v>
      </c>
      <c r="E490" s="140" t="s">
        <v>1</v>
      </c>
      <c r="F490" s="140" t="s">
        <v>1</v>
      </c>
      <c r="G490" s="141" t="s">
        <v>1810</v>
      </c>
      <c r="H490" s="141" t="s">
        <v>1821</v>
      </c>
      <c r="I490" s="140" t="s">
        <v>1</v>
      </c>
      <c r="J490" s="140" t="s">
        <v>1</v>
      </c>
      <c r="K490" s="140" t="s">
        <v>1</v>
      </c>
    </row>
    <row r="491" spans="1:11">
      <c r="A491" s="81">
        <v>97</v>
      </c>
      <c r="B491" s="145" t="s">
        <v>2194</v>
      </c>
      <c r="C491" s="157" t="s">
        <v>111</v>
      </c>
      <c r="D491" s="144" t="s">
        <v>2195</v>
      </c>
      <c r="E491" s="144" t="s">
        <v>2196</v>
      </c>
      <c r="F491" s="144" t="s">
        <v>2197</v>
      </c>
      <c r="G491" s="144" t="s">
        <v>2198</v>
      </c>
      <c r="H491" s="144" t="s">
        <v>430</v>
      </c>
      <c r="I491" s="144" t="s">
        <v>236</v>
      </c>
      <c r="J491" s="144" t="s">
        <v>551</v>
      </c>
      <c r="K491" s="144" t="s">
        <v>2199</v>
      </c>
    </row>
    <row r="492" spans="1:11">
      <c r="A492" s="152" t="s">
        <v>1</v>
      </c>
      <c r="B492" s="152" t="s">
        <v>1</v>
      </c>
      <c r="C492" s="158" t="s">
        <v>1</v>
      </c>
      <c r="D492" s="150" t="s">
        <v>1</v>
      </c>
      <c r="E492" s="150" t="s">
        <v>1</v>
      </c>
      <c r="F492" s="150" t="s">
        <v>1</v>
      </c>
      <c r="G492" s="151" t="s">
        <v>819</v>
      </c>
      <c r="H492" s="151" t="s">
        <v>819</v>
      </c>
      <c r="I492" s="150" t="s">
        <v>1</v>
      </c>
      <c r="J492" s="150" t="s">
        <v>1</v>
      </c>
      <c r="K492" s="150" t="s">
        <v>1</v>
      </c>
    </row>
    <row r="493" spans="1:11">
      <c r="A493" s="137" t="s">
        <v>1</v>
      </c>
      <c r="B493" s="137" t="s">
        <v>1</v>
      </c>
      <c r="C493" s="156" t="s">
        <v>1</v>
      </c>
      <c r="D493" s="143" t="s">
        <v>1</v>
      </c>
      <c r="E493" s="143" t="s">
        <v>1</v>
      </c>
      <c r="F493" s="143" t="s">
        <v>1</v>
      </c>
      <c r="G493" s="144" t="s">
        <v>2200</v>
      </c>
      <c r="H493" s="144" t="s">
        <v>2201</v>
      </c>
      <c r="I493" s="143" t="s">
        <v>1</v>
      </c>
      <c r="J493" s="143" t="s">
        <v>1</v>
      </c>
      <c r="K493" s="143" t="s">
        <v>1</v>
      </c>
    </row>
    <row r="494" spans="1:11">
      <c r="A494" s="81">
        <v>98</v>
      </c>
      <c r="B494" s="145" t="s">
        <v>2202</v>
      </c>
      <c r="C494" s="157" t="s">
        <v>111</v>
      </c>
      <c r="D494" s="144" t="s">
        <v>2203</v>
      </c>
      <c r="E494" s="144" t="s">
        <v>990</v>
      </c>
      <c r="F494" s="144" t="s">
        <v>2204</v>
      </c>
      <c r="G494" s="143" t="s">
        <v>1</v>
      </c>
      <c r="H494" s="143" t="s">
        <v>1</v>
      </c>
      <c r="I494" s="144" t="s">
        <v>117</v>
      </c>
      <c r="J494" s="144" t="s">
        <v>183</v>
      </c>
      <c r="K494" s="144" t="s">
        <v>2097</v>
      </c>
    </row>
    <row r="495" spans="1:11">
      <c r="A495" s="152" t="s">
        <v>1</v>
      </c>
      <c r="B495" s="152" t="s">
        <v>1</v>
      </c>
      <c r="C495" s="158" t="s">
        <v>1</v>
      </c>
      <c r="D495" s="150" t="s">
        <v>1</v>
      </c>
      <c r="E495" s="150" t="s">
        <v>1</v>
      </c>
      <c r="F495" s="150" t="s">
        <v>1</v>
      </c>
      <c r="G495" s="151" t="s">
        <v>2205</v>
      </c>
      <c r="H495" s="151" t="s">
        <v>2130</v>
      </c>
      <c r="I495" s="150" t="s">
        <v>1</v>
      </c>
      <c r="J495" s="150" t="s">
        <v>1</v>
      </c>
      <c r="K495" s="150" t="s">
        <v>1</v>
      </c>
    </row>
    <row r="496" spans="1:11">
      <c r="A496" s="153" t="s">
        <v>1</v>
      </c>
      <c r="B496" s="153" t="s">
        <v>1</v>
      </c>
      <c r="C496" s="155" t="s">
        <v>1</v>
      </c>
      <c r="D496" s="140" t="s">
        <v>1</v>
      </c>
      <c r="E496" s="140" t="s">
        <v>1</v>
      </c>
      <c r="F496" s="140" t="s">
        <v>1</v>
      </c>
      <c r="G496" s="140" t="s">
        <v>1</v>
      </c>
      <c r="H496" s="141" t="s">
        <v>452</v>
      </c>
      <c r="I496" s="140" t="s">
        <v>1</v>
      </c>
      <c r="J496" s="140" t="s">
        <v>1</v>
      </c>
      <c r="K496" s="140" t="s">
        <v>1</v>
      </c>
    </row>
    <row r="497" spans="1:11">
      <c r="A497" s="137" t="s">
        <v>1</v>
      </c>
      <c r="B497" s="145" t="s">
        <v>1929</v>
      </c>
      <c r="C497" s="156" t="s">
        <v>1</v>
      </c>
      <c r="D497" s="143" t="s">
        <v>1</v>
      </c>
      <c r="E497" s="143" t="s">
        <v>1</v>
      </c>
      <c r="F497" s="143" t="s">
        <v>1</v>
      </c>
      <c r="G497" s="144" t="s">
        <v>2206</v>
      </c>
      <c r="H497" s="143" t="s">
        <v>1</v>
      </c>
      <c r="I497" s="143" t="s">
        <v>1</v>
      </c>
      <c r="J497" s="143" t="s">
        <v>1</v>
      </c>
      <c r="K497" s="144" t="s">
        <v>2207</v>
      </c>
    </row>
    <row r="498" spans="1:11">
      <c r="A498" s="81">
        <v>99</v>
      </c>
      <c r="B498" s="137" t="s">
        <v>1</v>
      </c>
      <c r="C498" s="157" t="s">
        <v>111</v>
      </c>
      <c r="D498" s="144" t="s">
        <v>2208</v>
      </c>
      <c r="E498" s="144" t="s">
        <v>1825</v>
      </c>
      <c r="F498" s="144" t="s">
        <v>2209</v>
      </c>
      <c r="G498" s="143" t="s">
        <v>1</v>
      </c>
      <c r="H498" s="144" t="s">
        <v>473</v>
      </c>
      <c r="I498" s="144" t="s">
        <v>236</v>
      </c>
      <c r="J498" s="144" t="s">
        <v>118</v>
      </c>
      <c r="K498" s="143" t="s">
        <v>1</v>
      </c>
    </row>
    <row r="499" spans="1:11">
      <c r="A499" s="137" t="s">
        <v>1</v>
      </c>
      <c r="B499" s="145" t="s">
        <v>2210</v>
      </c>
      <c r="C499" s="156" t="s">
        <v>1</v>
      </c>
      <c r="D499" s="143" t="s">
        <v>1</v>
      </c>
      <c r="E499" s="143" t="s">
        <v>1</v>
      </c>
      <c r="F499" s="143" t="s">
        <v>1</v>
      </c>
      <c r="G499" s="144" t="s">
        <v>2211</v>
      </c>
      <c r="H499" s="143" t="s">
        <v>1</v>
      </c>
      <c r="I499" s="143" t="s">
        <v>1</v>
      </c>
      <c r="J499" s="143" t="s">
        <v>1</v>
      </c>
      <c r="K499" s="144" t="s">
        <v>2212</v>
      </c>
    </row>
    <row r="500" spans="1:11" ht="14" thickBot="1">
      <c r="A500" s="147" t="s">
        <v>1</v>
      </c>
      <c r="B500" s="152" t="s">
        <v>1</v>
      </c>
      <c r="C500" s="158" t="s">
        <v>1</v>
      </c>
      <c r="D500" s="150" t="s">
        <v>1</v>
      </c>
      <c r="E500" s="150" t="s">
        <v>1</v>
      </c>
      <c r="F500" s="150" t="s">
        <v>1</v>
      </c>
      <c r="G500" s="150" t="s">
        <v>1</v>
      </c>
      <c r="H500" s="151" t="s">
        <v>495</v>
      </c>
      <c r="I500" s="150" t="s">
        <v>1</v>
      </c>
      <c r="J500" s="150" t="s">
        <v>1</v>
      </c>
      <c r="K500" s="150" t="s">
        <v>1</v>
      </c>
    </row>
    <row r="501" spans="1:11">
      <c r="A501" s="137" t="s">
        <v>1</v>
      </c>
      <c r="B501" s="145" t="s">
        <v>2213</v>
      </c>
      <c r="C501" s="156" t="s">
        <v>1</v>
      </c>
      <c r="D501" s="143" t="s">
        <v>1</v>
      </c>
      <c r="E501" s="143" t="s">
        <v>1</v>
      </c>
      <c r="F501" s="143" t="s">
        <v>1</v>
      </c>
      <c r="G501" s="144" t="s">
        <v>452</v>
      </c>
      <c r="H501" s="144" t="s">
        <v>452</v>
      </c>
      <c r="I501" s="143" t="s">
        <v>1</v>
      </c>
      <c r="J501" s="143" t="s">
        <v>1</v>
      </c>
      <c r="K501" s="143" t="s">
        <v>1</v>
      </c>
    </row>
    <row r="502" spans="1:11">
      <c r="A502" s="137" t="s">
        <v>1</v>
      </c>
      <c r="B502" s="137" t="s">
        <v>1</v>
      </c>
      <c r="C502" s="156" t="s">
        <v>1</v>
      </c>
      <c r="D502" s="143" t="s">
        <v>1</v>
      </c>
      <c r="E502" s="143" t="s">
        <v>1</v>
      </c>
      <c r="F502" s="143" t="s">
        <v>1</v>
      </c>
      <c r="G502" s="143" t="s">
        <v>1</v>
      </c>
      <c r="H502" s="143" t="s">
        <v>1</v>
      </c>
      <c r="I502" s="143" t="s">
        <v>1</v>
      </c>
      <c r="J502" s="143" t="s">
        <v>1</v>
      </c>
      <c r="K502" s="144" t="s">
        <v>2214</v>
      </c>
    </row>
    <row r="503" spans="1:11">
      <c r="A503" s="81">
        <v>100</v>
      </c>
      <c r="B503" s="145" t="s">
        <v>2215</v>
      </c>
      <c r="C503" s="157" t="s">
        <v>111</v>
      </c>
      <c r="D503" s="144" t="s">
        <v>2216</v>
      </c>
      <c r="E503" s="144" t="s">
        <v>2217</v>
      </c>
      <c r="F503" s="144" t="s">
        <v>2218</v>
      </c>
      <c r="G503" s="144" t="s">
        <v>473</v>
      </c>
      <c r="H503" s="144" t="s">
        <v>473</v>
      </c>
      <c r="I503" s="144" t="s">
        <v>236</v>
      </c>
      <c r="J503" s="144" t="s">
        <v>118</v>
      </c>
      <c r="K503" s="143" t="s">
        <v>1</v>
      </c>
    </row>
    <row r="504" spans="1:11">
      <c r="A504" s="137" t="s">
        <v>1</v>
      </c>
      <c r="B504" s="137" t="s">
        <v>1</v>
      </c>
      <c r="C504" s="156" t="s">
        <v>1</v>
      </c>
      <c r="D504" s="143" t="s">
        <v>1</v>
      </c>
      <c r="E504" s="143" t="s">
        <v>1</v>
      </c>
      <c r="F504" s="143" t="s">
        <v>1</v>
      </c>
      <c r="G504" s="143" t="s">
        <v>1</v>
      </c>
      <c r="H504" s="143" t="s">
        <v>1</v>
      </c>
      <c r="I504" s="143" t="s">
        <v>1</v>
      </c>
      <c r="J504" s="143" t="s">
        <v>1</v>
      </c>
      <c r="K504" s="144" t="s">
        <v>2219</v>
      </c>
    </row>
    <row r="505" spans="1:11">
      <c r="A505" s="152" t="s">
        <v>1</v>
      </c>
      <c r="B505" s="148" t="s">
        <v>2220</v>
      </c>
      <c r="C505" s="158" t="s">
        <v>1</v>
      </c>
      <c r="D505" s="150" t="s">
        <v>1</v>
      </c>
      <c r="E505" s="150" t="s">
        <v>1</v>
      </c>
      <c r="F505" s="150" t="s">
        <v>1</v>
      </c>
      <c r="G505" s="151" t="s">
        <v>1490</v>
      </c>
      <c r="H505" s="151" t="s">
        <v>495</v>
      </c>
      <c r="I505" s="150" t="s">
        <v>1</v>
      </c>
      <c r="J505" s="150" t="s">
        <v>1</v>
      </c>
      <c r="K505" s="150" t="s">
        <v>1</v>
      </c>
    </row>
    <row r="506" spans="1:11">
      <c r="A506" s="153" t="s">
        <v>1</v>
      </c>
      <c r="B506" s="153" t="s">
        <v>1</v>
      </c>
      <c r="C506" s="155" t="s">
        <v>1</v>
      </c>
      <c r="D506" s="140" t="s">
        <v>1</v>
      </c>
      <c r="E506" s="140" t="s">
        <v>1</v>
      </c>
      <c r="F506" s="140" t="s">
        <v>1</v>
      </c>
      <c r="G506" s="140" t="s">
        <v>1</v>
      </c>
      <c r="H506" s="140" t="s">
        <v>1</v>
      </c>
      <c r="I506" s="140" t="s">
        <v>1</v>
      </c>
      <c r="J506" s="140" t="s">
        <v>1</v>
      </c>
      <c r="K506" s="141" t="s">
        <v>2221</v>
      </c>
    </row>
    <row r="507" spans="1:11">
      <c r="A507" s="137" t="s">
        <v>1</v>
      </c>
      <c r="B507" s="137" t="s">
        <v>1</v>
      </c>
      <c r="C507" s="156" t="s">
        <v>1</v>
      </c>
      <c r="D507" s="143" t="s">
        <v>1</v>
      </c>
      <c r="E507" s="143" t="s">
        <v>1</v>
      </c>
      <c r="F507" s="143" t="s">
        <v>1</v>
      </c>
      <c r="G507" s="144" t="s">
        <v>2024</v>
      </c>
      <c r="H507" s="144" t="s">
        <v>2025</v>
      </c>
      <c r="I507" s="143" t="s">
        <v>1</v>
      </c>
      <c r="J507" s="143" t="s">
        <v>1</v>
      </c>
      <c r="K507" s="143" t="s">
        <v>1</v>
      </c>
    </row>
    <row r="508" spans="1:11">
      <c r="A508" s="81">
        <v>101</v>
      </c>
      <c r="B508" s="145" t="s">
        <v>2222</v>
      </c>
      <c r="C508" s="157" t="s">
        <v>111</v>
      </c>
      <c r="D508" s="144" t="s">
        <v>2223</v>
      </c>
      <c r="E508" s="144" t="s">
        <v>2196</v>
      </c>
      <c r="F508" s="144" t="s">
        <v>2224</v>
      </c>
      <c r="G508" s="143" t="s">
        <v>1</v>
      </c>
      <c r="H508" s="143" t="s">
        <v>1</v>
      </c>
      <c r="I508" s="144" t="s">
        <v>117</v>
      </c>
      <c r="J508" s="144" t="s">
        <v>616</v>
      </c>
      <c r="K508" s="144" t="s">
        <v>2225</v>
      </c>
    </row>
    <row r="509" spans="1:11">
      <c r="A509" s="137" t="s">
        <v>1</v>
      </c>
      <c r="B509" s="137" t="s">
        <v>1</v>
      </c>
      <c r="C509" s="156" t="s">
        <v>1</v>
      </c>
      <c r="D509" s="143" t="s">
        <v>1</v>
      </c>
      <c r="E509" s="143" t="s">
        <v>1</v>
      </c>
      <c r="F509" s="143" t="s">
        <v>1</v>
      </c>
      <c r="G509" s="144" t="s">
        <v>2031</v>
      </c>
      <c r="H509" s="144" t="s">
        <v>2032</v>
      </c>
      <c r="I509" s="143" t="s">
        <v>1</v>
      </c>
      <c r="J509" s="143" t="s">
        <v>1</v>
      </c>
      <c r="K509" s="143" t="s">
        <v>1</v>
      </c>
    </row>
    <row r="510" spans="1:11">
      <c r="A510" s="152" t="s">
        <v>1</v>
      </c>
      <c r="B510" s="152" t="s">
        <v>1</v>
      </c>
      <c r="C510" s="158" t="s">
        <v>1</v>
      </c>
      <c r="D510" s="150" t="s">
        <v>1</v>
      </c>
      <c r="E510" s="150" t="s">
        <v>1</v>
      </c>
      <c r="F510" s="150" t="s">
        <v>1</v>
      </c>
      <c r="G510" s="150" t="s">
        <v>1</v>
      </c>
      <c r="H510" s="150" t="s">
        <v>1</v>
      </c>
      <c r="I510" s="150" t="s">
        <v>1</v>
      </c>
      <c r="J510" s="150" t="s">
        <v>1</v>
      </c>
      <c r="K510" s="151" t="s">
        <v>2226</v>
      </c>
    </row>
    <row r="511" spans="1:11">
      <c r="A511" s="153" t="s">
        <v>1</v>
      </c>
      <c r="B511" s="153" t="s">
        <v>1</v>
      </c>
      <c r="C511" s="155" t="s">
        <v>1</v>
      </c>
      <c r="D511" s="140" t="s">
        <v>1</v>
      </c>
      <c r="E511" s="140" t="s">
        <v>1</v>
      </c>
      <c r="F511" s="140" t="s">
        <v>1</v>
      </c>
      <c r="G511" s="141" t="s">
        <v>2227</v>
      </c>
      <c r="H511" s="141" t="s">
        <v>2227</v>
      </c>
      <c r="I511" s="140" t="s">
        <v>1</v>
      </c>
      <c r="J511" s="140" t="s">
        <v>1</v>
      </c>
      <c r="K511" s="140" t="s">
        <v>1</v>
      </c>
    </row>
    <row r="512" spans="1:11">
      <c r="A512" s="137" t="s">
        <v>1</v>
      </c>
      <c r="B512" s="145" t="s">
        <v>2228</v>
      </c>
      <c r="C512" s="156" t="s">
        <v>1</v>
      </c>
      <c r="D512" s="143" t="s">
        <v>1</v>
      </c>
      <c r="E512" s="143" t="s">
        <v>1</v>
      </c>
      <c r="F512" s="143" t="s">
        <v>1</v>
      </c>
      <c r="G512" s="143" t="s">
        <v>1</v>
      </c>
      <c r="H512" s="143" t="s">
        <v>1</v>
      </c>
      <c r="I512" s="143" t="s">
        <v>1</v>
      </c>
      <c r="J512" s="143" t="s">
        <v>1</v>
      </c>
      <c r="K512" s="144" t="s">
        <v>2229</v>
      </c>
    </row>
    <row r="513" spans="1:11">
      <c r="A513" s="81">
        <v>102</v>
      </c>
      <c r="B513" s="137" t="s">
        <v>1</v>
      </c>
      <c r="C513" s="157" t="s">
        <v>111</v>
      </c>
      <c r="D513" s="144" t="s">
        <v>2230</v>
      </c>
      <c r="E513" s="144" t="s">
        <v>297</v>
      </c>
      <c r="F513" s="144" t="s">
        <v>2231</v>
      </c>
      <c r="G513" s="144" t="s">
        <v>181</v>
      </c>
      <c r="H513" s="144" t="s">
        <v>181</v>
      </c>
      <c r="I513" s="144" t="s">
        <v>236</v>
      </c>
      <c r="J513" s="144" t="s">
        <v>551</v>
      </c>
      <c r="K513" s="143" t="s">
        <v>1</v>
      </c>
    </row>
    <row r="514" spans="1:11">
      <c r="A514" s="137" t="s">
        <v>1</v>
      </c>
      <c r="B514" s="145" t="s">
        <v>2232</v>
      </c>
      <c r="C514" s="156" t="s">
        <v>1</v>
      </c>
      <c r="D514" s="143" t="s">
        <v>1</v>
      </c>
      <c r="E514" s="143" t="s">
        <v>1</v>
      </c>
      <c r="F514" s="143" t="s">
        <v>1</v>
      </c>
      <c r="G514" s="143" t="s">
        <v>1</v>
      </c>
      <c r="H514" s="143" t="s">
        <v>1</v>
      </c>
      <c r="I514" s="143" t="s">
        <v>1</v>
      </c>
      <c r="J514" s="143" t="s">
        <v>1</v>
      </c>
      <c r="K514" s="144" t="s">
        <v>2233</v>
      </c>
    </row>
    <row r="515" spans="1:11" ht="14" thickBot="1">
      <c r="A515" s="147" t="s">
        <v>1</v>
      </c>
      <c r="B515" s="152" t="s">
        <v>1</v>
      </c>
      <c r="C515" s="158" t="s">
        <v>1</v>
      </c>
      <c r="D515" s="150" t="s">
        <v>1</v>
      </c>
      <c r="E515" s="150" t="s">
        <v>1</v>
      </c>
      <c r="F515" s="150" t="s">
        <v>1</v>
      </c>
      <c r="G515" s="151" t="s">
        <v>2234</v>
      </c>
      <c r="H515" s="151" t="s">
        <v>2235</v>
      </c>
      <c r="I515" s="150" t="s">
        <v>1</v>
      </c>
      <c r="J515" s="150" t="s">
        <v>1</v>
      </c>
      <c r="K515" s="150" t="s">
        <v>1</v>
      </c>
    </row>
    <row r="516" spans="1:11">
      <c r="A516" s="137" t="s">
        <v>1</v>
      </c>
      <c r="B516" s="137" t="s">
        <v>1</v>
      </c>
      <c r="C516" s="156" t="s">
        <v>1</v>
      </c>
      <c r="D516" s="143" t="s">
        <v>1</v>
      </c>
      <c r="E516" s="143" t="s">
        <v>1</v>
      </c>
      <c r="F516" s="143" t="s">
        <v>1</v>
      </c>
      <c r="G516" s="144" t="s">
        <v>1318</v>
      </c>
      <c r="H516" s="144" t="s">
        <v>1318</v>
      </c>
      <c r="I516" s="143" t="s">
        <v>1</v>
      </c>
      <c r="J516" s="143" t="s">
        <v>1</v>
      </c>
      <c r="K516" s="143" t="s">
        <v>1</v>
      </c>
    </row>
    <row r="517" spans="1:11">
      <c r="A517" s="137" t="s">
        <v>1</v>
      </c>
      <c r="B517" s="145" t="s">
        <v>2236</v>
      </c>
      <c r="C517" s="156" t="s">
        <v>1</v>
      </c>
      <c r="D517" s="143" t="s">
        <v>1</v>
      </c>
      <c r="E517" s="143" t="s">
        <v>1</v>
      </c>
      <c r="F517" s="143" t="s">
        <v>1</v>
      </c>
      <c r="G517" s="143" t="s">
        <v>1</v>
      </c>
      <c r="H517" s="143" t="s">
        <v>1</v>
      </c>
      <c r="I517" s="143" t="s">
        <v>1</v>
      </c>
      <c r="J517" s="143" t="s">
        <v>1</v>
      </c>
      <c r="K517" s="143" t="s">
        <v>1</v>
      </c>
    </row>
    <row r="518" spans="1:11">
      <c r="A518" s="81">
        <v>103</v>
      </c>
      <c r="B518" s="137" t="s">
        <v>1</v>
      </c>
      <c r="C518" s="157" t="s">
        <v>111</v>
      </c>
      <c r="D518" s="144" t="s">
        <v>2237</v>
      </c>
      <c r="E518" s="144" t="s">
        <v>297</v>
      </c>
      <c r="F518" s="144" t="s">
        <v>2238</v>
      </c>
      <c r="G518" s="144" t="s">
        <v>430</v>
      </c>
      <c r="H518" s="144" t="s">
        <v>430</v>
      </c>
      <c r="I518" s="144" t="s">
        <v>236</v>
      </c>
      <c r="J518" s="144" t="s">
        <v>551</v>
      </c>
      <c r="K518" s="144" t="s">
        <v>2097</v>
      </c>
    </row>
    <row r="519" spans="1:11">
      <c r="A519" s="137" t="s">
        <v>1</v>
      </c>
      <c r="B519" s="145" t="s">
        <v>1899</v>
      </c>
      <c r="C519" s="156" t="s">
        <v>1</v>
      </c>
      <c r="D519" s="143" t="s">
        <v>1</v>
      </c>
      <c r="E519" s="143" t="s">
        <v>1</v>
      </c>
      <c r="F519" s="143" t="s">
        <v>1</v>
      </c>
      <c r="G519" s="143" t="s">
        <v>1</v>
      </c>
      <c r="H519" s="143" t="s">
        <v>1</v>
      </c>
      <c r="I519" s="143" t="s">
        <v>1</v>
      </c>
      <c r="J519" s="143" t="s">
        <v>1</v>
      </c>
      <c r="K519" s="143" t="s">
        <v>1</v>
      </c>
    </row>
    <row r="520" spans="1:11">
      <c r="A520" s="152" t="s">
        <v>1</v>
      </c>
      <c r="B520" s="152" t="s">
        <v>1</v>
      </c>
      <c r="C520" s="158" t="s">
        <v>1</v>
      </c>
      <c r="D520" s="150" t="s">
        <v>1</v>
      </c>
      <c r="E520" s="150" t="s">
        <v>1</v>
      </c>
      <c r="F520" s="150" t="s">
        <v>1</v>
      </c>
      <c r="G520" s="151" t="s">
        <v>1360</v>
      </c>
      <c r="H520" s="151" t="s">
        <v>636</v>
      </c>
      <c r="I520" s="150" t="s">
        <v>1</v>
      </c>
      <c r="J520" s="150" t="s">
        <v>1</v>
      </c>
      <c r="K520" s="150" t="s">
        <v>1</v>
      </c>
    </row>
    <row r="521" spans="1:11">
      <c r="A521" s="153" t="s">
        <v>1</v>
      </c>
      <c r="B521" s="153" t="s">
        <v>1</v>
      </c>
      <c r="C521" s="155" t="s">
        <v>1</v>
      </c>
      <c r="D521" s="140" t="s">
        <v>1</v>
      </c>
      <c r="E521" s="140" t="s">
        <v>1</v>
      </c>
      <c r="F521" s="140" t="s">
        <v>1</v>
      </c>
      <c r="G521" s="141" t="s">
        <v>1943</v>
      </c>
      <c r="H521" s="141" t="s">
        <v>1943</v>
      </c>
      <c r="I521" s="140" t="s">
        <v>1</v>
      </c>
      <c r="J521" s="140" t="s">
        <v>1</v>
      </c>
      <c r="K521" s="140" t="s">
        <v>1</v>
      </c>
    </row>
    <row r="522" spans="1:11">
      <c r="A522" s="137" t="s">
        <v>1</v>
      </c>
      <c r="B522" s="145" t="s">
        <v>2239</v>
      </c>
      <c r="C522" s="156" t="s">
        <v>1</v>
      </c>
      <c r="D522" s="143" t="s">
        <v>1</v>
      </c>
      <c r="E522" s="143" t="s">
        <v>1</v>
      </c>
      <c r="F522" s="143" t="s">
        <v>1</v>
      </c>
      <c r="G522" s="143" t="s">
        <v>1</v>
      </c>
      <c r="H522" s="143" t="s">
        <v>1</v>
      </c>
      <c r="I522" s="143" t="s">
        <v>1</v>
      </c>
      <c r="J522" s="143" t="s">
        <v>1</v>
      </c>
      <c r="K522" s="143" t="s">
        <v>1</v>
      </c>
    </row>
    <row r="523" spans="1:11">
      <c r="A523" s="81">
        <v>104</v>
      </c>
      <c r="B523" s="137" t="s">
        <v>1</v>
      </c>
      <c r="C523" s="157" t="s">
        <v>111</v>
      </c>
      <c r="D523" s="144" t="s">
        <v>2240</v>
      </c>
      <c r="E523" s="144" t="s">
        <v>297</v>
      </c>
      <c r="F523" s="144" t="s">
        <v>2241</v>
      </c>
      <c r="G523" s="144" t="s">
        <v>181</v>
      </c>
      <c r="H523" s="144" t="s">
        <v>181</v>
      </c>
      <c r="I523" s="144" t="s">
        <v>117</v>
      </c>
      <c r="J523" s="144" t="s">
        <v>118</v>
      </c>
      <c r="K523" s="144" t="s">
        <v>2097</v>
      </c>
    </row>
    <row r="524" spans="1:11">
      <c r="A524" s="137" t="s">
        <v>1</v>
      </c>
      <c r="B524" s="145" t="s">
        <v>2242</v>
      </c>
      <c r="C524" s="156" t="s">
        <v>1</v>
      </c>
      <c r="D524" s="143" t="s">
        <v>1</v>
      </c>
      <c r="E524" s="143" t="s">
        <v>1</v>
      </c>
      <c r="F524" s="143" t="s">
        <v>1</v>
      </c>
      <c r="G524" s="143" t="s">
        <v>1</v>
      </c>
      <c r="H524" s="143" t="s">
        <v>1</v>
      </c>
      <c r="I524" s="143" t="s">
        <v>1</v>
      </c>
      <c r="J524" s="143" t="s">
        <v>1</v>
      </c>
      <c r="K524" s="143" t="s">
        <v>1</v>
      </c>
    </row>
    <row r="525" spans="1:11">
      <c r="A525" s="152" t="s">
        <v>1</v>
      </c>
      <c r="B525" s="152" t="s">
        <v>1</v>
      </c>
      <c r="C525" s="158" t="s">
        <v>1</v>
      </c>
      <c r="D525" s="150" t="s">
        <v>1</v>
      </c>
      <c r="E525" s="150" t="s">
        <v>1</v>
      </c>
      <c r="F525" s="150" t="s">
        <v>1</v>
      </c>
      <c r="G525" s="151" t="s">
        <v>2243</v>
      </c>
      <c r="H525" s="151" t="s">
        <v>148</v>
      </c>
      <c r="I525" s="150" t="s">
        <v>1</v>
      </c>
      <c r="J525" s="150" t="s">
        <v>1</v>
      </c>
      <c r="K525" s="150" t="s">
        <v>1</v>
      </c>
    </row>
    <row r="526" spans="1:11">
      <c r="A526" s="137" t="s">
        <v>1</v>
      </c>
      <c r="B526" s="137" t="s">
        <v>1</v>
      </c>
      <c r="C526" s="156" t="s">
        <v>1</v>
      </c>
      <c r="D526" s="143" t="s">
        <v>1</v>
      </c>
      <c r="E526" s="143" t="s">
        <v>1</v>
      </c>
      <c r="F526" s="143" t="s">
        <v>1</v>
      </c>
      <c r="G526" s="144" t="s">
        <v>452</v>
      </c>
      <c r="H526" s="144" t="s">
        <v>452</v>
      </c>
      <c r="I526" s="143" t="s">
        <v>1</v>
      </c>
      <c r="J526" s="143" t="s">
        <v>1</v>
      </c>
      <c r="K526" s="143" t="s">
        <v>1</v>
      </c>
    </row>
    <row r="527" spans="1:11">
      <c r="A527" s="137" t="s">
        <v>1</v>
      </c>
      <c r="B527" s="145" t="s">
        <v>2244</v>
      </c>
      <c r="C527" s="156" t="s">
        <v>1</v>
      </c>
      <c r="D527" s="143" t="s">
        <v>1</v>
      </c>
      <c r="E527" s="143" t="s">
        <v>1</v>
      </c>
      <c r="F527" s="143" t="s">
        <v>1</v>
      </c>
      <c r="G527" s="143" t="s">
        <v>1</v>
      </c>
      <c r="H527" s="143" t="s">
        <v>1</v>
      </c>
      <c r="I527" s="143" t="s">
        <v>1</v>
      </c>
      <c r="J527" s="143" t="s">
        <v>1</v>
      </c>
      <c r="K527" s="143" t="s">
        <v>1</v>
      </c>
    </row>
    <row r="528" spans="1:11">
      <c r="A528" s="81">
        <v>105</v>
      </c>
      <c r="B528" s="137" t="s">
        <v>1</v>
      </c>
      <c r="C528" s="157" t="s">
        <v>111</v>
      </c>
      <c r="D528" s="144" t="s">
        <v>2245</v>
      </c>
      <c r="E528" s="144" t="s">
        <v>470</v>
      </c>
      <c r="F528" s="144" t="s">
        <v>2246</v>
      </c>
      <c r="G528" s="144" t="s">
        <v>473</v>
      </c>
      <c r="H528" s="144" t="s">
        <v>473</v>
      </c>
      <c r="I528" s="144" t="s">
        <v>236</v>
      </c>
      <c r="J528" s="144" t="s">
        <v>118</v>
      </c>
      <c r="K528" s="144" t="s">
        <v>2097</v>
      </c>
    </row>
    <row r="529" spans="1:11">
      <c r="A529" s="137" t="s">
        <v>1</v>
      </c>
      <c r="B529" s="145" t="s">
        <v>2247</v>
      </c>
      <c r="C529" s="156" t="s">
        <v>1</v>
      </c>
      <c r="D529" s="143" t="s">
        <v>1</v>
      </c>
      <c r="E529" s="143" t="s">
        <v>1</v>
      </c>
      <c r="F529" s="143" t="s">
        <v>1</v>
      </c>
      <c r="G529" s="143" t="s">
        <v>1</v>
      </c>
      <c r="H529" s="143" t="s">
        <v>1</v>
      </c>
      <c r="I529" s="143" t="s">
        <v>1</v>
      </c>
      <c r="J529" s="143" t="s">
        <v>1</v>
      </c>
      <c r="K529" s="143" t="s">
        <v>1</v>
      </c>
    </row>
    <row r="530" spans="1:11" ht="14" thickBot="1">
      <c r="A530" s="147" t="s">
        <v>1</v>
      </c>
      <c r="B530" s="152" t="s">
        <v>1</v>
      </c>
      <c r="C530" s="158" t="s">
        <v>1</v>
      </c>
      <c r="D530" s="150" t="s">
        <v>1</v>
      </c>
      <c r="E530" s="150" t="s">
        <v>1</v>
      </c>
      <c r="F530" s="150" t="s">
        <v>1</v>
      </c>
      <c r="G530" s="151" t="s">
        <v>1490</v>
      </c>
      <c r="H530" s="151" t="s">
        <v>495</v>
      </c>
      <c r="I530" s="150" t="s">
        <v>1</v>
      </c>
      <c r="J530" s="150" t="s">
        <v>1</v>
      </c>
      <c r="K530" s="150" t="s">
        <v>1</v>
      </c>
    </row>
    <row r="531" spans="1:11">
      <c r="A531" s="137" t="s">
        <v>1</v>
      </c>
      <c r="B531" s="137" t="s">
        <v>1</v>
      </c>
      <c r="C531" s="156" t="s">
        <v>1</v>
      </c>
      <c r="D531" s="143" t="s">
        <v>1</v>
      </c>
      <c r="E531" s="143" t="s">
        <v>1</v>
      </c>
      <c r="F531" s="143" t="s">
        <v>1</v>
      </c>
      <c r="G531" s="144" t="s">
        <v>2248</v>
      </c>
      <c r="H531" s="143" t="s">
        <v>1</v>
      </c>
      <c r="I531" s="143" t="s">
        <v>1</v>
      </c>
      <c r="J531" s="143" t="s">
        <v>1</v>
      </c>
      <c r="K531" s="143" t="s">
        <v>1</v>
      </c>
    </row>
    <row r="532" spans="1:11">
      <c r="A532" s="137" t="s">
        <v>1</v>
      </c>
      <c r="B532" s="137" t="s">
        <v>1</v>
      </c>
      <c r="C532" s="156" t="s">
        <v>1</v>
      </c>
      <c r="D532" s="143" t="s">
        <v>1</v>
      </c>
      <c r="E532" s="143" t="s">
        <v>1</v>
      </c>
      <c r="F532" s="143" t="s">
        <v>1</v>
      </c>
      <c r="G532" s="143" t="s">
        <v>1</v>
      </c>
      <c r="H532" s="144" t="s">
        <v>2051</v>
      </c>
      <c r="I532" s="143" t="s">
        <v>1</v>
      </c>
      <c r="J532" s="143" t="s">
        <v>1</v>
      </c>
      <c r="K532" s="144" t="s">
        <v>2249</v>
      </c>
    </row>
    <row r="533" spans="1:11">
      <c r="A533" s="81">
        <v>106</v>
      </c>
      <c r="B533" s="145" t="s">
        <v>2250</v>
      </c>
      <c r="C533" s="157" t="s">
        <v>111</v>
      </c>
      <c r="D533" s="144" t="s">
        <v>2251</v>
      </c>
      <c r="E533" s="144" t="s">
        <v>178</v>
      </c>
      <c r="F533" s="144" t="s">
        <v>2252</v>
      </c>
      <c r="G533" s="144" t="s">
        <v>2253</v>
      </c>
      <c r="H533" s="143" t="s">
        <v>1</v>
      </c>
      <c r="I533" s="144" t="s">
        <v>117</v>
      </c>
      <c r="J533" s="144" t="s">
        <v>616</v>
      </c>
      <c r="K533" s="143" t="s">
        <v>1</v>
      </c>
    </row>
    <row r="534" spans="1:11">
      <c r="A534" s="137" t="s">
        <v>1</v>
      </c>
      <c r="B534" s="137" t="s">
        <v>1</v>
      </c>
      <c r="C534" s="156" t="s">
        <v>1</v>
      </c>
      <c r="D534" s="143" t="s">
        <v>1</v>
      </c>
      <c r="E534" s="143" t="s">
        <v>1</v>
      </c>
      <c r="F534" s="143" t="s">
        <v>1</v>
      </c>
      <c r="G534" s="143" t="s">
        <v>1</v>
      </c>
      <c r="H534" s="144" t="s">
        <v>2057</v>
      </c>
      <c r="I534" s="143" t="s">
        <v>1</v>
      </c>
      <c r="J534" s="143" t="s">
        <v>1</v>
      </c>
      <c r="K534" s="144" t="s">
        <v>2254</v>
      </c>
    </row>
    <row r="535" spans="1:11">
      <c r="A535" s="152" t="s">
        <v>1</v>
      </c>
      <c r="B535" s="152" t="s">
        <v>1</v>
      </c>
      <c r="C535" s="158" t="s">
        <v>1</v>
      </c>
      <c r="D535" s="150" t="s">
        <v>1</v>
      </c>
      <c r="E535" s="150" t="s">
        <v>1</v>
      </c>
      <c r="F535" s="150" t="s">
        <v>1</v>
      </c>
      <c r="G535" s="151" t="s">
        <v>148</v>
      </c>
      <c r="H535" s="150" t="s">
        <v>1</v>
      </c>
      <c r="I535" s="150" t="s">
        <v>1</v>
      </c>
      <c r="J535" s="150" t="s">
        <v>1</v>
      </c>
      <c r="K535" s="150" t="s">
        <v>1</v>
      </c>
    </row>
    <row r="536" spans="1:11">
      <c r="A536" s="137" t="s">
        <v>1</v>
      </c>
      <c r="B536" s="137" t="s">
        <v>1</v>
      </c>
      <c r="C536" s="156" t="s">
        <v>1</v>
      </c>
      <c r="D536" s="143" t="s">
        <v>1</v>
      </c>
      <c r="E536" s="143" t="s">
        <v>1</v>
      </c>
      <c r="F536" s="143" t="s">
        <v>1</v>
      </c>
      <c r="G536" s="144" t="s">
        <v>2255</v>
      </c>
      <c r="H536" s="144" t="s">
        <v>2256</v>
      </c>
      <c r="I536" s="143" t="s">
        <v>1</v>
      </c>
      <c r="J536" s="143" t="s">
        <v>1</v>
      </c>
      <c r="K536" s="143" t="s">
        <v>1</v>
      </c>
    </row>
    <row r="537" spans="1:11">
      <c r="A537" s="137" t="s">
        <v>1</v>
      </c>
      <c r="B537" s="145" t="s">
        <v>2257</v>
      </c>
      <c r="C537" s="156" t="s">
        <v>1</v>
      </c>
      <c r="D537" s="143" t="s">
        <v>1</v>
      </c>
      <c r="E537" s="143" t="s">
        <v>1</v>
      </c>
      <c r="F537" s="143" t="s">
        <v>1</v>
      </c>
      <c r="G537" s="143" t="s">
        <v>1</v>
      </c>
      <c r="H537" s="143" t="s">
        <v>1</v>
      </c>
      <c r="I537" s="143" t="s">
        <v>1</v>
      </c>
      <c r="J537" s="143" t="s">
        <v>1</v>
      </c>
      <c r="K537" s="144" t="s">
        <v>2258</v>
      </c>
    </row>
    <row r="538" spans="1:11">
      <c r="A538" s="81">
        <v>107</v>
      </c>
      <c r="B538" s="137" t="s">
        <v>1</v>
      </c>
      <c r="C538" s="157" t="s">
        <v>468</v>
      </c>
      <c r="D538" s="144" t="s">
        <v>2259</v>
      </c>
      <c r="E538" s="144" t="s">
        <v>2260</v>
      </c>
      <c r="F538" s="144" t="s">
        <v>2261</v>
      </c>
      <c r="G538" s="144" t="s">
        <v>2262</v>
      </c>
      <c r="H538" s="144" t="s">
        <v>181</v>
      </c>
      <c r="I538" s="144" t="s">
        <v>117</v>
      </c>
      <c r="J538" s="144" t="s">
        <v>118</v>
      </c>
      <c r="K538" s="143" t="s">
        <v>1</v>
      </c>
    </row>
    <row r="539" spans="1:11">
      <c r="A539" s="137" t="s">
        <v>1</v>
      </c>
      <c r="B539" s="145" t="s">
        <v>2263</v>
      </c>
      <c r="C539" s="156" t="s">
        <v>1</v>
      </c>
      <c r="D539" s="143" t="s">
        <v>1</v>
      </c>
      <c r="E539" s="143" t="s">
        <v>1</v>
      </c>
      <c r="F539" s="143" t="s">
        <v>1</v>
      </c>
      <c r="G539" s="143" t="s">
        <v>1</v>
      </c>
      <c r="H539" s="143" t="s">
        <v>1</v>
      </c>
      <c r="I539" s="143" t="s">
        <v>1</v>
      </c>
      <c r="J539" s="143" t="s">
        <v>1</v>
      </c>
      <c r="K539" s="144" t="s">
        <v>2264</v>
      </c>
    </row>
    <row r="540" spans="1:11">
      <c r="A540" s="152" t="s">
        <v>1</v>
      </c>
      <c r="B540" s="152" t="s">
        <v>1</v>
      </c>
      <c r="C540" s="158" t="s">
        <v>1</v>
      </c>
      <c r="D540" s="150" t="s">
        <v>1</v>
      </c>
      <c r="E540" s="150" t="s">
        <v>1</v>
      </c>
      <c r="F540" s="150" t="s">
        <v>1</v>
      </c>
      <c r="G540" s="151" t="s">
        <v>2265</v>
      </c>
      <c r="H540" s="151" t="s">
        <v>2266</v>
      </c>
      <c r="I540" s="150" t="s">
        <v>1</v>
      </c>
      <c r="J540" s="150" t="s">
        <v>1</v>
      </c>
      <c r="K540" s="150" t="s">
        <v>1</v>
      </c>
    </row>
    <row r="541" spans="1:11">
      <c r="A541" t="s">
        <v>1</v>
      </c>
      <c r="B541" t="s">
        <v>1</v>
      </c>
      <c r="C541" t="s">
        <v>1</v>
      </c>
      <c r="D541" t="s">
        <v>1</v>
      </c>
      <c r="E541" t="s">
        <v>1</v>
      </c>
      <c r="F541" t="s">
        <v>1</v>
      </c>
      <c r="G541" t="s">
        <v>1</v>
      </c>
      <c r="H541" t="s">
        <v>1</v>
      </c>
      <c r="I541" t="s">
        <v>1</v>
      </c>
      <c r="J541" t="s">
        <v>1</v>
      </c>
      <c r="K541" t="s">
        <v>1</v>
      </c>
    </row>
    <row r="542" spans="1:11">
      <c r="A542" s="137" t="s">
        <v>1</v>
      </c>
      <c r="B542" s="153" t="s">
        <v>1</v>
      </c>
      <c r="C542" s="139" t="s">
        <v>1</v>
      </c>
      <c r="D542" s="140" t="s">
        <v>1</v>
      </c>
      <c r="E542" s="140" t="s">
        <v>1</v>
      </c>
      <c r="F542" s="140" t="s">
        <v>1</v>
      </c>
      <c r="G542" s="141" t="s">
        <v>2267</v>
      </c>
      <c r="H542" s="141" t="s">
        <v>2267</v>
      </c>
      <c r="I542" s="140" t="s">
        <v>1</v>
      </c>
      <c r="J542" s="140" t="s">
        <v>1</v>
      </c>
      <c r="K542" s="140" t="s">
        <v>1</v>
      </c>
    </row>
    <row r="543" spans="1:11">
      <c r="A543" s="137" t="s">
        <v>1</v>
      </c>
      <c r="B543" s="145" t="s">
        <v>2268</v>
      </c>
      <c r="C543" s="142" t="s">
        <v>1</v>
      </c>
      <c r="D543" s="143" t="s">
        <v>1</v>
      </c>
      <c r="E543" s="143" t="s">
        <v>1</v>
      </c>
      <c r="F543" s="143" t="s">
        <v>1</v>
      </c>
      <c r="G543" s="143" t="s">
        <v>1</v>
      </c>
      <c r="H543" s="143" t="s">
        <v>1</v>
      </c>
      <c r="I543" s="143" t="s">
        <v>1</v>
      </c>
      <c r="J543" s="143" t="s">
        <v>1</v>
      </c>
      <c r="K543" s="144" t="s">
        <v>2086</v>
      </c>
    </row>
    <row r="544" spans="1:11">
      <c r="A544" s="81">
        <v>108</v>
      </c>
      <c r="B544" s="137" t="s">
        <v>1</v>
      </c>
      <c r="C544" s="146" t="s">
        <v>111</v>
      </c>
      <c r="D544" s="144" t="s">
        <v>2269</v>
      </c>
      <c r="E544" s="144" t="s">
        <v>1923</v>
      </c>
      <c r="F544" s="144" t="s">
        <v>2270</v>
      </c>
      <c r="G544" s="144" t="s">
        <v>472</v>
      </c>
      <c r="H544" s="144" t="s">
        <v>472</v>
      </c>
      <c r="I544" s="144" t="s">
        <v>117</v>
      </c>
      <c r="J544" s="144" t="s">
        <v>1731</v>
      </c>
      <c r="K544" s="143" t="s">
        <v>1</v>
      </c>
    </row>
    <row r="545" spans="1:11">
      <c r="A545" s="137" t="s">
        <v>1</v>
      </c>
      <c r="B545" s="145" t="s">
        <v>2271</v>
      </c>
      <c r="C545" s="142" t="s">
        <v>1</v>
      </c>
      <c r="D545" s="143" t="s">
        <v>1</v>
      </c>
      <c r="E545" s="143" t="s">
        <v>1</v>
      </c>
      <c r="F545" s="143" t="s">
        <v>1</v>
      </c>
      <c r="G545" s="143" t="s">
        <v>1</v>
      </c>
      <c r="H545" s="143" t="s">
        <v>1</v>
      </c>
      <c r="I545" s="143" t="s">
        <v>1</v>
      </c>
      <c r="J545" s="143" t="s">
        <v>1</v>
      </c>
      <c r="K545" s="144" t="s">
        <v>2272</v>
      </c>
    </row>
    <row r="546" spans="1:11" ht="14" thickBot="1">
      <c r="A546" s="147" t="s">
        <v>1</v>
      </c>
      <c r="B546" s="152" t="s">
        <v>1</v>
      </c>
      <c r="C546" s="149" t="s">
        <v>1</v>
      </c>
      <c r="D546" s="150" t="s">
        <v>1</v>
      </c>
      <c r="E546" s="150" t="s">
        <v>1</v>
      </c>
      <c r="F546" s="150" t="s">
        <v>1</v>
      </c>
      <c r="G546" s="151" t="s">
        <v>2273</v>
      </c>
      <c r="H546" s="151" t="s">
        <v>2274</v>
      </c>
      <c r="I546" s="150" t="s">
        <v>1</v>
      </c>
      <c r="J546" s="150" t="s">
        <v>1</v>
      </c>
      <c r="K546" s="150" t="s">
        <v>1</v>
      </c>
    </row>
    <row r="547" spans="1:11">
      <c r="A547" s="137" t="s">
        <v>1</v>
      </c>
      <c r="B547" s="137" t="s">
        <v>1</v>
      </c>
      <c r="C547" s="142" t="s">
        <v>1</v>
      </c>
      <c r="D547" s="143" t="s">
        <v>1</v>
      </c>
      <c r="E547" s="143" t="s">
        <v>1</v>
      </c>
      <c r="F547" s="143" t="s">
        <v>1</v>
      </c>
      <c r="G547" s="144" t="s">
        <v>928</v>
      </c>
      <c r="H547" s="144" t="s">
        <v>928</v>
      </c>
      <c r="I547" s="143" t="s">
        <v>1</v>
      </c>
      <c r="J547" s="143" t="s">
        <v>1</v>
      </c>
      <c r="K547" s="143" t="s">
        <v>1</v>
      </c>
    </row>
    <row r="548" spans="1:11">
      <c r="A548" s="137" t="s">
        <v>1</v>
      </c>
      <c r="B548" s="137" t="s">
        <v>1</v>
      </c>
      <c r="C548" s="142" t="s">
        <v>1</v>
      </c>
      <c r="D548" s="143" t="s">
        <v>1</v>
      </c>
      <c r="E548" s="143" t="s">
        <v>1</v>
      </c>
      <c r="F548" s="143" t="s">
        <v>1</v>
      </c>
      <c r="G548" s="143" t="s">
        <v>1</v>
      </c>
      <c r="H548" s="143" t="s">
        <v>1</v>
      </c>
      <c r="I548" s="143" t="s">
        <v>1</v>
      </c>
      <c r="J548" s="143" t="s">
        <v>1</v>
      </c>
      <c r="K548" s="144" t="s">
        <v>2086</v>
      </c>
    </row>
    <row r="549" spans="1:11">
      <c r="A549" s="81">
        <v>109</v>
      </c>
      <c r="B549" s="145" t="s">
        <v>2275</v>
      </c>
      <c r="C549" s="146" t="s">
        <v>111</v>
      </c>
      <c r="D549" s="144" t="s">
        <v>2276</v>
      </c>
      <c r="E549" s="144" t="s">
        <v>2062</v>
      </c>
      <c r="F549" s="144" t="s">
        <v>2277</v>
      </c>
      <c r="G549" s="144" t="s">
        <v>181</v>
      </c>
      <c r="H549" s="144" t="s">
        <v>181</v>
      </c>
      <c r="I549" s="144" t="s">
        <v>236</v>
      </c>
      <c r="J549" s="144" t="s">
        <v>941</v>
      </c>
      <c r="K549" s="143" t="s">
        <v>1</v>
      </c>
    </row>
    <row r="550" spans="1:11">
      <c r="A550" s="137" t="s">
        <v>1</v>
      </c>
      <c r="B550" s="137" t="s">
        <v>1</v>
      </c>
      <c r="C550" s="142" t="s">
        <v>1</v>
      </c>
      <c r="D550" s="143" t="s">
        <v>1</v>
      </c>
      <c r="E550" s="143" t="s">
        <v>1</v>
      </c>
      <c r="F550" s="143" t="s">
        <v>1</v>
      </c>
      <c r="G550" s="143" t="s">
        <v>1</v>
      </c>
      <c r="H550" s="143" t="s">
        <v>1</v>
      </c>
      <c r="I550" s="143" t="s">
        <v>1</v>
      </c>
      <c r="J550" s="143" t="s">
        <v>1</v>
      </c>
      <c r="K550" s="144" t="s">
        <v>2091</v>
      </c>
    </row>
    <row r="551" spans="1:11">
      <c r="A551" s="152" t="s">
        <v>1</v>
      </c>
      <c r="B551" s="152" t="s">
        <v>1</v>
      </c>
      <c r="C551" s="149" t="s">
        <v>1</v>
      </c>
      <c r="D551" s="150" t="s">
        <v>1</v>
      </c>
      <c r="E551" s="150" t="s">
        <v>1</v>
      </c>
      <c r="F551" s="150" t="s">
        <v>1</v>
      </c>
      <c r="G551" s="151" t="s">
        <v>949</v>
      </c>
      <c r="H551" s="151" t="s">
        <v>148</v>
      </c>
      <c r="I551" s="150" t="s">
        <v>1</v>
      </c>
      <c r="J551" s="150" t="s">
        <v>1</v>
      </c>
      <c r="K551" s="150" t="s">
        <v>1</v>
      </c>
    </row>
    <row r="552" spans="1:11">
      <c r="A552" s="137" t="s">
        <v>1</v>
      </c>
      <c r="B552" s="137" t="s">
        <v>1</v>
      </c>
      <c r="C552" s="142" t="s">
        <v>1</v>
      </c>
      <c r="D552" s="143" t="s">
        <v>1</v>
      </c>
      <c r="E552" s="143" t="s">
        <v>1</v>
      </c>
      <c r="F552" s="143" t="s">
        <v>1</v>
      </c>
      <c r="G552" s="144" t="s">
        <v>2041</v>
      </c>
      <c r="H552" s="144" t="s">
        <v>2042</v>
      </c>
      <c r="I552" s="143" t="s">
        <v>1</v>
      </c>
      <c r="J552" s="143" t="s">
        <v>1</v>
      </c>
      <c r="K552" s="143" t="s">
        <v>1</v>
      </c>
    </row>
    <row r="553" spans="1:11">
      <c r="A553" s="137" t="s">
        <v>1</v>
      </c>
      <c r="B553" s="145" t="s">
        <v>2278</v>
      </c>
      <c r="C553" s="142" t="s">
        <v>1</v>
      </c>
      <c r="D553" s="143" t="s">
        <v>1</v>
      </c>
      <c r="E553" s="143" t="s">
        <v>1</v>
      </c>
      <c r="F553" s="143" t="s">
        <v>1</v>
      </c>
      <c r="G553" s="143" t="s">
        <v>1</v>
      </c>
      <c r="H553" s="143" t="s">
        <v>1</v>
      </c>
      <c r="I553" s="143" t="s">
        <v>1</v>
      </c>
      <c r="J553" s="143" t="s">
        <v>1</v>
      </c>
      <c r="K553" s="143" t="s">
        <v>1</v>
      </c>
    </row>
    <row r="554" spans="1:11">
      <c r="A554" s="81">
        <v>110</v>
      </c>
      <c r="B554" s="137" t="s">
        <v>1</v>
      </c>
      <c r="C554" s="146" t="s">
        <v>111</v>
      </c>
      <c r="D554" s="144" t="s">
        <v>2279</v>
      </c>
      <c r="E554" s="144" t="s">
        <v>1923</v>
      </c>
      <c r="F554" s="144" t="s">
        <v>2280</v>
      </c>
      <c r="G554" s="144" t="s">
        <v>472</v>
      </c>
      <c r="H554" s="144" t="s">
        <v>2046</v>
      </c>
      <c r="I554" s="144" t="s">
        <v>117</v>
      </c>
      <c r="J554" s="144" t="s">
        <v>1731</v>
      </c>
      <c r="K554" s="144" t="s">
        <v>2281</v>
      </c>
    </row>
    <row r="555" spans="1:11">
      <c r="A555" s="137" t="s">
        <v>1</v>
      </c>
      <c r="B555" s="145" t="s">
        <v>1711</v>
      </c>
      <c r="C555" s="142" t="s">
        <v>1</v>
      </c>
      <c r="D555" s="143" t="s">
        <v>1</v>
      </c>
      <c r="E555" s="143" t="s">
        <v>1</v>
      </c>
      <c r="F555" s="143" t="s">
        <v>1</v>
      </c>
      <c r="G555" s="143" t="s">
        <v>1</v>
      </c>
      <c r="H555" s="143" t="s">
        <v>1</v>
      </c>
      <c r="I555" s="143" t="s">
        <v>1</v>
      </c>
      <c r="J555" s="143" t="s">
        <v>1</v>
      </c>
      <c r="K555" s="143" t="s">
        <v>1</v>
      </c>
    </row>
    <row r="556" spans="1:11">
      <c r="A556" s="152" t="s">
        <v>1</v>
      </c>
      <c r="B556" s="152" t="s">
        <v>1</v>
      </c>
      <c r="C556" s="149" t="s">
        <v>1</v>
      </c>
      <c r="D556" s="150" t="s">
        <v>1</v>
      </c>
      <c r="E556" s="150" t="s">
        <v>1</v>
      </c>
      <c r="F556" s="150" t="s">
        <v>1</v>
      </c>
      <c r="G556" s="151" t="s">
        <v>2048</v>
      </c>
      <c r="H556" s="151" t="s">
        <v>2049</v>
      </c>
      <c r="I556" s="150" t="s">
        <v>1</v>
      </c>
      <c r="J556" s="150" t="s">
        <v>1</v>
      </c>
      <c r="K556" s="150" t="s">
        <v>1</v>
      </c>
    </row>
    <row r="557" spans="1:11">
      <c r="A557" s="153" t="s">
        <v>1</v>
      </c>
      <c r="B557" s="138" t="s">
        <v>1929</v>
      </c>
      <c r="C557" s="139" t="s">
        <v>1</v>
      </c>
      <c r="D557" s="140" t="s">
        <v>1</v>
      </c>
      <c r="E557" s="140" t="s">
        <v>1</v>
      </c>
      <c r="F557" s="140" t="s">
        <v>1</v>
      </c>
      <c r="G557" s="141" t="s">
        <v>2184</v>
      </c>
      <c r="H557" s="141" t="s">
        <v>2185</v>
      </c>
      <c r="I557" s="140" t="s">
        <v>1</v>
      </c>
      <c r="J557" s="140" t="s">
        <v>1</v>
      </c>
      <c r="K557" s="140" t="s">
        <v>1</v>
      </c>
    </row>
    <row r="558" spans="1:11">
      <c r="A558" s="137" t="s">
        <v>1</v>
      </c>
      <c r="B558" s="137" t="s">
        <v>1</v>
      </c>
      <c r="C558" s="142" t="s">
        <v>1</v>
      </c>
      <c r="D558" s="143" t="s">
        <v>1</v>
      </c>
      <c r="E558" s="143" t="s">
        <v>1</v>
      </c>
      <c r="F558" s="143" t="s">
        <v>1</v>
      </c>
      <c r="G558" s="143" t="s">
        <v>1</v>
      </c>
      <c r="H558" s="143" t="s">
        <v>1</v>
      </c>
      <c r="I558" s="143" t="s">
        <v>1</v>
      </c>
      <c r="J558" s="143" t="s">
        <v>1</v>
      </c>
      <c r="K558" s="144" t="s">
        <v>2067</v>
      </c>
    </row>
    <row r="559" spans="1:11">
      <c r="A559" s="81">
        <v>111</v>
      </c>
      <c r="B559" s="145" t="s">
        <v>2282</v>
      </c>
      <c r="C559" s="146" t="s">
        <v>111</v>
      </c>
      <c r="D559" s="144" t="s">
        <v>2283</v>
      </c>
      <c r="E559" s="144" t="s">
        <v>297</v>
      </c>
      <c r="F559" s="144" t="s">
        <v>2284</v>
      </c>
      <c r="G559" s="144" t="s">
        <v>2190</v>
      </c>
      <c r="H559" s="144" t="s">
        <v>1058</v>
      </c>
      <c r="I559" s="144" t="s">
        <v>117</v>
      </c>
      <c r="J559" s="144" t="s">
        <v>1287</v>
      </c>
      <c r="K559" s="143" t="s">
        <v>1</v>
      </c>
    </row>
    <row r="560" spans="1:11">
      <c r="A560" s="137" t="s">
        <v>1</v>
      </c>
      <c r="B560" s="137" t="s">
        <v>1</v>
      </c>
      <c r="C560" s="142" t="s">
        <v>1</v>
      </c>
      <c r="D560" s="143" t="s">
        <v>1</v>
      </c>
      <c r="E560" s="143" t="s">
        <v>1</v>
      </c>
      <c r="F560" s="143" t="s">
        <v>1</v>
      </c>
      <c r="G560" s="143" t="s">
        <v>1</v>
      </c>
      <c r="H560" s="143" t="s">
        <v>1</v>
      </c>
      <c r="I560" s="143" t="s">
        <v>1</v>
      </c>
      <c r="J560" s="143" t="s">
        <v>1</v>
      </c>
      <c r="K560" s="144" t="s">
        <v>2285</v>
      </c>
    </row>
    <row r="561" spans="1:11" ht="14" thickBot="1">
      <c r="A561" s="147" t="s">
        <v>1</v>
      </c>
      <c r="B561" s="148" t="s">
        <v>2286</v>
      </c>
      <c r="C561" s="149" t="s">
        <v>1</v>
      </c>
      <c r="D561" s="150" t="s">
        <v>1</v>
      </c>
      <c r="E561" s="150" t="s">
        <v>1</v>
      </c>
      <c r="F561" s="150" t="s">
        <v>1</v>
      </c>
      <c r="G561" s="151" t="s">
        <v>148</v>
      </c>
      <c r="H561" s="151" t="s">
        <v>2192</v>
      </c>
      <c r="I561" s="150" t="s">
        <v>1</v>
      </c>
      <c r="J561" s="150" t="s">
        <v>1</v>
      </c>
      <c r="K561" s="150" t="s">
        <v>1</v>
      </c>
    </row>
    <row r="562" spans="1:11">
      <c r="A562" s="154" t="s">
        <v>1</v>
      </c>
      <c r="B562" s="153" t="s">
        <v>1</v>
      </c>
      <c r="C562" s="139" t="s">
        <v>1</v>
      </c>
      <c r="D562" s="140" t="s">
        <v>1</v>
      </c>
      <c r="E562" s="140" t="s">
        <v>1</v>
      </c>
      <c r="F562" s="140" t="s">
        <v>1</v>
      </c>
      <c r="G562" s="141" t="s">
        <v>2051</v>
      </c>
      <c r="H562" s="140" t="s">
        <v>1</v>
      </c>
      <c r="I562" s="140" t="s">
        <v>1</v>
      </c>
      <c r="J562" s="140" t="s">
        <v>1</v>
      </c>
      <c r="K562" s="140" t="s">
        <v>1</v>
      </c>
    </row>
    <row r="563" spans="1:11">
      <c r="A563" s="137" t="s">
        <v>1</v>
      </c>
      <c r="B563" s="145" t="s">
        <v>2287</v>
      </c>
      <c r="C563" s="142" t="s">
        <v>1</v>
      </c>
      <c r="D563" s="143" t="s">
        <v>1</v>
      </c>
      <c r="E563" s="143" t="s">
        <v>1</v>
      </c>
      <c r="F563" s="143" t="s">
        <v>1</v>
      </c>
      <c r="G563" s="143" t="s">
        <v>1</v>
      </c>
      <c r="H563" s="144" t="s">
        <v>2051</v>
      </c>
      <c r="I563" s="143" t="s">
        <v>1</v>
      </c>
      <c r="J563" s="143" t="s">
        <v>1</v>
      </c>
      <c r="K563" s="143" t="s">
        <v>1</v>
      </c>
    </row>
    <row r="564" spans="1:11">
      <c r="A564" s="81">
        <v>112</v>
      </c>
      <c r="B564" s="137" t="s">
        <v>1</v>
      </c>
      <c r="C564" s="146" t="s">
        <v>111</v>
      </c>
      <c r="D564" s="144" t="s">
        <v>2288</v>
      </c>
      <c r="E564" s="144" t="s">
        <v>990</v>
      </c>
      <c r="F564" s="144" t="s">
        <v>2289</v>
      </c>
      <c r="G564" s="144" t="s">
        <v>2290</v>
      </c>
      <c r="H564" s="143" t="s">
        <v>1</v>
      </c>
      <c r="I564" s="144" t="s">
        <v>117</v>
      </c>
      <c r="J564" s="144" t="s">
        <v>616</v>
      </c>
      <c r="K564" s="144" t="s">
        <v>2291</v>
      </c>
    </row>
    <row r="565" spans="1:11">
      <c r="A565" s="137" t="s">
        <v>1</v>
      </c>
      <c r="B565" s="145" t="s">
        <v>2292</v>
      </c>
      <c r="C565" s="142" t="s">
        <v>1</v>
      </c>
      <c r="D565" s="143" t="s">
        <v>1</v>
      </c>
      <c r="E565" s="143" t="s">
        <v>1</v>
      </c>
      <c r="F565" s="143" t="s">
        <v>1</v>
      </c>
      <c r="G565" s="143" t="s">
        <v>1</v>
      </c>
      <c r="H565" s="144" t="s">
        <v>2057</v>
      </c>
      <c r="I565" s="143" t="s">
        <v>1</v>
      </c>
      <c r="J565" s="143" t="s">
        <v>1</v>
      </c>
      <c r="K565" s="143" t="s">
        <v>1</v>
      </c>
    </row>
    <row r="566" spans="1:11">
      <c r="A566" s="152" t="s">
        <v>1</v>
      </c>
      <c r="B566" s="152" t="s">
        <v>1</v>
      </c>
      <c r="C566" s="149" t="s">
        <v>1</v>
      </c>
      <c r="D566" s="150" t="s">
        <v>1</v>
      </c>
      <c r="E566" s="150" t="s">
        <v>1</v>
      </c>
      <c r="F566" s="150" t="s">
        <v>1</v>
      </c>
      <c r="G566" s="151" t="s">
        <v>148</v>
      </c>
      <c r="H566" s="150" t="s">
        <v>1</v>
      </c>
      <c r="I566" s="150" t="s">
        <v>1</v>
      </c>
      <c r="J566" s="150" t="s">
        <v>1</v>
      </c>
      <c r="K566" s="150" t="s">
        <v>1</v>
      </c>
    </row>
    <row r="567" spans="1:11">
      <c r="A567" s="137" t="s">
        <v>1</v>
      </c>
      <c r="B567" s="137" t="s">
        <v>1</v>
      </c>
      <c r="C567" s="142" t="s">
        <v>1</v>
      </c>
      <c r="D567" s="143" t="s">
        <v>1</v>
      </c>
      <c r="E567" s="143" t="s">
        <v>1</v>
      </c>
      <c r="F567" s="143" t="s">
        <v>1</v>
      </c>
      <c r="G567" s="144" t="s">
        <v>2293</v>
      </c>
      <c r="H567" s="144" t="s">
        <v>2293</v>
      </c>
      <c r="I567" s="143" t="s">
        <v>1</v>
      </c>
      <c r="J567" s="143" t="s">
        <v>1</v>
      </c>
      <c r="K567" s="143" t="s">
        <v>1</v>
      </c>
    </row>
    <row r="568" spans="1:11">
      <c r="A568" s="137" t="s">
        <v>1</v>
      </c>
      <c r="B568" s="145" t="s">
        <v>2294</v>
      </c>
      <c r="C568" s="142" t="s">
        <v>1</v>
      </c>
      <c r="D568" s="143" t="s">
        <v>1</v>
      </c>
      <c r="E568" s="143" t="s">
        <v>1</v>
      </c>
      <c r="F568" s="143" t="s">
        <v>1</v>
      </c>
      <c r="G568" s="143" t="s">
        <v>1</v>
      </c>
      <c r="H568" s="143" t="s">
        <v>1</v>
      </c>
      <c r="I568" s="143" t="s">
        <v>1</v>
      </c>
      <c r="J568" s="143" t="s">
        <v>1</v>
      </c>
      <c r="K568" s="143" t="s">
        <v>1</v>
      </c>
    </row>
    <row r="569" spans="1:11">
      <c r="A569" s="81">
        <v>113</v>
      </c>
      <c r="B569" s="137" t="s">
        <v>1</v>
      </c>
      <c r="C569" s="146" t="s">
        <v>468</v>
      </c>
      <c r="D569" s="144" t="s">
        <v>2295</v>
      </c>
      <c r="E569" s="144" t="s">
        <v>1825</v>
      </c>
      <c r="F569" s="144" t="s">
        <v>2296</v>
      </c>
      <c r="G569" s="144" t="s">
        <v>2297</v>
      </c>
      <c r="H569" s="144" t="s">
        <v>2297</v>
      </c>
      <c r="I569" s="144" t="s">
        <v>117</v>
      </c>
      <c r="J569" s="144" t="s">
        <v>183</v>
      </c>
      <c r="K569" s="144" t="s">
        <v>2298</v>
      </c>
    </row>
    <row r="570" spans="1:11">
      <c r="A570" s="137" t="s">
        <v>1</v>
      </c>
      <c r="B570" s="145" t="s">
        <v>2299</v>
      </c>
      <c r="C570" s="142" t="s">
        <v>1</v>
      </c>
      <c r="D570" s="143" t="s">
        <v>1</v>
      </c>
      <c r="E570" s="143" t="s">
        <v>1</v>
      </c>
      <c r="F570" s="143" t="s">
        <v>1</v>
      </c>
      <c r="G570" s="143" t="s">
        <v>1</v>
      </c>
      <c r="H570" s="143" t="s">
        <v>1</v>
      </c>
      <c r="I570" s="143" t="s">
        <v>1</v>
      </c>
      <c r="J570" s="143" t="s">
        <v>1</v>
      </c>
      <c r="K570" s="143" t="s">
        <v>1</v>
      </c>
    </row>
    <row r="571" spans="1:11">
      <c r="A571" s="152" t="s">
        <v>1</v>
      </c>
      <c r="B571" s="152" t="s">
        <v>1</v>
      </c>
      <c r="C571" s="149" t="s">
        <v>1</v>
      </c>
      <c r="D571" s="150" t="s">
        <v>1</v>
      </c>
      <c r="E571" s="150" t="s">
        <v>1</v>
      </c>
      <c r="F571" s="150" t="s">
        <v>1</v>
      </c>
      <c r="G571" s="151" t="s">
        <v>2300</v>
      </c>
      <c r="H571" s="151" t="s">
        <v>2301</v>
      </c>
      <c r="I571" s="150" t="s">
        <v>1</v>
      </c>
      <c r="J571" s="150" t="s">
        <v>1</v>
      </c>
      <c r="K571" s="150" t="s">
        <v>1</v>
      </c>
    </row>
    <row r="572" spans="1:11">
      <c r="A572" s="153" t="s">
        <v>1</v>
      </c>
      <c r="B572" s="153" t="s">
        <v>1</v>
      </c>
      <c r="C572" s="139" t="s">
        <v>1</v>
      </c>
      <c r="D572" s="140" t="s">
        <v>1</v>
      </c>
      <c r="E572" s="140" t="s">
        <v>1</v>
      </c>
      <c r="F572" s="140" t="s">
        <v>1</v>
      </c>
      <c r="G572" s="141" t="s">
        <v>2302</v>
      </c>
      <c r="H572" s="141" t="s">
        <v>2042</v>
      </c>
      <c r="I572" s="140" t="s">
        <v>1</v>
      </c>
      <c r="J572" s="140" t="s">
        <v>1</v>
      </c>
      <c r="K572" s="140" t="s">
        <v>1</v>
      </c>
    </row>
    <row r="573" spans="1:11">
      <c r="A573" s="137" t="s">
        <v>1</v>
      </c>
      <c r="B573" s="145" t="s">
        <v>2303</v>
      </c>
      <c r="C573" s="142" t="s">
        <v>1</v>
      </c>
      <c r="D573" s="143" t="s">
        <v>1</v>
      </c>
      <c r="E573" s="143" t="s">
        <v>1</v>
      </c>
      <c r="F573" s="143" t="s">
        <v>1</v>
      </c>
      <c r="G573" s="143" t="s">
        <v>1</v>
      </c>
      <c r="H573" s="143" t="s">
        <v>1</v>
      </c>
      <c r="I573" s="143" t="s">
        <v>1</v>
      </c>
      <c r="J573" s="143" t="s">
        <v>1</v>
      </c>
      <c r="K573" s="144" t="s">
        <v>2304</v>
      </c>
    </row>
    <row r="574" spans="1:11">
      <c r="A574" s="81">
        <v>114</v>
      </c>
      <c r="B574" s="137" t="s">
        <v>1</v>
      </c>
      <c r="C574" s="146" t="s">
        <v>111</v>
      </c>
      <c r="D574" s="144" t="s">
        <v>2305</v>
      </c>
      <c r="E574" s="144" t="s">
        <v>1923</v>
      </c>
      <c r="F574" s="144" t="s">
        <v>2306</v>
      </c>
      <c r="G574" s="144" t="s">
        <v>2307</v>
      </c>
      <c r="H574" s="144" t="s">
        <v>2046</v>
      </c>
      <c r="I574" s="144" t="s">
        <v>117</v>
      </c>
      <c r="J574" s="144" t="s">
        <v>1731</v>
      </c>
      <c r="K574" s="143" t="s">
        <v>1</v>
      </c>
    </row>
    <row r="575" spans="1:11">
      <c r="A575" s="137" t="s">
        <v>1</v>
      </c>
      <c r="B575" s="145" t="s">
        <v>2308</v>
      </c>
      <c r="C575" s="142" t="s">
        <v>1</v>
      </c>
      <c r="D575" s="143" t="s">
        <v>1</v>
      </c>
      <c r="E575" s="143" t="s">
        <v>1</v>
      </c>
      <c r="F575" s="143" t="s">
        <v>1</v>
      </c>
      <c r="G575" s="143" t="s">
        <v>1</v>
      </c>
      <c r="H575" s="143" t="s">
        <v>1</v>
      </c>
      <c r="I575" s="143" t="s">
        <v>1</v>
      </c>
      <c r="J575" s="143" t="s">
        <v>1</v>
      </c>
      <c r="K575" s="144" t="s">
        <v>1978</v>
      </c>
    </row>
    <row r="576" spans="1:11" ht="14" thickBot="1">
      <c r="A576" s="147" t="s">
        <v>1</v>
      </c>
      <c r="B576" s="152" t="s">
        <v>1</v>
      </c>
      <c r="C576" s="149" t="s">
        <v>1</v>
      </c>
      <c r="D576" s="150" t="s">
        <v>1</v>
      </c>
      <c r="E576" s="150" t="s">
        <v>1</v>
      </c>
      <c r="F576" s="150" t="s">
        <v>1</v>
      </c>
      <c r="G576" s="151" t="s">
        <v>2309</v>
      </c>
      <c r="H576" s="151" t="s">
        <v>2049</v>
      </c>
      <c r="I576" s="150" t="s">
        <v>1</v>
      </c>
      <c r="J576" s="150" t="s">
        <v>1</v>
      </c>
      <c r="K576" s="150" t="s">
        <v>1</v>
      </c>
    </row>
    <row r="577" spans="1:11">
      <c r="A577" s="154" t="s">
        <v>1</v>
      </c>
      <c r="B577" s="153" t="s">
        <v>1</v>
      </c>
      <c r="C577" s="139" t="s">
        <v>1</v>
      </c>
      <c r="D577" s="140" t="s">
        <v>1</v>
      </c>
      <c r="E577" s="140" t="s">
        <v>1</v>
      </c>
      <c r="F577" s="140" t="s">
        <v>1</v>
      </c>
      <c r="G577" s="141" t="s">
        <v>2310</v>
      </c>
      <c r="H577" s="141" t="s">
        <v>2311</v>
      </c>
      <c r="I577" s="140" t="s">
        <v>1</v>
      </c>
      <c r="J577" s="140" t="s">
        <v>1</v>
      </c>
      <c r="K577" s="140" t="s">
        <v>1</v>
      </c>
    </row>
    <row r="578" spans="1:11">
      <c r="A578" s="137" t="s">
        <v>1</v>
      </c>
      <c r="B578" s="145" t="s">
        <v>2312</v>
      </c>
      <c r="C578" s="142" t="s">
        <v>1</v>
      </c>
      <c r="D578" s="143" t="s">
        <v>1</v>
      </c>
      <c r="E578" s="143" t="s">
        <v>1</v>
      </c>
      <c r="F578" s="143" t="s">
        <v>1</v>
      </c>
      <c r="G578" s="143" t="s">
        <v>1</v>
      </c>
      <c r="H578" s="143" t="s">
        <v>1</v>
      </c>
      <c r="I578" s="143" t="s">
        <v>1</v>
      </c>
      <c r="J578" s="143" t="s">
        <v>1</v>
      </c>
      <c r="K578" s="143" t="s">
        <v>1</v>
      </c>
    </row>
    <row r="579" spans="1:11">
      <c r="A579" s="81">
        <v>115</v>
      </c>
      <c r="B579" s="137" t="s">
        <v>1</v>
      </c>
      <c r="C579" s="146" t="s">
        <v>111</v>
      </c>
      <c r="D579" s="144" t="s">
        <v>2313</v>
      </c>
      <c r="E579" s="144" t="s">
        <v>113</v>
      </c>
      <c r="F579" s="144" t="s">
        <v>2314</v>
      </c>
      <c r="G579" s="144" t="s">
        <v>2315</v>
      </c>
      <c r="H579" s="144" t="s">
        <v>116</v>
      </c>
      <c r="I579" s="144" t="s">
        <v>117</v>
      </c>
      <c r="J579" s="144" t="s">
        <v>616</v>
      </c>
      <c r="K579" s="144" t="s">
        <v>2097</v>
      </c>
    </row>
    <row r="580" spans="1:11">
      <c r="A580" s="137" t="s">
        <v>1</v>
      </c>
      <c r="B580" s="145" t="s">
        <v>2316</v>
      </c>
      <c r="C580" s="142" t="s">
        <v>1</v>
      </c>
      <c r="D580" s="143" t="s">
        <v>1</v>
      </c>
      <c r="E580" s="143" t="s">
        <v>1</v>
      </c>
      <c r="F580" s="143" t="s">
        <v>1</v>
      </c>
      <c r="G580" s="143" t="s">
        <v>1</v>
      </c>
      <c r="H580" s="143" t="s">
        <v>1</v>
      </c>
      <c r="I580" s="143" t="s">
        <v>1</v>
      </c>
      <c r="J580" s="143" t="s">
        <v>1</v>
      </c>
      <c r="K580" s="143" t="s">
        <v>1</v>
      </c>
    </row>
    <row r="581" spans="1:11">
      <c r="A581" s="152" t="s">
        <v>1</v>
      </c>
      <c r="B581" s="152" t="s">
        <v>1</v>
      </c>
      <c r="C581" s="149" t="s">
        <v>1</v>
      </c>
      <c r="D581" s="150" t="s">
        <v>1</v>
      </c>
      <c r="E581" s="150" t="s">
        <v>1</v>
      </c>
      <c r="F581" s="150" t="s">
        <v>1</v>
      </c>
      <c r="G581" s="151" t="s">
        <v>2317</v>
      </c>
      <c r="H581" s="151" t="s">
        <v>1808</v>
      </c>
      <c r="I581" s="150" t="s">
        <v>1</v>
      </c>
      <c r="J581" s="150" t="s">
        <v>1</v>
      </c>
      <c r="K581" s="150" t="s">
        <v>1</v>
      </c>
    </row>
    <row r="582" spans="1:11">
      <c r="A582" s="153" t="s">
        <v>1</v>
      </c>
      <c r="B582" s="153" t="s">
        <v>1</v>
      </c>
      <c r="C582" s="139" t="s">
        <v>1</v>
      </c>
      <c r="D582" s="140" t="s">
        <v>1</v>
      </c>
      <c r="E582" s="140" t="s">
        <v>1</v>
      </c>
      <c r="F582" s="140" t="s">
        <v>1</v>
      </c>
      <c r="G582" s="141" t="s">
        <v>1887</v>
      </c>
      <c r="H582" s="141" t="s">
        <v>1887</v>
      </c>
      <c r="I582" s="140" t="s">
        <v>1</v>
      </c>
      <c r="J582" s="140" t="s">
        <v>1</v>
      </c>
      <c r="K582" s="140" t="s">
        <v>1</v>
      </c>
    </row>
    <row r="583" spans="1:11">
      <c r="A583" s="137" t="s">
        <v>1</v>
      </c>
      <c r="B583" s="145" t="s">
        <v>1269</v>
      </c>
      <c r="C583" s="142" t="s">
        <v>1</v>
      </c>
      <c r="D583" s="143" t="s">
        <v>1</v>
      </c>
      <c r="E583" s="143" t="s">
        <v>1</v>
      </c>
      <c r="F583" s="143" t="s">
        <v>1</v>
      </c>
      <c r="G583" s="143" t="s">
        <v>1</v>
      </c>
      <c r="H583" s="143" t="s">
        <v>1</v>
      </c>
      <c r="I583" s="143" t="s">
        <v>1</v>
      </c>
      <c r="J583" s="143" t="s">
        <v>1</v>
      </c>
      <c r="K583" s="143" t="s">
        <v>1</v>
      </c>
    </row>
    <row r="584" spans="1:11">
      <c r="A584" s="81">
        <v>116</v>
      </c>
      <c r="B584" s="137" t="s">
        <v>1</v>
      </c>
      <c r="C584" s="146" t="s">
        <v>111</v>
      </c>
      <c r="D584" s="144" t="s">
        <v>2318</v>
      </c>
      <c r="E584" s="144" t="s">
        <v>2217</v>
      </c>
      <c r="F584" s="144" t="s">
        <v>2319</v>
      </c>
      <c r="G584" s="144" t="s">
        <v>181</v>
      </c>
      <c r="H584" s="144" t="s">
        <v>181</v>
      </c>
      <c r="I584" s="144" t="s">
        <v>117</v>
      </c>
      <c r="J584" s="144" t="s">
        <v>1731</v>
      </c>
      <c r="K584" s="144" t="s">
        <v>2097</v>
      </c>
    </row>
    <row r="585" spans="1:11">
      <c r="A585" s="137" t="s">
        <v>1</v>
      </c>
      <c r="B585" s="145" t="s">
        <v>2320</v>
      </c>
      <c r="C585" s="142" t="s">
        <v>1</v>
      </c>
      <c r="D585" s="143" t="s">
        <v>1</v>
      </c>
      <c r="E585" s="143" t="s">
        <v>1</v>
      </c>
      <c r="F585" s="143" t="s">
        <v>1</v>
      </c>
      <c r="G585" s="143" t="s">
        <v>1</v>
      </c>
      <c r="H585" s="143" t="s">
        <v>1</v>
      </c>
      <c r="I585" s="143" t="s">
        <v>1</v>
      </c>
      <c r="J585" s="143" t="s">
        <v>1</v>
      </c>
      <c r="K585" s="143" t="s">
        <v>1</v>
      </c>
    </row>
    <row r="586" spans="1:11">
      <c r="A586" s="152" t="s">
        <v>1</v>
      </c>
      <c r="B586" s="152" t="s">
        <v>1</v>
      </c>
      <c r="C586" s="149" t="s">
        <v>1</v>
      </c>
      <c r="D586" s="150" t="s">
        <v>1</v>
      </c>
      <c r="E586" s="150" t="s">
        <v>1</v>
      </c>
      <c r="F586" s="150" t="s">
        <v>1</v>
      </c>
      <c r="G586" s="151" t="s">
        <v>2321</v>
      </c>
      <c r="H586" s="151" t="s">
        <v>440</v>
      </c>
      <c r="I586" s="150" t="s">
        <v>1</v>
      </c>
      <c r="J586" s="150" t="s">
        <v>1</v>
      </c>
      <c r="K586" s="150" t="s">
        <v>1</v>
      </c>
    </row>
    <row r="587" spans="1:11">
      <c r="A587" s="137" t="s">
        <v>1</v>
      </c>
      <c r="B587" s="137" t="s">
        <v>1</v>
      </c>
      <c r="C587" s="142" t="s">
        <v>1</v>
      </c>
      <c r="D587" s="143" t="s">
        <v>1</v>
      </c>
      <c r="E587" s="143" t="s">
        <v>1</v>
      </c>
      <c r="F587" s="143" t="s">
        <v>1</v>
      </c>
      <c r="G587" s="144" t="s">
        <v>1956</v>
      </c>
      <c r="H587" s="143" t="s">
        <v>1</v>
      </c>
      <c r="I587" s="143" t="s">
        <v>1</v>
      </c>
      <c r="J587" s="143" t="s">
        <v>1</v>
      </c>
      <c r="K587" s="143" t="s">
        <v>1</v>
      </c>
    </row>
    <row r="588" spans="1:11">
      <c r="A588" s="137" t="s">
        <v>1</v>
      </c>
      <c r="B588" s="137" t="s">
        <v>1</v>
      </c>
      <c r="C588" s="142" t="s">
        <v>1</v>
      </c>
      <c r="D588" s="143" t="s">
        <v>1</v>
      </c>
      <c r="E588" s="143" t="s">
        <v>1</v>
      </c>
      <c r="F588" s="143" t="s">
        <v>1</v>
      </c>
      <c r="G588" s="143" t="s">
        <v>1</v>
      </c>
      <c r="H588" s="144" t="s">
        <v>1956</v>
      </c>
      <c r="I588" s="143" t="s">
        <v>1</v>
      </c>
      <c r="J588" s="143" t="s">
        <v>1</v>
      </c>
      <c r="K588" s="143" t="s">
        <v>1</v>
      </c>
    </row>
    <row r="589" spans="1:11">
      <c r="A589" s="137" t="s">
        <v>1</v>
      </c>
      <c r="B589" s="145" t="s">
        <v>2322</v>
      </c>
      <c r="C589" s="142" t="s">
        <v>1</v>
      </c>
      <c r="D589" s="143" t="s">
        <v>1</v>
      </c>
      <c r="E589" s="143" t="s">
        <v>1</v>
      </c>
      <c r="F589" s="143" t="s">
        <v>1</v>
      </c>
      <c r="G589" s="144" t="s">
        <v>1961</v>
      </c>
      <c r="H589" s="143" t="s">
        <v>1</v>
      </c>
      <c r="I589" s="143" t="s">
        <v>1</v>
      </c>
      <c r="J589" s="143" t="s">
        <v>1</v>
      </c>
      <c r="K589" s="144" t="s">
        <v>1105</v>
      </c>
    </row>
    <row r="590" spans="1:11">
      <c r="A590" s="81">
        <v>117</v>
      </c>
      <c r="B590" s="137" t="s">
        <v>1</v>
      </c>
      <c r="C590" s="146" t="s">
        <v>111</v>
      </c>
      <c r="D590" s="144" t="s">
        <v>2323</v>
      </c>
      <c r="E590" s="144" t="s">
        <v>427</v>
      </c>
      <c r="F590" s="144" t="s">
        <v>2324</v>
      </c>
      <c r="G590" s="143" t="s">
        <v>1</v>
      </c>
      <c r="H590" s="144" t="s">
        <v>1961</v>
      </c>
      <c r="I590" s="144" t="s">
        <v>117</v>
      </c>
      <c r="J590" s="144" t="s">
        <v>616</v>
      </c>
      <c r="K590" s="143" t="s">
        <v>1</v>
      </c>
    </row>
    <row r="591" spans="1:11">
      <c r="A591" s="137" t="s">
        <v>1</v>
      </c>
      <c r="B591" s="145" t="s">
        <v>2325</v>
      </c>
      <c r="C591" s="142" t="s">
        <v>1</v>
      </c>
      <c r="D591" s="143" t="s">
        <v>1</v>
      </c>
      <c r="E591" s="143" t="s">
        <v>1</v>
      </c>
      <c r="F591" s="143" t="s">
        <v>1</v>
      </c>
      <c r="G591" s="144" t="s">
        <v>2326</v>
      </c>
      <c r="H591" s="143" t="s">
        <v>1</v>
      </c>
      <c r="I591" s="143" t="s">
        <v>1</v>
      </c>
      <c r="J591" s="143" t="s">
        <v>1</v>
      </c>
      <c r="K591" s="144" t="s">
        <v>628</v>
      </c>
    </row>
    <row r="592" spans="1:11">
      <c r="A592" s="137" t="s">
        <v>1</v>
      </c>
      <c r="B592" s="137" t="s">
        <v>1</v>
      </c>
      <c r="C592" s="142" t="s">
        <v>1</v>
      </c>
      <c r="D592" s="143" t="s">
        <v>1</v>
      </c>
      <c r="E592" s="143" t="s">
        <v>1</v>
      </c>
      <c r="F592" s="143" t="s">
        <v>1</v>
      </c>
      <c r="G592" s="143" t="s">
        <v>1</v>
      </c>
      <c r="H592" s="144" t="s">
        <v>1964</v>
      </c>
      <c r="I592" s="143" t="s">
        <v>1</v>
      </c>
      <c r="J592" s="143" t="s">
        <v>1</v>
      </c>
      <c r="K592" s="143" t="s">
        <v>1</v>
      </c>
    </row>
    <row r="593" spans="1:11" ht="14" thickBot="1">
      <c r="A593" s="147" t="s">
        <v>1</v>
      </c>
      <c r="B593" s="152" t="s">
        <v>1</v>
      </c>
      <c r="C593" s="149" t="s">
        <v>1</v>
      </c>
      <c r="D593" s="150" t="s">
        <v>1</v>
      </c>
      <c r="E593" s="150" t="s">
        <v>1</v>
      </c>
      <c r="F593" s="150" t="s">
        <v>1</v>
      </c>
      <c r="G593" s="151" t="s">
        <v>2274</v>
      </c>
      <c r="H593" s="150" t="s">
        <v>1</v>
      </c>
      <c r="I593" s="150" t="s">
        <v>1</v>
      </c>
      <c r="J593" s="150" t="s">
        <v>1</v>
      </c>
      <c r="K593" s="150" t="s">
        <v>1</v>
      </c>
    </row>
    <row r="594" spans="1:11">
      <c r="A594" s="137" t="s">
        <v>1</v>
      </c>
      <c r="B594" s="137" t="s">
        <v>1</v>
      </c>
      <c r="C594" s="142" t="s">
        <v>1</v>
      </c>
      <c r="D594" s="143" t="s">
        <v>1</v>
      </c>
      <c r="E594" s="143" t="s">
        <v>1</v>
      </c>
      <c r="F594" s="143" t="s">
        <v>1</v>
      </c>
      <c r="G594" s="144" t="s">
        <v>2327</v>
      </c>
      <c r="H594" s="143" t="s">
        <v>1</v>
      </c>
      <c r="I594" s="143" t="s">
        <v>1</v>
      </c>
      <c r="J594" s="143" t="s">
        <v>1</v>
      </c>
      <c r="K594" s="143" t="s">
        <v>1</v>
      </c>
    </row>
    <row r="595" spans="1:11">
      <c r="A595" s="137" t="s">
        <v>1</v>
      </c>
      <c r="B595" s="145" t="s">
        <v>2328</v>
      </c>
      <c r="C595" s="142" t="s">
        <v>1</v>
      </c>
      <c r="D595" s="143" t="s">
        <v>1</v>
      </c>
      <c r="E595" s="143" t="s">
        <v>1</v>
      </c>
      <c r="F595" s="143" t="s">
        <v>1</v>
      </c>
      <c r="G595" s="143" t="s">
        <v>1</v>
      </c>
      <c r="H595" s="144" t="s">
        <v>2327</v>
      </c>
      <c r="I595" s="143" t="s">
        <v>1</v>
      </c>
      <c r="J595" s="143" t="s">
        <v>1</v>
      </c>
      <c r="K595" s="144" t="s">
        <v>1105</v>
      </c>
    </row>
    <row r="596" spans="1:11">
      <c r="A596" s="81">
        <v>118</v>
      </c>
      <c r="B596" s="137" t="s">
        <v>1</v>
      </c>
      <c r="C596" s="146" t="s">
        <v>468</v>
      </c>
      <c r="D596" s="144" t="s">
        <v>2329</v>
      </c>
      <c r="E596" s="144" t="s">
        <v>2330</v>
      </c>
      <c r="F596" s="144" t="s">
        <v>2331</v>
      </c>
      <c r="G596" s="144" t="s">
        <v>2332</v>
      </c>
      <c r="H596" s="143" t="s">
        <v>1</v>
      </c>
      <c r="I596" s="144" t="s">
        <v>117</v>
      </c>
      <c r="J596" s="144" t="s">
        <v>183</v>
      </c>
      <c r="K596" s="143" t="s">
        <v>1</v>
      </c>
    </row>
    <row r="597" spans="1:11">
      <c r="A597" s="137" t="s">
        <v>1</v>
      </c>
      <c r="B597" s="145" t="s">
        <v>2333</v>
      </c>
      <c r="C597" s="142" t="s">
        <v>1</v>
      </c>
      <c r="D597" s="143" t="s">
        <v>1</v>
      </c>
      <c r="E597" s="143" t="s">
        <v>1</v>
      </c>
      <c r="F597" s="143" t="s">
        <v>1</v>
      </c>
      <c r="G597" s="143" t="s">
        <v>1</v>
      </c>
      <c r="H597" s="144" t="s">
        <v>2032</v>
      </c>
      <c r="I597" s="143" t="s">
        <v>1</v>
      </c>
      <c r="J597" s="143" t="s">
        <v>1</v>
      </c>
      <c r="K597" s="144" t="s">
        <v>628</v>
      </c>
    </row>
    <row r="598" spans="1:11">
      <c r="A598" s="152" t="s">
        <v>1</v>
      </c>
      <c r="B598" s="152" t="s">
        <v>1</v>
      </c>
      <c r="C598" s="149" t="s">
        <v>1</v>
      </c>
      <c r="D598" s="150" t="s">
        <v>1</v>
      </c>
      <c r="E598" s="150" t="s">
        <v>1</v>
      </c>
      <c r="F598" s="150" t="s">
        <v>1</v>
      </c>
      <c r="G598" s="151" t="s">
        <v>2334</v>
      </c>
      <c r="H598" s="150" t="s">
        <v>1</v>
      </c>
      <c r="I598" s="150" t="s">
        <v>1</v>
      </c>
      <c r="J598" s="150" t="s">
        <v>1</v>
      </c>
      <c r="K598" s="150" t="s">
        <v>1</v>
      </c>
    </row>
    <row r="599" spans="1:11">
      <c r="A599" t="s">
        <v>1</v>
      </c>
      <c r="B599" t="s">
        <v>1</v>
      </c>
      <c r="C599" t="s">
        <v>1</v>
      </c>
      <c r="D599" t="s">
        <v>1</v>
      </c>
      <c r="E599" t="s">
        <v>1</v>
      </c>
      <c r="F599" t="s">
        <v>1</v>
      </c>
      <c r="G599" t="s">
        <v>1</v>
      </c>
      <c r="H599" t="s">
        <v>1</v>
      </c>
      <c r="I599" t="s">
        <v>1</v>
      </c>
      <c r="J599" t="s">
        <v>1</v>
      </c>
      <c r="K599" t="s">
        <v>1</v>
      </c>
    </row>
    <row r="600" spans="1:11">
      <c r="A600" s="137" t="s">
        <v>1</v>
      </c>
      <c r="B600" s="153" t="s">
        <v>1</v>
      </c>
      <c r="C600" s="139" t="s">
        <v>1</v>
      </c>
      <c r="D600" s="140" t="s">
        <v>1</v>
      </c>
      <c r="E600" s="140" t="s">
        <v>1</v>
      </c>
      <c r="F600" s="140" t="s">
        <v>1</v>
      </c>
      <c r="G600" s="141" t="s">
        <v>452</v>
      </c>
      <c r="H600" s="141" t="s">
        <v>452</v>
      </c>
      <c r="I600" s="140" t="s">
        <v>1</v>
      </c>
      <c r="J600" s="140" t="s">
        <v>1</v>
      </c>
      <c r="K600" s="140" t="s">
        <v>1</v>
      </c>
    </row>
    <row r="601" spans="1:11">
      <c r="A601" s="137" t="s">
        <v>1</v>
      </c>
      <c r="B601" s="145" t="s">
        <v>2335</v>
      </c>
      <c r="C601" s="142" t="s">
        <v>1</v>
      </c>
      <c r="D601" s="143" t="s">
        <v>1</v>
      </c>
      <c r="E601" s="143" t="s">
        <v>1</v>
      </c>
      <c r="F601" s="143" t="s">
        <v>1</v>
      </c>
      <c r="G601" s="143" t="s">
        <v>1</v>
      </c>
      <c r="H601" s="143" t="s">
        <v>1</v>
      </c>
      <c r="I601" s="143" t="s">
        <v>1</v>
      </c>
      <c r="J601" s="143" t="s">
        <v>1</v>
      </c>
      <c r="K601" s="143" t="s">
        <v>1</v>
      </c>
    </row>
    <row r="602" spans="1:11">
      <c r="A602" s="81">
        <v>119</v>
      </c>
      <c r="B602" s="137" t="s">
        <v>1</v>
      </c>
      <c r="C602" s="146" t="s">
        <v>111</v>
      </c>
      <c r="D602" s="144" t="s">
        <v>2336</v>
      </c>
      <c r="E602" s="144" t="s">
        <v>297</v>
      </c>
      <c r="F602" s="144" t="s">
        <v>2337</v>
      </c>
      <c r="G602" s="144" t="s">
        <v>473</v>
      </c>
      <c r="H602" s="144" t="s">
        <v>473</v>
      </c>
      <c r="I602" s="144" t="s">
        <v>236</v>
      </c>
      <c r="J602" s="144" t="s">
        <v>118</v>
      </c>
      <c r="K602" s="144" t="s">
        <v>2097</v>
      </c>
    </row>
    <row r="603" spans="1:11">
      <c r="A603" s="137" t="s">
        <v>1</v>
      </c>
      <c r="B603" s="145" t="s">
        <v>1877</v>
      </c>
      <c r="C603" s="142" t="s">
        <v>1</v>
      </c>
      <c r="D603" s="143" t="s">
        <v>1</v>
      </c>
      <c r="E603" s="143" t="s">
        <v>1</v>
      </c>
      <c r="F603" s="143" t="s">
        <v>1</v>
      </c>
      <c r="G603" s="143" t="s">
        <v>1</v>
      </c>
      <c r="H603" s="143" t="s">
        <v>1</v>
      </c>
      <c r="I603" s="143" t="s">
        <v>1</v>
      </c>
      <c r="J603" s="143" t="s">
        <v>1</v>
      </c>
      <c r="K603" s="143" t="s">
        <v>1</v>
      </c>
    </row>
    <row r="604" spans="1:11">
      <c r="A604" s="152" t="s">
        <v>1</v>
      </c>
      <c r="B604" s="152" t="s">
        <v>1</v>
      </c>
      <c r="C604" s="149" t="s">
        <v>1</v>
      </c>
      <c r="D604" s="150" t="s">
        <v>1</v>
      </c>
      <c r="E604" s="150" t="s">
        <v>1</v>
      </c>
      <c r="F604" s="150" t="s">
        <v>1</v>
      </c>
      <c r="G604" s="151" t="s">
        <v>1490</v>
      </c>
      <c r="H604" s="151" t="s">
        <v>495</v>
      </c>
      <c r="I604" s="150" t="s">
        <v>1</v>
      </c>
      <c r="J604" s="150" t="s">
        <v>1</v>
      </c>
      <c r="K604" s="150" t="s">
        <v>1</v>
      </c>
    </row>
    <row r="605" spans="1:11">
      <c r="A605" s="137" t="s">
        <v>1</v>
      </c>
      <c r="B605" s="145" t="s">
        <v>2338</v>
      </c>
      <c r="C605" s="142" t="s">
        <v>1</v>
      </c>
      <c r="D605" s="143" t="s">
        <v>1</v>
      </c>
      <c r="E605" s="143" t="s">
        <v>1</v>
      </c>
      <c r="F605" s="143" t="s">
        <v>1</v>
      </c>
      <c r="G605" s="144" t="s">
        <v>1667</v>
      </c>
      <c r="H605" s="144" t="s">
        <v>928</v>
      </c>
      <c r="I605" s="143" t="s">
        <v>1</v>
      </c>
      <c r="J605" s="143" t="s">
        <v>1</v>
      </c>
      <c r="K605" s="143" t="s">
        <v>1</v>
      </c>
    </row>
    <row r="606" spans="1:11">
      <c r="A606" s="81">
        <v>120</v>
      </c>
      <c r="B606" s="145" t="s">
        <v>2339</v>
      </c>
      <c r="C606" s="146" t="s">
        <v>111</v>
      </c>
      <c r="D606" s="144" t="s">
        <v>2340</v>
      </c>
      <c r="E606" s="144" t="s">
        <v>297</v>
      </c>
      <c r="F606" s="144" t="s">
        <v>2341</v>
      </c>
      <c r="G606" s="144" t="s">
        <v>472</v>
      </c>
      <c r="H606" s="144" t="s">
        <v>181</v>
      </c>
      <c r="I606" s="144" t="s">
        <v>236</v>
      </c>
      <c r="J606" s="144" t="s">
        <v>941</v>
      </c>
      <c r="K606" s="144" t="s">
        <v>2105</v>
      </c>
    </row>
    <row r="607" spans="1:11" ht="14" thickBot="1">
      <c r="A607" s="147" t="s">
        <v>1</v>
      </c>
      <c r="B607" s="148" t="s">
        <v>1997</v>
      </c>
      <c r="C607" s="149" t="s">
        <v>1</v>
      </c>
      <c r="D607" s="150" t="s">
        <v>1</v>
      </c>
      <c r="E607" s="150" t="s">
        <v>1</v>
      </c>
      <c r="F607" s="150" t="s">
        <v>1</v>
      </c>
      <c r="G607" s="151" t="s">
        <v>1673</v>
      </c>
      <c r="H607" s="151" t="s">
        <v>148</v>
      </c>
      <c r="I607" s="150" t="s">
        <v>1</v>
      </c>
      <c r="J607" s="150" t="s">
        <v>1</v>
      </c>
      <c r="K607" s="150" t="s">
        <v>1</v>
      </c>
    </row>
    <row r="608" spans="1:11">
      <c r="A608" s="137" t="s">
        <v>1</v>
      </c>
      <c r="B608" s="146" t="s">
        <v>2342</v>
      </c>
      <c r="C608" s="143" t="s">
        <v>1</v>
      </c>
      <c r="D608" s="143" t="s">
        <v>1</v>
      </c>
      <c r="E608" s="143" t="s">
        <v>1</v>
      </c>
      <c r="F608" s="143" t="s">
        <v>1</v>
      </c>
      <c r="G608" s="144" t="s">
        <v>2184</v>
      </c>
      <c r="H608" s="144" t="s">
        <v>2185</v>
      </c>
      <c r="I608" s="143" t="s">
        <v>1</v>
      </c>
      <c r="J608" s="143" t="s">
        <v>1</v>
      </c>
      <c r="K608" s="143" t="s">
        <v>1</v>
      </c>
    </row>
    <row r="609" spans="1:11">
      <c r="A609" s="137" t="s">
        <v>1</v>
      </c>
      <c r="B609" s="142" t="s">
        <v>1</v>
      </c>
      <c r="C609" s="143" t="s">
        <v>1</v>
      </c>
      <c r="D609" s="143" t="s">
        <v>1</v>
      </c>
      <c r="E609" s="143" t="s">
        <v>1</v>
      </c>
      <c r="F609" s="143" t="s">
        <v>1</v>
      </c>
      <c r="G609" s="143" t="s">
        <v>1</v>
      </c>
      <c r="H609" s="143" t="s">
        <v>1</v>
      </c>
      <c r="I609" s="143" t="s">
        <v>1</v>
      </c>
      <c r="J609" s="143" t="s">
        <v>1</v>
      </c>
      <c r="K609" s="144" t="s">
        <v>2343</v>
      </c>
    </row>
    <row r="610" spans="1:11">
      <c r="A610" s="81">
        <v>121</v>
      </c>
      <c r="B610" s="146" t="s">
        <v>2344</v>
      </c>
      <c r="C610" s="144" t="s">
        <v>111</v>
      </c>
      <c r="D610" s="144" t="s">
        <v>2345</v>
      </c>
      <c r="E610" s="144" t="s">
        <v>1923</v>
      </c>
      <c r="F610" s="144" t="s">
        <v>2346</v>
      </c>
      <c r="G610" s="144" t="s">
        <v>2190</v>
      </c>
      <c r="H610" s="144" t="s">
        <v>1058</v>
      </c>
      <c r="I610" s="144" t="s">
        <v>117</v>
      </c>
      <c r="J610" s="144" t="s">
        <v>1287</v>
      </c>
      <c r="K610" s="143" t="s">
        <v>1</v>
      </c>
    </row>
    <row r="611" spans="1:11">
      <c r="A611" s="137" t="s">
        <v>1</v>
      </c>
      <c r="B611" s="142" t="s">
        <v>1</v>
      </c>
      <c r="C611" s="143" t="s">
        <v>1</v>
      </c>
      <c r="D611" s="143" t="s">
        <v>1</v>
      </c>
      <c r="E611" s="143" t="s">
        <v>1</v>
      </c>
      <c r="F611" s="143" t="s">
        <v>1</v>
      </c>
      <c r="G611" s="143" t="s">
        <v>1</v>
      </c>
      <c r="H611" s="143" t="s">
        <v>1</v>
      </c>
      <c r="I611" s="143" t="s">
        <v>1</v>
      </c>
      <c r="J611" s="143" t="s">
        <v>1</v>
      </c>
      <c r="K611" s="144" t="s">
        <v>2347</v>
      </c>
    </row>
    <row r="612" spans="1:11">
      <c r="A612" s="152" t="s">
        <v>1</v>
      </c>
      <c r="B612" s="159" t="s">
        <v>2348</v>
      </c>
      <c r="C612" s="150" t="s">
        <v>1</v>
      </c>
      <c r="D612" s="150" t="s">
        <v>1</v>
      </c>
      <c r="E612" s="150" t="s">
        <v>1</v>
      </c>
      <c r="F612" s="150" t="s">
        <v>1</v>
      </c>
      <c r="G612" s="151" t="s">
        <v>148</v>
      </c>
      <c r="H612" s="151" t="s">
        <v>2192</v>
      </c>
      <c r="I612" s="150" t="s">
        <v>1</v>
      </c>
      <c r="J612" s="150" t="s">
        <v>1</v>
      </c>
      <c r="K612" s="150" t="s">
        <v>1</v>
      </c>
    </row>
    <row r="613" spans="1:11">
      <c r="A613" s="153" t="s">
        <v>1</v>
      </c>
      <c r="B613" s="160" t="s">
        <v>2349</v>
      </c>
      <c r="C613" s="140" t="s">
        <v>1</v>
      </c>
      <c r="D613" s="140" t="s">
        <v>1</v>
      </c>
      <c r="E613" s="140" t="s">
        <v>1</v>
      </c>
      <c r="F613" s="140" t="s">
        <v>1</v>
      </c>
      <c r="G613" s="141" t="s">
        <v>1920</v>
      </c>
      <c r="H613" s="141" t="s">
        <v>1920</v>
      </c>
      <c r="I613" s="140" t="s">
        <v>1</v>
      </c>
      <c r="J613" s="140" t="s">
        <v>1</v>
      </c>
      <c r="K613" s="140" t="s">
        <v>1</v>
      </c>
    </row>
    <row r="614" spans="1:11">
      <c r="A614" s="137" t="s">
        <v>1</v>
      </c>
      <c r="B614" s="142" t="s">
        <v>1</v>
      </c>
      <c r="C614" s="143" t="s">
        <v>1</v>
      </c>
      <c r="D614" s="143" t="s">
        <v>1</v>
      </c>
      <c r="E614" s="143" t="s">
        <v>1</v>
      </c>
      <c r="F614" s="143" t="s">
        <v>1</v>
      </c>
      <c r="G614" s="143" t="s">
        <v>1</v>
      </c>
      <c r="H614" s="143" t="s">
        <v>1</v>
      </c>
      <c r="I614" s="143" t="s">
        <v>1</v>
      </c>
      <c r="J614" s="143" t="s">
        <v>1</v>
      </c>
      <c r="K614" s="144" t="s">
        <v>2350</v>
      </c>
    </row>
    <row r="615" spans="1:11">
      <c r="A615" s="81">
        <v>122</v>
      </c>
      <c r="B615" s="146" t="s">
        <v>1694</v>
      </c>
      <c r="C615" s="144" t="s">
        <v>111</v>
      </c>
      <c r="D615" s="144" t="s">
        <v>2351</v>
      </c>
      <c r="E615" s="144" t="s">
        <v>1923</v>
      </c>
      <c r="F615" s="144" t="s">
        <v>2352</v>
      </c>
      <c r="G615" s="144" t="s">
        <v>116</v>
      </c>
      <c r="H615" s="144" t="s">
        <v>116</v>
      </c>
      <c r="I615" s="144" t="s">
        <v>117</v>
      </c>
      <c r="J615" s="144" t="s">
        <v>1731</v>
      </c>
      <c r="K615" s="143" t="s">
        <v>1</v>
      </c>
    </row>
    <row r="616" spans="1:11">
      <c r="A616" s="137" t="s">
        <v>1</v>
      </c>
      <c r="B616" s="142" t="s">
        <v>1</v>
      </c>
      <c r="C616" s="143" t="s">
        <v>1</v>
      </c>
      <c r="D616" s="143" t="s">
        <v>1</v>
      </c>
      <c r="E616" s="143" t="s">
        <v>1</v>
      </c>
      <c r="F616" s="143" t="s">
        <v>1</v>
      </c>
      <c r="G616" s="143" t="s">
        <v>1</v>
      </c>
      <c r="H616" s="143" t="s">
        <v>1</v>
      </c>
      <c r="I616" s="143" t="s">
        <v>1</v>
      </c>
      <c r="J616" s="143" t="s">
        <v>1</v>
      </c>
      <c r="K616" s="144" t="s">
        <v>2353</v>
      </c>
    </row>
    <row r="617" spans="1:11">
      <c r="A617" s="152" t="s">
        <v>1</v>
      </c>
      <c r="B617" s="159" t="s">
        <v>2005</v>
      </c>
      <c r="C617" s="150" t="s">
        <v>1</v>
      </c>
      <c r="D617" s="150" t="s">
        <v>1</v>
      </c>
      <c r="E617" s="150" t="s">
        <v>1</v>
      </c>
      <c r="F617" s="150" t="s">
        <v>1</v>
      </c>
      <c r="G617" s="151" t="s">
        <v>1926</v>
      </c>
      <c r="H617" s="151" t="s">
        <v>1927</v>
      </c>
      <c r="I617" s="150" t="s">
        <v>1</v>
      </c>
      <c r="J617" s="150" t="s">
        <v>1</v>
      </c>
      <c r="K617" s="150" t="s">
        <v>1</v>
      </c>
    </row>
    <row r="618" spans="1:11">
      <c r="A618" s="153" t="s">
        <v>1</v>
      </c>
      <c r="B618" s="160" t="s">
        <v>2354</v>
      </c>
      <c r="C618" s="140" t="s">
        <v>1</v>
      </c>
      <c r="D618" s="140" t="s">
        <v>1</v>
      </c>
      <c r="E618" s="140" t="s">
        <v>1</v>
      </c>
      <c r="F618" s="140" t="s">
        <v>1</v>
      </c>
      <c r="G618" s="141" t="s">
        <v>2355</v>
      </c>
      <c r="H618" s="141" t="s">
        <v>1318</v>
      </c>
      <c r="I618" s="140" t="s">
        <v>1</v>
      </c>
      <c r="J618" s="140" t="s">
        <v>1</v>
      </c>
      <c r="K618" s="140" t="s">
        <v>1</v>
      </c>
    </row>
    <row r="619" spans="1:11">
      <c r="A619" s="137" t="s">
        <v>1</v>
      </c>
      <c r="B619" s="142" t="s">
        <v>1</v>
      </c>
      <c r="C619" s="143" t="s">
        <v>1</v>
      </c>
      <c r="D619" s="143" t="s">
        <v>1</v>
      </c>
      <c r="E619" s="143" t="s">
        <v>1</v>
      </c>
      <c r="F619" s="143" t="s">
        <v>1</v>
      </c>
      <c r="G619" s="143" t="s">
        <v>1</v>
      </c>
      <c r="H619" s="143" t="s">
        <v>1</v>
      </c>
      <c r="I619" s="143" t="s">
        <v>1</v>
      </c>
      <c r="J619" s="143" t="s">
        <v>1</v>
      </c>
      <c r="K619" s="144" t="s">
        <v>2356</v>
      </c>
    </row>
    <row r="620" spans="1:11">
      <c r="A620" s="81">
        <v>123</v>
      </c>
      <c r="B620" s="146" t="s">
        <v>2357</v>
      </c>
      <c r="C620" s="144" t="s">
        <v>111</v>
      </c>
      <c r="D620" s="144" t="s">
        <v>2358</v>
      </c>
      <c r="E620" s="144" t="s">
        <v>1923</v>
      </c>
      <c r="F620" s="144" t="s">
        <v>2359</v>
      </c>
      <c r="G620" s="144" t="s">
        <v>2360</v>
      </c>
      <c r="H620" s="144" t="s">
        <v>430</v>
      </c>
      <c r="I620" s="144" t="s">
        <v>236</v>
      </c>
      <c r="J620" s="144" t="s">
        <v>551</v>
      </c>
      <c r="K620" s="143" t="s">
        <v>1</v>
      </c>
    </row>
    <row r="621" spans="1:11">
      <c r="A621" s="137" t="s">
        <v>1</v>
      </c>
      <c r="B621" s="142" t="s">
        <v>1</v>
      </c>
      <c r="C621" s="143" t="s">
        <v>1</v>
      </c>
      <c r="D621" s="143" t="s">
        <v>1</v>
      </c>
      <c r="E621" s="143" t="s">
        <v>1</v>
      </c>
      <c r="F621" s="143" t="s">
        <v>1</v>
      </c>
      <c r="G621" s="143" t="s">
        <v>1</v>
      </c>
      <c r="H621" s="143" t="s">
        <v>1</v>
      </c>
      <c r="I621" s="143" t="s">
        <v>1</v>
      </c>
      <c r="J621" s="143" t="s">
        <v>1</v>
      </c>
      <c r="K621" s="144" t="s">
        <v>2361</v>
      </c>
    </row>
    <row r="622" spans="1:11" ht="14" thickBot="1">
      <c r="A622" s="147" t="s">
        <v>1</v>
      </c>
      <c r="B622" s="159" t="s">
        <v>2362</v>
      </c>
      <c r="C622" s="150" t="s">
        <v>1</v>
      </c>
      <c r="D622" s="150" t="s">
        <v>1</v>
      </c>
      <c r="E622" s="150" t="s">
        <v>1</v>
      </c>
      <c r="F622" s="150" t="s">
        <v>1</v>
      </c>
      <c r="G622" s="151" t="s">
        <v>2363</v>
      </c>
      <c r="H622" s="151" t="s">
        <v>636</v>
      </c>
      <c r="I622" s="150" t="s">
        <v>1</v>
      </c>
      <c r="J622" s="150" t="s">
        <v>1</v>
      </c>
      <c r="K622" s="150" t="s">
        <v>1</v>
      </c>
    </row>
    <row r="623" spans="1:11">
      <c r="A623" s="154" t="s">
        <v>1</v>
      </c>
      <c r="B623" s="139" t="s">
        <v>1</v>
      </c>
      <c r="C623" s="140" t="s">
        <v>1</v>
      </c>
      <c r="D623" s="140" t="s">
        <v>1</v>
      </c>
      <c r="E623" s="140" t="s">
        <v>1</v>
      </c>
      <c r="F623" s="140" t="s">
        <v>1</v>
      </c>
      <c r="G623" s="141" t="s">
        <v>2364</v>
      </c>
      <c r="H623" s="140" t="s">
        <v>1</v>
      </c>
      <c r="I623" s="140" t="s">
        <v>1</v>
      </c>
      <c r="J623" s="140" t="s">
        <v>1</v>
      </c>
      <c r="K623" s="140" t="s">
        <v>1</v>
      </c>
    </row>
    <row r="624" spans="1:11">
      <c r="A624" s="137" t="s">
        <v>1</v>
      </c>
      <c r="B624" s="146" t="s">
        <v>2365</v>
      </c>
      <c r="C624" s="143" t="s">
        <v>1</v>
      </c>
      <c r="D624" s="143" t="s">
        <v>1</v>
      </c>
      <c r="E624" s="143" t="s">
        <v>1</v>
      </c>
      <c r="F624" s="143" t="s">
        <v>1</v>
      </c>
      <c r="G624" s="143" t="s">
        <v>1</v>
      </c>
      <c r="H624" s="144" t="s">
        <v>1912</v>
      </c>
      <c r="I624" s="143" t="s">
        <v>1</v>
      </c>
      <c r="J624" s="143" t="s">
        <v>1</v>
      </c>
      <c r="K624" s="144" t="s">
        <v>2007</v>
      </c>
    </row>
    <row r="625" spans="1:11">
      <c r="A625" s="81">
        <v>124</v>
      </c>
      <c r="B625" s="142" t="s">
        <v>1</v>
      </c>
      <c r="C625" s="144" t="s">
        <v>111</v>
      </c>
      <c r="D625" s="144" t="s">
        <v>2366</v>
      </c>
      <c r="E625" s="144" t="s">
        <v>297</v>
      </c>
      <c r="F625" s="144" t="s">
        <v>2367</v>
      </c>
      <c r="G625" s="144" t="s">
        <v>2368</v>
      </c>
      <c r="H625" s="143" t="s">
        <v>1</v>
      </c>
      <c r="I625" s="144" t="s">
        <v>117</v>
      </c>
      <c r="J625" s="144" t="s">
        <v>995</v>
      </c>
      <c r="K625" s="143" t="s">
        <v>1</v>
      </c>
    </row>
    <row r="626" spans="1:11">
      <c r="A626" s="137" t="s">
        <v>1</v>
      </c>
      <c r="B626" s="146" t="s">
        <v>2369</v>
      </c>
      <c r="C626" s="143" t="s">
        <v>1</v>
      </c>
      <c r="D626" s="143" t="s">
        <v>1</v>
      </c>
      <c r="E626" s="143" t="s">
        <v>1</v>
      </c>
      <c r="F626" s="143" t="s">
        <v>1</v>
      </c>
      <c r="G626" s="143" t="s">
        <v>1</v>
      </c>
      <c r="H626" s="144" t="s">
        <v>1918</v>
      </c>
      <c r="I626" s="143" t="s">
        <v>1</v>
      </c>
      <c r="J626" s="143" t="s">
        <v>1</v>
      </c>
      <c r="K626" s="144" t="s">
        <v>2370</v>
      </c>
    </row>
    <row r="627" spans="1:11">
      <c r="A627" s="152" t="s">
        <v>1</v>
      </c>
      <c r="B627" s="149" t="s">
        <v>1</v>
      </c>
      <c r="C627" s="150" t="s">
        <v>1</v>
      </c>
      <c r="D627" s="150" t="s">
        <v>1</v>
      </c>
      <c r="E627" s="150" t="s">
        <v>1</v>
      </c>
      <c r="F627" s="150" t="s">
        <v>1</v>
      </c>
      <c r="G627" s="151" t="s">
        <v>1986</v>
      </c>
      <c r="H627" s="150" t="s">
        <v>1</v>
      </c>
      <c r="I627" s="150" t="s">
        <v>1</v>
      </c>
      <c r="J627" s="150" t="s">
        <v>1</v>
      </c>
      <c r="K627" s="150" t="s">
        <v>1</v>
      </c>
    </row>
    <row r="628" spans="1:11">
      <c r="A628" s="153" t="s">
        <v>1</v>
      </c>
      <c r="B628" s="139" t="s">
        <v>1</v>
      </c>
      <c r="C628" s="140" t="s">
        <v>1</v>
      </c>
      <c r="D628" s="140" t="s">
        <v>1</v>
      </c>
      <c r="E628" s="140" t="s">
        <v>1</v>
      </c>
      <c r="F628" s="140" t="s">
        <v>1</v>
      </c>
      <c r="G628" s="141" t="s">
        <v>2371</v>
      </c>
      <c r="H628" s="141" t="s">
        <v>2372</v>
      </c>
      <c r="I628" s="140" t="s">
        <v>1</v>
      </c>
      <c r="J628" s="140" t="s">
        <v>1</v>
      </c>
      <c r="K628" s="140" t="s">
        <v>1</v>
      </c>
    </row>
    <row r="629" spans="1:11">
      <c r="A629" s="137" t="s">
        <v>1</v>
      </c>
      <c r="B629" s="146" t="s">
        <v>2373</v>
      </c>
      <c r="C629" s="143" t="s">
        <v>1</v>
      </c>
      <c r="D629" s="143" t="s">
        <v>1</v>
      </c>
      <c r="E629" s="143" t="s">
        <v>1</v>
      </c>
      <c r="F629" s="143" t="s">
        <v>1</v>
      </c>
      <c r="G629" s="144" t="s">
        <v>116</v>
      </c>
      <c r="H629" s="144" t="s">
        <v>2374</v>
      </c>
      <c r="I629" s="143" t="s">
        <v>1</v>
      </c>
      <c r="J629" s="143" t="s">
        <v>1</v>
      </c>
      <c r="K629" s="144" t="s">
        <v>2375</v>
      </c>
    </row>
    <row r="630" spans="1:11">
      <c r="A630" s="81">
        <v>125</v>
      </c>
      <c r="B630" s="142" t="s">
        <v>1</v>
      </c>
      <c r="C630" s="144" t="s">
        <v>111</v>
      </c>
      <c r="D630" s="144" t="s">
        <v>2376</v>
      </c>
      <c r="E630" s="144" t="s">
        <v>2377</v>
      </c>
      <c r="F630" s="144" t="s">
        <v>2378</v>
      </c>
      <c r="G630" s="143" t="s">
        <v>1</v>
      </c>
      <c r="H630" s="143" t="s">
        <v>1</v>
      </c>
      <c r="I630" s="144" t="s">
        <v>117</v>
      </c>
      <c r="J630" s="144" t="s">
        <v>616</v>
      </c>
      <c r="K630" s="143" t="s">
        <v>1</v>
      </c>
    </row>
    <row r="631" spans="1:11">
      <c r="A631" s="137" t="s">
        <v>1</v>
      </c>
      <c r="B631" s="146" t="s">
        <v>2379</v>
      </c>
      <c r="C631" s="143" t="s">
        <v>1</v>
      </c>
      <c r="D631" s="143" t="s">
        <v>1</v>
      </c>
      <c r="E631" s="143" t="s">
        <v>1</v>
      </c>
      <c r="F631" s="143" t="s">
        <v>1</v>
      </c>
      <c r="G631" s="144" t="s">
        <v>2380</v>
      </c>
      <c r="H631" s="144" t="s">
        <v>116</v>
      </c>
      <c r="I631" s="143" t="s">
        <v>1</v>
      </c>
      <c r="J631" s="143" t="s">
        <v>1</v>
      </c>
      <c r="K631" s="144" t="s">
        <v>2381</v>
      </c>
    </row>
    <row r="632" spans="1:11">
      <c r="A632" s="152" t="s">
        <v>1</v>
      </c>
      <c r="B632" s="149" t="s">
        <v>1</v>
      </c>
      <c r="C632" s="150" t="s">
        <v>1</v>
      </c>
      <c r="D632" s="150" t="s">
        <v>1</v>
      </c>
      <c r="E632" s="150" t="s">
        <v>1</v>
      </c>
      <c r="F632" s="150" t="s">
        <v>1</v>
      </c>
      <c r="G632" s="151" t="s">
        <v>819</v>
      </c>
      <c r="H632" s="151" t="s">
        <v>2382</v>
      </c>
      <c r="I632" s="150" t="s">
        <v>1</v>
      </c>
      <c r="J632" s="150" t="s">
        <v>1</v>
      </c>
      <c r="K632" s="150" t="s">
        <v>1</v>
      </c>
    </row>
    <row r="633" spans="1:11">
      <c r="A633" s="153" t="s">
        <v>1</v>
      </c>
      <c r="B633" s="160" t="s">
        <v>2383</v>
      </c>
      <c r="C633" s="140" t="s">
        <v>1</v>
      </c>
      <c r="D633" s="140" t="s">
        <v>1</v>
      </c>
      <c r="E633" s="140" t="s">
        <v>1</v>
      </c>
      <c r="F633" s="140" t="s">
        <v>1</v>
      </c>
      <c r="G633" s="140" t="s">
        <v>1</v>
      </c>
      <c r="H633" s="140" t="s">
        <v>1</v>
      </c>
      <c r="I633" s="140" t="s">
        <v>1</v>
      </c>
      <c r="J633" s="140" t="s">
        <v>1</v>
      </c>
      <c r="K633" s="141" t="s">
        <v>2384</v>
      </c>
    </row>
    <row r="634" spans="1:11">
      <c r="A634" s="137" t="s">
        <v>1</v>
      </c>
      <c r="B634" s="142" t="s">
        <v>1</v>
      </c>
      <c r="C634" s="143" t="s">
        <v>1</v>
      </c>
      <c r="D634" s="143" t="s">
        <v>1</v>
      </c>
      <c r="E634" s="143" t="s">
        <v>1</v>
      </c>
      <c r="F634" s="143" t="s">
        <v>1</v>
      </c>
      <c r="G634" s="144" t="s">
        <v>1637</v>
      </c>
      <c r="H634" s="144" t="s">
        <v>2385</v>
      </c>
      <c r="I634" s="143" t="s">
        <v>1</v>
      </c>
      <c r="J634" s="143" t="s">
        <v>1</v>
      </c>
      <c r="K634" s="143" t="s">
        <v>1</v>
      </c>
    </row>
    <row r="635" spans="1:11">
      <c r="A635" s="81">
        <v>126</v>
      </c>
      <c r="B635" s="146" t="s">
        <v>2386</v>
      </c>
      <c r="C635" s="144" t="s">
        <v>111</v>
      </c>
      <c r="D635" s="144" t="s">
        <v>2387</v>
      </c>
      <c r="E635" s="144" t="s">
        <v>470</v>
      </c>
      <c r="F635" s="144" t="s">
        <v>2388</v>
      </c>
      <c r="G635" s="143" t="s">
        <v>1</v>
      </c>
      <c r="H635" s="143" t="s">
        <v>1</v>
      </c>
      <c r="I635" s="144" t="s">
        <v>117</v>
      </c>
      <c r="J635" s="144" t="s">
        <v>183</v>
      </c>
      <c r="K635" s="144" t="s">
        <v>2389</v>
      </c>
    </row>
    <row r="636" spans="1:11">
      <c r="A636" s="137" t="s">
        <v>1</v>
      </c>
      <c r="B636" s="142" t="s">
        <v>1</v>
      </c>
      <c r="C636" s="143" t="s">
        <v>1</v>
      </c>
      <c r="D636" s="143" t="s">
        <v>1</v>
      </c>
      <c r="E636" s="143" t="s">
        <v>1</v>
      </c>
      <c r="F636" s="143" t="s">
        <v>1</v>
      </c>
      <c r="G636" s="144" t="s">
        <v>1641</v>
      </c>
      <c r="H636" s="144" t="s">
        <v>1808</v>
      </c>
      <c r="I636" s="143" t="s">
        <v>1</v>
      </c>
      <c r="J636" s="143" t="s">
        <v>1</v>
      </c>
      <c r="K636" s="143" t="s">
        <v>1</v>
      </c>
    </row>
    <row r="637" spans="1:11" ht="14" thickBot="1">
      <c r="A637" s="147" t="s">
        <v>1</v>
      </c>
      <c r="B637" s="159" t="s">
        <v>2390</v>
      </c>
      <c r="C637" s="150" t="s">
        <v>1</v>
      </c>
      <c r="D637" s="150" t="s">
        <v>1</v>
      </c>
      <c r="E637" s="150" t="s">
        <v>1</v>
      </c>
      <c r="F637" s="150" t="s">
        <v>1</v>
      </c>
      <c r="G637" s="150" t="s">
        <v>1</v>
      </c>
      <c r="H637" s="150" t="s">
        <v>1</v>
      </c>
      <c r="I637" s="150" t="s">
        <v>1</v>
      </c>
      <c r="J637" s="150" t="s">
        <v>1</v>
      </c>
      <c r="K637" s="151" t="s">
        <v>2370</v>
      </c>
    </row>
    <row r="638" spans="1:11">
      <c r="A638" s="137" t="s">
        <v>1</v>
      </c>
      <c r="B638" s="137" t="s">
        <v>1</v>
      </c>
      <c r="C638" s="142" t="s">
        <v>1</v>
      </c>
      <c r="D638" s="143" t="s">
        <v>1</v>
      </c>
      <c r="E638" s="143" t="s">
        <v>1</v>
      </c>
      <c r="F638" s="143" t="s">
        <v>1</v>
      </c>
      <c r="G638" s="144" t="s">
        <v>1920</v>
      </c>
      <c r="H638" s="144" t="s">
        <v>1920</v>
      </c>
      <c r="I638" s="143" t="s">
        <v>1</v>
      </c>
      <c r="J638" s="143" t="s">
        <v>1</v>
      </c>
      <c r="K638" s="143" t="s">
        <v>1</v>
      </c>
    </row>
    <row r="639" spans="1:11">
      <c r="A639" s="137" t="s">
        <v>1</v>
      </c>
      <c r="B639" s="145" t="s">
        <v>2391</v>
      </c>
      <c r="C639" s="142" t="s">
        <v>1</v>
      </c>
      <c r="D639" s="143" t="s">
        <v>1</v>
      </c>
      <c r="E639" s="143" t="s">
        <v>1</v>
      </c>
      <c r="F639" s="143" t="s">
        <v>1</v>
      </c>
      <c r="G639" s="143" t="s">
        <v>1</v>
      </c>
      <c r="H639" s="143" t="s">
        <v>1</v>
      </c>
      <c r="I639" s="143" t="s">
        <v>1</v>
      </c>
      <c r="J639" s="143" t="s">
        <v>1</v>
      </c>
      <c r="K639" s="144" t="s">
        <v>2392</v>
      </c>
    </row>
    <row r="640" spans="1:11">
      <c r="A640" s="81">
        <v>127</v>
      </c>
      <c r="B640" s="137" t="s">
        <v>1</v>
      </c>
      <c r="C640" s="146" t="s">
        <v>111</v>
      </c>
      <c r="D640" s="144" t="s">
        <v>2393</v>
      </c>
      <c r="E640" s="144" t="s">
        <v>1923</v>
      </c>
      <c r="F640" s="144" t="s">
        <v>2394</v>
      </c>
      <c r="G640" s="144" t="s">
        <v>116</v>
      </c>
      <c r="H640" s="144" t="s">
        <v>116</v>
      </c>
      <c r="I640" s="144" t="s">
        <v>117</v>
      </c>
      <c r="J640" s="144" t="s">
        <v>1731</v>
      </c>
      <c r="K640" s="143" t="s">
        <v>1</v>
      </c>
    </row>
    <row r="641" spans="1:11">
      <c r="A641" s="137" t="s">
        <v>1</v>
      </c>
      <c r="B641" s="145" t="s">
        <v>2271</v>
      </c>
      <c r="C641" s="142" t="s">
        <v>1</v>
      </c>
      <c r="D641" s="143" t="s">
        <v>1</v>
      </c>
      <c r="E641" s="143" t="s">
        <v>1</v>
      </c>
      <c r="F641" s="143" t="s">
        <v>1</v>
      </c>
      <c r="G641" s="143" t="s">
        <v>1</v>
      </c>
      <c r="H641" s="143" t="s">
        <v>1</v>
      </c>
      <c r="I641" s="143" t="s">
        <v>1</v>
      </c>
      <c r="J641" s="143" t="s">
        <v>1</v>
      </c>
      <c r="K641" s="144" t="s">
        <v>1906</v>
      </c>
    </row>
    <row r="642" spans="1:11">
      <c r="A642" s="152" t="s">
        <v>1</v>
      </c>
      <c r="B642" s="152" t="s">
        <v>1</v>
      </c>
      <c r="C642" s="149" t="s">
        <v>1</v>
      </c>
      <c r="D642" s="150" t="s">
        <v>1</v>
      </c>
      <c r="E642" s="150" t="s">
        <v>1</v>
      </c>
      <c r="F642" s="150" t="s">
        <v>1</v>
      </c>
      <c r="G642" s="151" t="s">
        <v>1926</v>
      </c>
      <c r="H642" s="151" t="s">
        <v>1927</v>
      </c>
      <c r="I642" s="150" t="s">
        <v>1</v>
      </c>
      <c r="J642" s="150" t="s">
        <v>1</v>
      </c>
      <c r="K642" s="150" t="s">
        <v>1</v>
      </c>
    </row>
    <row r="643" spans="1:11">
      <c r="A643" s="153" t="s">
        <v>1</v>
      </c>
      <c r="B643" s="153" t="s">
        <v>1</v>
      </c>
      <c r="C643" s="139" t="s">
        <v>1</v>
      </c>
      <c r="D643" s="140" t="s">
        <v>1</v>
      </c>
      <c r="E643" s="140" t="s">
        <v>1</v>
      </c>
      <c r="F643" s="140" t="s">
        <v>1</v>
      </c>
      <c r="G643" s="141" t="s">
        <v>2395</v>
      </c>
      <c r="H643" s="140" t="s">
        <v>1</v>
      </c>
      <c r="I643" s="140" t="s">
        <v>1</v>
      </c>
      <c r="J643" s="140" t="s">
        <v>1</v>
      </c>
      <c r="K643" s="140" t="s">
        <v>1</v>
      </c>
    </row>
    <row r="644" spans="1:11">
      <c r="A644" s="137" t="s">
        <v>1</v>
      </c>
      <c r="B644" s="137" t="s">
        <v>1</v>
      </c>
      <c r="C644" s="142" t="s">
        <v>1</v>
      </c>
      <c r="D644" s="143" t="s">
        <v>1</v>
      </c>
      <c r="E644" s="143" t="s">
        <v>1</v>
      </c>
      <c r="F644" s="143" t="s">
        <v>1</v>
      </c>
      <c r="G644" s="143" t="s">
        <v>1</v>
      </c>
      <c r="H644" s="144" t="s">
        <v>2396</v>
      </c>
      <c r="I644" s="143" t="s">
        <v>1</v>
      </c>
      <c r="J644" s="143" t="s">
        <v>1</v>
      </c>
      <c r="K644" s="143" t="s">
        <v>1</v>
      </c>
    </row>
    <row r="645" spans="1:11">
      <c r="A645" s="81">
        <v>128</v>
      </c>
      <c r="B645" s="145" t="s">
        <v>2397</v>
      </c>
      <c r="C645" s="146" t="s">
        <v>468</v>
      </c>
      <c r="D645" s="144" t="s">
        <v>2398</v>
      </c>
      <c r="E645" s="144" t="s">
        <v>1336</v>
      </c>
      <c r="F645" s="144" t="s">
        <v>2399</v>
      </c>
      <c r="G645" s="144" t="s">
        <v>2400</v>
      </c>
      <c r="H645" s="143" t="s">
        <v>1</v>
      </c>
      <c r="I645" s="144" t="s">
        <v>117</v>
      </c>
      <c r="J645" s="144" t="s">
        <v>616</v>
      </c>
      <c r="K645" s="144" t="s">
        <v>1978</v>
      </c>
    </row>
    <row r="646" spans="1:11">
      <c r="A646" s="137" t="s">
        <v>1</v>
      </c>
      <c r="B646" s="137" t="s">
        <v>1</v>
      </c>
      <c r="C646" s="142" t="s">
        <v>1</v>
      </c>
      <c r="D646" s="143" t="s">
        <v>1</v>
      </c>
      <c r="E646" s="143" t="s">
        <v>1</v>
      </c>
      <c r="F646" s="143" t="s">
        <v>1</v>
      </c>
      <c r="G646" s="143" t="s">
        <v>1</v>
      </c>
      <c r="H646" s="144" t="s">
        <v>202</v>
      </c>
      <c r="I646" s="143" t="s">
        <v>1</v>
      </c>
      <c r="J646" s="143" t="s">
        <v>1</v>
      </c>
      <c r="K646" s="143" t="s">
        <v>1</v>
      </c>
    </row>
    <row r="647" spans="1:11">
      <c r="A647" s="152" t="s">
        <v>1</v>
      </c>
      <c r="B647" s="152" t="s">
        <v>1</v>
      </c>
      <c r="C647" s="149" t="s">
        <v>1</v>
      </c>
      <c r="D647" s="150" t="s">
        <v>1</v>
      </c>
      <c r="E647" s="150" t="s">
        <v>1</v>
      </c>
      <c r="F647" s="150" t="s">
        <v>1</v>
      </c>
      <c r="G647" s="151" t="s">
        <v>202</v>
      </c>
      <c r="H647" s="150" t="s">
        <v>1</v>
      </c>
      <c r="I647" s="150" t="s">
        <v>1</v>
      </c>
      <c r="J647" s="150" t="s">
        <v>1</v>
      </c>
      <c r="K647" s="150" t="s">
        <v>1</v>
      </c>
    </row>
    <row r="648" spans="1:11">
      <c r="A648" s="137" t="s">
        <v>1</v>
      </c>
      <c r="B648" s="153" t="s">
        <v>1</v>
      </c>
      <c r="C648" s="139" t="s">
        <v>1</v>
      </c>
      <c r="D648" s="140" t="s">
        <v>1</v>
      </c>
      <c r="E648" s="140" t="s">
        <v>1</v>
      </c>
      <c r="F648" s="140" t="s">
        <v>1</v>
      </c>
      <c r="G648" s="141" t="s">
        <v>1998</v>
      </c>
      <c r="H648" s="141" t="s">
        <v>1999</v>
      </c>
      <c r="I648" s="140" t="s">
        <v>1</v>
      </c>
      <c r="J648" s="140" t="s">
        <v>1</v>
      </c>
      <c r="K648" s="140" t="s">
        <v>1</v>
      </c>
    </row>
    <row r="649" spans="1:11">
      <c r="A649" s="137" t="s">
        <v>1</v>
      </c>
      <c r="B649" s="145" t="s">
        <v>2401</v>
      </c>
      <c r="C649" s="142" t="s">
        <v>1</v>
      </c>
      <c r="D649" s="143" t="s">
        <v>1</v>
      </c>
      <c r="E649" s="143" t="s">
        <v>1</v>
      </c>
      <c r="F649" s="143" t="s">
        <v>1</v>
      </c>
      <c r="G649" s="143" t="s">
        <v>1</v>
      </c>
      <c r="H649" s="143" t="s">
        <v>1</v>
      </c>
      <c r="I649" s="143" t="s">
        <v>1</v>
      </c>
      <c r="J649" s="143" t="s">
        <v>1</v>
      </c>
      <c r="K649" s="143" t="s">
        <v>1</v>
      </c>
    </row>
    <row r="650" spans="1:11">
      <c r="A650" s="81">
        <v>129</v>
      </c>
      <c r="B650" s="137" t="s">
        <v>1</v>
      </c>
      <c r="C650" s="146" t="s">
        <v>111</v>
      </c>
      <c r="D650" s="144" t="s">
        <v>2402</v>
      </c>
      <c r="E650" s="144" t="s">
        <v>1923</v>
      </c>
      <c r="F650" s="144" t="s">
        <v>2403</v>
      </c>
      <c r="G650" s="144" t="s">
        <v>2003</v>
      </c>
      <c r="H650" s="144" t="s">
        <v>181</v>
      </c>
      <c r="I650" s="144" t="s">
        <v>117</v>
      </c>
      <c r="J650" s="144" t="s">
        <v>616</v>
      </c>
      <c r="K650" s="144" t="s">
        <v>2404</v>
      </c>
    </row>
    <row r="651" spans="1:11">
      <c r="A651" s="137" t="s">
        <v>1</v>
      </c>
      <c r="B651" s="145" t="s">
        <v>2022</v>
      </c>
      <c r="C651" s="142" t="s">
        <v>1</v>
      </c>
      <c r="D651" s="143" t="s">
        <v>1</v>
      </c>
      <c r="E651" s="143" t="s">
        <v>1</v>
      </c>
      <c r="F651" s="143" t="s">
        <v>1</v>
      </c>
      <c r="G651" s="143" t="s">
        <v>1</v>
      </c>
      <c r="H651" s="143" t="s">
        <v>1</v>
      </c>
      <c r="I651" s="143" t="s">
        <v>1</v>
      </c>
      <c r="J651" s="143" t="s">
        <v>1</v>
      </c>
      <c r="K651" s="143" t="s">
        <v>1</v>
      </c>
    </row>
    <row r="652" spans="1:11" ht="14" thickBot="1">
      <c r="A652" s="147" t="s">
        <v>1</v>
      </c>
      <c r="B652" s="152" t="s">
        <v>1</v>
      </c>
      <c r="C652" s="149" t="s">
        <v>1</v>
      </c>
      <c r="D652" s="150" t="s">
        <v>1</v>
      </c>
      <c r="E652" s="150" t="s">
        <v>1</v>
      </c>
      <c r="F652" s="150" t="s">
        <v>1</v>
      </c>
      <c r="G652" s="151" t="s">
        <v>440</v>
      </c>
      <c r="H652" s="151" t="s">
        <v>440</v>
      </c>
      <c r="I652" s="150" t="s">
        <v>1</v>
      </c>
      <c r="J652" s="150" t="s">
        <v>1</v>
      </c>
      <c r="K652" s="150" t="s">
        <v>1</v>
      </c>
    </row>
    <row r="653" spans="1:11">
      <c r="A653" s="137" t="s">
        <v>1</v>
      </c>
      <c r="B653" s="137" t="s">
        <v>1</v>
      </c>
      <c r="C653" s="142" t="s">
        <v>1</v>
      </c>
      <c r="D653" s="143" t="s">
        <v>1</v>
      </c>
      <c r="E653" s="143" t="s">
        <v>1</v>
      </c>
      <c r="F653" s="143" t="s">
        <v>1</v>
      </c>
      <c r="G653" s="144" t="s">
        <v>2041</v>
      </c>
      <c r="H653" s="144" t="s">
        <v>2042</v>
      </c>
      <c r="I653" s="143" t="s">
        <v>1</v>
      </c>
      <c r="J653" s="143" t="s">
        <v>1</v>
      </c>
      <c r="K653" s="143" t="s">
        <v>1</v>
      </c>
    </row>
    <row r="654" spans="1:11">
      <c r="A654" s="137" t="s">
        <v>1</v>
      </c>
      <c r="B654" s="145" t="s">
        <v>2405</v>
      </c>
      <c r="C654" s="142" t="s">
        <v>1</v>
      </c>
      <c r="D654" s="143" t="s">
        <v>1</v>
      </c>
      <c r="E654" s="143" t="s">
        <v>1</v>
      </c>
      <c r="F654" s="143" t="s">
        <v>1</v>
      </c>
      <c r="G654" s="143" t="s">
        <v>1</v>
      </c>
      <c r="H654" s="143" t="s">
        <v>1</v>
      </c>
      <c r="I654" s="143" t="s">
        <v>1</v>
      </c>
      <c r="J654" s="143" t="s">
        <v>1</v>
      </c>
      <c r="K654" s="143" t="s">
        <v>1</v>
      </c>
    </row>
    <row r="655" spans="1:11">
      <c r="A655" s="81">
        <v>130</v>
      </c>
      <c r="B655" s="137" t="s">
        <v>1</v>
      </c>
      <c r="C655" s="146" t="s">
        <v>111</v>
      </c>
      <c r="D655" s="144" t="s">
        <v>2406</v>
      </c>
      <c r="E655" s="144" t="s">
        <v>1923</v>
      </c>
      <c r="F655" s="144" t="s">
        <v>2407</v>
      </c>
      <c r="G655" s="144" t="s">
        <v>472</v>
      </c>
      <c r="H655" s="144" t="s">
        <v>2046</v>
      </c>
      <c r="I655" s="144" t="s">
        <v>117</v>
      </c>
      <c r="J655" s="144" t="s">
        <v>1731</v>
      </c>
      <c r="K655" s="144" t="s">
        <v>2408</v>
      </c>
    </row>
    <row r="656" spans="1:11">
      <c r="A656" s="137" t="s">
        <v>1</v>
      </c>
      <c r="B656" s="145" t="s">
        <v>2409</v>
      </c>
      <c r="C656" s="142" t="s">
        <v>1</v>
      </c>
      <c r="D656" s="143" t="s">
        <v>1</v>
      </c>
      <c r="E656" s="143" t="s">
        <v>1</v>
      </c>
      <c r="F656" s="143" t="s">
        <v>1</v>
      </c>
      <c r="G656" s="143" t="s">
        <v>1</v>
      </c>
      <c r="H656" s="143" t="s">
        <v>1</v>
      </c>
      <c r="I656" s="143" t="s">
        <v>1</v>
      </c>
      <c r="J656" s="143" t="s">
        <v>1</v>
      </c>
      <c r="K656" s="143" t="s">
        <v>1</v>
      </c>
    </row>
    <row r="657" spans="1:11">
      <c r="A657" s="152" t="s">
        <v>1</v>
      </c>
      <c r="B657" s="152" t="s">
        <v>1</v>
      </c>
      <c r="C657" s="149" t="s">
        <v>1</v>
      </c>
      <c r="D657" s="150" t="s">
        <v>1</v>
      </c>
      <c r="E657" s="150" t="s">
        <v>1</v>
      </c>
      <c r="F657" s="150" t="s">
        <v>1</v>
      </c>
      <c r="G657" s="151" t="s">
        <v>2048</v>
      </c>
      <c r="H657" s="151" t="s">
        <v>2049</v>
      </c>
      <c r="I657" s="150" t="s">
        <v>1</v>
      </c>
      <c r="J657" s="150" t="s">
        <v>1</v>
      </c>
      <c r="K657" s="150" t="s">
        <v>1</v>
      </c>
    </row>
    <row r="658" spans="1:11">
      <c r="A658" s="153" t="s">
        <v>1</v>
      </c>
      <c r="B658" s="153" t="s">
        <v>1</v>
      </c>
      <c r="C658" s="139" t="s">
        <v>1</v>
      </c>
      <c r="D658" s="140" t="s">
        <v>1</v>
      </c>
      <c r="E658" s="140" t="s">
        <v>1</v>
      </c>
      <c r="F658" s="140" t="s">
        <v>1</v>
      </c>
      <c r="G658" s="141" t="s">
        <v>2410</v>
      </c>
      <c r="H658" s="141" t="s">
        <v>2410</v>
      </c>
      <c r="I658" s="140" t="s">
        <v>1</v>
      </c>
      <c r="J658" s="140" t="s">
        <v>1</v>
      </c>
      <c r="K658" s="140" t="s">
        <v>1</v>
      </c>
    </row>
    <row r="659" spans="1:11">
      <c r="A659" s="137" t="s">
        <v>1</v>
      </c>
      <c r="B659" s="145" t="s">
        <v>2411</v>
      </c>
      <c r="C659" s="142" t="s">
        <v>1</v>
      </c>
      <c r="D659" s="143" t="s">
        <v>1</v>
      </c>
      <c r="E659" s="143" t="s">
        <v>1</v>
      </c>
      <c r="F659" s="143" t="s">
        <v>1</v>
      </c>
      <c r="G659" s="143" t="s">
        <v>1</v>
      </c>
      <c r="H659" s="143" t="s">
        <v>1</v>
      </c>
      <c r="I659" s="143" t="s">
        <v>1</v>
      </c>
      <c r="J659" s="143" t="s">
        <v>1</v>
      </c>
      <c r="K659" s="143" t="s">
        <v>1</v>
      </c>
    </row>
    <row r="660" spans="1:11">
      <c r="A660" s="81">
        <v>131</v>
      </c>
      <c r="B660" s="137" t="s">
        <v>1</v>
      </c>
      <c r="C660" s="146" t="s">
        <v>468</v>
      </c>
      <c r="D660" s="144" t="s">
        <v>2412</v>
      </c>
      <c r="E660" s="144" t="s">
        <v>2413</v>
      </c>
      <c r="F660" s="144" t="s">
        <v>2414</v>
      </c>
      <c r="G660" s="144" t="s">
        <v>1861</v>
      </c>
      <c r="H660" s="144" t="s">
        <v>116</v>
      </c>
      <c r="I660" s="144" t="s">
        <v>117</v>
      </c>
      <c r="J660" s="144" t="s">
        <v>183</v>
      </c>
      <c r="K660" s="144" t="s">
        <v>2097</v>
      </c>
    </row>
    <row r="661" spans="1:11">
      <c r="A661" s="137" t="s">
        <v>1</v>
      </c>
      <c r="B661" s="145" t="s">
        <v>2415</v>
      </c>
      <c r="C661" s="142" t="s">
        <v>1</v>
      </c>
      <c r="D661" s="143" t="s">
        <v>1</v>
      </c>
      <c r="E661" s="143" t="s">
        <v>1</v>
      </c>
      <c r="F661" s="143" t="s">
        <v>1</v>
      </c>
      <c r="G661" s="143" t="s">
        <v>1</v>
      </c>
      <c r="H661" s="143" t="s">
        <v>1</v>
      </c>
      <c r="I661" s="143" t="s">
        <v>1</v>
      </c>
      <c r="J661" s="143" t="s">
        <v>1</v>
      </c>
      <c r="K661" s="143" t="s">
        <v>1</v>
      </c>
    </row>
    <row r="662" spans="1:11">
      <c r="A662" s="152" t="s">
        <v>1</v>
      </c>
      <c r="B662" s="152" t="s">
        <v>1</v>
      </c>
      <c r="C662" s="149" t="s">
        <v>1</v>
      </c>
      <c r="D662" s="150" t="s">
        <v>1</v>
      </c>
      <c r="E662" s="150" t="s">
        <v>1</v>
      </c>
      <c r="F662" s="150" t="s">
        <v>1</v>
      </c>
      <c r="G662" s="151" t="s">
        <v>2416</v>
      </c>
      <c r="H662" s="151" t="s">
        <v>2417</v>
      </c>
      <c r="I662" s="150" t="s">
        <v>1</v>
      </c>
      <c r="J662" s="150" t="s">
        <v>1</v>
      </c>
      <c r="K662" s="150" t="s">
        <v>1</v>
      </c>
    </row>
    <row r="663" spans="1:11">
      <c r="A663" s="153" t="s">
        <v>1</v>
      </c>
      <c r="B663" s="153" t="s">
        <v>1</v>
      </c>
      <c r="C663" s="139" t="s">
        <v>1</v>
      </c>
      <c r="D663" s="140" t="s">
        <v>1</v>
      </c>
      <c r="E663" s="140" t="s">
        <v>1</v>
      </c>
      <c r="F663" s="140" t="s">
        <v>1</v>
      </c>
      <c r="G663" s="141" t="s">
        <v>2418</v>
      </c>
      <c r="H663" s="141" t="s">
        <v>2419</v>
      </c>
      <c r="I663" s="140" t="s">
        <v>1</v>
      </c>
      <c r="J663" s="140" t="s">
        <v>1</v>
      </c>
      <c r="K663" s="140" t="s">
        <v>1</v>
      </c>
    </row>
    <row r="664" spans="1:11">
      <c r="A664" s="81">
        <v>132</v>
      </c>
      <c r="B664" s="145" t="s">
        <v>2420</v>
      </c>
      <c r="C664" s="146" t="s">
        <v>111</v>
      </c>
      <c r="D664" s="144" t="s">
        <v>2421</v>
      </c>
      <c r="E664" s="144" t="s">
        <v>2260</v>
      </c>
      <c r="F664" s="144" t="s">
        <v>2422</v>
      </c>
      <c r="G664" s="143" t="s">
        <v>1</v>
      </c>
      <c r="H664" s="143" t="s">
        <v>1</v>
      </c>
      <c r="I664" s="144" t="s">
        <v>117</v>
      </c>
      <c r="J664" s="144" t="s">
        <v>616</v>
      </c>
      <c r="K664" s="144" t="s">
        <v>2097</v>
      </c>
    </row>
    <row r="665" spans="1:11" ht="14" thickBot="1">
      <c r="A665" s="147" t="s">
        <v>1</v>
      </c>
      <c r="B665" s="152" t="s">
        <v>1</v>
      </c>
      <c r="C665" s="149" t="s">
        <v>1</v>
      </c>
      <c r="D665" s="150" t="s">
        <v>1</v>
      </c>
      <c r="E665" s="150" t="s">
        <v>1</v>
      </c>
      <c r="F665" s="150" t="s">
        <v>1</v>
      </c>
      <c r="G665" s="151" t="s">
        <v>2423</v>
      </c>
      <c r="H665" s="151" t="s">
        <v>2130</v>
      </c>
      <c r="I665" s="150" t="s">
        <v>1</v>
      </c>
      <c r="J665" s="150" t="s">
        <v>1</v>
      </c>
      <c r="K665" s="150" t="s">
        <v>1</v>
      </c>
    </row>
    <row r="666" spans="1:11">
      <c r="A666" s="137" t="s">
        <v>1</v>
      </c>
      <c r="B666" s="145" t="s">
        <v>2424</v>
      </c>
      <c r="C666" s="142" t="s">
        <v>1</v>
      </c>
      <c r="D666" s="143" t="s">
        <v>1</v>
      </c>
      <c r="E666" s="143" t="s">
        <v>1</v>
      </c>
      <c r="F666" s="143" t="s">
        <v>1</v>
      </c>
      <c r="G666" s="143" t="s">
        <v>1</v>
      </c>
      <c r="H666" s="144" t="s">
        <v>452</v>
      </c>
      <c r="I666" s="143" t="s">
        <v>1</v>
      </c>
      <c r="J666" s="143" t="s">
        <v>1</v>
      </c>
      <c r="K666" s="143" t="s">
        <v>1</v>
      </c>
    </row>
    <row r="667" spans="1:11">
      <c r="A667" s="137" t="s">
        <v>1</v>
      </c>
      <c r="B667" s="137" t="s">
        <v>1</v>
      </c>
      <c r="C667" s="142" t="s">
        <v>1</v>
      </c>
      <c r="D667" s="143" t="s">
        <v>1</v>
      </c>
      <c r="E667" s="143" t="s">
        <v>1</v>
      </c>
      <c r="F667" s="143" t="s">
        <v>1</v>
      </c>
      <c r="G667" s="144" t="s">
        <v>2425</v>
      </c>
      <c r="H667" s="143" t="s">
        <v>1</v>
      </c>
      <c r="I667" s="143" t="s">
        <v>1</v>
      </c>
      <c r="J667" s="143" t="s">
        <v>1</v>
      </c>
      <c r="K667" s="143" t="s">
        <v>1</v>
      </c>
    </row>
    <row r="668" spans="1:11">
      <c r="A668" s="81">
        <v>133</v>
      </c>
      <c r="B668" s="145" t="s">
        <v>2426</v>
      </c>
      <c r="C668" s="146" t="s">
        <v>111</v>
      </c>
      <c r="D668" s="144" t="s">
        <v>2427</v>
      </c>
      <c r="E668" s="144" t="s">
        <v>2428</v>
      </c>
      <c r="F668" s="144" t="s">
        <v>2429</v>
      </c>
      <c r="G668" s="143" t="s">
        <v>1</v>
      </c>
      <c r="H668" s="144" t="s">
        <v>473</v>
      </c>
      <c r="I668" s="144" t="s">
        <v>236</v>
      </c>
      <c r="J668" s="144" t="s">
        <v>118</v>
      </c>
      <c r="K668" s="144" t="s">
        <v>1978</v>
      </c>
    </row>
    <row r="669" spans="1:11">
      <c r="A669" s="137" t="s">
        <v>1</v>
      </c>
      <c r="B669" s="137" t="s">
        <v>1</v>
      </c>
      <c r="C669" s="142" t="s">
        <v>1</v>
      </c>
      <c r="D669" s="143" t="s">
        <v>1</v>
      </c>
      <c r="E669" s="143" t="s">
        <v>1</v>
      </c>
      <c r="F669" s="143" t="s">
        <v>1</v>
      </c>
      <c r="G669" s="144" t="s">
        <v>2430</v>
      </c>
      <c r="H669" s="143" t="s">
        <v>1</v>
      </c>
      <c r="I669" s="143" t="s">
        <v>1</v>
      </c>
      <c r="J669" s="143" t="s">
        <v>1</v>
      </c>
      <c r="K669" s="143" t="s">
        <v>1</v>
      </c>
    </row>
    <row r="670" spans="1:11">
      <c r="A670" s="152" t="s">
        <v>1</v>
      </c>
      <c r="B670" s="148" t="s">
        <v>2431</v>
      </c>
      <c r="C670" s="149" t="s">
        <v>1</v>
      </c>
      <c r="D670" s="150" t="s">
        <v>1</v>
      </c>
      <c r="E670" s="150" t="s">
        <v>1</v>
      </c>
      <c r="F670" s="150" t="s">
        <v>1</v>
      </c>
      <c r="G670" s="150" t="s">
        <v>1</v>
      </c>
      <c r="H670" s="151" t="s">
        <v>495</v>
      </c>
      <c r="I670" s="150" t="s">
        <v>1</v>
      </c>
      <c r="J670" s="150" t="s">
        <v>1</v>
      </c>
      <c r="K670" s="150" t="s">
        <v>1</v>
      </c>
    </row>
    <row r="671" spans="1:11">
      <c r="A671" s="137" t="s">
        <v>1</v>
      </c>
      <c r="B671" s="137" t="s">
        <v>1</v>
      </c>
      <c r="C671" s="142" t="s">
        <v>1</v>
      </c>
      <c r="D671" s="143" t="s">
        <v>1</v>
      </c>
      <c r="E671" s="143" t="s">
        <v>1</v>
      </c>
      <c r="F671" s="143" t="s">
        <v>1</v>
      </c>
      <c r="G671" s="144" t="s">
        <v>1920</v>
      </c>
      <c r="H671" s="143" t="s">
        <v>1</v>
      </c>
      <c r="I671" s="143" t="s">
        <v>1</v>
      </c>
      <c r="J671" s="143" t="s">
        <v>1</v>
      </c>
      <c r="K671" s="143" t="s">
        <v>1</v>
      </c>
    </row>
    <row r="672" spans="1:11">
      <c r="A672" s="137" t="s">
        <v>1</v>
      </c>
      <c r="B672" s="145" t="s">
        <v>2432</v>
      </c>
      <c r="C672" s="142" t="s">
        <v>1</v>
      </c>
      <c r="D672" s="143" t="s">
        <v>1</v>
      </c>
      <c r="E672" s="143" t="s">
        <v>1</v>
      </c>
      <c r="F672" s="143" t="s">
        <v>1</v>
      </c>
      <c r="G672" s="143" t="s">
        <v>1</v>
      </c>
      <c r="H672" s="144" t="s">
        <v>2433</v>
      </c>
      <c r="I672" s="143" t="s">
        <v>1</v>
      </c>
      <c r="J672" s="143" t="s">
        <v>1</v>
      </c>
      <c r="K672" s="144" t="s">
        <v>520</v>
      </c>
    </row>
    <row r="673" spans="1:11">
      <c r="A673" s="81">
        <v>134</v>
      </c>
      <c r="B673" s="137" t="s">
        <v>1</v>
      </c>
      <c r="C673" s="146" t="s">
        <v>111</v>
      </c>
      <c r="D673" s="144" t="s">
        <v>2434</v>
      </c>
      <c r="E673" s="144" t="s">
        <v>1923</v>
      </c>
      <c r="F673" s="144" t="s">
        <v>2435</v>
      </c>
      <c r="G673" s="144" t="s">
        <v>116</v>
      </c>
      <c r="H673" s="143" t="s">
        <v>1</v>
      </c>
      <c r="I673" s="144" t="s">
        <v>117</v>
      </c>
      <c r="J673" s="144" t="s">
        <v>1731</v>
      </c>
      <c r="K673" s="143" t="s">
        <v>1</v>
      </c>
    </row>
    <row r="674" spans="1:11">
      <c r="A674" s="137" t="s">
        <v>1</v>
      </c>
      <c r="B674" s="145" t="s">
        <v>2436</v>
      </c>
      <c r="C674" s="142" t="s">
        <v>1</v>
      </c>
      <c r="D674" s="143" t="s">
        <v>1</v>
      </c>
      <c r="E674" s="143" t="s">
        <v>1</v>
      </c>
      <c r="F674" s="143" t="s">
        <v>1</v>
      </c>
      <c r="G674" s="143" t="s">
        <v>1</v>
      </c>
      <c r="H674" s="144" t="s">
        <v>2437</v>
      </c>
      <c r="I674" s="143" t="s">
        <v>1</v>
      </c>
      <c r="J674" s="143" t="s">
        <v>1</v>
      </c>
      <c r="K674" s="144" t="s">
        <v>2438</v>
      </c>
    </row>
    <row r="675" spans="1:11">
      <c r="A675" s="152" t="s">
        <v>1</v>
      </c>
      <c r="B675" s="152" t="s">
        <v>1</v>
      </c>
      <c r="C675" s="149" t="s">
        <v>1</v>
      </c>
      <c r="D675" s="150" t="s">
        <v>1</v>
      </c>
      <c r="E675" s="150" t="s">
        <v>1</v>
      </c>
      <c r="F675" s="150" t="s">
        <v>1</v>
      </c>
      <c r="G675" s="151" t="s">
        <v>1926</v>
      </c>
      <c r="H675" s="150" t="s">
        <v>1</v>
      </c>
      <c r="I675" s="150" t="s">
        <v>1</v>
      </c>
      <c r="J675" s="150" t="s">
        <v>1</v>
      </c>
      <c r="K675" s="150" t="s">
        <v>1</v>
      </c>
    </row>
    <row r="676" spans="1:11">
      <c r="A676" s="153" t="s">
        <v>1</v>
      </c>
      <c r="B676" s="153" t="s">
        <v>1</v>
      </c>
      <c r="C676" s="139" t="s">
        <v>1</v>
      </c>
      <c r="D676" s="140" t="s">
        <v>1</v>
      </c>
      <c r="E676" s="140" t="s">
        <v>1</v>
      </c>
      <c r="F676" s="140" t="s">
        <v>1</v>
      </c>
      <c r="G676" s="141" t="s">
        <v>2439</v>
      </c>
      <c r="H676" s="141" t="s">
        <v>2440</v>
      </c>
      <c r="I676" s="140" t="s">
        <v>1</v>
      </c>
      <c r="J676" s="140" t="s">
        <v>1</v>
      </c>
      <c r="K676" s="140" t="s">
        <v>1</v>
      </c>
    </row>
    <row r="677" spans="1:11">
      <c r="A677" s="137" t="s">
        <v>1</v>
      </c>
      <c r="B677" s="145" t="s">
        <v>2441</v>
      </c>
      <c r="C677" s="142" t="s">
        <v>1</v>
      </c>
      <c r="D677" s="143" t="s">
        <v>1</v>
      </c>
      <c r="E677" s="143" t="s">
        <v>1</v>
      </c>
      <c r="F677" s="143" t="s">
        <v>1</v>
      </c>
      <c r="G677" s="143" t="s">
        <v>1</v>
      </c>
      <c r="H677" s="143" t="s">
        <v>1</v>
      </c>
      <c r="I677" s="143" t="s">
        <v>1</v>
      </c>
      <c r="J677" s="143" t="s">
        <v>1</v>
      </c>
      <c r="K677" s="143" t="s">
        <v>1</v>
      </c>
    </row>
    <row r="678" spans="1:11">
      <c r="A678" s="81">
        <v>135</v>
      </c>
      <c r="B678" s="137" t="s">
        <v>1</v>
      </c>
      <c r="C678" s="146" t="s">
        <v>111</v>
      </c>
      <c r="D678" s="144" t="s">
        <v>2442</v>
      </c>
      <c r="E678" s="144" t="s">
        <v>1923</v>
      </c>
      <c r="F678" s="144" t="s">
        <v>2443</v>
      </c>
      <c r="G678" s="144" t="s">
        <v>2444</v>
      </c>
      <c r="H678" s="144" t="s">
        <v>2046</v>
      </c>
      <c r="I678" s="144" t="s">
        <v>117</v>
      </c>
      <c r="J678" s="144" t="s">
        <v>1731</v>
      </c>
      <c r="K678" s="144" t="s">
        <v>1776</v>
      </c>
    </row>
    <row r="679" spans="1:11">
      <c r="A679" s="137" t="s">
        <v>1</v>
      </c>
      <c r="B679" s="145" t="s">
        <v>2022</v>
      </c>
      <c r="C679" s="142" t="s">
        <v>1</v>
      </c>
      <c r="D679" s="143" t="s">
        <v>1</v>
      </c>
      <c r="E679" s="143" t="s">
        <v>1</v>
      </c>
      <c r="F679" s="143" t="s">
        <v>1</v>
      </c>
      <c r="G679" s="143" t="s">
        <v>1</v>
      </c>
      <c r="H679" s="143" t="s">
        <v>1</v>
      </c>
      <c r="I679" s="143" t="s">
        <v>1</v>
      </c>
      <c r="J679" s="143" t="s">
        <v>1</v>
      </c>
      <c r="K679" s="143" t="s">
        <v>1</v>
      </c>
    </row>
    <row r="680" spans="1:11" ht="14" thickBot="1">
      <c r="A680" s="147" t="s">
        <v>1</v>
      </c>
      <c r="B680" s="152" t="s">
        <v>1</v>
      </c>
      <c r="C680" s="149" t="s">
        <v>1</v>
      </c>
      <c r="D680" s="150" t="s">
        <v>1</v>
      </c>
      <c r="E680" s="150" t="s">
        <v>1</v>
      </c>
      <c r="F680" s="150" t="s">
        <v>1</v>
      </c>
      <c r="G680" s="151" t="s">
        <v>2445</v>
      </c>
      <c r="H680" s="151" t="s">
        <v>1808</v>
      </c>
      <c r="I680" s="150" t="s">
        <v>1</v>
      </c>
      <c r="J680" s="150" t="s">
        <v>1</v>
      </c>
      <c r="K680" s="150" t="s">
        <v>1</v>
      </c>
    </row>
    <row r="681" spans="1:11">
      <c r="A681" s="154" t="s">
        <v>1</v>
      </c>
      <c r="B681" s="138" t="s">
        <v>1778</v>
      </c>
      <c r="C681" s="139" t="s">
        <v>1</v>
      </c>
      <c r="D681" s="140" t="s">
        <v>1</v>
      </c>
      <c r="E681" s="140" t="s">
        <v>1</v>
      </c>
      <c r="F681" s="140" t="s">
        <v>1</v>
      </c>
      <c r="G681" s="141" t="s">
        <v>928</v>
      </c>
      <c r="H681" s="141" t="s">
        <v>928</v>
      </c>
      <c r="I681" s="140" t="s">
        <v>1</v>
      </c>
      <c r="J681" s="140" t="s">
        <v>1</v>
      </c>
      <c r="K681" s="140" t="s">
        <v>1</v>
      </c>
    </row>
    <row r="682" spans="1:11">
      <c r="A682" s="81">
        <v>136</v>
      </c>
      <c r="B682" s="145" t="s">
        <v>2446</v>
      </c>
      <c r="C682" s="146" t="s">
        <v>111</v>
      </c>
      <c r="D682" s="144" t="s">
        <v>2447</v>
      </c>
      <c r="E682" s="144" t="s">
        <v>297</v>
      </c>
      <c r="F682" s="144" t="s">
        <v>2448</v>
      </c>
      <c r="G682" s="144" t="s">
        <v>181</v>
      </c>
      <c r="H682" s="144" t="s">
        <v>181</v>
      </c>
      <c r="I682" s="144" t="s">
        <v>236</v>
      </c>
      <c r="J682" s="144" t="s">
        <v>941</v>
      </c>
      <c r="K682" s="144" t="s">
        <v>1978</v>
      </c>
    </row>
    <row r="683" spans="1:11">
      <c r="A683" s="152" t="s">
        <v>1</v>
      </c>
      <c r="B683" s="148" t="s">
        <v>2449</v>
      </c>
      <c r="C683" s="149" t="s">
        <v>1</v>
      </c>
      <c r="D683" s="150" t="s">
        <v>1</v>
      </c>
      <c r="E683" s="150" t="s">
        <v>1</v>
      </c>
      <c r="F683" s="150" t="s">
        <v>1</v>
      </c>
      <c r="G683" s="151" t="s">
        <v>949</v>
      </c>
      <c r="H683" s="151" t="s">
        <v>148</v>
      </c>
      <c r="I683" s="150" t="s">
        <v>1</v>
      </c>
      <c r="J683" s="150" t="s">
        <v>1</v>
      </c>
      <c r="K683" s="150" t="s">
        <v>1</v>
      </c>
    </row>
    <row r="684" spans="1:11">
      <c r="A684" s="137" t="s">
        <v>1</v>
      </c>
      <c r="B684" s="137" t="s">
        <v>1</v>
      </c>
      <c r="C684" s="142" t="s">
        <v>1</v>
      </c>
      <c r="D684" s="143" t="s">
        <v>1</v>
      </c>
      <c r="E684" s="143" t="s">
        <v>1</v>
      </c>
      <c r="F684" s="143" t="s">
        <v>1</v>
      </c>
      <c r="G684" s="143" t="s">
        <v>1</v>
      </c>
      <c r="H684" s="144" t="s">
        <v>452</v>
      </c>
      <c r="I684" s="143" t="s">
        <v>1</v>
      </c>
      <c r="J684" s="143" t="s">
        <v>1</v>
      </c>
      <c r="K684" s="143" t="s">
        <v>1</v>
      </c>
    </row>
    <row r="685" spans="1:11">
      <c r="A685" s="137" t="s">
        <v>1</v>
      </c>
      <c r="B685" s="145" t="s">
        <v>2450</v>
      </c>
      <c r="C685" s="142" t="s">
        <v>1</v>
      </c>
      <c r="D685" s="143" t="s">
        <v>1</v>
      </c>
      <c r="E685" s="143" t="s">
        <v>1</v>
      </c>
      <c r="F685" s="143" t="s">
        <v>1</v>
      </c>
      <c r="G685" s="144" t="s">
        <v>2451</v>
      </c>
      <c r="H685" s="143" t="s">
        <v>1</v>
      </c>
      <c r="I685" s="143" t="s">
        <v>1</v>
      </c>
      <c r="J685" s="143" t="s">
        <v>1</v>
      </c>
      <c r="K685" s="144" t="s">
        <v>2452</v>
      </c>
    </row>
    <row r="686" spans="1:11">
      <c r="A686" s="81">
        <v>137</v>
      </c>
      <c r="B686" s="137" t="s">
        <v>1</v>
      </c>
      <c r="C686" s="146" t="s">
        <v>111</v>
      </c>
      <c r="D686" s="144" t="s">
        <v>2453</v>
      </c>
      <c r="E686" s="144" t="s">
        <v>297</v>
      </c>
      <c r="F686" s="144" t="s">
        <v>2448</v>
      </c>
      <c r="G686" s="143" t="s">
        <v>1</v>
      </c>
      <c r="H686" s="144" t="s">
        <v>473</v>
      </c>
      <c r="I686" s="144" t="s">
        <v>236</v>
      </c>
      <c r="J686" s="144" t="s">
        <v>118</v>
      </c>
      <c r="K686" s="143" t="s">
        <v>1</v>
      </c>
    </row>
    <row r="687" spans="1:11">
      <c r="A687" s="137" t="s">
        <v>1</v>
      </c>
      <c r="B687" s="145" t="s">
        <v>2454</v>
      </c>
      <c r="C687" s="142" t="s">
        <v>1</v>
      </c>
      <c r="D687" s="143" t="s">
        <v>1</v>
      </c>
      <c r="E687" s="143" t="s">
        <v>1</v>
      </c>
      <c r="F687" s="143" t="s">
        <v>1</v>
      </c>
      <c r="G687" s="144" t="s">
        <v>2066</v>
      </c>
      <c r="H687" s="143" t="s">
        <v>1</v>
      </c>
      <c r="I687" s="143" t="s">
        <v>1</v>
      </c>
      <c r="J687" s="143" t="s">
        <v>1</v>
      </c>
      <c r="K687" s="144" t="s">
        <v>2455</v>
      </c>
    </row>
    <row r="688" spans="1:11">
      <c r="A688" s="152" t="s">
        <v>1</v>
      </c>
      <c r="B688" s="152" t="s">
        <v>1</v>
      </c>
      <c r="C688" s="149" t="s">
        <v>1</v>
      </c>
      <c r="D688" s="150" t="s">
        <v>1</v>
      </c>
      <c r="E688" s="150" t="s">
        <v>1</v>
      </c>
      <c r="F688" s="150" t="s">
        <v>1</v>
      </c>
      <c r="G688" s="150" t="s">
        <v>1</v>
      </c>
      <c r="H688" s="151" t="s">
        <v>495</v>
      </c>
      <c r="I688" s="150" t="s">
        <v>1</v>
      </c>
      <c r="J688" s="150" t="s">
        <v>1</v>
      </c>
      <c r="K688" s="150" t="s">
        <v>1</v>
      </c>
    </row>
    <row r="689" spans="1:11">
      <c r="A689" s="137" t="s">
        <v>1</v>
      </c>
      <c r="B689" s="137" t="s">
        <v>1</v>
      </c>
      <c r="C689" s="142" t="s">
        <v>1</v>
      </c>
      <c r="D689" s="143" t="s">
        <v>1</v>
      </c>
      <c r="E689" s="143" t="s">
        <v>1</v>
      </c>
      <c r="F689" s="143" t="s">
        <v>1</v>
      </c>
      <c r="G689" s="144" t="s">
        <v>2456</v>
      </c>
      <c r="H689" s="143" t="s">
        <v>1</v>
      </c>
      <c r="I689" s="143" t="s">
        <v>1</v>
      </c>
      <c r="J689" s="143" t="s">
        <v>1</v>
      </c>
      <c r="K689" s="143" t="s">
        <v>1</v>
      </c>
    </row>
    <row r="690" spans="1:11">
      <c r="A690" s="137" t="s">
        <v>1</v>
      </c>
      <c r="B690" s="145" t="s">
        <v>2457</v>
      </c>
      <c r="C690" s="142" t="s">
        <v>1</v>
      </c>
      <c r="D690" s="143" t="s">
        <v>1</v>
      </c>
      <c r="E690" s="143" t="s">
        <v>1</v>
      </c>
      <c r="F690" s="143" t="s">
        <v>1</v>
      </c>
      <c r="G690" s="143" t="s">
        <v>1</v>
      </c>
      <c r="H690" s="144" t="s">
        <v>1677</v>
      </c>
      <c r="I690" s="143" t="s">
        <v>1</v>
      </c>
      <c r="J690" s="143" t="s">
        <v>1</v>
      </c>
      <c r="K690" s="143" t="s">
        <v>1</v>
      </c>
    </row>
    <row r="691" spans="1:11">
      <c r="A691" s="81">
        <v>138</v>
      </c>
      <c r="B691" s="137" t="s">
        <v>1</v>
      </c>
      <c r="C691" s="146" t="s">
        <v>111</v>
      </c>
      <c r="D691" s="144" t="s">
        <v>2458</v>
      </c>
      <c r="E691" s="144" t="s">
        <v>1923</v>
      </c>
      <c r="F691" s="144" t="s">
        <v>2459</v>
      </c>
      <c r="G691" s="144" t="s">
        <v>2460</v>
      </c>
      <c r="H691" s="143" t="s">
        <v>1</v>
      </c>
      <c r="I691" s="144" t="s">
        <v>236</v>
      </c>
      <c r="J691" s="144" t="s">
        <v>616</v>
      </c>
      <c r="K691" s="144" t="s">
        <v>2461</v>
      </c>
    </row>
    <row r="692" spans="1:11">
      <c r="A692" s="137" t="s">
        <v>1</v>
      </c>
      <c r="B692" s="145" t="s">
        <v>2151</v>
      </c>
      <c r="C692" s="142" t="s">
        <v>1</v>
      </c>
      <c r="D692" s="143" t="s">
        <v>1</v>
      </c>
      <c r="E692" s="143" t="s">
        <v>1</v>
      </c>
      <c r="F692" s="143" t="s">
        <v>1</v>
      </c>
      <c r="G692" s="143" t="s">
        <v>1</v>
      </c>
      <c r="H692" s="144" t="s">
        <v>1684</v>
      </c>
      <c r="I692" s="143" t="s">
        <v>1</v>
      </c>
      <c r="J692" s="143" t="s">
        <v>1</v>
      </c>
      <c r="K692" s="143" t="s">
        <v>1</v>
      </c>
    </row>
    <row r="693" spans="1:11" ht="14" thickBot="1">
      <c r="A693" s="147" t="s">
        <v>1</v>
      </c>
      <c r="B693" s="152" t="s">
        <v>1</v>
      </c>
      <c r="C693" s="149" t="s">
        <v>1</v>
      </c>
      <c r="D693" s="150" t="s">
        <v>1</v>
      </c>
      <c r="E693" s="150" t="s">
        <v>1</v>
      </c>
      <c r="F693" s="150" t="s">
        <v>1</v>
      </c>
      <c r="G693" s="151" t="s">
        <v>2462</v>
      </c>
      <c r="H693" s="150" t="s">
        <v>1</v>
      </c>
      <c r="I693" s="150" t="s">
        <v>1</v>
      </c>
      <c r="J693" s="150" t="s">
        <v>1</v>
      </c>
      <c r="K693" s="150" t="s">
        <v>1</v>
      </c>
    </row>
    <row r="694" spans="1:11">
      <c r="A694" s="154" t="s">
        <v>1</v>
      </c>
      <c r="B694" s="153" t="s">
        <v>1</v>
      </c>
      <c r="C694" s="139" t="s">
        <v>1</v>
      </c>
      <c r="D694" s="140" t="s">
        <v>1</v>
      </c>
      <c r="E694" s="140" t="s">
        <v>1</v>
      </c>
      <c r="F694" s="140" t="s">
        <v>1</v>
      </c>
      <c r="G694" s="141" t="s">
        <v>2267</v>
      </c>
      <c r="H694" s="141" t="s">
        <v>2267</v>
      </c>
      <c r="I694" s="140" t="s">
        <v>1</v>
      </c>
      <c r="J694" s="140" t="s">
        <v>1</v>
      </c>
      <c r="K694" s="140" t="s">
        <v>1</v>
      </c>
    </row>
    <row r="695" spans="1:11">
      <c r="A695" s="137" t="s">
        <v>1</v>
      </c>
      <c r="B695" s="145" t="s">
        <v>2463</v>
      </c>
      <c r="C695" s="142" t="s">
        <v>1</v>
      </c>
      <c r="D695" s="143" t="s">
        <v>1</v>
      </c>
      <c r="E695" s="143" t="s">
        <v>1</v>
      </c>
      <c r="F695" s="143" t="s">
        <v>1</v>
      </c>
      <c r="G695" s="143" t="s">
        <v>1</v>
      </c>
      <c r="H695" s="143" t="s">
        <v>1</v>
      </c>
      <c r="I695" s="143" t="s">
        <v>1</v>
      </c>
      <c r="J695" s="143" t="s">
        <v>1</v>
      </c>
      <c r="K695" s="143" t="s">
        <v>1</v>
      </c>
    </row>
    <row r="696" spans="1:11">
      <c r="A696" s="81">
        <v>139</v>
      </c>
      <c r="B696" s="137" t="s">
        <v>1</v>
      </c>
      <c r="C696" s="146" t="s">
        <v>111</v>
      </c>
      <c r="D696" s="144" t="s">
        <v>2464</v>
      </c>
      <c r="E696" s="144" t="s">
        <v>1923</v>
      </c>
      <c r="F696" s="144" t="s">
        <v>2465</v>
      </c>
      <c r="G696" s="144" t="s">
        <v>472</v>
      </c>
      <c r="H696" s="144" t="s">
        <v>472</v>
      </c>
      <c r="I696" s="144" t="s">
        <v>117</v>
      </c>
      <c r="J696" s="144" t="s">
        <v>1731</v>
      </c>
      <c r="K696" s="144" t="s">
        <v>1978</v>
      </c>
    </row>
    <row r="697" spans="1:11">
      <c r="A697" s="137" t="s">
        <v>1</v>
      </c>
      <c r="B697" s="145" t="s">
        <v>2466</v>
      </c>
      <c r="C697" s="142" t="s">
        <v>1</v>
      </c>
      <c r="D697" s="143" t="s">
        <v>1</v>
      </c>
      <c r="E697" s="143" t="s">
        <v>1</v>
      </c>
      <c r="F697" s="143" t="s">
        <v>1</v>
      </c>
      <c r="G697" s="143" t="s">
        <v>1</v>
      </c>
      <c r="H697" s="143" t="s">
        <v>1</v>
      </c>
      <c r="I697" s="143" t="s">
        <v>1</v>
      </c>
      <c r="J697" s="143" t="s">
        <v>1</v>
      </c>
      <c r="K697" s="143" t="s">
        <v>1</v>
      </c>
    </row>
    <row r="698" spans="1:11">
      <c r="A698" s="152" t="s">
        <v>1</v>
      </c>
      <c r="B698" s="152" t="s">
        <v>1</v>
      </c>
      <c r="C698" s="149" t="s">
        <v>1</v>
      </c>
      <c r="D698" s="150" t="s">
        <v>1</v>
      </c>
      <c r="E698" s="150" t="s">
        <v>1</v>
      </c>
      <c r="F698" s="150" t="s">
        <v>1</v>
      </c>
      <c r="G698" s="151" t="s">
        <v>2273</v>
      </c>
      <c r="H698" s="151" t="s">
        <v>2274</v>
      </c>
      <c r="I698" s="150" t="s">
        <v>1</v>
      </c>
      <c r="J698" s="150" t="s">
        <v>1</v>
      </c>
      <c r="K698" s="150" t="s">
        <v>1</v>
      </c>
    </row>
    <row r="699" spans="1:11">
      <c r="A699" s="137" t="s">
        <v>1</v>
      </c>
      <c r="B699" s="137" t="s">
        <v>1</v>
      </c>
      <c r="C699" s="142" t="s">
        <v>1</v>
      </c>
      <c r="D699" s="143" t="s">
        <v>1</v>
      </c>
      <c r="E699" s="143" t="s">
        <v>1</v>
      </c>
      <c r="F699" s="143" t="s">
        <v>1</v>
      </c>
      <c r="G699" s="144" t="s">
        <v>2327</v>
      </c>
      <c r="H699" s="143" t="s">
        <v>1</v>
      </c>
      <c r="I699" s="143" t="s">
        <v>1</v>
      </c>
      <c r="J699" s="143" t="s">
        <v>1</v>
      </c>
      <c r="K699" s="143" t="s">
        <v>1</v>
      </c>
    </row>
    <row r="700" spans="1:11">
      <c r="A700" s="137" t="s">
        <v>1</v>
      </c>
      <c r="B700" s="137" t="s">
        <v>1</v>
      </c>
      <c r="C700" s="142" t="s">
        <v>1</v>
      </c>
      <c r="D700" s="143" t="s">
        <v>1</v>
      </c>
      <c r="E700" s="143" t="s">
        <v>1</v>
      </c>
      <c r="F700" s="143" t="s">
        <v>1</v>
      </c>
      <c r="G700" s="143" t="s">
        <v>1</v>
      </c>
      <c r="H700" s="144" t="s">
        <v>2327</v>
      </c>
      <c r="I700" s="143" t="s">
        <v>1</v>
      </c>
      <c r="J700" s="143" t="s">
        <v>1</v>
      </c>
      <c r="K700" s="143" t="s">
        <v>1</v>
      </c>
    </row>
    <row r="701" spans="1:11">
      <c r="A701" s="81">
        <v>140</v>
      </c>
      <c r="B701" s="145" t="s">
        <v>2467</v>
      </c>
      <c r="C701" s="146" t="s">
        <v>111</v>
      </c>
      <c r="D701" s="144" t="s">
        <v>2468</v>
      </c>
      <c r="E701" s="144" t="s">
        <v>2112</v>
      </c>
      <c r="F701" s="144" t="s">
        <v>2469</v>
      </c>
      <c r="G701" s="144" t="s">
        <v>2332</v>
      </c>
      <c r="H701" s="143" t="s">
        <v>1</v>
      </c>
      <c r="I701" s="144" t="s">
        <v>117</v>
      </c>
      <c r="J701" s="144" t="s">
        <v>183</v>
      </c>
      <c r="K701" s="144" t="s">
        <v>2470</v>
      </c>
    </row>
    <row r="702" spans="1:11">
      <c r="A702" s="137" t="s">
        <v>1</v>
      </c>
      <c r="B702" s="137" t="s">
        <v>1</v>
      </c>
      <c r="C702" s="142" t="s">
        <v>1</v>
      </c>
      <c r="D702" s="143" t="s">
        <v>1</v>
      </c>
      <c r="E702" s="143" t="s">
        <v>1</v>
      </c>
      <c r="F702" s="143" t="s">
        <v>1</v>
      </c>
      <c r="G702" s="143" t="s">
        <v>1</v>
      </c>
      <c r="H702" s="144" t="s">
        <v>2032</v>
      </c>
      <c r="I702" s="143" t="s">
        <v>1</v>
      </c>
      <c r="J702" s="143" t="s">
        <v>1</v>
      </c>
      <c r="K702" s="143" t="s">
        <v>1</v>
      </c>
    </row>
    <row r="703" spans="1:11">
      <c r="A703" s="152" t="s">
        <v>1</v>
      </c>
      <c r="B703" s="152" t="s">
        <v>1</v>
      </c>
      <c r="C703" s="149" t="s">
        <v>1</v>
      </c>
      <c r="D703" s="150" t="s">
        <v>1</v>
      </c>
      <c r="E703" s="150" t="s">
        <v>1</v>
      </c>
      <c r="F703" s="150" t="s">
        <v>1</v>
      </c>
      <c r="G703" s="151" t="s">
        <v>2334</v>
      </c>
      <c r="H703" s="150" t="s">
        <v>1</v>
      </c>
      <c r="I703" s="150" t="s">
        <v>1</v>
      </c>
      <c r="J703" s="150" t="s">
        <v>1</v>
      </c>
      <c r="K703" s="150" t="s">
        <v>1</v>
      </c>
    </row>
    <row r="704" spans="1:11">
      <c r="A704" t="s">
        <v>1</v>
      </c>
      <c r="B704" t="s">
        <v>1</v>
      </c>
      <c r="C704" t="s">
        <v>1</v>
      </c>
      <c r="D704" t="s">
        <v>1</v>
      </c>
      <c r="E704" t="s">
        <v>1</v>
      </c>
      <c r="F704" t="s">
        <v>1</v>
      </c>
      <c r="G704" t="s">
        <v>1</v>
      </c>
      <c r="H704" t="s">
        <v>1</v>
      </c>
      <c r="I704" t="s">
        <v>1</v>
      </c>
      <c r="J704" t="s">
        <v>1</v>
      </c>
      <c r="K704" t="s">
        <v>1</v>
      </c>
    </row>
    <row r="705" spans="1:11">
      <c r="A705" s="137" t="s">
        <v>1</v>
      </c>
      <c r="B705" s="153" t="s">
        <v>1</v>
      </c>
      <c r="C705" s="139" t="s">
        <v>1</v>
      </c>
      <c r="D705" s="140" t="s">
        <v>1</v>
      </c>
      <c r="E705" s="140" t="s">
        <v>1</v>
      </c>
      <c r="F705" s="140" t="s">
        <v>1</v>
      </c>
      <c r="G705" s="140" t="s">
        <v>1</v>
      </c>
      <c r="H705" s="141" t="s">
        <v>1879</v>
      </c>
      <c r="I705" s="140" t="s">
        <v>1</v>
      </c>
      <c r="J705" s="140" t="s">
        <v>1</v>
      </c>
      <c r="K705" s="140" t="s">
        <v>1</v>
      </c>
    </row>
    <row r="706" spans="1:11">
      <c r="A706" s="137" t="s">
        <v>1</v>
      </c>
      <c r="B706" s="137" t="s">
        <v>1</v>
      </c>
      <c r="C706" s="142" t="s">
        <v>1</v>
      </c>
      <c r="D706" s="143" t="s">
        <v>1</v>
      </c>
      <c r="E706" s="143" t="s">
        <v>1</v>
      </c>
      <c r="F706" s="143" t="s">
        <v>1</v>
      </c>
      <c r="G706" s="144" t="s">
        <v>2471</v>
      </c>
      <c r="H706" s="143" t="s">
        <v>1</v>
      </c>
      <c r="I706" s="143" t="s">
        <v>1</v>
      </c>
      <c r="J706" s="143" t="s">
        <v>1</v>
      </c>
      <c r="K706" s="144" t="s">
        <v>2472</v>
      </c>
    </row>
    <row r="707" spans="1:11">
      <c r="A707" s="81">
        <v>141</v>
      </c>
      <c r="B707" s="145" t="s">
        <v>2473</v>
      </c>
      <c r="C707" s="146" t="s">
        <v>111</v>
      </c>
      <c r="D707" s="144" t="s">
        <v>2474</v>
      </c>
      <c r="E707" s="144" t="s">
        <v>2112</v>
      </c>
      <c r="F707" s="144" t="s">
        <v>2475</v>
      </c>
      <c r="G707" s="143" t="s">
        <v>1</v>
      </c>
      <c r="H707" s="144" t="s">
        <v>1884</v>
      </c>
      <c r="I707" s="144" t="s">
        <v>236</v>
      </c>
      <c r="J707" s="144" t="s">
        <v>1287</v>
      </c>
      <c r="K707" s="143" t="s">
        <v>1</v>
      </c>
    </row>
    <row r="708" spans="1:11">
      <c r="A708" s="137" t="s">
        <v>1</v>
      </c>
      <c r="B708" s="137" t="s">
        <v>1</v>
      </c>
      <c r="C708" s="142" t="s">
        <v>1</v>
      </c>
      <c r="D708" s="143" t="s">
        <v>1</v>
      </c>
      <c r="E708" s="143" t="s">
        <v>1</v>
      </c>
      <c r="F708" s="143" t="s">
        <v>1</v>
      </c>
      <c r="G708" s="144" t="s">
        <v>2476</v>
      </c>
      <c r="H708" s="143" t="s">
        <v>1</v>
      </c>
      <c r="I708" s="143" t="s">
        <v>1</v>
      </c>
      <c r="J708" s="143" t="s">
        <v>1</v>
      </c>
      <c r="K708" s="144" t="s">
        <v>2477</v>
      </c>
    </row>
    <row r="709" spans="1:11" ht="14" thickBot="1">
      <c r="A709" s="147" t="s">
        <v>1</v>
      </c>
      <c r="B709" s="152" t="s">
        <v>1</v>
      </c>
      <c r="C709" s="149" t="s">
        <v>1</v>
      </c>
      <c r="D709" s="150" t="s">
        <v>1</v>
      </c>
      <c r="E709" s="150" t="s">
        <v>1</v>
      </c>
      <c r="F709" s="150" t="s">
        <v>1</v>
      </c>
      <c r="G709" s="150" t="s">
        <v>1</v>
      </c>
      <c r="H709" s="151" t="s">
        <v>1886</v>
      </c>
      <c r="I709" s="150" t="s">
        <v>1</v>
      </c>
      <c r="J709" s="150" t="s">
        <v>1</v>
      </c>
      <c r="K709" s="150" t="s">
        <v>1</v>
      </c>
    </row>
    <row r="710" spans="1:11">
      <c r="A710" s="154" t="s">
        <v>1</v>
      </c>
      <c r="B710" s="153" t="s">
        <v>1</v>
      </c>
      <c r="C710" s="139" t="s">
        <v>1</v>
      </c>
      <c r="D710" s="140" t="s">
        <v>1</v>
      </c>
      <c r="E710" s="140" t="s">
        <v>1</v>
      </c>
      <c r="F710" s="140" t="s">
        <v>1</v>
      </c>
      <c r="G710" s="141" t="s">
        <v>2478</v>
      </c>
      <c r="H710" s="141" t="s">
        <v>2478</v>
      </c>
      <c r="I710" s="140" t="s">
        <v>1</v>
      </c>
      <c r="J710" s="140" t="s">
        <v>1</v>
      </c>
      <c r="K710" s="140" t="s">
        <v>1</v>
      </c>
    </row>
    <row r="711" spans="1:11">
      <c r="A711" s="81">
        <v>142</v>
      </c>
      <c r="B711" s="145" t="s">
        <v>2479</v>
      </c>
      <c r="C711" s="146" t="s">
        <v>111</v>
      </c>
      <c r="D711" s="144" t="s">
        <v>2480</v>
      </c>
      <c r="E711" s="144" t="s">
        <v>2481</v>
      </c>
      <c r="F711" s="144" t="s">
        <v>2482</v>
      </c>
      <c r="G711" s="144" t="s">
        <v>181</v>
      </c>
      <c r="H711" s="144" t="s">
        <v>181</v>
      </c>
      <c r="I711" s="144" t="s">
        <v>117</v>
      </c>
      <c r="J711" s="144" t="s">
        <v>616</v>
      </c>
      <c r="K711" s="144" t="s">
        <v>2483</v>
      </c>
    </row>
    <row r="712" spans="1:11">
      <c r="A712" s="152" t="s">
        <v>1</v>
      </c>
      <c r="B712" s="152" t="s">
        <v>1</v>
      </c>
      <c r="C712" s="149" t="s">
        <v>1</v>
      </c>
      <c r="D712" s="150" t="s">
        <v>1</v>
      </c>
      <c r="E712" s="150" t="s">
        <v>1</v>
      </c>
      <c r="F712" s="150" t="s">
        <v>1</v>
      </c>
      <c r="G712" s="151" t="s">
        <v>2484</v>
      </c>
      <c r="H712" s="151" t="s">
        <v>2485</v>
      </c>
      <c r="I712" s="150" t="s">
        <v>1</v>
      </c>
      <c r="J712" s="150" t="s">
        <v>1</v>
      </c>
      <c r="K712" s="150" t="s">
        <v>1</v>
      </c>
    </row>
    <row r="713" spans="1:11">
      <c r="A713" s="137" t="s">
        <v>1</v>
      </c>
      <c r="B713" s="137" t="s">
        <v>1</v>
      </c>
      <c r="C713" s="142" t="s">
        <v>1</v>
      </c>
      <c r="D713" s="143" t="s">
        <v>1</v>
      </c>
      <c r="E713" s="143" t="s">
        <v>1</v>
      </c>
      <c r="F713" s="143" t="s">
        <v>1</v>
      </c>
      <c r="G713" s="143" t="s">
        <v>1</v>
      </c>
      <c r="H713" s="144" t="s">
        <v>452</v>
      </c>
      <c r="I713" s="143" t="s">
        <v>1</v>
      </c>
      <c r="J713" s="143" t="s">
        <v>1</v>
      </c>
      <c r="K713" s="143" t="s">
        <v>1</v>
      </c>
    </row>
    <row r="714" spans="1:11">
      <c r="A714" s="137" t="s">
        <v>1</v>
      </c>
      <c r="B714" s="137" t="s">
        <v>1</v>
      </c>
      <c r="C714" s="142" t="s">
        <v>1</v>
      </c>
      <c r="D714" s="143" t="s">
        <v>1</v>
      </c>
      <c r="E714" s="143" t="s">
        <v>1</v>
      </c>
      <c r="F714" s="143" t="s">
        <v>1</v>
      </c>
      <c r="G714" s="144" t="s">
        <v>2206</v>
      </c>
      <c r="H714" s="143" t="s">
        <v>1</v>
      </c>
      <c r="I714" s="143" t="s">
        <v>1</v>
      </c>
      <c r="J714" s="143" t="s">
        <v>1</v>
      </c>
      <c r="K714" s="143" t="s">
        <v>1</v>
      </c>
    </row>
    <row r="715" spans="1:11">
      <c r="A715" s="81">
        <v>143</v>
      </c>
      <c r="B715" s="145" t="s">
        <v>2486</v>
      </c>
      <c r="C715" s="146" t="s">
        <v>111</v>
      </c>
      <c r="D715" s="144" t="s">
        <v>2487</v>
      </c>
      <c r="E715" s="144" t="s">
        <v>297</v>
      </c>
      <c r="F715" s="144" t="s">
        <v>2488</v>
      </c>
      <c r="G715" s="143" t="s">
        <v>1</v>
      </c>
      <c r="H715" s="144" t="s">
        <v>473</v>
      </c>
      <c r="I715" s="144" t="s">
        <v>236</v>
      </c>
      <c r="J715" s="144" t="s">
        <v>118</v>
      </c>
      <c r="K715" s="144" t="s">
        <v>2489</v>
      </c>
    </row>
    <row r="716" spans="1:11">
      <c r="A716" s="137" t="s">
        <v>1</v>
      </c>
      <c r="B716" s="137" t="s">
        <v>1</v>
      </c>
      <c r="C716" s="142" t="s">
        <v>1</v>
      </c>
      <c r="D716" s="143" t="s">
        <v>1</v>
      </c>
      <c r="E716" s="143" t="s">
        <v>1</v>
      </c>
      <c r="F716" s="143" t="s">
        <v>1</v>
      </c>
      <c r="G716" s="144" t="s">
        <v>2211</v>
      </c>
      <c r="H716" s="143" t="s">
        <v>1</v>
      </c>
      <c r="I716" s="143" t="s">
        <v>1</v>
      </c>
      <c r="J716" s="143" t="s">
        <v>1</v>
      </c>
      <c r="K716" s="143" t="s">
        <v>1</v>
      </c>
    </row>
    <row r="717" spans="1:11">
      <c r="A717" s="152" t="s">
        <v>1</v>
      </c>
      <c r="B717" s="152" t="s">
        <v>1</v>
      </c>
      <c r="C717" s="149" t="s">
        <v>1</v>
      </c>
      <c r="D717" s="150" t="s">
        <v>1</v>
      </c>
      <c r="E717" s="150" t="s">
        <v>1</v>
      </c>
      <c r="F717" s="150" t="s">
        <v>1</v>
      </c>
      <c r="G717" s="150" t="s">
        <v>1</v>
      </c>
      <c r="H717" s="151" t="s">
        <v>495</v>
      </c>
      <c r="I717" s="150" t="s">
        <v>1</v>
      </c>
      <c r="J717" s="150" t="s">
        <v>1</v>
      </c>
      <c r="K717" s="150" t="s">
        <v>1</v>
      </c>
    </row>
    <row r="718" spans="1:11">
      <c r="A718" s="137" t="s">
        <v>1</v>
      </c>
      <c r="B718" s="145" t="s">
        <v>2490</v>
      </c>
      <c r="C718" s="142" t="s">
        <v>1</v>
      </c>
      <c r="D718" s="143" t="s">
        <v>1</v>
      </c>
      <c r="E718" s="143" t="s">
        <v>1</v>
      </c>
      <c r="F718" s="143" t="s">
        <v>1</v>
      </c>
      <c r="G718" s="143" t="s">
        <v>1</v>
      </c>
      <c r="H718" s="144" t="s">
        <v>1801</v>
      </c>
      <c r="I718" s="143" t="s">
        <v>1</v>
      </c>
      <c r="J718" s="143" t="s">
        <v>1</v>
      </c>
      <c r="K718" s="143" t="s">
        <v>1</v>
      </c>
    </row>
    <row r="719" spans="1:11">
      <c r="A719" s="137" t="s">
        <v>1</v>
      </c>
      <c r="B719" s="137" t="s">
        <v>1</v>
      </c>
      <c r="C719" s="142" t="s">
        <v>1</v>
      </c>
      <c r="D719" s="143" t="s">
        <v>1</v>
      </c>
      <c r="E719" s="143" t="s">
        <v>1</v>
      </c>
      <c r="F719" s="143" t="s">
        <v>1</v>
      </c>
      <c r="G719" s="144" t="s">
        <v>2491</v>
      </c>
      <c r="H719" s="143" t="s">
        <v>1</v>
      </c>
      <c r="I719" s="143" t="s">
        <v>1</v>
      </c>
      <c r="J719" s="143" t="s">
        <v>1</v>
      </c>
      <c r="K719" s="143" t="s">
        <v>1</v>
      </c>
    </row>
    <row r="720" spans="1:11">
      <c r="A720" s="81">
        <v>144</v>
      </c>
      <c r="B720" s="145" t="s">
        <v>2492</v>
      </c>
      <c r="C720" s="146" t="s">
        <v>111</v>
      </c>
      <c r="D720" s="144" t="s">
        <v>2493</v>
      </c>
      <c r="E720" s="144" t="s">
        <v>113</v>
      </c>
      <c r="F720" s="144" t="s">
        <v>2494</v>
      </c>
      <c r="G720" s="143" t="s">
        <v>1</v>
      </c>
      <c r="H720" s="144" t="s">
        <v>1058</v>
      </c>
      <c r="I720" s="144" t="s">
        <v>236</v>
      </c>
      <c r="J720" s="144" t="s">
        <v>1287</v>
      </c>
      <c r="K720" s="144" t="s">
        <v>2495</v>
      </c>
    </row>
    <row r="721" spans="1:11">
      <c r="A721" s="137" t="s">
        <v>1</v>
      </c>
      <c r="B721" s="137" t="s">
        <v>1</v>
      </c>
      <c r="C721" s="142" t="s">
        <v>1</v>
      </c>
      <c r="D721" s="143" t="s">
        <v>1</v>
      </c>
      <c r="E721" s="143" t="s">
        <v>1</v>
      </c>
      <c r="F721" s="143" t="s">
        <v>1</v>
      </c>
      <c r="G721" s="144" t="s">
        <v>2496</v>
      </c>
      <c r="H721" s="143" t="s">
        <v>1</v>
      </c>
      <c r="I721" s="143" t="s">
        <v>1</v>
      </c>
      <c r="J721" s="143" t="s">
        <v>1</v>
      </c>
      <c r="K721" s="143" t="s">
        <v>1</v>
      </c>
    </row>
    <row r="722" spans="1:11" ht="14" thickBot="1">
      <c r="A722" s="147" t="s">
        <v>1</v>
      </c>
      <c r="B722" s="148" t="s">
        <v>2497</v>
      </c>
      <c r="C722" s="149" t="s">
        <v>1</v>
      </c>
      <c r="D722" s="150" t="s">
        <v>1</v>
      </c>
      <c r="E722" s="150" t="s">
        <v>1</v>
      </c>
      <c r="F722" s="150" t="s">
        <v>1</v>
      </c>
      <c r="G722" s="150" t="s">
        <v>1</v>
      </c>
      <c r="H722" s="151" t="s">
        <v>1808</v>
      </c>
      <c r="I722" s="150" t="s">
        <v>1</v>
      </c>
      <c r="J722" s="150" t="s">
        <v>1</v>
      </c>
      <c r="K722" s="150" t="s">
        <v>1</v>
      </c>
    </row>
    <row r="723" spans="1:11">
      <c r="A723" s="154" t="s">
        <v>1</v>
      </c>
      <c r="B723" s="153" t="s">
        <v>1</v>
      </c>
      <c r="C723" s="139" t="s">
        <v>1</v>
      </c>
      <c r="D723" s="140" t="s">
        <v>1</v>
      </c>
      <c r="E723" s="140" t="s">
        <v>1</v>
      </c>
      <c r="F723" s="140" t="s">
        <v>1</v>
      </c>
      <c r="G723" s="141" t="s">
        <v>1723</v>
      </c>
      <c r="H723" s="141" t="s">
        <v>1723</v>
      </c>
      <c r="I723" s="140" t="s">
        <v>1</v>
      </c>
      <c r="J723" s="140" t="s">
        <v>1</v>
      </c>
      <c r="K723" s="140" t="s">
        <v>1</v>
      </c>
    </row>
    <row r="724" spans="1:11">
      <c r="A724" s="137" t="s">
        <v>1</v>
      </c>
      <c r="B724" s="145" t="s">
        <v>2498</v>
      </c>
      <c r="C724" s="142" t="s">
        <v>1</v>
      </c>
      <c r="D724" s="143" t="s">
        <v>1</v>
      </c>
      <c r="E724" s="143" t="s">
        <v>1</v>
      </c>
      <c r="F724" s="143" t="s">
        <v>1</v>
      </c>
      <c r="G724" s="144" t="s">
        <v>1609</v>
      </c>
      <c r="H724" s="144" t="s">
        <v>1609</v>
      </c>
      <c r="I724" s="143" t="s">
        <v>1</v>
      </c>
      <c r="J724" s="143" t="s">
        <v>1</v>
      </c>
      <c r="K724" s="143" t="s">
        <v>1</v>
      </c>
    </row>
    <row r="725" spans="1:11">
      <c r="A725" s="81">
        <v>145</v>
      </c>
      <c r="B725" s="137" t="s">
        <v>1</v>
      </c>
      <c r="C725" s="146" t="s">
        <v>111</v>
      </c>
      <c r="D725" s="144" t="s">
        <v>2499</v>
      </c>
      <c r="E725" s="144" t="s">
        <v>2217</v>
      </c>
      <c r="F725" s="144" t="s">
        <v>2500</v>
      </c>
      <c r="G725" s="143" t="s">
        <v>1</v>
      </c>
      <c r="H725" s="143" t="s">
        <v>1</v>
      </c>
      <c r="I725" s="144" t="s">
        <v>117</v>
      </c>
      <c r="J725" s="144" t="s">
        <v>1731</v>
      </c>
      <c r="K725" s="144" t="s">
        <v>2097</v>
      </c>
    </row>
    <row r="726" spans="1:11">
      <c r="A726" s="137" t="s">
        <v>1</v>
      </c>
      <c r="B726" s="145" t="s">
        <v>2501</v>
      </c>
      <c r="C726" s="142" t="s">
        <v>1</v>
      </c>
      <c r="D726" s="143" t="s">
        <v>1</v>
      </c>
      <c r="E726" s="143" t="s">
        <v>1</v>
      </c>
      <c r="F726" s="143" t="s">
        <v>1</v>
      </c>
      <c r="G726" s="144" t="s">
        <v>181</v>
      </c>
      <c r="H726" s="144" t="s">
        <v>181</v>
      </c>
      <c r="I726" s="143" t="s">
        <v>1</v>
      </c>
      <c r="J726" s="143" t="s">
        <v>1</v>
      </c>
      <c r="K726" s="143" t="s">
        <v>1</v>
      </c>
    </row>
    <row r="727" spans="1:11">
      <c r="A727" s="152" t="s">
        <v>1</v>
      </c>
      <c r="B727" s="152" t="s">
        <v>1</v>
      </c>
      <c r="C727" s="149" t="s">
        <v>1</v>
      </c>
      <c r="D727" s="150" t="s">
        <v>1</v>
      </c>
      <c r="E727" s="150" t="s">
        <v>1</v>
      </c>
      <c r="F727" s="150" t="s">
        <v>1</v>
      </c>
      <c r="G727" s="151" t="s">
        <v>2502</v>
      </c>
      <c r="H727" s="151" t="s">
        <v>1734</v>
      </c>
      <c r="I727" s="150" t="s">
        <v>1</v>
      </c>
      <c r="J727" s="150" t="s">
        <v>1</v>
      </c>
      <c r="K727" s="150" t="s">
        <v>1</v>
      </c>
    </row>
    <row r="728" spans="1:11">
      <c r="A728" s="137" t="s">
        <v>1</v>
      </c>
      <c r="B728" s="137" t="s">
        <v>1</v>
      </c>
      <c r="C728" s="142" t="s">
        <v>1</v>
      </c>
      <c r="D728" s="143" t="s">
        <v>1</v>
      </c>
      <c r="E728" s="143" t="s">
        <v>1</v>
      </c>
      <c r="F728" s="143" t="s">
        <v>1</v>
      </c>
      <c r="G728" s="144" t="s">
        <v>2041</v>
      </c>
      <c r="H728" s="144" t="s">
        <v>2042</v>
      </c>
      <c r="I728" s="143" t="s">
        <v>1</v>
      </c>
      <c r="J728" s="143" t="s">
        <v>1</v>
      </c>
      <c r="K728" s="143" t="s">
        <v>1</v>
      </c>
    </row>
    <row r="729" spans="1:11">
      <c r="A729" s="137" t="s">
        <v>1</v>
      </c>
      <c r="B729" s="145" t="s">
        <v>2503</v>
      </c>
      <c r="C729" s="142" t="s">
        <v>1</v>
      </c>
      <c r="D729" s="143" t="s">
        <v>1</v>
      </c>
      <c r="E729" s="143" t="s">
        <v>1</v>
      </c>
      <c r="F729" s="143" t="s">
        <v>1</v>
      </c>
      <c r="G729" s="143" t="s">
        <v>1</v>
      </c>
      <c r="H729" s="143" t="s">
        <v>1</v>
      </c>
      <c r="I729" s="143" t="s">
        <v>1</v>
      </c>
      <c r="J729" s="143" t="s">
        <v>1</v>
      </c>
      <c r="K729" s="143" t="s">
        <v>1</v>
      </c>
    </row>
    <row r="730" spans="1:11">
      <c r="A730" s="81">
        <v>146</v>
      </c>
      <c r="B730" s="137" t="s">
        <v>1</v>
      </c>
      <c r="C730" s="146" t="s">
        <v>111</v>
      </c>
      <c r="D730" s="144" t="s">
        <v>2504</v>
      </c>
      <c r="E730" s="144" t="s">
        <v>1923</v>
      </c>
      <c r="F730" s="144" t="s">
        <v>2505</v>
      </c>
      <c r="G730" s="144" t="s">
        <v>472</v>
      </c>
      <c r="H730" s="144" t="s">
        <v>2046</v>
      </c>
      <c r="I730" s="144" t="s">
        <v>117</v>
      </c>
      <c r="J730" s="144" t="s">
        <v>1731</v>
      </c>
      <c r="K730" s="144" t="s">
        <v>2285</v>
      </c>
    </row>
    <row r="731" spans="1:11">
      <c r="A731" s="137" t="s">
        <v>1</v>
      </c>
      <c r="B731" s="145" t="s">
        <v>1899</v>
      </c>
      <c r="C731" s="142" t="s">
        <v>1</v>
      </c>
      <c r="D731" s="143" t="s">
        <v>1</v>
      </c>
      <c r="E731" s="143" t="s">
        <v>1</v>
      </c>
      <c r="F731" s="143" t="s">
        <v>1</v>
      </c>
      <c r="G731" s="143" t="s">
        <v>1</v>
      </c>
      <c r="H731" s="143" t="s">
        <v>1</v>
      </c>
      <c r="I731" s="143" t="s">
        <v>1</v>
      </c>
      <c r="J731" s="143" t="s">
        <v>1</v>
      </c>
      <c r="K731" s="143" t="s">
        <v>1</v>
      </c>
    </row>
    <row r="732" spans="1:11">
      <c r="A732" s="152" t="s">
        <v>1</v>
      </c>
      <c r="B732" s="152" t="s">
        <v>1</v>
      </c>
      <c r="C732" s="149" t="s">
        <v>1</v>
      </c>
      <c r="D732" s="150" t="s">
        <v>1</v>
      </c>
      <c r="E732" s="150" t="s">
        <v>1</v>
      </c>
      <c r="F732" s="150" t="s">
        <v>1</v>
      </c>
      <c r="G732" s="151" t="s">
        <v>2048</v>
      </c>
      <c r="H732" s="151" t="s">
        <v>2049</v>
      </c>
      <c r="I732" s="150" t="s">
        <v>1</v>
      </c>
      <c r="J732" s="150" t="s">
        <v>1</v>
      </c>
      <c r="K732" s="150" t="s">
        <v>1</v>
      </c>
    </row>
    <row r="733" spans="1:11">
      <c r="A733" s="153" t="s">
        <v>1</v>
      </c>
      <c r="B733" s="153" t="s">
        <v>1</v>
      </c>
      <c r="C733" s="139" t="s">
        <v>1</v>
      </c>
      <c r="D733" s="140" t="s">
        <v>1</v>
      </c>
      <c r="E733" s="140" t="s">
        <v>1</v>
      </c>
      <c r="F733" s="140" t="s">
        <v>1</v>
      </c>
      <c r="G733" s="141" t="s">
        <v>1912</v>
      </c>
      <c r="H733" s="140" t="s">
        <v>1</v>
      </c>
      <c r="I733" s="140" t="s">
        <v>1</v>
      </c>
      <c r="J733" s="140" t="s">
        <v>1</v>
      </c>
      <c r="K733" s="140" t="s">
        <v>1</v>
      </c>
    </row>
    <row r="734" spans="1:11">
      <c r="A734" s="137" t="s">
        <v>1</v>
      </c>
      <c r="B734" s="145" t="s">
        <v>2506</v>
      </c>
      <c r="C734" s="142" t="s">
        <v>1</v>
      </c>
      <c r="D734" s="143" t="s">
        <v>1</v>
      </c>
      <c r="E734" s="143" t="s">
        <v>1</v>
      </c>
      <c r="F734" s="143" t="s">
        <v>1</v>
      </c>
      <c r="G734" s="143" t="s">
        <v>1</v>
      </c>
      <c r="H734" s="144" t="s">
        <v>1912</v>
      </c>
      <c r="I734" s="143" t="s">
        <v>1</v>
      </c>
      <c r="J734" s="143" t="s">
        <v>1</v>
      </c>
      <c r="K734" s="143" t="s">
        <v>1</v>
      </c>
    </row>
    <row r="735" spans="1:11">
      <c r="A735" s="81">
        <v>147</v>
      </c>
      <c r="B735" s="137" t="s">
        <v>1</v>
      </c>
      <c r="C735" s="146" t="s">
        <v>111</v>
      </c>
      <c r="D735" s="144" t="s">
        <v>2468</v>
      </c>
      <c r="E735" s="144" t="s">
        <v>178</v>
      </c>
      <c r="F735" s="144" t="s">
        <v>2507</v>
      </c>
      <c r="G735" s="144" t="s">
        <v>1984</v>
      </c>
      <c r="H735" s="143" t="s">
        <v>1</v>
      </c>
      <c r="I735" s="144" t="s">
        <v>117</v>
      </c>
      <c r="J735" s="144" t="s">
        <v>995</v>
      </c>
      <c r="K735" s="144" t="s">
        <v>2508</v>
      </c>
    </row>
    <row r="736" spans="1:11">
      <c r="A736" s="137" t="s">
        <v>1</v>
      </c>
      <c r="B736" s="145" t="s">
        <v>2509</v>
      </c>
      <c r="C736" s="142" t="s">
        <v>1</v>
      </c>
      <c r="D736" s="143" t="s">
        <v>1</v>
      </c>
      <c r="E736" s="143" t="s">
        <v>1</v>
      </c>
      <c r="F736" s="143" t="s">
        <v>1</v>
      </c>
      <c r="G736" s="143" t="s">
        <v>1</v>
      </c>
      <c r="H736" s="144" t="s">
        <v>1918</v>
      </c>
      <c r="I736" s="143" t="s">
        <v>1</v>
      </c>
      <c r="J736" s="143" t="s">
        <v>1</v>
      </c>
      <c r="K736" s="143" t="s">
        <v>1</v>
      </c>
    </row>
    <row r="737" spans="1:11" ht="14" thickBot="1">
      <c r="A737" s="147" t="s">
        <v>1</v>
      </c>
      <c r="B737" s="152" t="s">
        <v>1</v>
      </c>
      <c r="C737" s="149" t="s">
        <v>1</v>
      </c>
      <c r="D737" s="150" t="s">
        <v>1</v>
      </c>
      <c r="E737" s="150" t="s">
        <v>1</v>
      </c>
      <c r="F737" s="150" t="s">
        <v>1</v>
      </c>
      <c r="G737" s="151" t="s">
        <v>1986</v>
      </c>
      <c r="H737" s="150" t="s">
        <v>1</v>
      </c>
      <c r="I737" s="150" t="s">
        <v>1</v>
      </c>
      <c r="J737" s="150" t="s">
        <v>1</v>
      </c>
      <c r="K737" s="150" t="s">
        <v>1</v>
      </c>
    </row>
    <row r="738" spans="1:11">
      <c r="A738" s="137" t="s">
        <v>1</v>
      </c>
      <c r="B738" s="137" t="s">
        <v>1</v>
      </c>
      <c r="C738" s="142" t="s">
        <v>1</v>
      </c>
      <c r="D738" s="143" t="s">
        <v>1</v>
      </c>
      <c r="E738" s="143" t="s">
        <v>1</v>
      </c>
      <c r="F738" s="143" t="s">
        <v>1</v>
      </c>
      <c r="G738" s="144" t="s">
        <v>1879</v>
      </c>
      <c r="H738" s="144" t="s">
        <v>1879</v>
      </c>
      <c r="I738" s="143" t="s">
        <v>1</v>
      </c>
      <c r="J738" s="143" t="s">
        <v>1</v>
      </c>
      <c r="K738" s="143" t="s">
        <v>1</v>
      </c>
    </row>
    <row r="739" spans="1:11">
      <c r="A739" s="137" t="s">
        <v>1</v>
      </c>
      <c r="B739" s="145" t="s">
        <v>2510</v>
      </c>
      <c r="C739" s="142" t="s">
        <v>1</v>
      </c>
      <c r="D739" s="143" t="s">
        <v>1</v>
      </c>
      <c r="E739" s="143" t="s">
        <v>1</v>
      </c>
      <c r="F739" s="143" t="s">
        <v>1</v>
      </c>
      <c r="G739" s="143" t="s">
        <v>1</v>
      </c>
      <c r="H739" s="143" t="s">
        <v>1</v>
      </c>
      <c r="I739" s="143" t="s">
        <v>1</v>
      </c>
      <c r="J739" s="143" t="s">
        <v>1</v>
      </c>
      <c r="K739" s="144" t="s">
        <v>1105</v>
      </c>
    </row>
    <row r="740" spans="1:11">
      <c r="A740" s="81">
        <v>148</v>
      </c>
      <c r="B740" s="137" t="s">
        <v>1</v>
      </c>
      <c r="C740" s="146" t="s">
        <v>111</v>
      </c>
      <c r="D740" s="144" t="s">
        <v>2511</v>
      </c>
      <c r="E740" s="144" t="s">
        <v>1923</v>
      </c>
      <c r="F740" s="144" t="s">
        <v>2512</v>
      </c>
      <c r="G740" s="144" t="s">
        <v>1884</v>
      </c>
      <c r="H740" s="144" t="s">
        <v>1884</v>
      </c>
      <c r="I740" s="144" t="s">
        <v>236</v>
      </c>
      <c r="J740" s="144" t="s">
        <v>1287</v>
      </c>
      <c r="K740" s="143" t="s">
        <v>1</v>
      </c>
    </row>
    <row r="741" spans="1:11">
      <c r="A741" s="137" t="s">
        <v>1</v>
      </c>
      <c r="B741" s="145" t="s">
        <v>2513</v>
      </c>
      <c r="C741" s="142" t="s">
        <v>1</v>
      </c>
      <c r="D741" s="143" t="s">
        <v>1</v>
      </c>
      <c r="E741" s="143" t="s">
        <v>1</v>
      </c>
      <c r="F741" s="143" t="s">
        <v>1</v>
      </c>
      <c r="G741" s="143" t="s">
        <v>1</v>
      </c>
      <c r="H741" s="143" t="s">
        <v>1</v>
      </c>
      <c r="I741" s="143" t="s">
        <v>1</v>
      </c>
      <c r="J741" s="143" t="s">
        <v>1</v>
      </c>
      <c r="K741" s="144" t="s">
        <v>628</v>
      </c>
    </row>
    <row r="742" spans="1:11">
      <c r="A742" s="152" t="s">
        <v>1</v>
      </c>
      <c r="B742" s="152" t="s">
        <v>1</v>
      </c>
      <c r="C742" s="149" t="s">
        <v>1</v>
      </c>
      <c r="D742" s="150" t="s">
        <v>1</v>
      </c>
      <c r="E742" s="150" t="s">
        <v>1</v>
      </c>
      <c r="F742" s="150" t="s">
        <v>1</v>
      </c>
      <c r="G742" s="151" t="s">
        <v>2514</v>
      </c>
      <c r="H742" s="151" t="s">
        <v>1886</v>
      </c>
      <c r="I742" s="150" t="s">
        <v>1</v>
      </c>
      <c r="J742" s="150" t="s">
        <v>1</v>
      </c>
      <c r="K742" s="150" t="s">
        <v>1</v>
      </c>
    </row>
    <row r="743" spans="1:11">
      <c r="A743" s="153" t="s">
        <v>1</v>
      </c>
      <c r="B743" s="153" t="s">
        <v>1</v>
      </c>
      <c r="C743" s="139" t="s">
        <v>1</v>
      </c>
      <c r="D743" s="140" t="s">
        <v>1</v>
      </c>
      <c r="E743" s="140" t="s">
        <v>1</v>
      </c>
      <c r="F743" s="140" t="s">
        <v>1</v>
      </c>
      <c r="G743" s="141" t="s">
        <v>2327</v>
      </c>
      <c r="H743" s="140" t="s">
        <v>1</v>
      </c>
      <c r="I743" s="140" t="s">
        <v>1</v>
      </c>
      <c r="J743" s="140" t="s">
        <v>1</v>
      </c>
      <c r="K743" s="140" t="s">
        <v>1</v>
      </c>
    </row>
    <row r="744" spans="1:11">
      <c r="A744" s="137" t="s">
        <v>1</v>
      </c>
      <c r="B744" s="145" t="s">
        <v>2515</v>
      </c>
      <c r="C744" s="142" t="s">
        <v>1</v>
      </c>
      <c r="D744" s="143" t="s">
        <v>1</v>
      </c>
      <c r="E744" s="143" t="s">
        <v>1</v>
      </c>
      <c r="F744" s="143" t="s">
        <v>1</v>
      </c>
      <c r="G744" s="143" t="s">
        <v>1</v>
      </c>
      <c r="H744" s="144" t="s">
        <v>2327</v>
      </c>
      <c r="I744" s="143" t="s">
        <v>1</v>
      </c>
      <c r="J744" s="143" t="s">
        <v>1</v>
      </c>
      <c r="K744" s="143" t="s">
        <v>1</v>
      </c>
    </row>
    <row r="745" spans="1:11">
      <c r="A745" s="81">
        <v>149</v>
      </c>
      <c r="B745" s="137" t="s">
        <v>1</v>
      </c>
      <c r="C745" s="146" t="s">
        <v>111</v>
      </c>
      <c r="D745" s="144" t="s">
        <v>2516</v>
      </c>
      <c r="E745" s="144" t="s">
        <v>297</v>
      </c>
      <c r="F745" s="144" t="s">
        <v>2517</v>
      </c>
      <c r="G745" s="144" t="s">
        <v>2332</v>
      </c>
      <c r="H745" s="143" t="s">
        <v>1</v>
      </c>
      <c r="I745" s="144" t="s">
        <v>117</v>
      </c>
      <c r="J745" s="144" t="s">
        <v>183</v>
      </c>
      <c r="K745" s="144" t="s">
        <v>2097</v>
      </c>
    </row>
    <row r="746" spans="1:11">
      <c r="A746" s="137" t="s">
        <v>1</v>
      </c>
      <c r="B746" s="145" t="s">
        <v>1954</v>
      </c>
      <c r="C746" s="142" t="s">
        <v>1</v>
      </c>
      <c r="D746" s="143" t="s">
        <v>1</v>
      </c>
      <c r="E746" s="143" t="s">
        <v>1</v>
      </c>
      <c r="F746" s="143" t="s">
        <v>1</v>
      </c>
      <c r="G746" s="143" t="s">
        <v>1</v>
      </c>
      <c r="H746" s="144" t="s">
        <v>2032</v>
      </c>
      <c r="I746" s="143" t="s">
        <v>1</v>
      </c>
      <c r="J746" s="143" t="s">
        <v>1</v>
      </c>
      <c r="K746" s="143" t="s">
        <v>1</v>
      </c>
    </row>
    <row r="747" spans="1:11">
      <c r="A747" s="152" t="s">
        <v>1</v>
      </c>
      <c r="B747" s="152" t="s">
        <v>1</v>
      </c>
      <c r="C747" s="149" t="s">
        <v>1</v>
      </c>
      <c r="D747" s="150" t="s">
        <v>1</v>
      </c>
      <c r="E747" s="150" t="s">
        <v>1</v>
      </c>
      <c r="F747" s="150" t="s">
        <v>1</v>
      </c>
      <c r="G747" s="151" t="s">
        <v>2334</v>
      </c>
      <c r="H747" s="150" t="s">
        <v>1</v>
      </c>
      <c r="I747" s="150" t="s">
        <v>1</v>
      </c>
      <c r="J747" s="150" t="s">
        <v>1</v>
      </c>
      <c r="K747" s="150" t="s">
        <v>1</v>
      </c>
    </row>
    <row r="748" spans="1:11">
      <c r="A748" s="137" t="s">
        <v>1</v>
      </c>
      <c r="B748" s="145" t="s">
        <v>2518</v>
      </c>
      <c r="C748" s="142" t="s">
        <v>1</v>
      </c>
      <c r="D748" s="143" t="s">
        <v>1</v>
      </c>
      <c r="E748" s="143" t="s">
        <v>1</v>
      </c>
      <c r="F748" s="143" t="s">
        <v>1</v>
      </c>
      <c r="G748" s="144" t="s">
        <v>2519</v>
      </c>
      <c r="H748" s="144" t="s">
        <v>2520</v>
      </c>
      <c r="I748" s="143" t="s">
        <v>1</v>
      </c>
      <c r="J748" s="143" t="s">
        <v>1</v>
      </c>
      <c r="K748" s="144" t="s">
        <v>2521</v>
      </c>
    </row>
    <row r="749" spans="1:11">
      <c r="A749" s="81">
        <v>150</v>
      </c>
      <c r="B749" s="137" t="s">
        <v>1</v>
      </c>
      <c r="C749" s="146" t="s">
        <v>111</v>
      </c>
      <c r="D749" s="144" t="s">
        <v>2522</v>
      </c>
      <c r="E749" s="144" t="s">
        <v>1923</v>
      </c>
      <c r="F749" s="144" t="s">
        <v>2523</v>
      </c>
      <c r="G749" s="143" t="s">
        <v>1</v>
      </c>
      <c r="H749" s="143" t="s">
        <v>1</v>
      </c>
      <c r="I749" s="144" t="s">
        <v>117</v>
      </c>
      <c r="J749" s="144" t="s">
        <v>183</v>
      </c>
      <c r="K749" s="143" t="s">
        <v>1</v>
      </c>
    </row>
    <row r="750" spans="1:11" ht="14" thickBot="1">
      <c r="A750" s="147" t="s">
        <v>1</v>
      </c>
      <c r="B750" s="148" t="s">
        <v>2524</v>
      </c>
      <c r="C750" s="149" t="s">
        <v>1</v>
      </c>
      <c r="D750" s="150" t="s">
        <v>1</v>
      </c>
      <c r="E750" s="150" t="s">
        <v>1</v>
      </c>
      <c r="F750" s="150" t="s">
        <v>1</v>
      </c>
      <c r="G750" s="151" t="s">
        <v>2525</v>
      </c>
      <c r="H750" s="151" t="s">
        <v>2526</v>
      </c>
      <c r="I750" s="150" t="s">
        <v>1</v>
      </c>
      <c r="J750" s="150" t="s">
        <v>1</v>
      </c>
      <c r="K750" s="151" t="s">
        <v>585</v>
      </c>
    </row>
    <row r="751" spans="1:11">
      <c r="A751" s="137" t="s">
        <v>1</v>
      </c>
      <c r="B751" s="137" t="s">
        <v>1</v>
      </c>
      <c r="C751" s="142" t="s">
        <v>1</v>
      </c>
      <c r="D751" s="143" t="s">
        <v>1</v>
      </c>
      <c r="E751" s="143" t="s">
        <v>1</v>
      </c>
      <c r="F751" s="143" t="s">
        <v>1</v>
      </c>
      <c r="G751" s="144" t="s">
        <v>1912</v>
      </c>
      <c r="H751" s="143" t="s">
        <v>1</v>
      </c>
      <c r="I751" s="143" t="s">
        <v>1</v>
      </c>
      <c r="J751" s="143" t="s">
        <v>1</v>
      </c>
      <c r="K751" s="143" t="s">
        <v>1</v>
      </c>
    </row>
    <row r="752" spans="1:11">
      <c r="A752" s="137" t="s">
        <v>1</v>
      </c>
      <c r="B752" s="137" t="s">
        <v>1</v>
      </c>
      <c r="C752" s="142" t="s">
        <v>1</v>
      </c>
      <c r="D752" s="143" t="s">
        <v>1</v>
      </c>
      <c r="E752" s="143" t="s">
        <v>1</v>
      </c>
      <c r="F752" s="143" t="s">
        <v>1</v>
      </c>
      <c r="G752" s="143" t="s">
        <v>1</v>
      </c>
      <c r="H752" s="144" t="s">
        <v>1912</v>
      </c>
      <c r="I752" s="143" t="s">
        <v>1</v>
      </c>
      <c r="J752" s="143" t="s">
        <v>1</v>
      </c>
      <c r="K752" s="143" t="s">
        <v>1</v>
      </c>
    </row>
    <row r="753" spans="1:11">
      <c r="A753" s="81">
        <v>151</v>
      </c>
      <c r="B753" s="145" t="s">
        <v>2527</v>
      </c>
      <c r="C753" s="146" t="s">
        <v>111</v>
      </c>
      <c r="D753" s="144" t="s">
        <v>2528</v>
      </c>
      <c r="E753" s="144" t="s">
        <v>470</v>
      </c>
      <c r="F753" s="144" t="s">
        <v>2529</v>
      </c>
      <c r="G753" s="144" t="s">
        <v>1984</v>
      </c>
      <c r="H753" s="143" t="s">
        <v>1</v>
      </c>
      <c r="I753" s="144" t="s">
        <v>117</v>
      </c>
      <c r="J753" s="144" t="s">
        <v>995</v>
      </c>
      <c r="K753" s="144" t="s">
        <v>2285</v>
      </c>
    </row>
    <row r="754" spans="1:11">
      <c r="A754" s="137" t="s">
        <v>1</v>
      </c>
      <c r="B754" s="137" t="s">
        <v>1</v>
      </c>
      <c r="C754" s="142" t="s">
        <v>1</v>
      </c>
      <c r="D754" s="143" t="s">
        <v>1</v>
      </c>
      <c r="E754" s="143" t="s">
        <v>1</v>
      </c>
      <c r="F754" s="143" t="s">
        <v>1</v>
      </c>
      <c r="G754" s="143" t="s">
        <v>1</v>
      </c>
      <c r="H754" s="144" t="s">
        <v>1918</v>
      </c>
      <c r="I754" s="143" t="s">
        <v>1</v>
      </c>
      <c r="J754" s="143" t="s">
        <v>1</v>
      </c>
      <c r="K754" s="143" t="s">
        <v>1</v>
      </c>
    </row>
    <row r="755" spans="1:11">
      <c r="A755" s="152" t="s">
        <v>1</v>
      </c>
      <c r="B755" s="152" t="s">
        <v>1</v>
      </c>
      <c r="C755" s="149" t="s">
        <v>1</v>
      </c>
      <c r="D755" s="150" t="s">
        <v>1</v>
      </c>
      <c r="E755" s="150" t="s">
        <v>1</v>
      </c>
      <c r="F755" s="150" t="s">
        <v>1</v>
      </c>
      <c r="G755" s="151" t="s">
        <v>1986</v>
      </c>
      <c r="H755" s="150" t="s">
        <v>1</v>
      </c>
      <c r="I755" s="150" t="s">
        <v>1</v>
      </c>
      <c r="J755" s="150" t="s">
        <v>1</v>
      </c>
      <c r="K755" s="150" t="s">
        <v>1</v>
      </c>
    </row>
    <row r="756" spans="1:11">
      <c r="A756" s="137" t="s">
        <v>1</v>
      </c>
      <c r="B756" s="145" t="s">
        <v>2530</v>
      </c>
      <c r="C756" s="142" t="s">
        <v>1</v>
      </c>
      <c r="D756" s="143" t="s">
        <v>1</v>
      </c>
      <c r="E756" s="144" t="s">
        <v>720</v>
      </c>
      <c r="F756" s="143" t="s">
        <v>1</v>
      </c>
      <c r="G756" s="144" t="s">
        <v>2531</v>
      </c>
      <c r="H756" s="144" t="s">
        <v>2327</v>
      </c>
      <c r="I756" s="143" t="s">
        <v>1</v>
      </c>
      <c r="J756" s="143" t="s">
        <v>1</v>
      </c>
      <c r="K756" s="143" t="s">
        <v>1</v>
      </c>
    </row>
    <row r="757" spans="1:11">
      <c r="A757" s="81">
        <v>152</v>
      </c>
      <c r="B757" s="137" t="s">
        <v>1</v>
      </c>
      <c r="C757" s="146" t="s">
        <v>111</v>
      </c>
      <c r="D757" s="144" t="s">
        <v>2532</v>
      </c>
      <c r="E757" s="143" t="s">
        <v>1</v>
      </c>
      <c r="F757" s="144" t="s">
        <v>2533</v>
      </c>
      <c r="G757" s="143" t="s">
        <v>1</v>
      </c>
      <c r="H757" s="143" t="s">
        <v>1</v>
      </c>
      <c r="I757" s="144" t="s">
        <v>117</v>
      </c>
      <c r="J757" s="144" t="s">
        <v>183</v>
      </c>
      <c r="K757" s="144" t="s">
        <v>1623</v>
      </c>
    </row>
    <row r="758" spans="1:11">
      <c r="A758" s="152" t="s">
        <v>1</v>
      </c>
      <c r="B758" s="148" t="s">
        <v>1642</v>
      </c>
      <c r="C758" s="149" t="s">
        <v>1</v>
      </c>
      <c r="D758" s="150" t="s">
        <v>1</v>
      </c>
      <c r="E758" s="151" t="s">
        <v>741</v>
      </c>
      <c r="F758" s="150" t="s">
        <v>1</v>
      </c>
      <c r="G758" s="151" t="s">
        <v>2334</v>
      </c>
      <c r="H758" s="151" t="s">
        <v>2032</v>
      </c>
      <c r="I758" s="150" t="s">
        <v>1</v>
      </c>
      <c r="J758" s="150" t="s">
        <v>1</v>
      </c>
      <c r="K758" s="150" t="s">
        <v>1</v>
      </c>
    </row>
    <row r="759" spans="1:11">
      <c r="A759" t="s">
        <v>1</v>
      </c>
      <c r="B759" t="s">
        <v>1</v>
      </c>
      <c r="C759" t="s">
        <v>1</v>
      </c>
      <c r="D759" t="s">
        <v>1</v>
      </c>
      <c r="E759" t="s">
        <v>1</v>
      </c>
      <c r="F759" t="s">
        <v>1</v>
      </c>
      <c r="G759" t="s">
        <v>1</v>
      </c>
      <c r="H759" t="s">
        <v>1</v>
      </c>
      <c r="I759" t="s">
        <v>1</v>
      </c>
      <c r="J759" t="s">
        <v>1</v>
      </c>
      <c r="K759" t="s">
        <v>1</v>
      </c>
    </row>
    <row r="760" spans="1:11">
      <c r="A760" s="137" t="s">
        <v>1</v>
      </c>
      <c r="B760" s="153" t="s">
        <v>1</v>
      </c>
      <c r="C760" s="139" t="s">
        <v>1</v>
      </c>
      <c r="D760" s="140" t="s">
        <v>1</v>
      </c>
      <c r="E760" s="140" t="s">
        <v>1</v>
      </c>
      <c r="F760" s="140" t="s">
        <v>1</v>
      </c>
      <c r="G760" s="141" t="s">
        <v>2092</v>
      </c>
      <c r="H760" s="141" t="s">
        <v>2092</v>
      </c>
      <c r="I760" s="140" t="s">
        <v>1</v>
      </c>
      <c r="J760" s="140" t="s">
        <v>1</v>
      </c>
      <c r="K760" s="140" t="s">
        <v>1</v>
      </c>
    </row>
    <row r="761" spans="1:11">
      <c r="A761" s="137" t="s">
        <v>1</v>
      </c>
      <c r="B761" s="145" t="s">
        <v>2534</v>
      </c>
      <c r="C761" s="142" t="s">
        <v>1</v>
      </c>
      <c r="D761" s="143" t="s">
        <v>1</v>
      </c>
      <c r="E761" s="143" t="s">
        <v>1</v>
      </c>
      <c r="F761" s="143" t="s">
        <v>1</v>
      </c>
      <c r="G761" s="143" t="s">
        <v>1</v>
      </c>
      <c r="H761" s="143" t="s">
        <v>1</v>
      </c>
      <c r="I761" s="143" t="s">
        <v>1</v>
      </c>
      <c r="J761" s="143" t="s">
        <v>1</v>
      </c>
      <c r="K761" s="143" t="s">
        <v>1</v>
      </c>
    </row>
    <row r="762" spans="1:11">
      <c r="A762" s="81">
        <v>153</v>
      </c>
      <c r="B762" s="137" t="s">
        <v>1</v>
      </c>
      <c r="C762" s="146" t="s">
        <v>111</v>
      </c>
      <c r="D762" s="144" t="s">
        <v>2535</v>
      </c>
      <c r="E762" s="144" t="s">
        <v>1923</v>
      </c>
      <c r="F762" s="144" t="s">
        <v>2536</v>
      </c>
      <c r="G762" s="144" t="s">
        <v>1861</v>
      </c>
      <c r="H762" s="144" t="s">
        <v>116</v>
      </c>
      <c r="I762" s="144" t="s">
        <v>117</v>
      </c>
      <c r="J762" s="144" t="s">
        <v>616</v>
      </c>
      <c r="K762" s="144" t="s">
        <v>542</v>
      </c>
    </row>
    <row r="763" spans="1:11">
      <c r="A763" s="137" t="s">
        <v>1</v>
      </c>
      <c r="B763" s="145" t="s">
        <v>2022</v>
      </c>
      <c r="C763" s="142" t="s">
        <v>1</v>
      </c>
      <c r="D763" s="143" t="s">
        <v>1</v>
      </c>
      <c r="E763" s="143" t="s">
        <v>1</v>
      </c>
      <c r="F763" s="143" t="s">
        <v>1</v>
      </c>
      <c r="G763" s="143" t="s">
        <v>1</v>
      </c>
      <c r="H763" s="143" t="s">
        <v>1</v>
      </c>
      <c r="I763" s="143" t="s">
        <v>1</v>
      </c>
      <c r="J763" s="143" t="s">
        <v>1</v>
      </c>
      <c r="K763" s="143" t="s">
        <v>1</v>
      </c>
    </row>
    <row r="764" spans="1:11" ht="14" thickBot="1">
      <c r="A764" s="147" t="s">
        <v>1</v>
      </c>
      <c r="B764" s="152" t="s">
        <v>1</v>
      </c>
      <c r="C764" s="149" t="s">
        <v>1</v>
      </c>
      <c r="D764" s="150" t="s">
        <v>1</v>
      </c>
      <c r="E764" s="150" t="s">
        <v>1</v>
      </c>
      <c r="F764" s="150" t="s">
        <v>1</v>
      </c>
      <c r="G764" s="151" t="s">
        <v>2099</v>
      </c>
      <c r="H764" s="151" t="s">
        <v>1864</v>
      </c>
      <c r="I764" s="150" t="s">
        <v>1</v>
      </c>
      <c r="J764" s="150" t="s">
        <v>1</v>
      </c>
      <c r="K764" s="150" t="s">
        <v>1</v>
      </c>
    </row>
    <row r="765" spans="1:11">
      <c r="A765" s="154" t="s">
        <v>1</v>
      </c>
      <c r="B765" s="139" t="s">
        <v>1</v>
      </c>
      <c r="C765" s="140" t="s">
        <v>1</v>
      </c>
      <c r="D765" s="140" t="s">
        <v>1</v>
      </c>
      <c r="E765" s="140" t="s">
        <v>1</v>
      </c>
      <c r="F765" s="140" t="s">
        <v>1</v>
      </c>
      <c r="G765" s="141" t="s">
        <v>2537</v>
      </c>
      <c r="H765" s="141" t="s">
        <v>2538</v>
      </c>
      <c r="I765" s="140" t="s">
        <v>1</v>
      </c>
      <c r="J765" s="140" t="s">
        <v>1</v>
      </c>
      <c r="K765" s="140" t="s">
        <v>1</v>
      </c>
    </row>
    <row r="766" spans="1:11">
      <c r="A766" s="137" t="s">
        <v>1</v>
      </c>
      <c r="B766" s="146" t="s">
        <v>2539</v>
      </c>
      <c r="C766" s="143" t="s">
        <v>1</v>
      </c>
      <c r="D766" s="143" t="s">
        <v>1</v>
      </c>
      <c r="E766" s="143" t="s">
        <v>1</v>
      </c>
      <c r="F766" s="143" t="s">
        <v>1</v>
      </c>
      <c r="G766" s="143" t="s">
        <v>1</v>
      </c>
      <c r="H766" s="143" t="s">
        <v>1</v>
      </c>
      <c r="I766" s="143" t="s">
        <v>1</v>
      </c>
      <c r="J766" s="143" t="s">
        <v>1</v>
      </c>
      <c r="K766" s="144" t="s">
        <v>2350</v>
      </c>
    </row>
    <row r="767" spans="1:11">
      <c r="A767" s="81">
        <v>154</v>
      </c>
      <c r="B767" s="142" t="s">
        <v>1</v>
      </c>
      <c r="C767" s="144" t="s">
        <v>111</v>
      </c>
      <c r="D767" s="144" t="s">
        <v>2540</v>
      </c>
      <c r="E767" s="144" t="s">
        <v>297</v>
      </c>
      <c r="F767" s="144" t="s">
        <v>2541</v>
      </c>
      <c r="G767" s="144" t="s">
        <v>2542</v>
      </c>
      <c r="H767" s="144" t="s">
        <v>1058</v>
      </c>
      <c r="I767" s="144" t="s">
        <v>117</v>
      </c>
      <c r="J767" s="144" t="s">
        <v>1287</v>
      </c>
      <c r="K767" s="143" t="s">
        <v>1</v>
      </c>
    </row>
    <row r="768" spans="1:11">
      <c r="A768" s="137" t="s">
        <v>1</v>
      </c>
      <c r="B768" s="146" t="s">
        <v>1215</v>
      </c>
      <c r="C768" s="143" t="s">
        <v>1</v>
      </c>
      <c r="D768" s="143" t="s">
        <v>1</v>
      </c>
      <c r="E768" s="143" t="s">
        <v>1</v>
      </c>
      <c r="F768" s="143" t="s">
        <v>1</v>
      </c>
      <c r="G768" s="143" t="s">
        <v>1</v>
      </c>
      <c r="H768" s="143" t="s">
        <v>1</v>
      </c>
      <c r="I768" s="143" t="s">
        <v>1</v>
      </c>
      <c r="J768" s="143" t="s">
        <v>1</v>
      </c>
      <c r="K768" s="144" t="s">
        <v>2543</v>
      </c>
    </row>
    <row r="769" spans="1:11">
      <c r="A769" s="152" t="s">
        <v>1</v>
      </c>
      <c r="B769" s="149" t="s">
        <v>1</v>
      </c>
      <c r="C769" s="150" t="s">
        <v>1</v>
      </c>
      <c r="D769" s="150" t="s">
        <v>1</v>
      </c>
      <c r="E769" s="150" t="s">
        <v>1</v>
      </c>
      <c r="F769" s="150" t="s">
        <v>1</v>
      </c>
      <c r="G769" s="151" t="s">
        <v>148</v>
      </c>
      <c r="H769" s="151" t="s">
        <v>2192</v>
      </c>
      <c r="I769" s="150" t="s">
        <v>1</v>
      </c>
      <c r="J769" s="150" t="s">
        <v>1</v>
      </c>
      <c r="K769" s="150" t="s">
        <v>1</v>
      </c>
    </row>
    <row r="770" spans="1:11">
      <c r="A770" s="153" t="s">
        <v>1</v>
      </c>
      <c r="B770" s="139" t="s">
        <v>1</v>
      </c>
      <c r="C770" s="140" t="s">
        <v>1</v>
      </c>
      <c r="D770" s="140" t="s">
        <v>1</v>
      </c>
      <c r="E770" s="140" t="s">
        <v>1</v>
      </c>
      <c r="F770" s="140" t="s">
        <v>1</v>
      </c>
      <c r="G770" s="141" t="s">
        <v>2041</v>
      </c>
      <c r="H770" s="141" t="s">
        <v>2042</v>
      </c>
      <c r="I770" s="140" t="s">
        <v>1</v>
      </c>
      <c r="J770" s="140" t="s">
        <v>1</v>
      </c>
      <c r="K770" s="140" t="s">
        <v>1</v>
      </c>
    </row>
    <row r="771" spans="1:11">
      <c r="A771" s="137" t="s">
        <v>1</v>
      </c>
      <c r="B771" s="146" t="s">
        <v>2544</v>
      </c>
      <c r="C771" s="143" t="s">
        <v>1</v>
      </c>
      <c r="D771" s="143" t="s">
        <v>1</v>
      </c>
      <c r="E771" s="143" t="s">
        <v>1</v>
      </c>
      <c r="F771" s="143" t="s">
        <v>1</v>
      </c>
      <c r="G771" s="143" t="s">
        <v>1</v>
      </c>
      <c r="H771" s="143" t="s">
        <v>1</v>
      </c>
      <c r="I771" s="143" t="s">
        <v>1</v>
      </c>
      <c r="J771" s="143" t="s">
        <v>1</v>
      </c>
      <c r="K771" s="144" t="s">
        <v>2545</v>
      </c>
    </row>
    <row r="772" spans="1:11">
      <c r="A772" s="81">
        <v>155</v>
      </c>
      <c r="B772" s="142" t="s">
        <v>1</v>
      </c>
      <c r="C772" s="144" t="s">
        <v>111</v>
      </c>
      <c r="D772" s="144" t="s">
        <v>2546</v>
      </c>
      <c r="E772" s="144" t="s">
        <v>1923</v>
      </c>
      <c r="F772" s="144" t="s">
        <v>2547</v>
      </c>
      <c r="G772" s="144" t="s">
        <v>472</v>
      </c>
      <c r="H772" s="144" t="s">
        <v>2046</v>
      </c>
      <c r="I772" s="144" t="s">
        <v>117</v>
      </c>
      <c r="J772" s="144" t="s">
        <v>1731</v>
      </c>
      <c r="K772" s="143" t="s">
        <v>1</v>
      </c>
    </row>
    <row r="773" spans="1:11">
      <c r="A773" s="137" t="s">
        <v>1</v>
      </c>
      <c r="B773" s="146" t="s">
        <v>2548</v>
      </c>
      <c r="C773" s="143" t="s">
        <v>1</v>
      </c>
      <c r="D773" s="143" t="s">
        <v>1</v>
      </c>
      <c r="E773" s="143" t="s">
        <v>1</v>
      </c>
      <c r="F773" s="143" t="s">
        <v>1</v>
      </c>
      <c r="G773" s="143" t="s">
        <v>1</v>
      </c>
      <c r="H773" s="143" t="s">
        <v>1</v>
      </c>
      <c r="I773" s="143" t="s">
        <v>1</v>
      </c>
      <c r="J773" s="143" t="s">
        <v>1</v>
      </c>
      <c r="K773" s="144" t="s">
        <v>2549</v>
      </c>
    </row>
    <row r="774" spans="1:11">
      <c r="A774" s="152" t="s">
        <v>1</v>
      </c>
      <c r="B774" s="149" t="s">
        <v>1</v>
      </c>
      <c r="C774" s="150" t="s">
        <v>1</v>
      </c>
      <c r="D774" s="150" t="s">
        <v>1</v>
      </c>
      <c r="E774" s="150" t="s">
        <v>1</v>
      </c>
      <c r="F774" s="150" t="s">
        <v>1</v>
      </c>
      <c r="G774" s="151" t="s">
        <v>2048</v>
      </c>
      <c r="H774" s="151" t="s">
        <v>2049</v>
      </c>
      <c r="I774" s="150" t="s">
        <v>1</v>
      </c>
      <c r="J774" s="150" t="s">
        <v>1</v>
      </c>
      <c r="K774" s="150" t="s">
        <v>1</v>
      </c>
    </row>
    <row r="775" spans="1:11">
      <c r="A775" s="153" t="s">
        <v>1</v>
      </c>
      <c r="B775" s="139" t="s">
        <v>1</v>
      </c>
      <c r="C775" s="140" t="s">
        <v>1</v>
      </c>
      <c r="D775" s="140" t="s">
        <v>1</v>
      </c>
      <c r="E775" s="140" t="s">
        <v>1</v>
      </c>
      <c r="F775" s="140" t="s">
        <v>1</v>
      </c>
      <c r="G775" s="141" t="s">
        <v>1928</v>
      </c>
      <c r="H775" s="141" t="s">
        <v>1887</v>
      </c>
      <c r="I775" s="140" t="s">
        <v>1</v>
      </c>
      <c r="J775" s="140" t="s">
        <v>1</v>
      </c>
      <c r="K775" s="140" t="s">
        <v>1</v>
      </c>
    </row>
    <row r="776" spans="1:11">
      <c r="A776" s="81">
        <v>156</v>
      </c>
      <c r="B776" s="146" t="s">
        <v>2550</v>
      </c>
      <c r="C776" s="144" t="s">
        <v>111</v>
      </c>
      <c r="D776" s="144" t="s">
        <v>2551</v>
      </c>
      <c r="E776" s="144" t="s">
        <v>427</v>
      </c>
      <c r="F776" s="144" t="s">
        <v>2547</v>
      </c>
      <c r="G776" s="144" t="s">
        <v>1932</v>
      </c>
      <c r="H776" s="144" t="s">
        <v>181</v>
      </c>
      <c r="I776" s="144" t="s">
        <v>117</v>
      </c>
      <c r="J776" s="144" t="s">
        <v>1731</v>
      </c>
      <c r="K776" s="144" t="s">
        <v>2552</v>
      </c>
    </row>
    <row r="777" spans="1:11" ht="14" thickBot="1">
      <c r="A777" s="147" t="s">
        <v>1</v>
      </c>
      <c r="B777" s="149" t="s">
        <v>1</v>
      </c>
      <c r="C777" s="150" t="s">
        <v>1</v>
      </c>
      <c r="D777" s="150" t="s">
        <v>1</v>
      </c>
      <c r="E777" s="150" t="s">
        <v>1</v>
      </c>
      <c r="F777" s="150" t="s">
        <v>1</v>
      </c>
      <c r="G777" s="151" t="s">
        <v>440</v>
      </c>
      <c r="H777" s="151" t="s">
        <v>440</v>
      </c>
      <c r="I777" s="150" t="s">
        <v>1</v>
      </c>
      <c r="J777" s="150" t="s">
        <v>1</v>
      </c>
      <c r="K777" s="150" t="s">
        <v>1</v>
      </c>
    </row>
    <row r="778" spans="1:11">
      <c r="A778" s="154" t="s">
        <v>1</v>
      </c>
      <c r="B778" s="153" t="s">
        <v>1</v>
      </c>
      <c r="C778" s="139" t="s">
        <v>1</v>
      </c>
      <c r="D778" s="140" t="s">
        <v>1</v>
      </c>
      <c r="E778" s="140" t="s">
        <v>1</v>
      </c>
      <c r="F778" s="140" t="s">
        <v>1</v>
      </c>
      <c r="G778" s="141" t="s">
        <v>2553</v>
      </c>
      <c r="H778" s="141" t="s">
        <v>2554</v>
      </c>
      <c r="I778" s="140" t="s">
        <v>1</v>
      </c>
      <c r="J778" s="140" t="s">
        <v>1</v>
      </c>
      <c r="K778" s="140" t="s">
        <v>1</v>
      </c>
    </row>
    <row r="779" spans="1:11">
      <c r="A779" s="81">
        <v>157</v>
      </c>
      <c r="B779" s="145" t="s">
        <v>2555</v>
      </c>
      <c r="C779" s="146" t="s">
        <v>111</v>
      </c>
      <c r="D779" s="144" t="s">
        <v>2556</v>
      </c>
      <c r="E779" s="144" t="s">
        <v>2557</v>
      </c>
      <c r="F779" s="144" t="s">
        <v>2558</v>
      </c>
      <c r="G779" s="143" t="s">
        <v>1</v>
      </c>
      <c r="H779" s="143" t="s">
        <v>1</v>
      </c>
      <c r="I779" s="144" t="s">
        <v>117</v>
      </c>
      <c r="J779" s="144" t="s">
        <v>1756</v>
      </c>
      <c r="K779" s="144" t="s">
        <v>2559</v>
      </c>
    </row>
    <row r="780" spans="1:11">
      <c r="A780" s="152" t="s">
        <v>1</v>
      </c>
      <c r="B780" s="152" t="s">
        <v>1</v>
      </c>
      <c r="C780" s="149" t="s">
        <v>1</v>
      </c>
      <c r="D780" s="150" t="s">
        <v>1</v>
      </c>
      <c r="E780" s="150" t="s">
        <v>1</v>
      </c>
      <c r="F780" s="150" t="s">
        <v>1</v>
      </c>
      <c r="G780" s="151" t="s">
        <v>2560</v>
      </c>
      <c r="H780" s="151" t="s">
        <v>1900</v>
      </c>
      <c r="I780" s="150" t="s">
        <v>1</v>
      </c>
      <c r="J780" s="150" t="s">
        <v>1</v>
      </c>
      <c r="K780" s="150" t="s">
        <v>1</v>
      </c>
    </row>
    <row r="781" spans="1:11">
      <c r="A781" s="137" t="s">
        <v>1</v>
      </c>
      <c r="B781" s="137" t="s">
        <v>1</v>
      </c>
      <c r="C781" s="142" t="s">
        <v>1</v>
      </c>
      <c r="D781" s="143" t="s">
        <v>1</v>
      </c>
      <c r="E781" s="143" t="s">
        <v>1</v>
      </c>
      <c r="F781" s="143" t="s">
        <v>1</v>
      </c>
      <c r="G781" s="144" t="s">
        <v>2561</v>
      </c>
      <c r="H781" s="143" t="s">
        <v>1</v>
      </c>
      <c r="I781" s="143" t="s">
        <v>1</v>
      </c>
      <c r="J781" s="143" t="s">
        <v>1</v>
      </c>
      <c r="K781" s="143" t="s">
        <v>1</v>
      </c>
    </row>
    <row r="782" spans="1:11">
      <c r="A782" s="137" t="s">
        <v>1</v>
      </c>
      <c r="B782" s="145" t="s">
        <v>2562</v>
      </c>
      <c r="C782" s="142" t="s">
        <v>1</v>
      </c>
      <c r="D782" s="143" t="s">
        <v>1</v>
      </c>
      <c r="E782" s="143" t="s">
        <v>1</v>
      </c>
      <c r="F782" s="143" t="s">
        <v>1</v>
      </c>
      <c r="G782" s="143" t="s">
        <v>1</v>
      </c>
      <c r="H782" s="143" t="s">
        <v>1</v>
      </c>
      <c r="I782" s="143" t="s">
        <v>1</v>
      </c>
      <c r="J782" s="143" t="s">
        <v>1</v>
      </c>
      <c r="K782" s="143" t="s">
        <v>1</v>
      </c>
    </row>
    <row r="783" spans="1:11">
      <c r="A783" s="137" t="s">
        <v>1</v>
      </c>
      <c r="B783" s="137" t="s">
        <v>1</v>
      </c>
      <c r="C783" s="142" t="s">
        <v>1</v>
      </c>
      <c r="D783" s="143" t="s">
        <v>1</v>
      </c>
      <c r="E783" s="143" t="s">
        <v>1</v>
      </c>
      <c r="F783" s="143" t="s">
        <v>1</v>
      </c>
      <c r="G783" s="144" t="s">
        <v>2563</v>
      </c>
      <c r="H783" s="144" t="s">
        <v>2125</v>
      </c>
      <c r="I783" s="143" t="s">
        <v>1</v>
      </c>
      <c r="J783" s="143" t="s">
        <v>1</v>
      </c>
      <c r="K783" s="143" t="s">
        <v>1</v>
      </c>
    </row>
    <row r="784" spans="1:11">
      <c r="A784" s="81">
        <v>158</v>
      </c>
      <c r="B784" s="145" t="s">
        <v>2564</v>
      </c>
      <c r="C784" s="146" t="s">
        <v>111</v>
      </c>
      <c r="D784" s="144" t="s">
        <v>2565</v>
      </c>
      <c r="E784" s="144" t="s">
        <v>2566</v>
      </c>
      <c r="F784" s="144" t="s">
        <v>2567</v>
      </c>
      <c r="G784" s="143" t="s">
        <v>1</v>
      </c>
      <c r="H784" s="143" t="s">
        <v>1</v>
      </c>
      <c r="I784" s="144" t="s">
        <v>117</v>
      </c>
      <c r="J784" s="144" t="s">
        <v>616</v>
      </c>
      <c r="K784" s="144" t="s">
        <v>476</v>
      </c>
    </row>
    <row r="785" spans="1:11">
      <c r="A785" s="137" t="s">
        <v>1</v>
      </c>
      <c r="B785" s="137" t="s">
        <v>1</v>
      </c>
      <c r="C785" s="142" t="s">
        <v>1</v>
      </c>
      <c r="D785" s="143" t="s">
        <v>1</v>
      </c>
      <c r="E785" s="143" t="s">
        <v>1</v>
      </c>
      <c r="F785" s="143" t="s">
        <v>1</v>
      </c>
      <c r="G785" s="144" t="s">
        <v>2568</v>
      </c>
      <c r="H785" s="144" t="s">
        <v>2130</v>
      </c>
      <c r="I785" s="143" t="s">
        <v>1</v>
      </c>
      <c r="J785" s="143" t="s">
        <v>1</v>
      </c>
      <c r="K785" s="143" t="s">
        <v>1</v>
      </c>
    </row>
    <row r="786" spans="1:11">
      <c r="A786" s="137" t="s">
        <v>1</v>
      </c>
      <c r="B786" s="145" t="s">
        <v>2569</v>
      </c>
      <c r="C786" s="142" t="s">
        <v>1</v>
      </c>
      <c r="D786" s="143" t="s">
        <v>1</v>
      </c>
      <c r="E786" s="143" t="s">
        <v>1</v>
      </c>
      <c r="F786" s="143" t="s">
        <v>1</v>
      </c>
      <c r="G786" s="143" t="s">
        <v>1</v>
      </c>
      <c r="H786" s="143" t="s">
        <v>1</v>
      </c>
      <c r="I786" s="143" t="s">
        <v>1</v>
      </c>
      <c r="J786" s="143" t="s">
        <v>1</v>
      </c>
      <c r="K786" s="143" t="s">
        <v>1</v>
      </c>
    </row>
    <row r="787" spans="1:11">
      <c r="A787" s="152" t="s">
        <v>1</v>
      </c>
      <c r="B787" s="152" t="s">
        <v>1</v>
      </c>
      <c r="C787" s="149" t="s">
        <v>1</v>
      </c>
      <c r="D787" s="150" t="s">
        <v>1</v>
      </c>
      <c r="E787" s="150" t="s">
        <v>1</v>
      </c>
      <c r="F787" s="150" t="s">
        <v>1</v>
      </c>
      <c r="G787" s="151" t="s">
        <v>2570</v>
      </c>
      <c r="H787" s="150" t="s">
        <v>1</v>
      </c>
      <c r="I787" s="150" t="s">
        <v>1</v>
      </c>
      <c r="J787" s="150" t="s">
        <v>1</v>
      </c>
      <c r="K787" s="150" t="s">
        <v>1</v>
      </c>
    </row>
    <row r="788" spans="1:11">
      <c r="A788" s="153" t="s">
        <v>1</v>
      </c>
      <c r="B788" s="138" t="s">
        <v>2571</v>
      </c>
      <c r="C788" s="139" t="s">
        <v>1</v>
      </c>
      <c r="D788" s="140" t="s">
        <v>1</v>
      </c>
      <c r="E788" s="140" t="s">
        <v>1</v>
      </c>
      <c r="F788" s="140" t="s">
        <v>1</v>
      </c>
      <c r="G788" s="141" t="s">
        <v>538</v>
      </c>
      <c r="H788" s="141" t="s">
        <v>2572</v>
      </c>
      <c r="I788" s="140" t="s">
        <v>1</v>
      </c>
      <c r="J788" s="140" t="s">
        <v>1</v>
      </c>
      <c r="K788" s="140" t="s">
        <v>1</v>
      </c>
    </row>
    <row r="789" spans="1:11">
      <c r="A789" s="81">
        <v>159</v>
      </c>
      <c r="B789" s="137" t="s">
        <v>1</v>
      </c>
      <c r="C789" s="146" t="s">
        <v>111</v>
      </c>
      <c r="D789" s="144" t="s">
        <v>2573</v>
      </c>
      <c r="E789" s="144" t="s">
        <v>113</v>
      </c>
      <c r="F789" s="144" t="s">
        <v>2574</v>
      </c>
      <c r="G789" s="143" t="s">
        <v>1</v>
      </c>
      <c r="H789" s="143" t="s">
        <v>1</v>
      </c>
      <c r="I789" s="144" t="s">
        <v>117</v>
      </c>
      <c r="J789" s="144" t="s">
        <v>616</v>
      </c>
      <c r="K789" s="144" t="s">
        <v>2559</v>
      </c>
    </row>
    <row r="790" spans="1:11" ht="14" thickBot="1">
      <c r="A790" s="147" t="s">
        <v>1</v>
      </c>
      <c r="B790" s="148" t="s">
        <v>1539</v>
      </c>
      <c r="C790" s="149" t="s">
        <v>1</v>
      </c>
      <c r="D790" s="150" t="s">
        <v>1</v>
      </c>
      <c r="E790" s="150" t="s">
        <v>1</v>
      </c>
      <c r="F790" s="150" t="s">
        <v>1</v>
      </c>
      <c r="G790" s="151" t="s">
        <v>559</v>
      </c>
      <c r="H790" s="151" t="s">
        <v>2575</v>
      </c>
      <c r="I790" s="150" t="s">
        <v>1</v>
      </c>
      <c r="J790" s="150" t="s">
        <v>1</v>
      </c>
      <c r="K790" s="150" t="s">
        <v>1</v>
      </c>
    </row>
    <row r="791" spans="1:11">
      <c r="A791" s="154" t="s">
        <v>1</v>
      </c>
      <c r="B791" s="153" t="s">
        <v>1</v>
      </c>
      <c r="C791" s="139" t="s">
        <v>1</v>
      </c>
      <c r="D791" s="140" t="s">
        <v>1</v>
      </c>
      <c r="E791" s="140" t="s">
        <v>1</v>
      </c>
      <c r="F791" s="140" t="s">
        <v>1</v>
      </c>
      <c r="G791" s="141" t="s">
        <v>2576</v>
      </c>
      <c r="H791" s="141" t="s">
        <v>2577</v>
      </c>
      <c r="I791" s="140" t="s">
        <v>1</v>
      </c>
      <c r="J791" s="140" t="s">
        <v>1</v>
      </c>
      <c r="K791" s="140" t="s">
        <v>1</v>
      </c>
    </row>
    <row r="792" spans="1:11">
      <c r="A792" s="137" t="s">
        <v>1</v>
      </c>
      <c r="B792" s="145" t="s">
        <v>2578</v>
      </c>
      <c r="C792" s="142" t="s">
        <v>1</v>
      </c>
      <c r="D792" s="143" t="s">
        <v>1</v>
      </c>
      <c r="E792" s="143" t="s">
        <v>1</v>
      </c>
      <c r="F792" s="143" t="s">
        <v>1</v>
      </c>
      <c r="G792" s="143" t="s">
        <v>1</v>
      </c>
      <c r="H792" s="143" t="s">
        <v>1</v>
      </c>
      <c r="I792" s="143" t="s">
        <v>1</v>
      </c>
      <c r="J792" s="143" t="s">
        <v>1</v>
      </c>
      <c r="K792" s="143" t="s">
        <v>1</v>
      </c>
    </row>
    <row r="793" spans="1:11">
      <c r="A793" s="81">
        <v>160</v>
      </c>
      <c r="B793" s="137" t="s">
        <v>1</v>
      </c>
      <c r="C793" s="146" t="s">
        <v>111</v>
      </c>
      <c r="D793" s="144" t="s">
        <v>2579</v>
      </c>
      <c r="E793" s="144" t="s">
        <v>1923</v>
      </c>
      <c r="F793" s="144" t="s">
        <v>2580</v>
      </c>
      <c r="G793" s="144" t="s">
        <v>2581</v>
      </c>
      <c r="H793" s="144" t="s">
        <v>472</v>
      </c>
      <c r="I793" s="144" t="s">
        <v>117</v>
      </c>
      <c r="J793" s="144" t="s">
        <v>1731</v>
      </c>
      <c r="K793" s="144" t="s">
        <v>1671</v>
      </c>
    </row>
    <row r="794" spans="1:11">
      <c r="A794" s="137" t="s">
        <v>1</v>
      </c>
      <c r="B794" s="145" t="s">
        <v>1749</v>
      </c>
      <c r="C794" s="142" t="s">
        <v>1</v>
      </c>
      <c r="D794" s="143" t="s">
        <v>1</v>
      </c>
      <c r="E794" s="143" t="s">
        <v>1</v>
      </c>
      <c r="F794" s="143" t="s">
        <v>1</v>
      </c>
      <c r="G794" s="143" t="s">
        <v>1</v>
      </c>
      <c r="H794" s="143" t="s">
        <v>1</v>
      </c>
      <c r="I794" s="143" t="s">
        <v>1</v>
      </c>
      <c r="J794" s="143" t="s">
        <v>1</v>
      </c>
      <c r="K794" s="143" t="s">
        <v>1</v>
      </c>
    </row>
    <row r="795" spans="1:11">
      <c r="A795" s="152" t="s">
        <v>1</v>
      </c>
      <c r="B795" s="152" t="s">
        <v>1</v>
      </c>
      <c r="C795" s="149" t="s">
        <v>1</v>
      </c>
      <c r="D795" s="150" t="s">
        <v>1</v>
      </c>
      <c r="E795" s="150" t="s">
        <v>1</v>
      </c>
      <c r="F795" s="150" t="s">
        <v>1</v>
      </c>
      <c r="G795" s="151" t="s">
        <v>2582</v>
      </c>
      <c r="H795" s="151" t="s">
        <v>2583</v>
      </c>
      <c r="I795" s="150" t="s">
        <v>1</v>
      </c>
      <c r="J795" s="150" t="s">
        <v>1</v>
      </c>
      <c r="K795" s="150" t="s">
        <v>1</v>
      </c>
    </row>
    <row r="796" spans="1:11">
      <c r="A796" s="137" t="s">
        <v>1</v>
      </c>
      <c r="B796" s="137" t="s">
        <v>1</v>
      </c>
      <c r="C796" s="142" t="s">
        <v>1</v>
      </c>
      <c r="D796" s="143" t="s">
        <v>1</v>
      </c>
      <c r="E796" s="143" t="s">
        <v>1</v>
      </c>
      <c r="F796" s="143" t="s">
        <v>1</v>
      </c>
      <c r="G796" s="143" t="s">
        <v>1</v>
      </c>
      <c r="H796" s="144" t="s">
        <v>2584</v>
      </c>
      <c r="I796" s="143" t="s">
        <v>1</v>
      </c>
      <c r="J796" s="143" t="s">
        <v>1</v>
      </c>
      <c r="K796" s="143" t="s">
        <v>1</v>
      </c>
    </row>
    <row r="797" spans="1:11">
      <c r="A797" s="137" t="s">
        <v>1</v>
      </c>
      <c r="B797" s="145" t="s">
        <v>2585</v>
      </c>
      <c r="C797" s="142" t="s">
        <v>1</v>
      </c>
      <c r="D797" s="143" t="s">
        <v>1</v>
      </c>
      <c r="E797" s="143" t="s">
        <v>1</v>
      </c>
      <c r="F797" s="143" t="s">
        <v>1</v>
      </c>
      <c r="G797" s="144" t="s">
        <v>1920</v>
      </c>
      <c r="H797" s="143" t="s">
        <v>1</v>
      </c>
      <c r="I797" s="143" t="s">
        <v>1</v>
      </c>
      <c r="J797" s="143" t="s">
        <v>1</v>
      </c>
      <c r="K797" s="143" t="s">
        <v>1</v>
      </c>
    </row>
    <row r="798" spans="1:11">
      <c r="A798" s="137" t="s">
        <v>1</v>
      </c>
      <c r="B798" s="137" t="s">
        <v>1</v>
      </c>
      <c r="C798" s="142" t="s">
        <v>1</v>
      </c>
      <c r="D798" s="143" t="s">
        <v>1</v>
      </c>
      <c r="E798" s="143" t="s">
        <v>1</v>
      </c>
      <c r="F798" s="143" t="s">
        <v>1</v>
      </c>
      <c r="G798" s="143" t="s">
        <v>1</v>
      </c>
      <c r="H798" s="144" t="s">
        <v>2586</v>
      </c>
      <c r="I798" s="143" t="s">
        <v>1</v>
      </c>
      <c r="J798" s="143" t="s">
        <v>1</v>
      </c>
      <c r="K798" s="144" t="s">
        <v>2587</v>
      </c>
    </row>
    <row r="799" spans="1:11">
      <c r="A799" s="81">
        <v>161</v>
      </c>
      <c r="B799" s="145" t="s">
        <v>2588</v>
      </c>
      <c r="C799" s="146" t="s">
        <v>111</v>
      </c>
      <c r="D799" s="144" t="s">
        <v>2589</v>
      </c>
      <c r="E799" s="144" t="s">
        <v>1923</v>
      </c>
      <c r="F799" s="144" t="s">
        <v>2590</v>
      </c>
      <c r="G799" s="144" t="s">
        <v>116</v>
      </c>
      <c r="H799" s="143" t="s">
        <v>1</v>
      </c>
      <c r="I799" s="144" t="s">
        <v>117</v>
      </c>
      <c r="J799" s="144" t="s">
        <v>1731</v>
      </c>
      <c r="K799" s="143" t="s">
        <v>1</v>
      </c>
    </row>
    <row r="800" spans="1:11">
      <c r="A800" s="137" t="s">
        <v>1</v>
      </c>
      <c r="B800" s="137" t="s">
        <v>1</v>
      </c>
      <c r="C800" s="142" t="s">
        <v>1</v>
      </c>
      <c r="D800" s="143" t="s">
        <v>1</v>
      </c>
      <c r="E800" s="143" t="s">
        <v>1</v>
      </c>
      <c r="F800" s="143" t="s">
        <v>1</v>
      </c>
      <c r="G800" s="143" t="s">
        <v>1</v>
      </c>
      <c r="H800" s="144" t="s">
        <v>116</v>
      </c>
      <c r="I800" s="143" t="s">
        <v>1</v>
      </c>
      <c r="J800" s="143" t="s">
        <v>1</v>
      </c>
      <c r="K800" s="144" t="s">
        <v>2591</v>
      </c>
    </row>
    <row r="801" spans="1:11">
      <c r="A801" s="137" t="s">
        <v>1</v>
      </c>
      <c r="B801" s="145" t="s">
        <v>2592</v>
      </c>
      <c r="C801" s="142" t="s">
        <v>1</v>
      </c>
      <c r="D801" s="143" t="s">
        <v>1</v>
      </c>
      <c r="E801" s="143" t="s">
        <v>1</v>
      </c>
      <c r="F801" s="143" t="s">
        <v>1</v>
      </c>
      <c r="G801" s="144" t="s">
        <v>1926</v>
      </c>
      <c r="H801" s="143" t="s">
        <v>1</v>
      </c>
      <c r="I801" s="143" t="s">
        <v>1</v>
      </c>
      <c r="J801" s="143" t="s">
        <v>1</v>
      </c>
      <c r="K801" s="143" t="s">
        <v>1</v>
      </c>
    </row>
    <row r="802" spans="1:11">
      <c r="A802" s="152" t="s">
        <v>1</v>
      </c>
      <c r="B802" s="152" t="s">
        <v>1</v>
      </c>
      <c r="C802" s="149" t="s">
        <v>1</v>
      </c>
      <c r="D802" s="150" t="s">
        <v>1</v>
      </c>
      <c r="E802" s="150" t="s">
        <v>1</v>
      </c>
      <c r="F802" s="150" t="s">
        <v>1</v>
      </c>
      <c r="G802" s="150" t="s">
        <v>1</v>
      </c>
      <c r="H802" s="151" t="s">
        <v>2593</v>
      </c>
      <c r="I802" s="150" t="s">
        <v>1</v>
      </c>
      <c r="J802" s="150" t="s">
        <v>1</v>
      </c>
      <c r="K802" s="150" t="s">
        <v>1</v>
      </c>
    </row>
    <row r="803" spans="1:11">
      <c r="A803" s="137" t="s">
        <v>1</v>
      </c>
      <c r="B803" s="137" t="s">
        <v>1</v>
      </c>
      <c r="C803" s="142" t="s">
        <v>1</v>
      </c>
      <c r="D803" s="143" t="s">
        <v>1</v>
      </c>
      <c r="E803" s="143" t="s">
        <v>1</v>
      </c>
      <c r="F803" s="143" t="s">
        <v>1</v>
      </c>
      <c r="G803" s="143" t="s">
        <v>1</v>
      </c>
      <c r="H803" s="143" t="s">
        <v>1</v>
      </c>
      <c r="I803" s="143" t="s">
        <v>1</v>
      </c>
      <c r="J803" s="143" t="s">
        <v>1</v>
      </c>
      <c r="K803" s="144" t="s">
        <v>2594</v>
      </c>
    </row>
    <row r="804" spans="1:11">
      <c r="A804" s="137" t="s">
        <v>1</v>
      </c>
      <c r="B804" s="145" t="s">
        <v>2595</v>
      </c>
      <c r="C804" s="142" t="s">
        <v>1</v>
      </c>
      <c r="D804" s="143" t="s">
        <v>1</v>
      </c>
      <c r="E804" s="143" t="s">
        <v>1</v>
      </c>
      <c r="F804" s="143" t="s">
        <v>1</v>
      </c>
      <c r="G804" s="144" t="s">
        <v>1655</v>
      </c>
      <c r="H804" s="144" t="s">
        <v>2596</v>
      </c>
      <c r="I804" s="143" t="s">
        <v>1</v>
      </c>
      <c r="J804" s="143" t="s">
        <v>1</v>
      </c>
      <c r="K804" s="144" t="s">
        <v>2597</v>
      </c>
    </row>
    <row r="805" spans="1:11">
      <c r="A805" s="81">
        <v>162</v>
      </c>
      <c r="B805" s="137" t="s">
        <v>1</v>
      </c>
      <c r="C805" s="146" t="s">
        <v>468</v>
      </c>
      <c r="D805" s="144" t="s">
        <v>2598</v>
      </c>
      <c r="E805" s="144" t="s">
        <v>990</v>
      </c>
      <c r="F805" s="144" t="s">
        <v>2599</v>
      </c>
      <c r="G805" s="143" t="s">
        <v>1</v>
      </c>
      <c r="H805" s="143" t="s">
        <v>1</v>
      </c>
      <c r="I805" s="144" t="s">
        <v>117</v>
      </c>
      <c r="J805" s="144" t="s">
        <v>616</v>
      </c>
      <c r="K805" s="143" t="s">
        <v>1</v>
      </c>
    </row>
    <row r="806" spans="1:11">
      <c r="A806" s="137" t="s">
        <v>1</v>
      </c>
      <c r="B806" s="145" t="s">
        <v>2600</v>
      </c>
      <c r="C806" s="142" t="s">
        <v>1</v>
      </c>
      <c r="D806" s="143" t="s">
        <v>1</v>
      </c>
      <c r="E806" s="143" t="s">
        <v>1</v>
      </c>
      <c r="F806" s="143" t="s">
        <v>1</v>
      </c>
      <c r="G806" s="144" t="s">
        <v>1360</v>
      </c>
      <c r="H806" s="144" t="s">
        <v>2575</v>
      </c>
      <c r="I806" s="143" t="s">
        <v>1</v>
      </c>
      <c r="J806" s="143" t="s">
        <v>1</v>
      </c>
      <c r="K806" s="144" t="s">
        <v>2160</v>
      </c>
    </row>
    <row r="807" spans="1:11" ht="14" thickBot="1">
      <c r="A807" s="152" t="s">
        <v>1</v>
      </c>
      <c r="B807" s="152" t="s">
        <v>1</v>
      </c>
      <c r="C807" s="149" t="s">
        <v>1</v>
      </c>
      <c r="D807" s="150" t="s">
        <v>1</v>
      </c>
      <c r="E807" s="150" t="s">
        <v>1</v>
      </c>
      <c r="F807" s="150" t="s">
        <v>1</v>
      </c>
      <c r="G807" s="150" t="s">
        <v>1</v>
      </c>
      <c r="H807" s="150" t="s">
        <v>1</v>
      </c>
      <c r="I807" s="150" t="s">
        <v>1</v>
      </c>
      <c r="J807" s="150" t="s">
        <v>1</v>
      </c>
      <c r="K807" s="151" t="s">
        <v>2601</v>
      </c>
    </row>
    <row r="808" spans="1:11">
      <c r="A808" s="154" t="s">
        <v>1</v>
      </c>
      <c r="B808" s="153" t="s">
        <v>1</v>
      </c>
      <c r="C808" s="139" t="s">
        <v>1</v>
      </c>
      <c r="D808" s="140" t="s">
        <v>1</v>
      </c>
      <c r="E808" s="140" t="s">
        <v>1</v>
      </c>
      <c r="F808" s="140" t="s">
        <v>1</v>
      </c>
      <c r="G808" s="141" t="s">
        <v>2364</v>
      </c>
      <c r="H808" s="140" t="s">
        <v>1</v>
      </c>
      <c r="I808" s="140" t="s">
        <v>1</v>
      </c>
      <c r="J808" s="140" t="s">
        <v>1</v>
      </c>
      <c r="K808" s="140" t="s">
        <v>1</v>
      </c>
    </row>
    <row r="809" spans="1:11">
      <c r="A809" s="137" t="s">
        <v>1</v>
      </c>
      <c r="B809" s="145" t="s">
        <v>1236</v>
      </c>
      <c r="C809" s="142" t="s">
        <v>1</v>
      </c>
      <c r="D809" s="143" t="s">
        <v>1</v>
      </c>
      <c r="E809" s="143" t="s">
        <v>1</v>
      </c>
      <c r="F809" s="143" t="s">
        <v>1</v>
      </c>
      <c r="G809" s="143" t="s">
        <v>1</v>
      </c>
      <c r="H809" s="144" t="s">
        <v>1912</v>
      </c>
      <c r="I809" s="143" t="s">
        <v>1</v>
      </c>
      <c r="J809" s="143" t="s">
        <v>1</v>
      </c>
      <c r="K809" s="143" t="s">
        <v>1</v>
      </c>
    </row>
    <row r="810" spans="1:11">
      <c r="A810" s="81">
        <v>163</v>
      </c>
      <c r="B810" s="137" t="s">
        <v>1</v>
      </c>
      <c r="C810" s="146" t="s">
        <v>111</v>
      </c>
      <c r="D810" s="144" t="s">
        <v>2602</v>
      </c>
      <c r="E810" s="144" t="s">
        <v>1923</v>
      </c>
      <c r="F810" s="144" t="s">
        <v>2603</v>
      </c>
      <c r="G810" s="144" t="s">
        <v>2368</v>
      </c>
      <c r="H810" s="143" t="s">
        <v>1</v>
      </c>
      <c r="I810" s="144" t="s">
        <v>117</v>
      </c>
      <c r="J810" s="144" t="s">
        <v>995</v>
      </c>
      <c r="K810" s="144" t="s">
        <v>2604</v>
      </c>
    </row>
    <row r="811" spans="1:11">
      <c r="A811" s="137" t="s">
        <v>1</v>
      </c>
      <c r="B811" s="145" t="s">
        <v>2605</v>
      </c>
      <c r="C811" s="142" t="s">
        <v>1</v>
      </c>
      <c r="D811" s="143" t="s">
        <v>1</v>
      </c>
      <c r="E811" s="143" t="s">
        <v>1</v>
      </c>
      <c r="F811" s="143" t="s">
        <v>1</v>
      </c>
      <c r="G811" s="143" t="s">
        <v>1</v>
      </c>
      <c r="H811" s="144" t="s">
        <v>1918</v>
      </c>
      <c r="I811" s="143" t="s">
        <v>1</v>
      </c>
      <c r="J811" s="143" t="s">
        <v>1</v>
      </c>
      <c r="K811" s="143" t="s">
        <v>1</v>
      </c>
    </row>
    <row r="812" spans="1:11">
      <c r="A812" s="152" t="s">
        <v>1</v>
      </c>
      <c r="B812" s="152" t="s">
        <v>1</v>
      </c>
      <c r="C812" s="149" t="s">
        <v>1</v>
      </c>
      <c r="D812" s="150" t="s">
        <v>1</v>
      </c>
      <c r="E812" s="150" t="s">
        <v>1</v>
      </c>
      <c r="F812" s="150" t="s">
        <v>1</v>
      </c>
      <c r="G812" s="151" t="s">
        <v>1986</v>
      </c>
      <c r="H812" s="150" t="s">
        <v>1</v>
      </c>
      <c r="I812" s="150" t="s">
        <v>1</v>
      </c>
      <c r="J812" s="150" t="s">
        <v>1</v>
      </c>
      <c r="K812" s="150" t="s">
        <v>1</v>
      </c>
    </row>
    <row r="813" spans="1:11">
      <c r="A813" s="153" t="s">
        <v>1</v>
      </c>
      <c r="B813" s="153" t="s">
        <v>1</v>
      </c>
      <c r="C813" s="139" t="s">
        <v>1</v>
      </c>
      <c r="D813" s="140" t="s">
        <v>1</v>
      </c>
      <c r="E813" s="140" t="s">
        <v>1</v>
      </c>
      <c r="F813" s="140" t="s">
        <v>1</v>
      </c>
      <c r="G813" s="141" t="s">
        <v>2050</v>
      </c>
      <c r="H813" s="140" t="s">
        <v>1</v>
      </c>
      <c r="I813" s="140" t="s">
        <v>1</v>
      </c>
      <c r="J813" s="140" t="s">
        <v>1</v>
      </c>
      <c r="K813" s="140" t="s">
        <v>1</v>
      </c>
    </row>
    <row r="814" spans="1:11">
      <c r="A814" s="137" t="s">
        <v>1</v>
      </c>
      <c r="B814" s="145" t="s">
        <v>2606</v>
      </c>
      <c r="C814" s="142" t="s">
        <v>1</v>
      </c>
      <c r="D814" s="143" t="s">
        <v>1</v>
      </c>
      <c r="E814" s="143" t="s">
        <v>1</v>
      </c>
      <c r="F814" s="143" t="s">
        <v>1</v>
      </c>
      <c r="G814" s="143" t="s">
        <v>1</v>
      </c>
      <c r="H814" s="144" t="s">
        <v>2051</v>
      </c>
      <c r="I814" s="143" t="s">
        <v>1</v>
      </c>
      <c r="J814" s="143" t="s">
        <v>1</v>
      </c>
      <c r="K814" s="143" t="s">
        <v>1</v>
      </c>
    </row>
    <row r="815" spans="1:11">
      <c r="A815" s="81">
        <v>164</v>
      </c>
      <c r="B815" s="137" t="s">
        <v>1</v>
      </c>
      <c r="C815" s="146" t="s">
        <v>111</v>
      </c>
      <c r="D815" s="144" t="s">
        <v>2607</v>
      </c>
      <c r="E815" s="144" t="s">
        <v>470</v>
      </c>
      <c r="F815" s="144" t="s">
        <v>2603</v>
      </c>
      <c r="G815" s="144" t="s">
        <v>2056</v>
      </c>
      <c r="H815" s="143" t="s">
        <v>1</v>
      </c>
      <c r="I815" s="144" t="s">
        <v>117</v>
      </c>
      <c r="J815" s="144" t="s">
        <v>616</v>
      </c>
      <c r="K815" s="144" t="s">
        <v>2608</v>
      </c>
    </row>
    <row r="816" spans="1:11">
      <c r="A816" s="137" t="s">
        <v>1</v>
      </c>
      <c r="B816" s="145" t="s">
        <v>2609</v>
      </c>
      <c r="C816" s="142" t="s">
        <v>1</v>
      </c>
      <c r="D816" s="143" t="s">
        <v>1</v>
      </c>
      <c r="E816" s="143" t="s">
        <v>1</v>
      </c>
      <c r="F816" s="143" t="s">
        <v>1</v>
      </c>
      <c r="G816" s="143" t="s">
        <v>1</v>
      </c>
      <c r="H816" s="144" t="s">
        <v>2057</v>
      </c>
      <c r="I816" s="143" t="s">
        <v>1</v>
      </c>
      <c r="J816" s="143" t="s">
        <v>1</v>
      </c>
      <c r="K816" s="143" t="s">
        <v>1</v>
      </c>
    </row>
    <row r="817" spans="1:11">
      <c r="A817" s="152" t="s">
        <v>1</v>
      </c>
      <c r="B817" s="152" t="s">
        <v>1</v>
      </c>
      <c r="C817" s="149" t="s">
        <v>1</v>
      </c>
      <c r="D817" s="150" t="s">
        <v>1</v>
      </c>
      <c r="E817" s="150" t="s">
        <v>1</v>
      </c>
      <c r="F817" s="150" t="s">
        <v>1</v>
      </c>
      <c r="G817" s="151" t="s">
        <v>148</v>
      </c>
      <c r="H817" s="150" t="s">
        <v>1</v>
      </c>
      <c r="I817" s="150" t="s">
        <v>1</v>
      </c>
      <c r="J817" s="150" t="s">
        <v>1</v>
      </c>
      <c r="K817" s="150" t="s">
        <v>1</v>
      </c>
    </row>
    <row r="818" spans="1:11">
      <c r="A818" s="137" t="s">
        <v>1</v>
      </c>
      <c r="B818" s="137" t="s">
        <v>1</v>
      </c>
      <c r="C818" s="142" t="s">
        <v>1</v>
      </c>
      <c r="D818" s="143" t="s">
        <v>1</v>
      </c>
      <c r="E818" s="143" t="s">
        <v>1</v>
      </c>
      <c r="F818" s="143" t="s">
        <v>1</v>
      </c>
      <c r="G818" s="144" t="s">
        <v>1912</v>
      </c>
      <c r="H818" s="143" t="s">
        <v>1</v>
      </c>
      <c r="I818" s="143" t="s">
        <v>1</v>
      </c>
      <c r="J818" s="143" t="s">
        <v>1</v>
      </c>
      <c r="K818" s="143" t="s">
        <v>1</v>
      </c>
    </row>
    <row r="819" spans="1:11">
      <c r="A819" s="137" t="s">
        <v>1</v>
      </c>
      <c r="B819" s="137" t="s">
        <v>1</v>
      </c>
      <c r="C819" s="142" t="s">
        <v>1</v>
      </c>
      <c r="D819" s="143" t="s">
        <v>1</v>
      </c>
      <c r="E819" s="143" t="s">
        <v>1</v>
      </c>
      <c r="F819" s="143" t="s">
        <v>1</v>
      </c>
      <c r="G819" s="143" t="s">
        <v>1</v>
      </c>
      <c r="H819" s="144" t="s">
        <v>1912</v>
      </c>
      <c r="I819" s="143" t="s">
        <v>1</v>
      </c>
      <c r="J819" s="143" t="s">
        <v>1</v>
      </c>
      <c r="K819" s="143" t="s">
        <v>1</v>
      </c>
    </row>
    <row r="820" spans="1:11">
      <c r="A820" s="81">
        <v>165</v>
      </c>
      <c r="B820" s="145" t="s">
        <v>2610</v>
      </c>
      <c r="C820" s="146" t="s">
        <v>111</v>
      </c>
      <c r="D820" s="144" t="s">
        <v>2611</v>
      </c>
      <c r="E820" s="144" t="s">
        <v>232</v>
      </c>
      <c r="F820" s="144" t="s">
        <v>2612</v>
      </c>
      <c r="G820" s="144" t="s">
        <v>1984</v>
      </c>
      <c r="H820" s="143" t="s">
        <v>1</v>
      </c>
      <c r="I820" s="144" t="s">
        <v>117</v>
      </c>
      <c r="J820" s="144" t="s">
        <v>995</v>
      </c>
      <c r="K820" s="144" t="s">
        <v>2559</v>
      </c>
    </row>
    <row r="821" spans="1:11">
      <c r="A821" s="137" t="s">
        <v>1</v>
      </c>
      <c r="B821" s="137" t="s">
        <v>1</v>
      </c>
      <c r="C821" s="142" t="s">
        <v>1</v>
      </c>
      <c r="D821" s="143" t="s">
        <v>1</v>
      </c>
      <c r="E821" s="143" t="s">
        <v>1</v>
      </c>
      <c r="F821" s="143" t="s">
        <v>1</v>
      </c>
      <c r="G821" s="143" t="s">
        <v>1</v>
      </c>
      <c r="H821" s="144" t="s">
        <v>1918</v>
      </c>
      <c r="I821" s="143" t="s">
        <v>1</v>
      </c>
      <c r="J821" s="143" t="s">
        <v>1</v>
      </c>
      <c r="K821" s="143" t="s">
        <v>1</v>
      </c>
    </row>
    <row r="822" spans="1:11" ht="14" thickBot="1">
      <c r="A822" s="147" t="s">
        <v>1</v>
      </c>
      <c r="B822" s="152" t="s">
        <v>1</v>
      </c>
      <c r="C822" s="149" t="s">
        <v>1</v>
      </c>
      <c r="D822" s="150" t="s">
        <v>1</v>
      </c>
      <c r="E822" s="150" t="s">
        <v>1</v>
      </c>
      <c r="F822" s="150" t="s">
        <v>1</v>
      </c>
      <c r="G822" s="151" t="s">
        <v>1986</v>
      </c>
      <c r="H822" s="150" t="s">
        <v>1</v>
      </c>
      <c r="I822" s="150" t="s">
        <v>1</v>
      </c>
      <c r="J822" s="150" t="s">
        <v>1</v>
      </c>
      <c r="K822" s="150" t="s">
        <v>1</v>
      </c>
    </row>
    <row r="823" spans="1:11">
      <c r="A823" s="137" t="s">
        <v>1</v>
      </c>
      <c r="B823" s="145" t="s">
        <v>2613</v>
      </c>
      <c r="C823" s="142" t="s">
        <v>1</v>
      </c>
      <c r="D823" s="143" t="s">
        <v>1</v>
      </c>
      <c r="E823" s="143" t="s">
        <v>1</v>
      </c>
      <c r="F823" s="143" t="s">
        <v>1</v>
      </c>
      <c r="G823" s="144" t="s">
        <v>2614</v>
      </c>
      <c r="H823" s="144" t="s">
        <v>2614</v>
      </c>
      <c r="I823" s="143" t="s">
        <v>1</v>
      </c>
      <c r="J823" s="143" t="s">
        <v>1</v>
      </c>
      <c r="K823" s="143" t="s">
        <v>1</v>
      </c>
    </row>
    <row r="824" spans="1:11">
      <c r="A824" s="81">
        <v>166</v>
      </c>
      <c r="B824" s="137" t="s">
        <v>1</v>
      </c>
      <c r="C824" s="146" t="s">
        <v>111</v>
      </c>
      <c r="D824" s="144" t="s">
        <v>2615</v>
      </c>
      <c r="E824" s="144" t="s">
        <v>297</v>
      </c>
      <c r="F824" s="144" t="s">
        <v>2616</v>
      </c>
      <c r="G824" s="143" t="s">
        <v>1</v>
      </c>
      <c r="H824" s="143" t="s">
        <v>1</v>
      </c>
      <c r="I824" s="144" t="s">
        <v>117</v>
      </c>
      <c r="J824" s="144" t="s">
        <v>616</v>
      </c>
      <c r="K824" s="144" t="s">
        <v>2097</v>
      </c>
    </row>
    <row r="825" spans="1:11">
      <c r="A825" s="152" t="s">
        <v>1</v>
      </c>
      <c r="B825" s="148" t="s">
        <v>2617</v>
      </c>
      <c r="C825" s="149" t="s">
        <v>1</v>
      </c>
      <c r="D825" s="150" t="s">
        <v>1</v>
      </c>
      <c r="E825" s="150" t="s">
        <v>1</v>
      </c>
      <c r="F825" s="150" t="s">
        <v>1</v>
      </c>
      <c r="G825" s="151" t="s">
        <v>2618</v>
      </c>
      <c r="H825" s="151" t="s">
        <v>636</v>
      </c>
      <c r="I825" s="150" t="s">
        <v>1</v>
      </c>
      <c r="J825" s="150" t="s">
        <v>1</v>
      </c>
      <c r="K825" s="150" t="s">
        <v>1</v>
      </c>
    </row>
    <row r="826" spans="1:11">
      <c r="A826" s="137" t="s">
        <v>1</v>
      </c>
      <c r="B826" s="145" t="s">
        <v>2619</v>
      </c>
      <c r="C826" s="142" t="s">
        <v>1</v>
      </c>
      <c r="D826" s="143" t="s">
        <v>1</v>
      </c>
      <c r="E826" s="143" t="s">
        <v>1</v>
      </c>
      <c r="F826" s="143" t="s">
        <v>1</v>
      </c>
      <c r="G826" s="144" t="s">
        <v>2620</v>
      </c>
      <c r="H826" s="144" t="s">
        <v>2621</v>
      </c>
      <c r="I826" s="143" t="s">
        <v>1</v>
      </c>
      <c r="J826" s="143" t="s">
        <v>1</v>
      </c>
      <c r="K826" s="143" t="s">
        <v>1</v>
      </c>
    </row>
    <row r="827" spans="1:11">
      <c r="A827" s="81">
        <v>167</v>
      </c>
      <c r="B827" s="137" t="s">
        <v>1</v>
      </c>
      <c r="C827" s="146" t="s">
        <v>111</v>
      </c>
      <c r="D827" s="144" t="s">
        <v>2622</v>
      </c>
      <c r="E827" s="144" t="s">
        <v>2623</v>
      </c>
      <c r="F827" s="144" t="s">
        <v>2624</v>
      </c>
      <c r="G827" s="143" t="s">
        <v>1</v>
      </c>
      <c r="H827" s="143" t="s">
        <v>1</v>
      </c>
      <c r="I827" s="144" t="s">
        <v>117</v>
      </c>
      <c r="J827" s="144" t="s">
        <v>616</v>
      </c>
      <c r="K827" s="144" t="s">
        <v>2625</v>
      </c>
    </row>
    <row r="828" spans="1:11">
      <c r="A828" s="152" t="s">
        <v>1</v>
      </c>
      <c r="B828" s="148" t="s">
        <v>2626</v>
      </c>
      <c r="C828" s="149" t="s">
        <v>1</v>
      </c>
      <c r="D828" s="150" t="s">
        <v>1</v>
      </c>
      <c r="E828" s="150" t="s">
        <v>1</v>
      </c>
      <c r="F828" s="150" t="s">
        <v>1</v>
      </c>
      <c r="G828" s="151" t="s">
        <v>2627</v>
      </c>
      <c r="H828" s="151" t="s">
        <v>636</v>
      </c>
      <c r="I828" s="150" t="s">
        <v>1</v>
      </c>
      <c r="J828" s="150" t="s">
        <v>1</v>
      </c>
      <c r="K828" s="150" t="s">
        <v>1</v>
      </c>
    </row>
    <row r="829" spans="1:11">
      <c r="A829" s="153" t="s">
        <v>1</v>
      </c>
      <c r="B829" s="153" t="s">
        <v>1</v>
      </c>
      <c r="C829" s="139" t="s">
        <v>1</v>
      </c>
      <c r="D829" s="140" t="s">
        <v>1</v>
      </c>
      <c r="E829" s="140" t="s">
        <v>1</v>
      </c>
      <c r="F829" s="140" t="s">
        <v>1</v>
      </c>
      <c r="G829" s="141" t="s">
        <v>2628</v>
      </c>
      <c r="H829" s="140" t="s">
        <v>1</v>
      </c>
      <c r="I829" s="140" t="s">
        <v>1</v>
      </c>
      <c r="J829" s="140" t="s">
        <v>1</v>
      </c>
      <c r="K829" s="140" t="s">
        <v>1</v>
      </c>
    </row>
    <row r="830" spans="1:11">
      <c r="A830" s="137" t="s">
        <v>1</v>
      </c>
      <c r="B830" s="145" t="s">
        <v>2629</v>
      </c>
      <c r="C830" s="142" t="s">
        <v>1</v>
      </c>
      <c r="D830" s="143" t="s">
        <v>1</v>
      </c>
      <c r="E830" s="143" t="s">
        <v>1</v>
      </c>
      <c r="F830" s="143" t="s">
        <v>1</v>
      </c>
      <c r="G830" s="143" t="s">
        <v>1</v>
      </c>
      <c r="H830" s="144" t="s">
        <v>2630</v>
      </c>
      <c r="I830" s="143" t="s">
        <v>1</v>
      </c>
      <c r="J830" s="143" t="s">
        <v>1</v>
      </c>
      <c r="K830" s="144" t="s">
        <v>2631</v>
      </c>
    </row>
    <row r="831" spans="1:11">
      <c r="A831" s="81">
        <v>168</v>
      </c>
      <c r="B831" s="137" t="s">
        <v>1</v>
      </c>
      <c r="C831" s="146" t="s">
        <v>111</v>
      </c>
      <c r="D831" s="144" t="s">
        <v>2632</v>
      </c>
      <c r="E831" s="144" t="s">
        <v>297</v>
      </c>
      <c r="F831" s="144" t="s">
        <v>2633</v>
      </c>
      <c r="G831" s="144" t="s">
        <v>2634</v>
      </c>
      <c r="H831" s="143" t="s">
        <v>1</v>
      </c>
      <c r="I831" s="144" t="s">
        <v>117</v>
      </c>
      <c r="J831" s="144" t="s">
        <v>183</v>
      </c>
      <c r="K831" s="143" t="s">
        <v>1</v>
      </c>
    </row>
    <row r="832" spans="1:11">
      <c r="A832" s="137" t="s">
        <v>1</v>
      </c>
      <c r="B832" s="145" t="s">
        <v>2635</v>
      </c>
      <c r="C832" s="142" t="s">
        <v>1</v>
      </c>
      <c r="D832" s="143" t="s">
        <v>1</v>
      </c>
      <c r="E832" s="143" t="s">
        <v>1</v>
      </c>
      <c r="F832" s="143" t="s">
        <v>1</v>
      </c>
      <c r="G832" s="143" t="s">
        <v>1</v>
      </c>
      <c r="H832" s="144" t="s">
        <v>2636</v>
      </c>
      <c r="I832" s="143" t="s">
        <v>1</v>
      </c>
      <c r="J832" s="143" t="s">
        <v>1</v>
      </c>
      <c r="K832" s="144" t="s">
        <v>2637</v>
      </c>
    </row>
    <row r="833" spans="1:11" ht="14" thickBot="1">
      <c r="A833" s="147" t="s">
        <v>1</v>
      </c>
      <c r="B833" s="152" t="s">
        <v>1</v>
      </c>
      <c r="C833" s="149" t="s">
        <v>1</v>
      </c>
      <c r="D833" s="150" t="s">
        <v>1</v>
      </c>
      <c r="E833" s="150" t="s">
        <v>1</v>
      </c>
      <c r="F833" s="150" t="s">
        <v>1</v>
      </c>
      <c r="G833" s="151" t="s">
        <v>2638</v>
      </c>
      <c r="H833" s="150" t="s">
        <v>1</v>
      </c>
      <c r="I833" s="150" t="s">
        <v>1</v>
      </c>
      <c r="J833" s="150" t="s">
        <v>1</v>
      </c>
      <c r="K833" s="150" t="s">
        <v>1</v>
      </c>
    </row>
    <row r="834" spans="1:11">
      <c r="A834" s="137" t="s">
        <v>1</v>
      </c>
      <c r="B834" s="137" t="s">
        <v>1</v>
      </c>
      <c r="C834" s="142" t="s">
        <v>1</v>
      </c>
      <c r="D834" s="143" t="s">
        <v>1</v>
      </c>
      <c r="E834" s="143" t="s">
        <v>1</v>
      </c>
      <c r="F834" s="143" t="s">
        <v>1</v>
      </c>
      <c r="G834" s="144" t="s">
        <v>2639</v>
      </c>
      <c r="H834" s="143" t="s">
        <v>1</v>
      </c>
      <c r="I834" s="143" t="s">
        <v>1</v>
      </c>
      <c r="J834" s="143" t="s">
        <v>1</v>
      </c>
      <c r="K834" s="143" t="s">
        <v>1</v>
      </c>
    </row>
    <row r="835" spans="1:11">
      <c r="A835" s="137" t="s">
        <v>1</v>
      </c>
      <c r="B835" s="145" t="s">
        <v>2640</v>
      </c>
      <c r="C835" s="142" t="s">
        <v>1</v>
      </c>
      <c r="D835" s="143" t="s">
        <v>1</v>
      </c>
      <c r="E835" s="143" t="s">
        <v>1</v>
      </c>
      <c r="F835" s="143" t="s">
        <v>1</v>
      </c>
      <c r="G835" s="143" t="s">
        <v>1</v>
      </c>
      <c r="H835" s="144" t="s">
        <v>2639</v>
      </c>
      <c r="I835" s="143" t="s">
        <v>1</v>
      </c>
      <c r="J835" s="143" t="s">
        <v>1</v>
      </c>
      <c r="K835" s="143" t="s">
        <v>1</v>
      </c>
    </row>
    <row r="836" spans="1:11">
      <c r="A836" s="81">
        <v>169</v>
      </c>
      <c r="B836" s="137" t="s">
        <v>1</v>
      </c>
      <c r="C836" s="146" t="s">
        <v>111</v>
      </c>
      <c r="D836" s="144" t="s">
        <v>2641</v>
      </c>
      <c r="E836" s="144" t="s">
        <v>1923</v>
      </c>
      <c r="F836" s="144" t="s">
        <v>2642</v>
      </c>
      <c r="G836" s="144" t="s">
        <v>2643</v>
      </c>
      <c r="H836" s="143" t="s">
        <v>1</v>
      </c>
      <c r="I836" s="144" t="s">
        <v>117</v>
      </c>
      <c r="J836" s="144" t="s">
        <v>1731</v>
      </c>
      <c r="K836" s="144" t="s">
        <v>2097</v>
      </c>
    </row>
    <row r="837" spans="1:11">
      <c r="A837" s="137" t="s">
        <v>1</v>
      </c>
      <c r="B837" s="145" t="s">
        <v>2644</v>
      </c>
      <c r="C837" s="142" t="s">
        <v>1</v>
      </c>
      <c r="D837" s="143" t="s">
        <v>1</v>
      </c>
      <c r="E837" s="143" t="s">
        <v>1</v>
      </c>
      <c r="F837" s="143" t="s">
        <v>1</v>
      </c>
      <c r="G837" s="143" t="s">
        <v>1</v>
      </c>
      <c r="H837" s="144" t="s">
        <v>2645</v>
      </c>
      <c r="I837" s="143" t="s">
        <v>1</v>
      </c>
      <c r="J837" s="143" t="s">
        <v>1</v>
      </c>
      <c r="K837" s="143" t="s">
        <v>1</v>
      </c>
    </row>
    <row r="838" spans="1:11">
      <c r="A838" s="152" t="s">
        <v>1</v>
      </c>
      <c r="B838" s="152" t="s">
        <v>1</v>
      </c>
      <c r="C838" s="149" t="s">
        <v>1</v>
      </c>
      <c r="D838" s="150" t="s">
        <v>1</v>
      </c>
      <c r="E838" s="150" t="s">
        <v>1</v>
      </c>
      <c r="F838" s="150" t="s">
        <v>1</v>
      </c>
      <c r="G838" s="151" t="s">
        <v>2646</v>
      </c>
      <c r="H838" s="150" t="s">
        <v>1</v>
      </c>
      <c r="I838" s="150" t="s">
        <v>1</v>
      </c>
      <c r="J838" s="150" t="s">
        <v>1</v>
      </c>
      <c r="K838" s="150" t="s">
        <v>1</v>
      </c>
    </row>
    <row r="839" spans="1:11">
      <c r="A839" s="137" t="s">
        <v>1</v>
      </c>
      <c r="B839" s="137" t="s">
        <v>1</v>
      </c>
      <c r="C839" s="142" t="s">
        <v>1</v>
      </c>
      <c r="D839" s="143" t="s">
        <v>1</v>
      </c>
      <c r="E839" s="143" t="s">
        <v>1</v>
      </c>
      <c r="F839" s="143" t="s">
        <v>1</v>
      </c>
      <c r="G839" s="144" t="s">
        <v>1912</v>
      </c>
      <c r="H839" s="143" t="s">
        <v>1</v>
      </c>
      <c r="I839" s="143" t="s">
        <v>1</v>
      </c>
      <c r="J839" s="143" t="s">
        <v>1</v>
      </c>
      <c r="K839" s="143" t="s">
        <v>1</v>
      </c>
    </row>
    <row r="840" spans="1:11">
      <c r="A840" s="137" t="s">
        <v>1</v>
      </c>
      <c r="B840" s="145" t="s">
        <v>2647</v>
      </c>
      <c r="C840" s="142" t="s">
        <v>1</v>
      </c>
      <c r="D840" s="143" t="s">
        <v>1</v>
      </c>
      <c r="E840" s="143" t="s">
        <v>1</v>
      </c>
      <c r="F840" s="143" t="s">
        <v>1</v>
      </c>
      <c r="G840" s="143" t="s">
        <v>1</v>
      </c>
      <c r="H840" s="144" t="s">
        <v>1912</v>
      </c>
      <c r="I840" s="143" t="s">
        <v>1</v>
      </c>
      <c r="J840" s="143" t="s">
        <v>1</v>
      </c>
      <c r="K840" s="144" t="s">
        <v>2495</v>
      </c>
    </row>
    <row r="841" spans="1:11">
      <c r="A841" s="81">
        <v>170</v>
      </c>
      <c r="B841" s="137" t="s">
        <v>1</v>
      </c>
      <c r="C841" s="146" t="s">
        <v>111</v>
      </c>
      <c r="D841" s="144" t="s">
        <v>2648</v>
      </c>
      <c r="E841" s="144" t="s">
        <v>1923</v>
      </c>
      <c r="F841" s="144" t="s">
        <v>2649</v>
      </c>
      <c r="G841" s="144" t="s">
        <v>1984</v>
      </c>
      <c r="H841" s="143" t="s">
        <v>1</v>
      </c>
      <c r="I841" s="144" t="s">
        <v>117</v>
      </c>
      <c r="J841" s="144" t="s">
        <v>995</v>
      </c>
      <c r="K841" s="143" t="s">
        <v>1</v>
      </c>
    </row>
    <row r="842" spans="1:11">
      <c r="A842" s="137" t="s">
        <v>1</v>
      </c>
      <c r="B842" s="145" t="s">
        <v>1642</v>
      </c>
      <c r="C842" s="142" t="s">
        <v>1</v>
      </c>
      <c r="D842" s="143" t="s">
        <v>1</v>
      </c>
      <c r="E842" s="143" t="s">
        <v>1</v>
      </c>
      <c r="F842" s="143" t="s">
        <v>1</v>
      </c>
      <c r="G842" s="143" t="s">
        <v>1</v>
      </c>
      <c r="H842" s="144" t="s">
        <v>1918</v>
      </c>
      <c r="I842" s="143" t="s">
        <v>1</v>
      </c>
      <c r="J842" s="143" t="s">
        <v>1</v>
      </c>
      <c r="K842" s="144" t="s">
        <v>2650</v>
      </c>
    </row>
    <row r="843" spans="1:11">
      <c r="A843" s="152" t="s">
        <v>1</v>
      </c>
      <c r="B843" s="152" t="s">
        <v>1</v>
      </c>
      <c r="C843" s="149" t="s">
        <v>1</v>
      </c>
      <c r="D843" s="150" t="s">
        <v>1</v>
      </c>
      <c r="E843" s="150" t="s">
        <v>1</v>
      </c>
      <c r="F843" s="150" t="s">
        <v>1</v>
      </c>
      <c r="G843" s="151" t="s">
        <v>1986</v>
      </c>
      <c r="H843" s="150" t="s">
        <v>1</v>
      </c>
      <c r="I843" s="150" t="s">
        <v>1</v>
      </c>
      <c r="J843" s="150" t="s">
        <v>1</v>
      </c>
      <c r="K843" s="150" t="s">
        <v>1</v>
      </c>
    </row>
    <row r="844" spans="1:11">
      <c r="A844" s="137" t="s">
        <v>1</v>
      </c>
      <c r="B844" s="137" t="s">
        <v>1</v>
      </c>
      <c r="C844" s="142" t="s">
        <v>1</v>
      </c>
      <c r="D844" s="143" t="s">
        <v>1</v>
      </c>
      <c r="E844" s="143" t="s">
        <v>1</v>
      </c>
      <c r="F844" s="143" t="s">
        <v>1</v>
      </c>
      <c r="G844" s="143" t="s">
        <v>1</v>
      </c>
      <c r="H844" s="144" t="s">
        <v>2185</v>
      </c>
      <c r="I844" s="143" t="s">
        <v>1</v>
      </c>
      <c r="J844" s="143" t="s">
        <v>1</v>
      </c>
      <c r="K844" s="143" t="s">
        <v>1</v>
      </c>
    </row>
    <row r="845" spans="1:11">
      <c r="A845" s="137" t="s">
        <v>1</v>
      </c>
      <c r="B845" s="145" t="s">
        <v>2651</v>
      </c>
      <c r="C845" s="142" t="s">
        <v>1</v>
      </c>
      <c r="D845" s="143" t="s">
        <v>1</v>
      </c>
      <c r="E845" s="143" t="s">
        <v>1</v>
      </c>
      <c r="F845" s="143" t="s">
        <v>1</v>
      </c>
      <c r="G845" s="144" t="s">
        <v>2652</v>
      </c>
      <c r="H845" s="143" t="s">
        <v>1</v>
      </c>
      <c r="I845" s="143" t="s">
        <v>1</v>
      </c>
      <c r="J845" s="143" t="s">
        <v>1</v>
      </c>
      <c r="K845" s="144" t="s">
        <v>1105</v>
      </c>
    </row>
    <row r="846" spans="1:11">
      <c r="A846" s="81">
        <v>171</v>
      </c>
      <c r="B846" s="137" t="s">
        <v>1</v>
      </c>
      <c r="C846" s="146" t="s">
        <v>111</v>
      </c>
      <c r="D846" s="144" t="s">
        <v>2653</v>
      </c>
      <c r="E846" s="144" t="s">
        <v>1923</v>
      </c>
      <c r="F846" s="144" t="s">
        <v>2654</v>
      </c>
      <c r="G846" s="143" t="s">
        <v>1</v>
      </c>
      <c r="H846" s="144" t="s">
        <v>1058</v>
      </c>
      <c r="I846" s="144" t="s">
        <v>117</v>
      </c>
      <c r="J846" s="144" t="s">
        <v>1287</v>
      </c>
      <c r="K846" s="143" t="s">
        <v>1</v>
      </c>
    </row>
    <row r="847" spans="1:11">
      <c r="A847" s="137" t="s">
        <v>1</v>
      </c>
      <c r="B847" s="145" t="s">
        <v>2655</v>
      </c>
      <c r="C847" s="142" t="s">
        <v>1</v>
      </c>
      <c r="D847" s="143" t="s">
        <v>1</v>
      </c>
      <c r="E847" s="143" t="s">
        <v>1</v>
      </c>
      <c r="F847" s="143" t="s">
        <v>1</v>
      </c>
      <c r="G847" s="144" t="s">
        <v>2656</v>
      </c>
      <c r="H847" s="143" t="s">
        <v>1</v>
      </c>
      <c r="I847" s="143" t="s">
        <v>1</v>
      </c>
      <c r="J847" s="143" t="s">
        <v>1</v>
      </c>
      <c r="K847" s="144" t="s">
        <v>628</v>
      </c>
    </row>
    <row r="848" spans="1:11" ht="14" thickBot="1">
      <c r="A848" s="147" t="s">
        <v>1</v>
      </c>
      <c r="B848" s="152" t="s">
        <v>1</v>
      </c>
      <c r="C848" s="149" t="s">
        <v>1</v>
      </c>
      <c r="D848" s="150" t="s">
        <v>1</v>
      </c>
      <c r="E848" s="150" t="s">
        <v>1</v>
      </c>
      <c r="F848" s="150" t="s">
        <v>1</v>
      </c>
      <c r="G848" s="150" t="s">
        <v>1</v>
      </c>
      <c r="H848" s="151" t="s">
        <v>2192</v>
      </c>
      <c r="I848" s="150" t="s">
        <v>1</v>
      </c>
      <c r="J848" s="150" t="s">
        <v>1</v>
      </c>
      <c r="K848" s="150" t="s">
        <v>1</v>
      </c>
    </row>
    <row r="849" spans="1:11">
      <c r="A849" s="137" t="s">
        <v>1</v>
      </c>
      <c r="B849" s="137" t="s">
        <v>1</v>
      </c>
      <c r="C849" s="142" t="s">
        <v>1</v>
      </c>
      <c r="D849" s="143" t="s">
        <v>1</v>
      </c>
      <c r="E849" s="143" t="s">
        <v>1</v>
      </c>
      <c r="F849" s="143" t="s">
        <v>1</v>
      </c>
      <c r="G849" s="143" t="s">
        <v>1</v>
      </c>
      <c r="H849" s="143" t="s">
        <v>1</v>
      </c>
      <c r="I849" s="143" t="s">
        <v>1</v>
      </c>
      <c r="J849" s="143" t="s">
        <v>1</v>
      </c>
      <c r="K849" s="144" t="s">
        <v>2657</v>
      </c>
    </row>
    <row r="850" spans="1:11">
      <c r="A850" s="137" t="s">
        <v>1</v>
      </c>
      <c r="B850" s="145" t="s">
        <v>2658</v>
      </c>
      <c r="C850" s="142" t="s">
        <v>1</v>
      </c>
      <c r="D850" s="143" t="s">
        <v>1</v>
      </c>
      <c r="E850" s="143" t="s">
        <v>1</v>
      </c>
      <c r="F850" s="143" t="s">
        <v>1</v>
      </c>
      <c r="G850" s="144" t="s">
        <v>2659</v>
      </c>
      <c r="H850" s="143" t="s">
        <v>1</v>
      </c>
      <c r="I850" s="143" t="s">
        <v>1</v>
      </c>
      <c r="J850" s="143" t="s">
        <v>1</v>
      </c>
      <c r="K850" s="143" t="s">
        <v>1</v>
      </c>
    </row>
    <row r="851" spans="1:11">
      <c r="A851" s="137" t="s">
        <v>1</v>
      </c>
      <c r="B851" s="137" t="s">
        <v>1</v>
      </c>
      <c r="C851" s="142" t="s">
        <v>1</v>
      </c>
      <c r="D851" s="143" t="s">
        <v>1</v>
      </c>
      <c r="E851" s="143" t="s">
        <v>1</v>
      </c>
      <c r="F851" s="143" t="s">
        <v>1</v>
      </c>
      <c r="G851" s="143" t="s">
        <v>1</v>
      </c>
      <c r="H851" s="144" t="s">
        <v>2659</v>
      </c>
      <c r="I851" s="143" t="s">
        <v>1</v>
      </c>
      <c r="J851" s="143" t="s">
        <v>1</v>
      </c>
      <c r="K851" s="144" t="s">
        <v>2660</v>
      </c>
    </row>
    <row r="852" spans="1:11">
      <c r="A852" s="81">
        <v>172</v>
      </c>
      <c r="B852" s="145" t="s">
        <v>2661</v>
      </c>
      <c r="C852" s="146" t="s">
        <v>111</v>
      </c>
      <c r="D852" s="144" t="s">
        <v>2662</v>
      </c>
      <c r="E852" s="144" t="s">
        <v>1923</v>
      </c>
      <c r="F852" s="144" t="s">
        <v>2663</v>
      </c>
      <c r="G852" s="144" t="s">
        <v>2664</v>
      </c>
      <c r="H852" s="143" t="s">
        <v>1</v>
      </c>
      <c r="I852" s="144" t="s">
        <v>117</v>
      </c>
      <c r="J852" s="144" t="s">
        <v>1731</v>
      </c>
      <c r="K852" s="143" t="s">
        <v>1</v>
      </c>
    </row>
    <row r="853" spans="1:11">
      <c r="A853" s="137" t="s">
        <v>1</v>
      </c>
      <c r="B853" s="137" t="s">
        <v>1</v>
      </c>
      <c r="C853" s="142" t="s">
        <v>1</v>
      </c>
      <c r="D853" s="143" t="s">
        <v>1</v>
      </c>
      <c r="E853" s="143" t="s">
        <v>1</v>
      </c>
      <c r="F853" s="143" t="s">
        <v>1</v>
      </c>
      <c r="G853" s="143" t="s">
        <v>1</v>
      </c>
      <c r="H853" s="144" t="s">
        <v>2665</v>
      </c>
      <c r="I853" s="143" t="s">
        <v>1</v>
      </c>
      <c r="J853" s="143" t="s">
        <v>1</v>
      </c>
      <c r="K853" s="144" t="s">
        <v>2666</v>
      </c>
    </row>
    <row r="854" spans="1:11">
      <c r="A854" s="137" t="s">
        <v>1</v>
      </c>
      <c r="B854" s="145" t="s">
        <v>2667</v>
      </c>
      <c r="C854" s="142" t="s">
        <v>1</v>
      </c>
      <c r="D854" s="143" t="s">
        <v>1</v>
      </c>
      <c r="E854" s="143" t="s">
        <v>1</v>
      </c>
      <c r="F854" s="143" t="s">
        <v>1</v>
      </c>
      <c r="G854" s="144" t="s">
        <v>2668</v>
      </c>
      <c r="H854" s="143" t="s">
        <v>1</v>
      </c>
      <c r="I854" s="143" t="s">
        <v>1</v>
      </c>
      <c r="J854" s="143" t="s">
        <v>1</v>
      </c>
      <c r="K854" s="143" t="s">
        <v>1</v>
      </c>
    </row>
    <row r="855" spans="1:11" ht="14" thickBot="1">
      <c r="A855" s="152" t="s">
        <v>1</v>
      </c>
      <c r="B855" s="147" t="s">
        <v>1</v>
      </c>
      <c r="C855" s="161" t="s">
        <v>1</v>
      </c>
      <c r="D855" s="162" t="s">
        <v>1</v>
      </c>
      <c r="E855" s="162" t="s">
        <v>1</v>
      </c>
      <c r="F855" s="162" t="s">
        <v>1</v>
      </c>
      <c r="G855" s="162" t="s">
        <v>1</v>
      </c>
      <c r="H855" s="162" t="s">
        <v>1</v>
      </c>
      <c r="I855" s="162" t="s">
        <v>1</v>
      </c>
      <c r="J855" s="162" t="s">
        <v>1</v>
      </c>
      <c r="K855" s="163" t="s">
        <v>2669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raw_data</vt:lpstr>
      <vt:lpstr>Our Analysis</vt:lpstr>
      <vt:lpstr>Granski methods Analysis</vt:lpstr>
      <vt:lpstr>ICE Suicides Only</vt:lpstr>
      <vt:lpstr>Marshall Project ICE population</vt:lpstr>
      <vt:lpstr>US Suicide Rates</vt:lpstr>
      <vt:lpstr>Raw Data - organized</vt:lpstr>
      <vt:lpstr>References</vt:lpstr>
      <vt:lpstr>Raw Data</vt:lpstr>
      <vt:lpstr>Prior analysis -ignore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Detainee Deaths- Oct. 2003 through June 5, 2017</dc:title>
  <dc:subject>Detainee Deaths- Oct. 2003 through June 5, 2017</dc:subject>
  <dc:creator>PDF Converter</dc:creator>
  <cp:lastModifiedBy>Elizabeth Chin</cp:lastModifiedBy>
  <dcterms:created xsi:type="dcterms:W3CDTF">2020-12-19T15:45:27Z</dcterms:created>
  <dcterms:modified xsi:type="dcterms:W3CDTF">2020-12-30T20:32:38Z</dcterms:modified>
</cp:coreProperties>
</file>