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llis/Documents/UTD/20 Fall/6334 Machine Learning/Assignment/"/>
    </mc:Choice>
  </mc:AlternateContent>
  <xr:revisionPtr revIDLastSave="0" documentId="13_ncr:1_{529AA1E7-459C-3346-A962-FA7B5D9E622A}" xr6:coauthVersionLast="45" xr6:coauthVersionMax="45" xr10:uidLastSave="{00000000-0000-0000-0000-000000000000}"/>
  <bookViews>
    <workbookView xWindow="1220" yWindow="820" windowWidth="25540" windowHeight="14960" xr2:uid="{FC7132F1-1492-4E81-A11C-E30E0EA55707}"/>
  </bookViews>
  <sheets>
    <sheet name="Sheet1" sheetId="1" r:id="rId1"/>
  </sheets>
  <definedNames>
    <definedName name="solver_adj" localSheetId="0" hidden="1">Sheet1!$R$47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Sheet1!$U$64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4" i="1" l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53" i="1"/>
  <c r="U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3" i="1"/>
  <c r="N53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31" i="1"/>
  <c r="U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31" i="1"/>
  <c r="N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31" i="1"/>
  <c r="F31" i="1" s="1"/>
  <c r="U64" i="1" l="1"/>
  <c r="N64" i="1"/>
  <c r="U42" i="1"/>
  <c r="N42" i="1"/>
  <c r="C28" i="1"/>
  <c r="F42" i="1"/>
  <c r="Q5" i="1" l="1"/>
  <c r="K8" i="1" l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K6" i="1"/>
  <c r="K7" i="1"/>
  <c r="K9" i="1"/>
  <c r="K10" i="1"/>
  <c r="K11" i="1"/>
  <c r="K12" i="1"/>
  <c r="K13" i="1"/>
  <c r="K14" i="1"/>
  <c r="K5" i="1"/>
  <c r="K16" i="1" l="1"/>
  <c r="N16" i="1"/>
  <c r="M16" i="1"/>
  <c r="L16" i="1"/>
</calcChain>
</file>

<file path=xl/sharedStrings.xml><?xml version="1.0" encoding="utf-8"?>
<sst xmlns="http://schemas.openxmlformats.org/spreadsheetml/2006/main" count="103" uniqueCount="52">
  <si>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</si>
  <si>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</si>
  <si>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</si>
  <si>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</si>
  <si>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</si>
  <si>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</si>
  <si>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</si>
  <si>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</si>
  <si>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</si>
  <si>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</si>
  <si>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</si>
  <si>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</si>
  <si>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</si>
  <si>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</si>
  <si>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</si>
  <si>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</si>
  <si>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</si>
  <si>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</si>
  <si>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MMSE</t>
    <phoneticPr fontId="2" type="noConversion"/>
  </si>
  <si>
    <t>MMAPE</t>
    <phoneticPr fontId="2" type="noConversion"/>
  </si>
  <si>
    <t>MMSPE</t>
    <phoneticPr fontId="2" type="noConversion"/>
  </si>
  <si>
    <t>2. Use solver to find coefficints for model of Height conditional on Gender and Age (don't forget intercept) - Estimation for intercept-only model is shown above.</t>
    <phoneticPr fontId="2" type="noConversion"/>
  </si>
  <si>
    <t>1. Set the first order derivatives to zero to find the minimum value</t>
    <phoneticPr fontId="2" type="noConversion"/>
  </si>
  <si>
    <t>Male =1</t>
    <phoneticPr fontId="2" type="noConversion"/>
  </si>
  <si>
    <t>Female=0</t>
    <phoneticPr fontId="2" type="noConversion"/>
  </si>
  <si>
    <t>&gt;20=1</t>
    <phoneticPr fontId="2" type="noConversion"/>
  </si>
  <si>
    <t>&lt;20=0</t>
    <phoneticPr fontId="2" type="noConversion"/>
  </si>
  <si>
    <t>b1</t>
  </si>
  <si>
    <t>b2</t>
  </si>
  <si>
    <t>total MSE</t>
  </si>
  <si>
    <t>b0</t>
  </si>
  <si>
    <t>Regression</t>
  </si>
  <si>
    <t>y</t>
  </si>
  <si>
    <t>x1</t>
  </si>
  <si>
    <t>x2</t>
  </si>
  <si>
    <t>y = b0 + b1 * x1 + b2 * x2</t>
  </si>
  <si>
    <t>y'</t>
  </si>
  <si>
    <t>(y-y')^2</t>
  </si>
  <si>
    <t>TOTAL</t>
  </si>
  <si>
    <t>y = b0</t>
  </si>
  <si>
    <t>MSE (intercept only)</t>
  </si>
  <si>
    <t>MAE (intercept only)</t>
  </si>
  <si>
    <t>|y-y'|</t>
  </si>
  <si>
    <t>MAPE (intercept only)</t>
  </si>
  <si>
    <t>MSPE (intercept only)</t>
  </si>
  <si>
    <t>((y - y') / y) ^ 2</t>
  </si>
  <si>
    <t>|(y - y') / y|</t>
  </si>
  <si>
    <t>average</t>
  </si>
  <si>
    <t>calculating by hand</t>
  </si>
  <si>
    <t>MMAE</t>
  </si>
  <si>
    <t>absoule value cannot find the only minimum value through derivative</t>
  </si>
  <si>
    <t>The detailed calculus shows in another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</si>
</sst>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C5EC65E-8CEC-6E49-BF81-353801CDF6B9}">
  <we:reference id="0986d9dd-94f1-4b67-978d-c4cf6e6142a8" version="20.5.0.0" store="EXCatalog" storeType="EXCatalog"/>
  <we:alternateReferences>
    <we:reference id="WA200000018" version="20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A68ADF62-42A5-8E47-9E4B-0A46C7C3AC42}">
  <we:reference id="a2a4692c-ecd3-4c3d-bc1e-2c407a976176" version="20.5.0.0" store="EXCatalog" storeType="EXCatalog"/>
  <we:alternateReferences>
    <we:reference id="WA200000019" version="20.5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A1:V64"/>
  <sheetViews>
    <sheetView showGridLines="0" tabSelected="1" workbookViewId="0">
      <selection activeCell="Q12" sqref="Q12"/>
    </sheetView>
  </sheetViews>
  <sheetFormatPr baseColWidth="10" defaultColWidth="9" defaultRowHeight="15" x14ac:dyDescent="0.2"/>
  <cols>
    <col min="3" max="3" width="12" customWidth="1"/>
    <col min="4" max="5" width="8.83203125" style="1"/>
    <col min="6" max="6" width="12" bestFit="1" customWidth="1"/>
    <col min="9" max="9" width="6.6640625" customWidth="1"/>
    <col min="10" max="10" width="8.83203125" style="1"/>
    <col min="11" max="12" width="11.6640625" style="1" customWidth="1"/>
    <col min="13" max="13" width="11.83203125" style="1" customWidth="1"/>
    <col min="14" max="14" width="11.6640625" customWidth="1"/>
  </cols>
  <sheetData>
    <row r="1" spans="1:18" x14ac:dyDescent="0.2">
      <c r="A1" s="18" t="s">
        <v>23</v>
      </c>
      <c r="B1" s="18" t="s">
        <v>24</v>
      </c>
    </row>
    <row r="2" spans="1:18" x14ac:dyDescent="0.2">
      <c r="A2" s="18" t="s">
        <v>25</v>
      </c>
      <c r="B2" s="18" t="s">
        <v>26</v>
      </c>
    </row>
    <row r="3" spans="1:18" x14ac:dyDescent="0.2">
      <c r="I3" s="34" t="s">
        <v>16</v>
      </c>
      <c r="J3" s="35"/>
      <c r="K3" s="35"/>
      <c r="L3" s="35"/>
      <c r="M3" s="35"/>
      <c r="N3" s="36"/>
      <c r="P3" t="s">
        <v>22</v>
      </c>
    </row>
    <row r="4" spans="1:18" x14ac:dyDescent="0.2">
      <c r="A4" s="19" t="s">
        <v>0</v>
      </c>
      <c r="B4" s="19" t="s">
        <v>1</v>
      </c>
      <c r="C4" s="19" t="s">
        <v>4</v>
      </c>
      <c r="E4" s="3" t="s">
        <v>0</v>
      </c>
      <c r="F4" s="3" t="s">
        <v>1</v>
      </c>
      <c r="G4" s="3" t="s">
        <v>4</v>
      </c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</row>
    <row r="5" spans="1:18" x14ac:dyDescent="0.2">
      <c r="A5" s="20">
        <v>165</v>
      </c>
      <c r="B5" s="20">
        <v>0</v>
      </c>
      <c r="C5" s="20">
        <v>0</v>
      </c>
      <c r="E5" s="4">
        <v>165</v>
      </c>
      <c r="F5" s="4" t="s">
        <v>3</v>
      </c>
      <c r="G5" s="4" t="s">
        <v>5</v>
      </c>
      <c r="I5" s="7" t="s">
        <v>10</v>
      </c>
      <c r="J5" s="17">
        <v>163.4999998482208</v>
      </c>
      <c r="K5" s="14">
        <f t="shared" ref="K5:K14" si="0">(E5-J$5)^2</f>
        <v>2.250000455337636</v>
      </c>
      <c r="L5" s="15">
        <f t="shared" ref="L5:L14" si="1">ABS(E5-J$6)</f>
        <v>1.8391884288824087</v>
      </c>
      <c r="M5" s="14">
        <f t="shared" ref="M5:M14" si="2">ABS((E5-J$7)/E5)</f>
        <v>3.0303030144392378E-2</v>
      </c>
      <c r="N5" s="16">
        <f t="shared" ref="N5:N14" si="3">((E5-J$8)/E5)^2</f>
        <v>3.3696902572297291E-3</v>
      </c>
      <c r="P5" t="s">
        <v>18</v>
      </c>
      <c r="Q5">
        <f>SUM(E5:E14)/10</f>
        <v>163.5</v>
      </c>
      <c r="R5" t="s">
        <v>47</v>
      </c>
    </row>
    <row r="6" spans="1:18" x14ac:dyDescent="0.2">
      <c r="A6" s="20">
        <v>160</v>
      </c>
      <c r="B6" s="20">
        <v>1</v>
      </c>
      <c r="C6" s="20">
        <v>1</v>
      </c>
      <c r="E6" s="4">
        <v>160</v>
      </c>
      <c r="F6" s="4" t="s">
        <v>2</v>
      </c>
      <c r="G6" s="4" t="s">
        <v>6</v>
      </c>
      <c r="I6" s="7" t="s">
        <v>11</v>
      </c>
      <c r="J6" s="17">
        <v>163.16081157111759</v>
      </c>
      <c r="K6" s="14">
        <f t="shared" si="0"/>
        <v>12.249998937545593</v>
      </c>
      <c r="L6" s="15">
        <f t="shared" si="1"/>
        <v>3.1608115711175913</v>
      </c>
      <c r="M6" s="14">
        <f t="shared" si="2"/>
        <v>1.6359535948140547E-10</v>
      </c>
      <c r="N6" s="16">
        <f t="shared" si="3"/>
        <v>8.1870751749423714E-4</v>
      </c>
      <c r="P6" t="s">
        <v>19</v>
      </c>
      <c r="Q6">
        <v>155.423</v>
      </c>
      <c r="R6" t="s">
        <v>48</v>
      </c>
    </row>
    <row r="7" spans="1:18" x14ac:dyDescent="0.2">
      <c r="A7" s="20">
        <v>175</v>
      </c>
      <c r="B7" s="20">
        <v>1</v>
      </c>
      <c r="C7" s="20">
        <v>1</v>
      </c>
      <c r="E7" s="4">
        <v>175</v>
      </c>
      <c r="F7" s="4" t="s">
        <v>2</v>
      </c>
      <c r="G7" s="4" t="s">
        <v>6</v>
      </c>
      <c r="I7" s="7" t="s">
        <v>12</v>
      </c>
      <c r="J7" s="17">
        <v>160.00000002617526</v>
      </c>
      <c r="K7" s="14">
        <f t="shared" si="0"/>
        <v>132.25000349092173</v>
      </c>
      <c r="L7" s="15">
        <f t="shared" si="1"/>
        <v>11.839188428882409</v>
      </c>
      <c r="M7" s="14">
        <f t="shared" si="2"/>
        <v>8.5714285564712819E-2</v>
      </c>
      <c r="N7" s="16">
        <f t="shared" si="3"/>
        <v>1.251597148942149E-2</v>
      </c>
      <c r="P7" t="s">
        <v>49</v>
      </c>
      <c r="Q7" s="39" t="s">
        <v>50</v>
      </c>
    </row>
    <row r="8" spans="1:18" x14ac:dyDescent="0.2">
      <c r="A8" s="20">
        <v>180</v>
      </c>
      <c r="B8" s="20">
        <v>1</v>
      </c>
      <c r="C8" s="20">
        <v>1</v>
      </c>
      <c r="E8" s="4">
        <v>180</v>
      </c>
      <c r="F8" s="4" t="s">
        <v>2</v>
      </c>
      <c r="G8" s="4" t="s">
        <v>6</v>
      </c>
      <c r="I8" s="7" t="s">
        <v>14</v>
      </c>
      <c r="J8" s="17">
        <v>155.42190951947731</v>
      </c>
      <c r="K8" s="14">
        <f t="shared" si="0"/>
        <v>272.25000500871374</v>
      </c>
      <c r="L8" s="15">
        <f t="shared" si="1"/>
        <v>16.839188428882409</v>
      </c>
      <c r="M8" s="14">
        <f t="shared" si="2"/>
        <v>0.11111111096569301</v>
      </c>
      <c r="N8" s="16">
        <f t="shared" si="3"/>
        <v>1.8644522582369136E-2</v>
      </c>
      <c r="P8" t="s">
        <v>20</v>
      </c>
      <c r="Q8" s="39"/>
    </row>
    <row r="9" spans="1:18" x14ac:dyDescent="0.2">
      <c r="A9" s="20">
        <v>155</v>
      </c>
      <c r="B9" s="20">
        <v>0</v>
      </c>
      <c r="C9" s="20">
        <v>1</v>
      </c>
      <c r="E9" s="4">
        <v>155</v>
      </c>
      <c r="F9" s="4" t="s">
        <v>3</v>
      </c>
      <c r="G9" s="4" t="s">
        <v>6</v>
      </c>
      <c r="I9" s="5"/>
      <c r="J9" s="4"/>
      <c r="K9" s="14">
        <f t="shared" si="0"/>
        <v>72.249997419753555</v>
      </c>
      <c r="L9" s="15">
        <f t="shared" si="1"/>
        <v>8.1608115711175913</v>
      </c>
      <c r="M9" s="14">
        <f t="shared" si="2"/>
        <v>3.2258064685001663E-2</v>
      </c>
      <c r="N9" s="16">
        <f t="shared" si="3"/>
        <v>7.409267122812692E-6</v>
      </c>
    </row>
    <row r="10" spans="1:18" x14ac:dyDescent="0.2">
      <c r="A10" s="20">
        <v>150</v>
      </c>
      <c r="B10" s="20">
        <v>0</v>
      </c>
      <c r="C10" s="20">
        <v>0</v>
      </c>
      <c r="E10" s="4">
        <v>150</v>
      </c>
      <c r="F10" s="4" t="s">
        <v>3</v>
      </c>
      <c r="G10" s="4" t="s">
        <v>5</v>
      </c>
      <c r="I10" s="5"/>
      <c r="J10" s="4"/>
      <c r="K10" s="14">
        <f t="shared" si="0"/>
        <v>182.24999590196151</v>
      </c>
      <c r="L10" s="15">
        <f t="shared" si="1"/>
        <v>13.160811571117591</v>
      </c>
      <c r="M10" s="14">
        <f t="shared" si="2"/>
        <v>6.6666666841168384E-2</v>
      </c>
      <c r="N10" s="16">
        <f t="shared" si="3"/>
        <v>1.3065379038843857E-3</v>
      </c>
      <c r="P10" t="s">
        <v>51</v>
      </c>
    </row>
    <row r="11" spans="1:18" x14ac:dyDescent="0.2">
      <c r="A11" s="20">
        <v>110</v>
      </c>
      <c r="B11" s="20">
        <v>1</v>
      </c>
      <c r="C11" s="20">
        <v>0</v>
      </c>
      <c r="E11" s="4">
        <v>110</v>
      </c>
      <c r="F11" s="4" t="s">
        <v>2</v>
      </c>
      <c r="G11" s="4" t="s">
        <v>5</v>
      </c>
      <c r="I11" s="5"/>
      <c r="J11" s="4"/>
      <c r="K11" s="14">
        <f t="shared" si="0"/>
        <v>2862.2499837596251</v>
      </c>
      <c r="L11" s="15">
        <f t="shared" si="1"/>
        <v>53.160811571117591</v>
      </c>
      <c r="M11" s="14">
        <f t="shared" si="2"/>
        <v>0.45454545478341141</v>
      </c>
      <c r="N11" s="16">
        <f t="shared" si="3"/>
        <v>0.17050825325583335</v>
      </c>
    </row>
    <row r="12" spans="1:18" x14ac:dyDescent="0.2">
      <c r="A12" s="20">
        <v>195</v>
      </c>
      <c r="B12" s="20">
        <v>1</v>
      </c>
      <c r="C12" s="20">
        <v>1</v>
      </c>
      <c r="E12" s="4">
        <v>195</v>
      </c>
      <c r="F12" s="4" t="s">
        <v>2</v>
      </c>
      <c r="G12" s="4" t="s">
        <v>6</v>
      </c>
      <c r="I12" s="5"/>
      <c r="J12" s="4"/>
      <c r="K12" s="14">
        <f t="shared" si="0"/>
        <v>992.25000956208987</v>
      </c>
      <c r="L12" s="15">
        <f t="shared" si="1"/>
        <v>31.839188428882409</v>
      </c>
      <c r="M12" s="14">
        <f t="shared" si="2"/>
        <v>0.17948717935294739</v>
      </c>
      <c r="N12" s="16">
        <f t="shared" si="3"/>
        <v>4.1194615281642095E-2</v>
      </c>
    </row>
    <row r="13" spans="1:18" x14ac:dyDescent="0.2">
      <c r="A13" s="20">
        <v>160</v>
      </c>
      <c r="B13" s="20">
        <v>0</v>
      </c>
      <c r="C13" s="20">
        <v>1</v>
      </c>
      <c r="E13" s="4">
        <v>160</v>
      </c>
      <c r="F13" s="4" t="s">
        <v>3</v>
      </c>
      <c r="G13" s="4" t="s">
        <v>6</v>
      </c>
      <c r="I13" s="5"/>
      <c r="J13" s="4"/>
      <c r="K13" s="14">
        <f t="shared" si="0"/>
        <v>12.249998937545593</v>
      </c>
      <c r="L13" s="15">
        <f t="shared" si="1"/>
        <v>3.1608115711175913</v>
      </c>
      <c r="M13" s="14">
        <f t="shared" si="2"/>
        <v>1.6359535948140547E-10</v>
      </c>
      <c r="N13" s="16">
        <f t="shared" si="3"/>
        <v>8.1870751749423714E-4</v>
      </c>
    </row>
    <row r="14" spans="1:18" x14ac:dyDescent="0.2">
      <c r="A14" s="20">
        <v>185</v>
      </c>
      <c r="B14" s="20">
        <v>1</v>
      </c>
      <c r="C14" s="20">
        <v>0</v>
      </c>
      <c r="E14" s="4">
        <v>185</v>
      </c>
      <c r="F14" s="4" t="s">
        <v>2</v>
      </c>
      <c r="G14" s="4" t="s">
        <v>5</v>
      </c>
      <c r="I14" s="5"/>
      <c r="J14" s="4"/>
      <c r="K14" s="14">
        <f t="shared" si="0"/>
        <v>462.25000652650579</v>
      </c>
      <c r="L14" s="15">
        <f t="shared" si="1"/>
        <v>21.839188428882409</v>
      </c>
      <c r="M14" s="14">
        <f t="shared" si="2"/>
        <v>0.13513513499364727</v>
      </c>
      <c r="N14" s="16">
        <f t="shared" si="3"/>
        <v>2.5562116478421829E-2</v>
      </c>
    </row>
    <row r="15" spans="1:18" x14ac:dyDescent="0.2">
      <c r="I15" s="5"/>
      <c r="J15" s="4"/>
      <c r="K15" s="8"/>
      <c r="L15" s="8"/>
      <c r="M15" s="8"/>
      <c r="N15" s="9"/>
    </row>
    <row r="16" spans="1:18" x14ac:dyDescent="0.2">
      <c r="I16" s="10"/>
      <c r="J16" s="11"/>
      <c r="K16" s="31">
        <f>SUM(K5:K14)</f>
        <v>5002.5</v>
      </c>
      <c r="L16" s="12">
        <f>SUM(L5:L14)</f>
        <v>165</v>
      </c>
      <c r="M16" s="12">
        <f>SUM(M5:M14)</f>
        <v>1.0952209276581648</v>
      </c>
      <c r="N16" s="13">
        <f>SUM(N5:N14)</f>
        <v>0.27474653155091333</v>
      </c>
    </row>
    <row r="19" spans="2:21" x14ac:dyDescent="0.2">
      <c r="C19" t="s">
        <v>17</v>
      </c>
    </row>
    <row r="20" spans="2:21" x14ac:dyDescent="0.2">
      <c r="C20" t="s">
        <v>21</v>
      </c>
    </row>
    <row r="23" spans="2:21" x14ac:dyDescent="0.2">
      <c r="B23" s="28" t="s">
        <v>31</v>
      </c>
      <c r="C23" s="28" t="s">
        <v>35</v>
      </c>
      <c r="D23" s="28"/>
      <c r="F23" s="1"/>
      <c r="J23" s="30" t="s">
        <v>31</v>
      </c>
      <c r="K23" s="30" t="s">
        <v>39</v>
      </c>
      <c r="Q23" s="30" t="s">
        <v>31</v>
      </c>
      <c r="R23" s="30" t="s">
        <v>39</v>
      </c>
      <c r="S23" s="1"/>
      <c r="T23" s="1"/>
    </row>
    <row r="24" spans="2:21" x14ac:dyDescent="0.2">
      <c r="D24"/>
      <c r="F24" s="1"/>
      <c r="Q24" s="1"/>
      <c r="R24" s="1"/>
      <c r="S24" s="1"/>
      <c r="T24" s="1"/>
    </row>
    <row r="25" spans="2:21" x14ac:dyDescent="0.2">
      <c r="B25" s="28" t="s">
        <v>30</v>
      </c>
      <c r="C25" s="27">
        <v>148.92833168639791</v>
      </c>
      <c r="D25"/>
      <c r="E25"/>
      <c r="H25" s="1"/>
      <c r="I25" s="1"/>
      <c r="J25" s="30" t="s">
        <v>30</v>
      </c>
      <c r="K25" s="27">
        <v>163.49999991217715</v>
      </c>
      <c r="L25"/>
      <c r="M25"/>
      <c r="Q25" s="30" t="s">
        <v>30</v>
      </c>
      <c r="R25" s="27">
        <v>162.88813317819972</v>
      </c>
    </row>
    <row r="26" spans="2:21" x14ac:dyDescent="0.2">
      <c r="B26" s="28" t="s">
        <v>27</v>
      </c>
      <c r="C26" s="27">
        <v>7.1429834435440513</v>
      </c>
      <c r="D26"/>
      <c r="E26"/>
      <c r="H26" s="1"/>
      <c r="I26" s="1"/>
      <c r="K26"/>
      <c r="L26"/>
      <c r="M26"/>
      <c r="Q26" s="1"/>
    </row>
    <row r="27" spans="2:21" ht="16" thickBot="1" x14ac:dyDescent="0.25">
      <c r="B27" s="28" t="s">
        <v>28</v>
      </c>
      <c r="C27" s="27">
        <v>17.143057113578379</v>
      </c>
      <c r="D27"/>
      <c r="E27"/>
      <c r="H27" s="1"/>
      <c r="I27" s="1"/>
      <c r="K27"/>
      <c r="L27"/>
      <c r="M27"/>
      <c r="Q27" s="1"/>
    </row>
    <row r="28" spans="2:21" ht="16" thickBot="1" x14ac:dyDescent="0.25">
      <c r="B28" s="28" t="s">
        <v>29</v>
      </c>
      <c r="C28" s="29">
        <f>SUM(F31:F40)</f>
        <v>4076.7857144595173</v>
      </c>
      <c r="D28"/>
      <c r="E28"/>
      <c r="H28" s="1"/>
      <c r="I28" s="1"/>
      <c r="J28" s="37" t="s">
        <v>40</v>
      </c>
      <c r="K28" s="38"/>
      <c r="L28"/>
      <c r="M28"/>
      <c r="Q28" s="37" t="s">
        <v>41</v>
      </c>
      <c r="R28" s="38"/>
    </row>
    <row r="29" spans="2:21" x14ac:dyDescent="0.2">
      <c r="D29"/>
      <c r="E29"/>
      <c r="H29" s="1"/>
      <c r="I29" s="1"/>
      <c r="K29"/>
      <c r="L29"/>
      <c r="M29"/>
      <c r="Q29" s="1"/>
    </row>
    <row r="30" spans="2:21" s="21" customFormat="1" x14ac:dyDescent="0.2">
      <c r="B30" s="24" t="s">
        <v>32</v>
      </c>
      <c r="C30" s="24" t="s">
        <v>33</v>
      </c>
      <c r="D30" s="24" t="s">
        <v>34</v>
      </c>
      <c r="E30" s="24" t="s">
        <v>36</v>
      </c>
      <c r="F30" s="25" t="s">
        <v>37</v>
      </c>
      <c r="H30" s="22"/>
      <c r="I30" s="22"/>
      <c r="J30" s="24" t="s">
        <v>32</v>
      </c>
      <c r="K30" s="24" t="s">
        <v>33</v>
      </c>
      <c r="L30" s="24" t="s">
        <v>34</v>
      </c>
      <c r="M30" s="27" t="s">
        <v>36</v>
      </c>
      <c r="N30" s="27" t="s">
        <v>37</v>
      </c>
      <c r="Q30" s="24" t="s">
        <v>32</v>
      </c>
      <c r="R30" s="24" t="s">
        <v>33</v>
      </c>
      <c r="S30" s="24" t="s">
        <v>34</v>
      </c>
      <c r="T30" s="27" t="s">
        <v>36</v>
      </c>
      <c r="U30" s="27" t="s">
        <v>42</v>
      </c>
    </row>
    <row r="31" spans="2:21" s="21" customFormat="1" x14ac:dyDescent="0.2">
      <c r="B31" s="26">
        <v>165</v>
      </c>
      <c r="C31" s="26">
        <v>0</v>
      </c>
      <c r="D31" s="26">
        <v>0</v>
      </c>
      <c r="E31" s="26">
        <f t="shared" ref="E31:E40" si="4">$C$25+$C$26*C31+$C$27*D31</f>
        <v>148.92833168639791</v>
      </c>
      <c r="F31" s="27">
        <f>(B31-E31)^2</f>
        <v>258.29852238244143</v>
      </c>
      <c r="H31" s="22"/>
      <c r="I31" s="22"/>
      <c r="J31" s="26">
        <v>165</v>
      </c>
      <c r="K31" s="26">
        <v>0</v>
      </c>
      <c r="L31" s="26">
        <v>0</v>
      </c>
      <c r="M31" s="27">
        <f>$K$25</f>
        <v>163.49999991217715</v>
      </c>
      <c r="N31" s="27">
        <f>(J31-M31)^2</f>
        <v>2.2500002634685718</v>
      </c>
      <c r="Q31" s="26">
        <v>165</v>
      </c>
      <c r="R31" s="26">
        <v>0</v>
      </c>
      <c r="S31" s="26">
        <v>0</v>
      </c>
      <c r="T31" s="27">
        <f>$R$25</f>
        <v>162.88813317819972</v>
      </c>
      <c r="U31" s="27">
        <f>ABS(Q31-T31)</f>
        <v>2.1118668218002767</v>
      </c>
    </row>
    <row r="32" spans="2:21" s="21" customFormat="1" x14ac:dyDescent="0.2">
      <c r="B32" s="26">
        <v>160</v>
      </c>
      <c r="C32" s="26">
        <v>1</v>
      </c>
      <c r="D32" s="26">
        <v>1</v>
      </c>
      <c r="E32" s="26">
        <f t="shared" si="4"/>
        <v>173.21437224352033</v>
      </c>
      <c r="F32" s="27">
        <f t="shared" ref="F32:F40" si="5">(B32-E32)^2</f>
        <v>174.61963379032053</v>
      </c>
      <c r="H32" s="22"/>
      <c r="I32" s="22"/>
      <c r="J32" s="26">
        <v>160</v>
      </c>
      <c r="K32" s="26">
        <v>1</v>
      </c>
      <c r="L32" s="26">
        <v>1</v>
      </c>
      <c r="M32" s="27">
        <f t="shared" ref="M32:M40" si="6">$K$25</f>
        <v>163.49999991217715</v>
      </c>
      <c r="N32" s="27">
        <f t="shared" ref="N32:N40" si="7">(J32-M32)^2</f>
        <v>12.249999385240024</v>
      </c>
      <c r="Q32" s="26">
        <v>160</v>
      </c>
      <c r="R32" s="26">
        <v>1</v>
      </c>
      <c r="S32" s="26">
        <v>1</v>
      </c>
      <c r="T32" s="27">
        <f t="shared" ref="T32:T40" si="8">$R$25</f>
        <v>162.88813317819972</v>
      </c>
      <c r="U32" s="27">
        <f t="shared" ref="U32:U40" si="9">ABS(Q32-T32)</f>
        <v>2.8881331781997233</v>
      </c>
    </row>
    <row r="33" spans="2:22" s="21" customFormat="1" x14ac:dyDescent="0.2">
      <c r="B33" s="26">
        <v>175</v>
      </c>
      <c r="C33" s="26">
        <v>1</v>
      </c>
      <c r="D33" s="26">
        <v>1</v>
      </c>
      <c r="E33" s="26">
        <f t="shared" si="4"/>
        <v>173.21437224352033</v>
      </c>
      <c r="F33" s="27">
        <f t="shared" si="5"/>
        <v>3.1884664847106192</v>
      </c>
      <c r="H33" s="22"/>
      <c r="I33" s="22"/>
      <c r="J33" s="26">
        <v>175</v>
      </c>
      <c r="K33" s="26">
        <v>1</v>
      </c>
      <c r="L33" s="26">
        <v>1</v>
      </c>
      <c r="M33" s="27">
        <f t="shared" si="6"/>
        <v>163.49999991217715</v>
      </c>
      <c r="N33" s="27">
        <f t="shared" si="7"/>
        <v>132.25000201992566</v>
      </c>
      <c r="Q33" s="26">
        <v>175</v>
      </c>
      <c r="R33" s="26">
        <v>1</v>
      </c>
      <c r="S33" s="26">
        <v>1</v>
      </c>
      <c r="T33" s="27">
        <f t="shared" si="8"/>
        <v>162.88813317819972</v>
      </c>
      <c r="U33" s="27">
        <f t="shared" si="9"/>
        <v>12.111866821800277</v>
      </c>
    </row>
    <row r="34" spans="2:22" s="21" customFormat="1" x14ac:dyDescent="0.2">
      <c r="B34" s="26">
        <v>180</v>
      </c>
      <c r="C34" s="26">
        <v>1</v>
      </c>
      <c r="D34" s="26">
        <v>1</v>
      </c>
      <c r="E34" s="26">
        <f t="shared" si="4"/>
        <v>173.21437224352033</v>
      </c>
      <c r="F34" s="27">
        <f t="shared" si="5"/>
        <v>46.044744049507315</v>
      </c>
      <c r="H34" s="22"/>
      <c r="I34" s="22"/>
      <c r="J34" s="26">
        <v>180</v>
      </c>
      <c r="K34" s="26">
        <v>1</v>
      </c>
      <c r="L34" s="26">
        <v>1</v>
      </c>
      <c r="M34" s="27">
        <f t="shared" si="6"/>
        <v>163.49999991217715</v>
      </c>
      <c r="N34" s="27">
        <f t="shared" si="7"/>
        <v>272.25000289815421</v>
      </c>
      <c r="Q34" s="26">
        <v>180</v>
      </c>
      <c r="R34" s="26">
        <v>1</v>
      </c>
      <c r="S34" s="26">
        <v>1</v>
      </c>
      <c r="T34" s="27">
        <f t="shared" si="8"/>
        <v>162.88813317819972</v>
      </c>
      <c r="U34" s="27">
        <f t="shared" si="9"/>
        <v>17.111866821800277</v>
      </c>
    </row>
    <row r="35" spans="2:22" s="21" customFormat="1" x14ac:dyDescent="0.2">
      <c r="B35" s="26">
        <v>155</v>
      </c>
      <c r="C35" s="26">
        <v>0</v>
      </c>
      <c r="D35" s="26">
        <v>1</v>
      </c>
      <c r="E35" s="26">
        <f t="shared" si="4"/>
        <v>166.07138879997629</v>
      </c>
      <c r="F35" s="27">
        <f t="shared" si="5"/>
        <v>122.57564996024044</v>
      </c>
      <c r="H35" s="22"/>
      <c r="I35" s="22"/>
      <c r="J35" s="26">
        <v>155</v>
      </c>
      <c r="K35" s="26">
        <v>0</v>
      </c>
      <c r="L35" s="26">
        <v>1</v>
      </c>
      <c r="M35" s="27">
        <f t="shared" si="6"/>
        <v>163.49999991217715</v>
      </c>
      <c r="N35" s="27">
        <f t="shared" si="7"/>
        <v>72.249998507011483</v>
      </c>
      <c r="Q35" s="26">
        <v>155</v>
      </c>
      <c r="R35" s="26">
        <v>0</v>
      </c>
      <c r="S35" s="26">
        <v>1</v>
      </c>
      <c r="T35" s="27">
        <f t="shared" si="8"/>
        <v>162.88813317819972</v>
      </c>
      <c r="U35" s="27">
        <f t="shared" si="9"/>
        <v>7.8881331781997233</v>
      </c>
    </row>
    <row r="36" spans="2:22" s="21" customFormat="1" x14ac:dyDescent="0.2">
      <c r="B36" s="26">
        <v>150</v>
      </c>
      <c r="C36" s="26">
        <v>0</v>
      </c>
      <c r="D36" s="26">
        <v>0</v>
      </c>
      <c r="E36" s="26">
        <f t="shared" si="4"/>
        <v>148.92833168639791</v>
      </c>
      <c r="F36" s="27">
        <f t="shared" si="5"/>
        <v>1.1484729743787454</v>
      </c>
      <c r="J36" s="26">
        <v>150</v>
      </c>
      <c r="K36" s="26">
        <v>0</v>
      </c>
      <c r="L36" s="26">
        <v>0</v>
      </c>
      <c r="M36" s="27">
        <f t="shared" si="6"/>
        <v>163.49999991217715</v>
      </c>
      <c r="N36" s="27">
        <f t="shared" si="7"/>
        <v>182.24999762878292</v>
      </c>
      <c r="Q36" s="26">
        <v>150</v>
      </c>
      <c r="R36" s="26">
        <v>0</v>
      </c>
      <c r="S36" s="26">
        <v>0</v>
      </c>
      <c r="T36" s="27">
        <f t="shared" si="8"/>
        <v>162.88813317819972</v>
      </c>
      <c r="U36" s="27">
        <f t="shared" si="9"/>
        <v>12.888133178199723</v>
      </c>
    </row>
    <row r="37" spans="2:22" s="21" customFormat="1" x14ac:dyDescent="0.2">
      <c r="B37" s="26">
        <v>110</v>
      </c>
      <c r="C37" s="26">
        <v>1</v>
      </c>
      <c r="D37" s="26">
        <v>0</v>
      </c>
      <c r="E37" s="26">
        <f t="shared" si="4"/>
        <v>156.07131512994195</v>
      </c>
      <c r="F37" s="27">
        <f t="shared" si="5"/>
        <v>2122.566077802418</v>
      </c>
      <c r="J37" s="26">
        <v>110</v>
      </c>
      <c r="K37" s="26">
        <v>1</v>
      </c>
      <c r="L37" s="26">
        <v>0</v>
      </c>
      <c r="M37" s="27">
        <f t="shared" si="6"/>
        <v>163.49999991217715</v>
      </c>
      <c r="N37" s="27">
        <f t="shared" si="7"/>
        <v>2862.2499906029548</v>
      </c>
      <c r="Q37" s="26">
        <v>110</v>
      </c>
      <c r="R37" s="26">
        <v>1</v>
      </c>
      <c r="S37" s="26">
        <v>0</v>
      </c>
      <c r="T37" s="27">
        <f t="shared" si="8"/>
        <v>162.88813317819972</v>
      </c>
      <c r="U37" s="27">
        <f t="shared" si="9"/>
        <v>52.888133178199723</v>
      </c>
    </row>
    <row r="38" spans="2:22" s="21" customFormat="1" x14ac:dyDescent="0.2">
      <c r="B38" s="26">
        <v>195</v>
      </c>
      <c r="C38" s="26">
        <v>1</v>
      </c>
      <c r="D38" s="26">
        <v>1</v>
      </c>
      <c r="E38" s="26">
        <f t="shared" si="4"/>
        <v>173.21437224352033</v>
      </c>
      <c r="F38" s="27">
        <f t="shared" si="5"/>
        <v>474.6135767438974</v>
      </c>
      <c r="J38" s="26">
        <v>195</v>
      </c>
      <c r="K38" s="26">
        <v>1</v>
      </c>
      <c r="L38" s="26">
        <v>1</v>
      </c>
      <c r="M38" s="27">
        <f t="shared" si="6"/>
        <v>163.49999991217715</v>
      </c>
      <c r="N38" s="27">
        <f t="shared" si="7"/>
        <v>992.25000553283985</v>
      </c>
      <c r="Q38" s="26">
        <v>195</v>
      </c>
      <c r="R38" s="26">
        <v>1</v>
      </c>
      <c r="S38" s="26">
        <v>1</v>
      </c>
      <c r="T38" s="27">
        <f t="shared" si="8"/>
        <v>162.88813317819972</v>
      </c>
      <c r="U38" s="27">
        <f t="shared" si="9"/>
        <v>32.111866821800277</v>
      </c>
    </row>
    <row r="39" spans="2:22" s="21" customFormat="1" x14ac:dyDescent="0.2">
      <c r="B39" s="26">
        <v>160</v>
      </c>
      <c r="C39" s="26">
        <v>0</v>
      </c>
      <c r="D39" s="26">
        <v>1</v>
      </c>
      <c r="E39" s="26">
        <f t="shared" si="4"/>
        <v>166.07138879997629</v>
      </c>
      <c r="F39" s="27">
        <f t="shared" si="5"/>
        <v>36.861761960477537</v>
      </c>
      <c r="J39" s="26">
        <v>160</v>
      </c>
      <c r="K39" s="26">
        <v>0</v>
      </c>
      <c r="L39" s="26">
        <v>1</v>
      </c>
      <c r="M39" s="27">
        <f t="shared" si="6"/>
        <v>163.49999991217715</v>
      </c>
      <c r="N39" s="27">
        <f t="shared" si="7"/>
        <v>12.249999385240024</v>
      </c>
      <c r="Q39" s="26">
        <v>160</v>
      </c>
      <c r="R39" s="26">
        <v>0</v>
      </c>
      <c r="S39" s="26">
        <v>1</v>
      </c>
      <c r="T39" s="27">
        <f t="shared" si="8"/>
        <v>162.88813317819972</v>
      </c>
      <c r="U39" s="27">
        <f t="shared" si="9"/>
        <v>2.8881331781997233</v>
      </c>
    </row>
    <row r="40" spans="2:22" s="21" customFormat="1" x14ac:dyDescent="0.2">
      <c r="B40" s="26">
        <v>185</v>
      </c>
      <c r="C40" s="26">
        <v>1</v>
      </c>
      <c r="D40" s="26">
        <v>0</v>
      </c>
      <c r="E40" s="26">
        <f t="shared" si="4"/>
        <v>156.07131512994195</v>
      </c>
      <c r="F40" s="27">
        <f t="shared" si="5"/>
        <v>836.86880831112546</v>
      </c>
      <c r="J40" s="26">
        <v>185</v>
      </c>
      <c r="K40" s="26">
        <v>1</v>
      </c>
      <c r="L40" s="26">
        <v>0</v>
      </c>
      <c r="M40" s="27">
        <f t="shared" si="6"/>
        <v>163.49999991217715</v>
      </c>
      <c r="N40" s="27">
        <f t="shared" si="7"/>
        <v>462.25000377638275</v>
      </c>
      <c r="Q40" s="26">
        <v>185</v>
      </c>
      <c r="R40" s="26">
        <v>1</v>
      </c>
      <c r="S40" s="26">
        <v>0</v>
      </c>
      <c r="T40" s="27">
        <f t="shared" si="8"/>
        <v>162.88813317819972</v>
      </c>
      <c r="U40" s="27">
        <f t="shared" si="9"/>
        <v>22.111866821800277</v>
      </c>
    </row>
    <row r="41" spans="2:22" ht="16" thickBot="1" x14ac:dyDescent="0.25">
      <c r="D41"/>
      <c r="F41" s="1"/>
      <c r="Q41" s="1"/>
      <c r="R41" s="1"/>
      <c r="S41" s="1"/>
      <c r="T41" s="1"/>
    </row>
    <row r="42" spans="2:22" ht="16" thickBot="1" x14ac:dyDescent="0.25">
      <c r="D42"/>
      <c r="F42" s="32">
        <f>SUM(F31:F40)</f>
        <v>4076.7857144595173</v>
      </c>
      <c r="G42" s="23" t="s">
        <v>38</v>
      </c>
      <c r="N42" s="33">
        <f>SUM(N31:N40)</f>
        <v>5002.5</v>
      </c>
      <c r="O42" s="23" t="s">
        <v>38</v>
      </c>
      <c r="Q42" s="1"/>
      <c r="R42" s="1"/>
      <c r="S42" s="1"/>
      <c r="T42" s="1"/>
      <c r="U42" s="33">
        <f>SUM(U31:U40)</f>
        <v>165</v>
      </c>
      <c r="V42" s="23" t="s">
        <v>38</v>
      </c>
    </row>
    <row r="45" spans="2:22" x14ac:dyDescent="0.2">
      <c r="J45" s="30" t="s">
        <v>31</v>
      </c>
      <c r="K45" s="30" t="s">
        <v>39</v>
      </c>
      <c r="Q45" s="30" t="s">
        <v>31</v>
      </c>
      <c r="R45" s="30" t="s">
        <v>39</v>
      </c>
      <c r="S45" s="1"/>
      <c r="T45" s="1"/>
    </row>
    <row r="46" spans="2:22" x14ac:dyDescent="0.2">
      <c r="Q46" s="1"/>
      <c r="R46" s="1"/>
      <c r="S46" s="1"/>
      <c r="T46" s="1"/>
    </row>
    <row r="47" spans="2:22" x14ac:dyDescent="0.2">
      <c r="J47" s="30" t="s">
        <v>30</v>
      </c>
      <c r="K47" s="27">
        <v>155.4219096157116</v>
      </c>
      <c r="L47"/>
      <c r="M47"/>
      <c r="Q47" s="30" t="s">
        <v>30</v>
      </c>
      <c r="R47" s="27">
        <v>159.99999246125412</v>
      </c>
    </row>
    <row r="48" spans="2:22" x14ac:dyDescent="0.2">
      <c r="K48"/>
      <c r="L48"/>
      <c r="M48"/>
      <c r="Q48" s="1"/>
    </row>
    <row r="49" spans="10:22" ht="16" thickBot="1" x14ac:dyDescent="0.25">
      <c r="K49"/>
      <c r="L49"/>
      <c r="M49"/>
      <c r="Q49" s="1"/>
    </row>
    <row r="50" spans="10:22" ht="16" thickBot="1" x14ac:dyDescent="0.25">
      <c r="J50" s="37" t="s">
        <v>44</v>
      </c>
      <c r="K50" s="38"/>
      <c r="L50"/>
      <c r="M50"/>
      <c r="Q50" s="37" t="s">
        <v>43</v>
      </c>
      <c r="R50" s="38"/>
    </row>
    <row r="51" spans="10:22" x14ac:dyDescent="0.2">
      <c r="K51"/>
      <c r="L51"/>
      <c r="M51"/>
      <c r="Q51" s="1"/>
    </row>
    <row r="52" spans="10:22" x14ac:dyDescent="0.2">
      <c r="J52" s="24" t="s">
        <v>32</v>
      </c>
      <c r="K52" s="24" t="s">
        <v>33</v>
      </c>
      <c r="L52" s="24" t="s">
        <v>34</v>
      </c>
      <c r="M52" s="27" t="s">
        <v>36</v>
      </c>
      <c r="N52" s="27" t="s">
        <v>45</v>
      </c>
      <c r="O52" s="21"/>
      <c r="P52" s="21"/>
      <c r="Q52" s="24" t="s">
        <v>32</v>
      </c>
      <c r="R52" s="24" t="s">
        <v>33</v>
      </c>
      <c r="S52" s="24" t="s">
        <v>34</v>
      </c>
      <c r="T52" s="27" t="s">
        <v>36</v>
      </c>
      <c r="U52" s="27" t="s">
        <v>46</v>
      </c>
      <c r="V52" s="21"/>
    </row>
    <row r="53" spans="10:22" x14ac:dyDescent="0.2">
      <c r="J53" s="26">
        <v>165</v>
      </c>
      <c r="K53" s="26">
        <v>0</v>
      </c>
      <c r="L53" s="26">
        <v>0</v>
      </c>
      <c r="M53" s="27">
        <f>$K$47</f>
        <v>155.4219096157116</v>
      </c>
      <c r="N53" s="27">
        <f>((J53-M53)/J53)^2</f>
        <v>3.3696901895169124E-3</v>
      </c>
      <c r="O53" s="21"/>
      <c r="P53" s="21"/>
      <c r="Q53" s="26">
        <v>165</v>
      </c>
      <c r="R53" s="26">
        <v>0</v>
      </c>
      <c r="S53" s="26">
        <v>0</v>
      </c>
      <c r="T53" s="27">
        <f>$R$47</f>
        <v>159.99999246125412</v>
      </c>
      <c r="U53" s="27">
        <f>ABS((Q53-T53)/Q53)</f>
        <v>3.0303075992399252E-2</v>
      </c>
      <c r="V53" s="21"/>
    </row>
    <row r="54" spans="10:22" x14ac:dyDescent="0.2">
      <c r="J54" s="26">
        <v>160</v>
      </c>
      <c r="K54" s="26">
        <v>1</v>
      </c>
      <c r="L54" s="26">
        <v>1</v>
      </c>
      <c r="M54" s="27">
        <f t="shared" ref="M54:M62" si="10">$K$47</f>
        <v>155.4219096157116</v>
      </c>
      <c r="N54" s="27">
        <f t="shared" ref="N54:N62" si="11">((J54-M54)/J54)^2</f>
        <v>8.187074830747626E-4</v>
      </c>
      <c r="O54" s="21"/>
      <c r="P54" s="21"/>
      <c r="Q54" s="26">
        <v>160</v>
      </c>
      <c r="R54" s="26">
        <v>1</v>
      </c>
      <c r="S54" s="26">
        <v>1</v>
      </c>
      <c r="T54" s="27">
        <f t="shared" ref="T54:T62" si="12">$R$47</f>
        <v>159.99999246125412</v>
      </c>
      <c r="U54" s="27">
        <f t="shared" ref="U54:U62" si="13">ABS((Q54-T54)/Q54)</f>
        <v>4.7117161727783241E-8</v>
      </c>
      <c r="V54" s="21"/>
    </row>
    <row r="55" spans="10:22" x14ac:dyDescent="0.2">
      <c r="J55" s="26">
        <v>175</v>
      </c>
      <c r="K55" s="26">
        <v>1</v>
      </c>
      <c r="L55" s="26">
        <v>1</v>
      </c>
      <c r="M55" s="27">
        <f t="shared" si="10"/>
        <v>155.4219096157116</v>
      </c>
      <c r="N55" s="27">
        <f t="shared" si="11"/>
        <v>1.2515971366379297E-2</v>
      </c>
      <c r="O55" s="21"/>
      <c r="P55" s="21"/>
      <c r="Q55" s="26">
        <v>175</v>
      </c>
      <c r="R55" s="26">
        <v>1</v>
      </c>
      <c r="S55" s="26">
        <v>1</v>
      </c>
      <c r="T55" s="27">
        <f t="shared" si="12"/>
        <v>159.99999246125412</v>
      </c>
      <c r="U55" s="27">
        <f t="shared" si="13"/>
        <v>8.5714328792833583E-2</v>
      </c>
      <c r="V55" s="21"/>
    </row>
    <row r="56" spans="10:22" x14ac:dyDescent="0.2">
      <c r="J56" s="26">
        <v>180</v>
      </c>
      <c r="K56" s="26">
        <v>1</v>
      </c>
      <c r="L56" s="26">
        <v>1</v>
      </c>
      <c r="M56" s="27">
        <f t="shared" si="10"/>
        <v>155.4219096157116</v>
      </c>
      <c r="N56" s="27">
        <f t="shared" si="11"/>
        <v>1.8644522436365742E-2</v>
      </c>
      <c r="O56" s="21"/>
      <c r="P56" s="21"/>
      <c r="Q56" s="26">
        <v>180</v>
      </c>
      <c r="R56" s="26">
        <v>1</v>
      </c>
      <c r="S56" s="26">
        <v>1</v>
      </c>
      <c r="T56" s="27">
        <f t="shared" si="12"/>
        <v>159.99999246125412</v>
      </c>
      <c r="U56" s="27">
        <f t="shared" si="13"/>
        <v>0.11111115299303265</v>
      </c>
      <c r="V56" s="21"/>
    </row>
    <row r="57" spans="10:22" x14ac:dyDescent="0.2">
      <c r="J57" s="26">
        <v>155</v>
      </c>
      <c r="K57" s="26">
        <v>0</v>
      </c>
      <c r="L57" s="26">
        <v>1</v>
      </c>
      <c r="M57" s="27">
        <f t="shared" si="10"/>
        <v>155.4219096157116</v>
      </c>
      <c r="N57" s="27">
        <f t="shared" si="11"/>
        <v>7.4092705028057726E-6</v>
      </c>
      <c r="O57" s="21"/>
      <c r="P57" s="21"/>
      <c r="Q57" s="26">
        <v>155</v>
      </c>
      <c r="R57" s="26">
        <v>0</v>
      </c>
      <c r="S57" s="26">
        <v>1</v>
      </c>
      <c r="T57" s="27">
        <f t="shared" si="12"/>
        <v>159.99999246125412</v>
      </c>
      <c r="U57" s="27">
        <f t="shared" si="13"/>
        <v>3.2258015879058861E-2</v>
      </c>
      <c r="V57" s="21"/>
    </row>
    <row r="58" spans="10:22" x14ac:dyDescent="0.2">
      <c r="J58" s="26">
        <v>150</v>
      </c>
      <c r="K58" s="26">
        <v>0</v>
      </c>
      <c r="L58" s="26">
        <v>0</v>
      </c>
      <c r="M58" s="27">
        <f t="shared" si="10"/>
        <v>155.4219096157116</v>
      </c>
      <c r="N58" s="27">
        <f t="shared" si="11"/>
        <v>1.306537950264262E-3</v>
      </c>
      <c r="O58" s="21"/>
      <c r="P58" s="21"/>
      <c r="Q58" s="26">
        <v>150</v>
      </c>
      <c r="R58" s="26">
        <v>0</v>
      </c>
      <c r="S58" s="26">
        <v>0</v>
      </c>
      <c r="T58" s="27">
        <f t="shared" si="12"/>
        <v>159.99999246125412</v>
      </c>
      <c r="U58" s="27">
        <f t="shared" si="13"/>
        <v>6.6666616408360829E-2</v>
      </c>
      <c r="V58" s="21"/>
    </row>
    <row r="59" spans="10:22" x14ac:dyDescent="0.2">
      <c r="J59" s="26">
        <v>110</v>
      </c>
      <c r="K59" s="26">
        <v>1</v>
      </c>
      <c r="L59" s="26">
        <v>0</v>
      </c>
      <c r="M59" s="27">
        <f t="shared" si="10"/>
        <v>155.4219096157116</v>
      </c>
      <c r="N59" s="27">
        <f t="shared" si="11"/>
        <v>0.17050825397833666</v>
      </c>
      <c r="O59" s="21"/>
      <c r="P59" s="21"/>
      <c r="Q59" s="26">
        <v>110</v>
      </c>
      <c r="R59" s="26">
        <v>1</v>
      </c>
      <c r="S59" s="26">
        <v>0</v>
      </c>
      <c r="T59" s="27">
        <f t="shared" si="12"/>
        <v>159.99999246125412</v>
      </c>
      <c r="U59" s="27">
        <f t="shared" si="13"/>
        <v>0.4545453860114011</v>
      </c>
      <c r="V59" s="21"/>
    </row>
    <row r="60" spans="10:22" x14ac:dyDescent="0.2">
      <c r="J60" s="26">
        <v>195</v>
      </c>
      <c r="K60" s="26">
        <v>1</v>
      </c>
      <c r="L60" s="26">
        <v>1</v>
      </c>
      <c r="M60" s="27">
        <f t="shared" si="10"/>
        <v>155.4219096157116</v>
      </c>
      <c r="N60" s="27">
        <f t="shared" si="11"/>
        <v>4.1194615081312343E-2</v>
      </c>
      <c r="O60" s="21"/>
      <c r="P60" s="21"/>
      <c r="Q60" s="26">
        <v>195</v>
      </c>
      <c r="R60" s="26">
        <v>1</v>
      </c>
      <c r="S60" s="26">
        <v>1</v>
      </c>
      <c r="T60" s="27">
        <f t="shared" si="12"/>
        <v>159.99999246125412</v>
      </c>
      <c r="U60" s="27">
        <f t="shared" si="13"/>
        <v>0.17948721814741475</v>
      </c>
      <c r="V60" s="21"/>
    </row>
    <row r="61" spans="10:22" x14ac:dyDescent="0.2">
      <c r="J61" s="26">
        <v>160</v>
      </c>
      <c r="K61" s="26">
        <v>0</v>
      </c>
      <c r="L61" s="26">
        <v>1</v>
      </c>
      <c r="M61" s="27">
        <f t="shared" si="10"/>
        <v>155.4219096157116</v>
      </c>
      <c r="N61" s="27">
        <f t="shared" si="11"/>
        <v>8.187074830747626E-4</v>
      </c>
      <c r="O61" s="21"/>
      <c r="P61" s="21"/>
      <c r="Q61" s="26">
        <v>160</v>
      </c>
      <c r="R61" s="26">
        <v>0</v>
      </c>
      <c r="S61" s="26">
        <v>1</v>
      </c>
      <c r="T61" s="27">
        <f t="shared" si="12"/>
        <v>159.99999246125412</v>
      </c>
      <c r="U61" s="27">
        <f t="shared" si="13"/>
        <v>4.7117161727783241E-8</v>
      </c>
      <c r="V61" s="21"/>
    </row>
    <row r="62" spans="10:22" x14ac:dyDescent="0.2">
      <c r="J62" s="26">
        <v>185</v>
      </c>
      <c r="K62" s="26">
        <v>1</v>
      </c>
      <c r="L62" s="26">
        <v>0</v>
      </c>
      <c r="M62" s="27">
        <f t="shared" si="10"/>
        <v>155.4219096157116</v>
      </c>
      <c r="N62" s="27">
        <f t="shared" si="11"/>
        <v>2.5562116312085721E-2</v>
      </c>
      <c r="O62" s="21"/>
      <c r="P62" s="21"/>
      <c r="Q62" s="26">
        <v>185</v>
      </c>
      <c r="R62" s="26">
        <v>1</v>
      </c>
      <c r="S62" s="26">
        <v>0</v>
      </c>
      <c r="T62" s="27">
        <f t="shared" si="12"/>
        <v>159.99999246125412</v>
      </c>
      <c r="U62" s="27">
        <f t="shared" si="13"/>
        <v>0.13513517588511284</v>
      </c>
      <c r="V62" s="21"/>
    </row>
    <row r="63" spans="10:22" ht="16" thickBot="1" x14ac:dyDescent="0.25">
      <c r="Q63" s="1"/>
      <c r="R63" s="1"/>
      <c r="S63" s="1"/>
      <c r="T63" s="1"/>
    </row>
    <row r="64" spans="10:22" ht="16" thickBot="1" x14ac:dyDescent="0.25">
      <c r="N64" s="33">
        <f>SUM(N53:N62)</f>
        <v>0.27474653155091328</v>
      </c>
      <c r="O64" s="23" t="s">
        <v>38</v>
      </c>
      <c r="Q64" s="1"/>
      <c r="R64" s="1"/>
      <c r="S64" s="1"/>
      <c r="T64" s="1"/>
      <c r="U64" s="33">
        <f>SUM(U53:U62)</f>
        <v>1.0952210643439375</v>
      </c>
      <c r="V64" s="23" t="s">
        <v>38</v>
      </c>
    </row>
  </sheetData>
  <mergeCells count="5">
    <mergeCell ref="I3:N3"/>
    <mergeCell ref="J28:K28"/>
    <mergeCell ref="Q28:R28"/>
    <mergeCell ref="J50:K50"/>
    <mergeCell ref="Q50:R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2020-08-17T20:34:26Z</dcterms:created>
  <dcterms:modified xsi:type="dcterms:W3CDTF">2020-08-30T23:57:35Z</dcterms:modified>
</cp:coreProperties>
</file>