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French Managers\Desktop\"/>
    </mc:Choice>
  </mc:AlternateContent>
  <xr:revisionPtr revIDLastSave="0" documentId="13_ncr:1_{4387EDE8-8D0D-467D-BA92-7C80546B162F}" xr6:coauthVersionLast="47" xr6:coauthVersionMax="47" xr10:uidLastSave="{00000000-0000-0000-0000-000000000000}"/>
  <bookViews>
    <workbookView xWindow="-120" yWindow="-120" windowWidth="29040" windowHeight="15720" xr2:uid="{00000000-000D-0000-FFFF-FFFF00000000}"/>
  </bookViews>
  <sheets>
    <sheet name="10-30-2023" sheetId="50" r:id="rId1"/>
    <sheet name="10-23-2023" sheetId="49" r:id="rId2"/>
    <sheet name="10-16-2023" sheetId="48" r:id="rId3"/>
    <sheet name="10-09-2023" sheetId="47" r:id="rId4"/>
    <sheet name="10-02-2023" sheetId="46" r:id="rId5"/>
    <sheet name="9-25-2023" sheetId="45" r:id="rId6"/>
    <sheet name="9-12-2023" sheetId="44" r:id="rId7"/>
    <sheet name="9-11-2023" sheetId="43" r:id="rId8"/>
    <sheet name="9-4-2023" sheetId="42" r:id="rId9"/>
    <sheet name="8-28-2023" sheetId="41" r:id="rId10"/>
    <sheet name="8-21-2023" sheetId="40" r:id="rId11"/>
    <sheet name="08-14-2023" sheetId="39" r:id="rId12"/>
    <sheet name="08-07-2023" sheetId="38" r:id="rId13"/>
    <sheet name="07-31-2023" sheetId="37" r:id="rId14"/>
    <sheet name="07-24-2023" sheetId="36" r:id="rId15"/>
    <sheet name="07-17-2023" sheetId="33" r:id="rId16"/>
    <sheet name="07-10-2023" sheetId="32" r:id="rId17"/>
    <sheet name="07-03-2023" sheetId="31" r:id="rId18"/>
    <sheet name="6-26-2023" sheetId="30" r:id="rId19"/>
    <sheet name="6-19-2023" sheetId="29" r:id="rId20"/>
    <sheet name="6-12-2023" sheetId="28" r:id="rId21"/>
    <sheet name="6-5-2023" sheetId="27" r:id="rId22"/>
    <sheet name="Sheet3" sheetId="51" r:id="rId23"/>
    <sheet name="5-29-2023" sheetId="24" r:id="rId24"/>
    <sheet name="5-22-2023" sheetId="23" r:id="rId25"/>
    <sheet name="5-15-2023" sheetId="21" r:id="rId26"/>
    <sheet name="5-08-2023" sheetId="20" r:id="rId27"/>
    <sheet name="5-01-2023" sheetId="19" r:id="rId28"/>
    <sheet name="4-24-2023" sheetId="18" r:id="rId29"/>
    <sheet name="4-17-2023" sheetId="16" r:id="rId30"/>
    <sheet name="4-10-2023" sheetId="15" r:id="rId31"/>
    <sheet name="4-03-2023" sheetId="14" r:id="rId32"/>
    <sheet name="3-27-2023" sheetId="13" r:id="rId33"/>
    <sheet name="3-20-2023" sheetId="12" r:id="rId34"/>
    <sheet name="3-13-2023" sheetId="11" r:id="rId35"/>
    <sheet name="2-27-2023" sheetId="9" r:id="rId36"/>
    <sheet name="2-20-2023" sheetId="8" r:id="rId37"/>
    <sheet name="2-13-2023" sheetId="7" r:id="rId38"/>
    <sheet name="2-06-2023" sheetId="6" r:id="rId39"/>
    <sheet name="1-30-2023" sheetId="5" r:id="rId40"/>
    <sheet name="1-23-2023" sheetId="4" r:id="rId41"/>
    <sheet name="1-16-2023" sheetId="3" r:id="rId42"/>
    <sheet name="1-9-2023 " sheetId="1" r:id="rId43"/>
    <sheet name="1-2-2023" sheetId="2" r:id="rId44"/>
    <sheet name="5-29-2023 (2)" sheetId="25" r:id="rId45"/>
    <sheet name="Sheet4" sheetId="52" r:id="rId46"/>
  </sheets>
  <definedNames>
    <definedName name="_xlnm.Print_Area" localSheetId="17">'07-03-2023'!$A$1:$AB$26</definedName>
    <definedName name="_xlnm.Print_Area" localSheetId="16">'07-10-2023'!$A$1:$AB$26</definedName>
    <definedName name="_xlnm.Print_Area" localSheetId="15">'07-17-2023'!$A$1:$AB$26</definedName>
    <definedName name="_xlnm.Print_Area" localSheetId="14">'07-24-2023'!$A$1:$AB$26</definedName>
    <definedName name="_xlnm.Print_Area" localSheetId="13">'07-31-2023'!$A$1:$AB$26</definedName>
    <definedName name="_xlnm.Print_Area" localSheetId="12">'08-07-2023'!$A$1:$AB$26</definedName>
    <definedName name="_xlnm.Print_Area" localSheetId="11">'08-14-2023'!$A$1:$AB$26</definedName>
    <definedName name="_xlnm.Print_Area" localSheetId="4">'10-02-2023'!$A$1:$AB$26</definedName>
    <definedName name="_xlnm.Print_Area" localSheetId="3">'10-09-2023'!$A$1:$AB$26</definedName>
    <definedName name="_xlnm.Print_Area" localSheetId="2">'10-16-2023'!$A$1:$AB$26</definedName>
    <definedName name="_xlnm.Print_Area" localSheetId="1">'10-23-2023'!$A$1:$AB$26</definedName>
    <definedName name="_xlnm.Print_Area" localSheetId="0">'10-30-2023'!$A$1:$AB$26</definedName>
    <definedName name="_xlnm.Print_Area" localSheetId="27">'5-01-2023'!$A$1:$AB$26</definedName>
    <definedName name="_xlnm.Print_Area" localSheetId="26">'5-08-2023'!$A$1:$AB$26</definedName>
    <definedName name="_xlnm.Print_Area" localSheetId="25">'5-15-2023'!$A$1:$AB$26</definedName>
    <definedName name="_xlnm.Print_Area" localSheetId="24">'5-22-2023'!$A$1:$AB$26</definedName>
    <definedName name="_xlnm.Print_Area" localSheetId="23">'5-29-2023'!$A$1:$AB$26</definedName>
    <definedName name="_xlnm.Print_Area" localSheetId="44">'5-29-2023 (2)'!$A$1:$AB$26</definedName>
    <definedName name="_xlnm.Print_Area" localSheetId="20">'6-12-2023'!$A$1:$AB$26</definedName>
    <definedName name="_xlnm.Print_Area" localSheetId="19">'6-19-2023'!$A$1:$AB$26</definedName>
    <definedName name="_xlnm.Print_Area" localSheetId="18">'6-26-2023'!$A$1:$AB$26</definedName>
    <definedName name="_xlnm.Print_Area" localSheetId="21">'6-5-2023'!$A$1:$AB$26</definedName>
    <definedName name="_xlnm.Print_Area" localSheetId="10">'8-21-2023'!$A$1:$AB$26</definedName>
    <definedName name="_xlnm.Print_Area" localSheetId="9">'8-28-2023'!$A$1:$AB$26</definedName>
    <definedName name="_xlnm.Print_Area" localSheetId="7">'9-11-2023'!$A$1:$AB$26</definedName>
    <definedName name="_xlnm.Print_Area" localSheetId="6">'9-12-2023'!$A$1:$AB$26</definedName>
    <definedName name="_xlnm.Print_Area" localSheetId="5">'9-25-2023'!$A$1:$AB$26</definedName>
    <definedName name="_xlnm.Print_Area" localSheetId="8">'9-4-2023'!$A$1:$AB$26</definedName>
  </definedNames>
  <calcPr calcId="191029"/>
</workbook>
</file>

<file path=xl/calcChain.xml><?xml version="1.0" encoding="utf-8"?>
<calcChain xmlns="http://schemas.openxmlformats.org/spreadsheetml/2006/main">
  <c r="I22" i="50" l="1"/>
  <c r="H21" i="50"/>
  <c r="G21" i="50"/>
  <c r="F21" i="50"/>
  <c r="E21" i="50"/>
  <c r="D21" i="50"/>
  <c r="C21" i="50"/>
  <c r="B21" i="50"/>
  <c r="H20" i="50"/>
  <c r="G20" i="50"/>
  <c r="F20" i="50"/>
  <c r="E20" i="50"/>
  <c r="D20" i="50"/>
  <c r="C20" i="50"/>
  <c r="B20" i="50"/>
  <c r="H19" i="50"/>
  <c r="G19" i="50"/>
  <c r="F19" i="50"/>
  <c r="E19" i="50"/>
  <c r="D19" i="50"/>
  <c r="C19" i="50"/>
  <c r="B19" i="50"/>
  <c r="I19" i="50" s="1"/>
  <c r="I16" i="50"/>
  <c r="H15" i="50"/>
  <c r="G15" i="50"/>
  <c r="F15" i="50"/>
  <c r="E15" i="50"/>
  <c r="D15" i="50"/>
  <c r="C15" i="50"/>
  <c r="B15" i="50"/>
  <c r="H14" i="50"/>
  <c r="H26" i="50" s="1"/>
  <c r="G14" i="50"/>
  <c r="G26" i="50" s="1"/>
  <c r="F14" i="50"/>
  <c r="F26" i="50" s="1"/>
  <c r="E14" i="50"/>
  <c r="E26" i="50" s="1"/>
  <c r="D14" i="50"/>
  <c r="D26" i="50" s="1"/>
  <c r="C14" i="50"/>
  <c r="C26" i="50" s="1"/>
  <c r="B14" i="50"/>
  <c r="I13" i="50"/>
  <c r="I12" i="50"/>
  <c r="I11" i="50"/>
  <c r="I10" i="50"/>
  <c r="I9" i="50"/>
  <c r="I8" i="50"/>
  <c r="I21" i="50" s="1"/>
  <c r="I7" i="50"/>
  <c r="I6" i="50"/>
  <c r="I20" i="50" s="1"/>
  <c r="D26" i="49"/>
  <c r="I22" i="49"/>
  <c r="H21" i="49"/>
  <c r="G21" i="49"/>
  <c r="F21" i="49"/>
  <c r="E21" i="49"/>
  <c r="D21" i="49"/>
  <c r="C21" i="49"/>
  <c r="B21" i="49"/>
  <c r="H20" i="49"/>
  <c r="G20" i="49"/>
  <c r="F20" i="49"/>
  <c r="E20" i="49"/>
  <c r="D20" i="49"/>
  <c r="C20" i="49"/>
  <c r="B20" i="49"/>
  <c r="H19" i="49"/>
  <c r="G19" i="49"/>
  <c r="F19" i="49"/>
  <c r="E19" i="49"/>
  <c r="D19" i="49"/>
  <c r="C19" i="49"/>
  <c r="B19" i="49"/>
  <c r="I19" i="49" s="1"/>
  <c r="I16" i="49"/>
  <c r="H15" i="49"/>
  <c r="G15" i="49"/>
  <c r="F15" i="49"/>
  <c r="E15" i="49"/>
  <c r="D15" i="49"/>
  <c r="C15" i="49"/>
  <c r="B15" i="49"/>
  <c r="H14" i="49"/>
  <c r="H26" i="49" s="1"/>
  <c r="G14" i="49"/>
  <c r="G26" i="49" s="1"/>
  <c r="F14" i="49"/>
  <c r="F26" i="49" s="1"/>
  <c r="E14" i="49"/>
  <c r="E26" i="49" s="1"/>
  <c r="D14" i="49"/>
  <c r="C14" i="49"/>
  <c r="C26" i="49" s="1"/>
  <c r="B14" i="49"/>
  <c r="I13" i="49"/>
  <c r="I12" i="49"/>
  <c r="I11" i="49"/>
  <c r="I10" i="49"/>
  <c r="I9" i="49"/>
  <c r="I8" i="49"/>
  <c r="I21" i="49" s="1"/>
  <c r="I7" i="49"/>
  <c r="I6" i="49"/>
  <c r="I20" i="49" s="1"/>
  <c r="B26" i="50" l="1"/>
  <c r="I14" i="50"/>
  <c r="I25" i="50" s="1"/>
  <c r="B23" i="50"/>
  <c r="B17" i="50"/>
  <c r="I15" i="50"/>
  <c r="I17" i="50" s="1"/>
  <c r="C23" i="50"/>
  <c r="C17" i="50"/>
  <c r="D23" i="50"/>
  <c r="D17" i="50"/>
  <c r="E23" i="50"/>
  <c r="E17" i="50"/>
  <c r="F23" i="50"/>
  <c r="F17" i="50"/>
  <c r="G23" i="50"/>
  <c r="G17" i="50"/>
  <c r="H23" i="50"/>
  <c r="H17" i="50"/>
  <c r="I23" i="50"/>
  <c r="B26" i="49"/>
  <c r="I14" i="49"/>
  <c r="I25" i="49" s="1"/>
  <c r="B23" i="49"/>
  <c r="B17" i="49"/>
  <c r="I15" i="49"/>
  <c r="I17" i="49" s="1"/>
  <c r="C23" i="49"/>
  <c r="C17" i="49"/>
  <c r="D23" i="49"/>
  <c r="D17" i="49"/>
  <c r="E23" i="49"/>
  <c r="E17" i="49"/>
  <c r="F23" i="49"/>
  <c r="F17" i="49"/>
  <c r="G23" i="49"/>
  <c r="G17" i="49"/>
  <c r="H23" i="49"/>
  <c r="H17" i="49"/>
  <c r="I23" i="49"/>
  <c r="I22" i="48" l="1"/>
  <c r="H21" i="48"/>
  <c r="G21" i="48"/>
  <c r="F21" i="48"/>
  <c r="E21" i="48"/>
  <c r="D21" i="48"/>
  <c r="C21" i="48"/>
  <c r="B21" i="48"/>
  <c r="H20" i="48"/>
  <c r="G20" i="48"/>
  <c r="F20" i="48"/>
  <c r="E20" i="48"/>
  <c r="D20" i="48"/>
  <c r="C20" i="48"/>
  <c r="B20" i="48"/>
  <c r="H19" i="48"/>
  <c r="G19" i="48"/>
  <c r="F19" i="48"/>
  <c r="E19" i="48"/>
  <c r="D19" i="48"/>
  <c r="C19" i="48"/>
  <c r="B19" i="48"/>
  <c r="I19" i="48" s="1"/>
  <c r="I16" i="48"/>
  <c r="H15" i="48"/>
  <c r="G15" i="48"/>
  <c r="F15" i="48"/>
  <c r="E15" i="48"/>
  <c r="D15" i="48"/>
  <c r="C15" i="48"/>
  <c r="B15" i="48"/>
  <c r="H14" i="48"/>
  <c r="H26" i="48" s="1"/>
  <c r="G14" i="48"/>
  <c r="G26" i="48" s="1"/>
  <c r="F14" i="48"/>
  <c r="F26" i="48" s="1"/>
  <c r="E14" i="48"/>
  <c r="E26" i="48" s="1"/>
  <c r="D14" i="48"/>
  <c r="D26" i="48" s="1"/>
  <c r="C14" i="48"/>
  <c r="C26" i="48" s="1"/>
  <c r="B14" i="48"/>
  <c r="I13" i="48"/>
  <c r="I12" i="48"/>
  <c r="I11" i="48"/>
  <c r="I10" i="48"/>
  <c r="I9" i="48"/>
  <c r="I8" i="48"/>
  <c r="I21" i="48" s="1"/>
  <c r="I7" i="48"/>
  <c r="I6" i="48"/>
  <c r="I20" i="48" s="1"/>
  <c r="E14" i="47"/>
  <c r="B26" i="48" l="1"/>
  <c r="I14" i="48"/>
  <c r="I25" i="48" s="1"/>
  <c r="B23" i="48"/>
  <c r="B17" i="48"/>
  <c r="I15" i="48"/>
  <c r="I17" i="48" s="1"/>
  <c r="C23" i="48"/>
  <c r="C17" i="48"/>
  <c r="D23" i="48"/>
  <c r="D17" i="48"/>
  <c r="E23" i="48"/>
  <c r="E17" i="48"/>
  <c r="F23" i="48"/>
  <c r="F17" i="48"/>
  <c r="G23" i="48"/>
  <c r="G17" i="48"/>
  <c r="H23" i="48"/>
  <c r="H17" i="48"/>
  <c r="I23" i="48"/>
  <c r="I22" i="47"/>
  <c r="H21" i="47"/>
  <c r="G21" i="47"/>
  <c r="F21" i="47"/>
  <c r="E21" i="47"/>
  <c r="D21" i="47"/>
  <c r="C21" i="47"/>
  <c r="B21" i="47"/>
  <c r="H20" i="47"/>
  <c r="G20" i="47"/>
  <c r="F20" i="47"/>
  <c r="E20" i="47"/>
  <c r="D20" i="47"/>
  <c r="C20" i="47"/>
  <c r="B20" i="47"/>
  <c r="H19" i="47"/>
  <c r="G19" i="47"/>
  <c r="F19" i="47"/>
  <c r="E19" i="47"/>
  <c r="D19" i="47"/>
  <c r="C19" i="47"/>
  <c r="B19" i="47"/>
  <c r="I19" i="47" s="1"/>
  <c r="I16" i="47"/>
  <c r="H15" i="47"/>
  <c r="G15" i="47"/>
  <c r="F15" i="47"/>
  <c r="E15" i="47"/>
  <c r="D15" i="47"/>
  <c r="C15" i="47"/>
  <c r="B15" i="47"/>
  <c r="H14" i="47"/>
  <c r="H26" i="47" s="1"/>
  <c r="G14" i="47"/>
  <c r="G26" i="47" s="1"/>
  <c r="F14" i="47"/>
  <c r="F26" i="47" s="1"/>
  <c r="E26" i="47"/>
  <c r="D14" i="47"/>
  <c r="D26" i="47" s="1"/>
  <c r="C14" i="47"/>
  <c r="C26" i="47" s="1"/>
  <c r="B14" i="47"/>
  <c r="I13" i="47"/>
  <c r="I12" i="47"/>
  <c r="I11" i="47"/>
  <c r="I10" i="47"/>
  <c r="I9" i="47"/>
  <c r="I8" i="47"/>
  <c r="I21" i="47" s="1"/>
  <c r="I7" i="47"/>
  <c r="I6" i="47"/>
  <c r="I20" i="47" s="1"/>
  <c r="I22" i="46"/>
  <c r="H21" i="46"/>
  <c r="G21" i="46"/>
  <c r="F21" i="46"/>
  <c r="E21" i="46"/>
  <c r="D21" i="46"/>
  <c r="C21" i="46"/>
  <c r="B21" i="46"/>
  <c r="H20" i="46"/>
  <c r="G20" i="46"/>
  <c r="F20" i="46"/>
  <c r="E20" i="46"/>
  <c r="D20" i="46"/>
  <c r="C20" i="46"/>
  <c r="B20" i="46"/>
  <c r="H19" i="46"/>
  <c r="G19" i="46"/>
  <c r="F19" i="46"/>
  <c r="E19" i="46"/>
  <c r="D19" i="46"/>
  <c r="C19" i="46"/>
  <c r="B19" i="46"/>
  <c r="I19" i="46" s="1"/>
  <c r="I16" i="46"/>
  <c r="H15" i="46"/>
  <c r="G15" i="46"/>
  <c r="F15" i="46"/>
  <c r="E15" i="46"/>
  <c r="D15" i="46"/>
  <c r="C15" i="46"/>
  <c r="B15" i="46"/>
  <c r="H14" i="46"/>
  <c r="H26" i="46" s="1"/>
  <c r="G14" i="46"/>
  <c r="G26" i="46" s="1"/>
  <c r="F14" i="46"/>
  <c r="F26" i="46" s="1"/>
  <c r="E14" i="46"/>
  <c r="E26" i="46" s="1"/>
  <c r="D14" i="46"/>
  <c r="D26" i="46" s="1"/>
  <c r="C14" i="46"/>
  <c r="C26" i="46" s="1"/>
  <c r="B14" i="46"/>
  <c r="I13" i="46"/>
  <c r="I12" i="46"/>
  <c r="I11" i="46"/>
  <c r="I10" i="46"/>
  <c r="I9" i="46"/>
  <c r="I8" i="46"/>
  <c r="I21" i="46" s="1"/>
  <c r="I7" i="46"/>
  <c r="I6" i="46"/>
  <c r="I20" i="46" s="1"/>
  <c r="B26" i="47" l="1"/>
  <c r="I14" i="47"/>
  <c r="I25" i="47" s="1"/>
  <c r="B23" i="47"/>
  <c r="B17" i="47"/>
  <c r="I15" i="47"/>
  <c r="I17" i="47" s="1"/>
  <c r="C23" i="47"/>
  <c r="C17" i="47"/>
  <c r="D23" i="47"/>
  <c r="D17" i="47"/>
  <c r="E23" i="47"/>
  <c r="E17" i="47"/>
  <c r="F23" i="47"/>
  <c r="F17" i="47"/>
  <c r="G23" i="47"/>
  <c r="G17" i="47"/>
  <c r="H23" i="47"/>
  <c r="H17" i="47"/>
  <c r="I23" i="47"/>
  <c r="B26" i="46"/>
  <c r="I14" i="46"/>
  <c r="I25" i="46" s="1"/>
  <c r="B23" i="46"/>
  <c r="B17" i="46"/>
  <c r="I15" i="46"/>
  <c r="I17" i="46" s="1"/>
  <c r="C23" i="46"/>
  <c r="C17" i="46"/>
  <c r="D23" i="46"/>
  <c r="D17" i="46"/>
  <c r="E23" i="46"/>
  <c r="E17" i="46"/>
  <c r="F23" i="46"/>
  <c r="F17" i="46"/>
  <c r="G23" i="46"/>
  <c r="G17" i="46"/>
  <c r="H23" i="46"/>
  <c r="H17" i="46"/>
  <c r="I23" i="46"/>
  <c r="D17" i="45" l="1"/>
  <c r="E15" i="45"/>
  <c r="I25" i="36"/>
  <c r="C26" i="36"/>
  <c r="D26" i="36"/>
  <c r="E26" i="36"/>
  <c r="F26" i="36"/>
  <c r="G26" i="36"/>
  <c r="H26" i="36"/>
  <c r="B26" i="36"/>
  <c r="I25" i="37"/>
  <c r="C26" i="37"/>
  <c r="D26" i="37"/>
  <c r="E26" i="37"/>
  <c r="F26" i="37"/>
  <c r="G26" i="37"/>
  <c r="H26" i="37"/>
  <c r="B26" i="37"/>
  <c r="I25" i="38"/>
  <c r="C26" i="38"/>
  <c r="D26" i="38"/>
  <c r="E26" i="38"/>
  <c r="F26" i="38"/>
  <c r="G26" i="38"/>
  <c r="H26" i="38"/>
  <c r="B26" i="38"/>
  <c r="I25" i="39"/>
  <c r="C26" i="39"/>
  <c r="D26" i="39"/>
  <c r="E26" i="39"/>
  <c r="F26" i="39"/>
  <c r="G26" i="39"/>
  <c r="H26" i="39"/>
  <c r="B26" i="39"/>
  <c r="I25" i="40"/>
  <c r="C26" i="40"/>
  <c r="D26" i="40"/>
  <c r="E26" i="40"/>
  <c r="F26" i="40"/>
  <c r="G26" i="40"/>
  <c r="H26" i="40"/>
  <c r="B26" i="40"/>
  <c r="I25" i="41"/>
  <c r="H26" i="41"/>
  <c r="C26" i="41"/>
  <c r="D26" i="41"/>
  <c r="E26" i="41"/>
  <c r="F26" i="41"/>
  <c r="G26" i="41"/>
  <c r="B26" i="41"/>
  <c r="I25" i="42"/>
  <c r="C26" i="42"/>
  <c r="D26" i="42"/>
  <c r="E26" i="42"/>
  <c r="F26" i="42"/>
  <c r="G26" i="42"/>
  <c r="H26" i="42"/>
  <c r="B26" i="42"/>
  <c r="I25" i="43"/>
  <c r="C26" i="43"/>
  <c r="D26" i="43"/>
  <c r="E26" i="43"/>
  <c r="F26" i="43"/>
  <c r="G26" i="43"/>
  <c r="H26" i="43"/>
  <c r="B26" i="43"/>
  <c r="I25" i="44"/>
  <c r="C26" i="44"/>
  <c r="D26" i="44"/>
  <c r="E26" i="44"/>
  <c r="F26" i="44"/>
  <c r="G26" i="44"/>
  <c r="H26" i="44"/>
  <c r="B26" i="44"/>
  <c r="B26" i="45"/>
  <c r="I22" i="45"/>
  <c r="H21" i="45"/>
  <c r="G21" i="45"/>
  <c r="F21" i="45"/>
  <c r="E21" i="45"/>
  <c r="D21" i="45"/>
  <c r="C21" i="45"/>
  <c r="B21" i="45"/>
  <c r="H20" i="45"/>
  <c r="G20" i="45"/>
  <c r="F20" i="45"/>
  <c r="E20" i="45"/>
  <c r="D20" i="45"/>
  <c r="C20" i="45"/>
  <c r="B20" i="45"/>
  <c r="H19" i="45"/>
  <c r="G19" i="45"/>
  <c r="F19" i="45"/>
  <c r="E19" i="45"/>
  <c r="D19" i="45"/>
  <c r="C19" i="45"/>
  <c r="B19" i="45"/>
  <c r="I19" i="45" s="1"/>
  <c r="I16" i="45"/>
  <c r="H15" i="45"/>
  <c r="G15" i="45"/>
  <c r="F15" i="45"/>
  <c r="D15" i="45"/>
  <c r="C15" i="45"/>
  <c r="B15" i="45"/>
  <c r="H14" i="45"/>
  <c r="H26" i="45" s="1"/>
  <c r="G14" i="45"/>
  <c r="G26" i="45" s="1"/>
  <c r="F14" i="45"/>
  <c r="F26" i="45" s="1"/>
  <c r="E14" i="45"/>
  <c r="E26" i="45" s="1"/>
  <c r="D14" i="45"/>
  <c r="D26" i="45" s="1"/>
  <c r="C14" i="45"/>
  <c r="C26" i="45" s="1"/>
  <c r="B14" i="45"/>
  <c r="I14" i="45" s="1"/>
  <c r="I25" i="45" s="1"/>
  <c r="I13" i="45"/>
  <c r="I12" i="45"/>
  <c r="I11" i="45"/>
  <c r="I10" i="45"/>
  <c r="I9" i="45"/>
  <c r="I8" i="45"/>
  <c r="I21" i="45" s="1"/>
  <c r="I7" i="45"/>
  <c r="I6" i="45"/>
  <c r="I20" i="45" s="1"/>
  <c r="B23" i="45" l="1"/>
  <c r="B17" i="45"/>
  <c r="I15" i="45"/>
  <c r="C23" i="45"/>
  <c r="C17" i="45"/>
  <c r="D23" i="45"/>
  <c r="E23" i="45"/>
  <c r="E17" i="45"/>
  <c r="F23" i="45"/>
  <c r="F17" i="45"/>
  <c r="G23" i="45"/>
  <c r="G17" i="45"/>
  <c r="H23" i="45"/>
  <c r="H17" i="45"/>
  <c r="I23" i="45"/>
  <c r="I17" i="45" l="1"/>
  <c r="I22" i="44"/>
  <c r="H21" i="44"/>
  <c r="G21" i="44"/>
  <c r="F21" i="44"/>
  <c r="E21" i="44"/>
  <c r="D21" i="44"/>
  <c r="C21" i="44"/>
  <c r="B21" i="44"/>
  <c r="H20" i="44"/>
  <c r="G20" i="44"/>
  <c r="F20" i="44"/>
  <c r="E20" i="44"/>
  <c r="D20" i="44"/>
  <c r="C20" i="44"/>
  <c r="B20" i="44"/>
  <c r="H19" i="44"/>
  <c r="G19" i="44"/>
  <c r="F19" i="44"/>
  <c r="E19" i="44"/>
  <c r="D19" i="44"/>
  <c r="C19" i="44"/>
  <c r="B19" i="44"/>
  <c r="I19" i="44" s="1"/>
  <c r="I16" i="44"/>
  <c r="H15" i="44"/>
  <c r="G15" i="44"/>
  <c r="F15" i="44"/>
  <c r="E15" i="44"/>
  <c r="D15" i="44"/>
  <c r="C15" i="44"/>
  <c r="B15" i="44"/>
  <c r="H14" i="44"/>
  <c r="G14" i="44"/>
  <c r="F14" i="44"/>
  <c r="E14" i="44"/>
  <c r="D14" i="44"/>
  <c r="C14" i="44"/>
  <c r="B14" i="44"/>
  <c r="I14" i="44" s="1"/>
  <c r="I13" i="44"/>
  <c r="I12" i="44"/>
  <c r="I11" i="44"/>
  <c r="I10" i="44"/>
  <c r="I9" i="44"/>
  <c r="I8" i="44"/>
  <c r="I21" i="44" s="1"/>
  <c r="I7" i="44"/>
  <c r="I6" i="44"/>
  <c r="I20" i="44" s="1"/>
  <c r="E19" i="43"/>
  <c r="B23" i="44" l="1"/>
  <c r="B17" i="44"/>
  <c r="I15" i="44"/>
  <c r="C23" i="44"/>
  <c r="C17" i="44"/>
  <c r="D23" i="44"/>
  <c r="D17" i="44"/>
  <c r="E23" i="44"/>
  <c r="E17" i="44"/>
  <c r="F23" i="44"/>
  <c r="F17" i="44"/>
  <c r="G23" i="44"/>
  <c r="G17" i="44"/>
  <c r="H23" i="44"/>
  <c r="H17" i="44"/>
  <c r="I23" i="44"/>
  <c r="I22" i="43"/>
  <c r="H21" i="43"/>
  <c r="G21" i="43"/>
  <c r="F21" i="43"/>
  <c r="E21" i="43"/>
  <c r="D21" i="43"/>
  <c r="C21" i="43"/>
  <c r="B21" i="43"/>
  <c r="H20" i="43"/>
  <c r="G20" i="43"/>
  <c r="F20" i="43"/>
  <c r="E20" i="43"/>
  <c r="D20" i="43"/>
  <c r="C20" i="43"/>
  <c r="B20" i="43"/>
  <c r="H19" i="43"/>
  <c r="G19" i="43"/>
  <c r="F19" i="43"/>
  <c r="D19" i="43"/>
  <c r="C19" i="43"/>
  <c r="B19" i="43"/>
  <c r="I19" i="43" s="1"/>
  <c r="I16" i="43"/>
  <c r="H15" i="43"/>
  <c r="G15" i="43"/>
  <c r="F15" i="43"/>
  <c r="E15" i="43"/>
  <c r="D15" i="43"/>
  <c r="C15" i="43"/>
  <c r="B15" i="43"/>
  <c r="H14" i="43"/>
  <c r="G14" i="43"/>
  <c r="F14" i="43"/>
  <c r="E14" i="43"/>
  <c r="D14" i="43"/>
  <c r="C14" i="43"/>
  <c r="B14" i="43"/>
  <c r="I14" i="43" s="1"/>
  <c r="I13" i="43"/>
  <c r="I12" i="43"/>
  <c r="I11" i="43"/>
  <c r="I10" i="43"/>
  <c r="I9" i="43"/>
  <c r="I8" i="43"/>
  <c r="I21" i="43" s="1"/>
  <c r="I7" i="43"/>
  <c r="I6" i="43"/>
  <c r="I20" i="43" s="1"/>
  <c r="I17" i="44" l="1"/>
  <c r="B23" i="43"/>
  <c r="B17" i="43"/>
  <c r="I15" i="43"/>
  <c r="C23" i="43"/>
  <c r="C17" i="43"/>
  <c r="D23" i="43"/>
  <c r="D17" i="43"/>
  <c r="E23" i="43"/>
  <c r="E17" i="43"/>
  <c r="F23" i="43"/>
  <c r="F17" i="43"/>
  <c r="G23" i="43"/>
  <c r="G17" i="43"/>
  <c r="H23" i="43"/>
  <c r="H17" i="43"/>
  <c r="I23" i="43"/>
  <c r="B23" i="42"/>
  <c r="I17" i="43" l="1"/>
  <c r="I22" i="42"/>
  <c r="H21" i="42"/>
  <c r="G21" i="42"/>
  <c r="F21" i="42"/>
  <c r="E21" i="42"/>
  <c r="D21" i="42"/>
  <c r="C21" i="42"/>
  <c r="B21" i="42"/>
  <c r="H20" i="42"/>
  <c r="G20" i="42"/>
  <c r="F20" i="42"/>
  <c r="E20" i="42"/>
  <c r="D20" i="42"/>
  <c r="C20" i="42"/>
  <c r="B20" i="42"/>
  <c r="H19" i="42"/>
  <c r="G19" i="42"/>
  <c r="F19" i="42"/>
  <c r="E19" i="42"/>
  <c r="D19" i="42"/>
  <c r="C19" i="42"/>
  <c r="B19" i="42"/>
  <c r="I19" i="42" s="1"/>
  <c r="I16" i="42"/>
  <c r="H15" i="42"/>
  <c r="G15" i="42"/>
  <c r="F15" i="42"/>
  <c r="E15" i="42"/>
  <c r="D15" i="42"/>
  <c r="C15" i="42"/>
  <c r="B15" i="42"/>
  <c r="H14" i="42"/>
  <c r="G14" i="42"/>
  <c r="F14" i="42"/>
  <c r="E14" i="42"/>
  <c r="D14" i="42"/>
  <c r="C14" i="42"/>
  <c r="B14" i="42"/>
  <c r="I14" i="42" s="1"/>
  <c r="I13" i="42"/>
  <c r="I12" i="42"/>
  <c r="I11" i="42"/>
  <c r="I10" i="42"/>
  <c r="I9" i="42"/>
  <c r="I8" i="42"/>
  <c r="I21" i="42" s="1"/>
  <c r="I7" i="42"/>
  <c r="I6" i="42"/>
  <c r="I20" i="42" s="1"/>
  <c r="B17" i="42" l="1"/>
  <c r="I15" i="42"/>
  <c r="C23" i="42"/>
  <c r="C17" i="42"/>
  <c r="D23" i="42"/>
  <c r="D17" i="42"/>
  <c r="E23" i="42"/>
  <c r="E17" i="42"/>
  <c r="F23" i="42"/>
  <c r="F17" i="42"/>
  <c r="G23" i="42"/>
  <c r="G17" i="42"/>
  <c r="H23" i="42"/>
  <c r="H17" i="42"/>
  <c r="I23" i="42"/>
  <c r="I17" i="42" l="1"/>
  <c r="I22" i="41" l="1"/>
  <c r="H21" i="41"/>
  <c r="G21" i="41"/>
  <c r="F21" i="41"/>
  <c r="E21" i="41"/>
  <c r="D21" i="41"/>
  <c r="C21" i="41"/>
  <c r="B21" i="41"/>
  <c r="H20" i="41"/>
  <c r="G20" i="41"/>
  <c r="F20" i="41"/>
  <c r="E20" i="41"/>
  <c r="D20" i="41"/>
  <c r="C20" i="41"/>
  <c r="B20" i="41"/>
  <c r="H19" i="41"/>
  <c r="G19" i="41"/>
  <c r="F19" i="41"/>
  <c r="E19" i="41"/>
  <c r="D19" i="41"/>
  <c r="C19" i="41"/>
  <c r="B19" i="41"/>
  <c r="I19" i="41" s="1"/>
  <c r="I16" i="41"/>
  <c r="H15" i="41"/>
  <c r="G15" i="41"/>
  <c r="F15" i="41"/>
  <c r="E15" i="41"/>
  <c r="D15" i="41"/>
  <c r="C15" i="41"/>
  <c r="B15" i="41"/>
  <c r="H14" i="41"/>
  <c r="G14" i="41"/>
  <c r="F14" i="41"/>
  <c r="E14" i="41"/>
  <c r="D14" i="41"/>
  <c r="C14" i="41"/>
  <c r="B14" i="41"/>
  <c r="I14" i="41" s="1"/>
  <c r="I13" i="41"/>
  <c r="I12" i="41"/>
  <c r="I11" i="41"/>
  <c r="I10" i="41"/>
  <c r="I9" i="41"/>
  <c r="I8" i="41"/>
  <c r="I21" i="41" s="1"/>
  <c r="I7" i="41"/>
  <c r="I6" i="41"/>
  <c r="I20" i="41" s="1"/>
  <c r="C5" i="41"/>
  <c r="D5" i="41" s="1"/>
  <c r="E5" i="41" s="1"/>
  <c r="F5" i="41" s="1"/>
  <c r="G5" i="41" s="1"/>
  <c r="H5" i="41" s="1"/>
  <c r="B23" i="41" l="1"/>
  <c r="B17" i="41"/>
  <c r="I15" i="41"/>
  <c r="C23" i="41"/>
  <c r="C17" i="41"/>
  <c r="D23" i="41"/>
  <c r="D17" i="41"/>
  <c r="E23" i="41"/>
  <c r="E17" i="41"/>
  <c r="F23" i="41"/>
  <c r="F17" i="41"/>
  <c r="G23" i="41"/>
  <c r="G17" i="41"/>
  <c r="H23" i="41"/>
  <c r="H17" i="41"/>
  <c r="I23" i="41"/>
  <c r="I17" i="41" l="1"/>
  <c r="I22" i="40" l="1"/>
  <c r="H21" i="40"/>
  <c r="G21" i="40"/>
  <c r="F21" i="40"/>
  <c r="E21" i="40"/>
  <c r="D21" i="40"/>
  <c r="C21" i="40"/>
  <c r="B21" i="40"/>
  <c r="H20" i="40"/>
  <c r="G20" i="40"/>
  <c r="F20" i="40"/>
  <c r="E20" i="40"/>
  <c r="D20" i="40"/>
  <c r="C20" i="40"/>
  <c r="B20" i="40"/>
  <c r="H19" i="40"/>
  <c r="G19" i="40"/>
  <c r="F19" i="40"/>
  <c r="E19" i="40"/>
  <c r="D19" i="40"/>
  <c r="C19" i="40"/>
  <c r="B19" i="40"/>
  <c r="I19" i="40" s="1"/>
  <c r="I16" i="40"/>
  <c r="H15" i="40"/>
  <c r="G15" i="40"/>
  <c r="F15" i="40"/>
  <c r="E15" i="40"/>
  <c r="D15" i="40"/>
  <c r="C15" i="40"/>
  <c r="B15" i="40"/>
  <c r="H14" i="40"/>
  <c r="G14" i="40"/>
  <c r="F14" i="40"/>
  <c r="E14" i="40"/>
  <c r="D14" i="40"/>
  <c r="C14" i="40"/>
  <c r="B14" i="40"/>
  <c r="I14" i="40" s="1"/>
  <c r="I13" i="40"/>
  <c r="I12" i="40"/>
  <c r="I11" i="40"/>
  <c r="I10" i="40"/>
  <c r="I9" i="40"/>
  <c r="I8" i="40"/>
  <c r="I21" i="40" s="1"/>
  <c r="I7" i="40"/>
  <c r="I6" i="40"/>
  <c r="I20" i="40" s="1"/>
  <c r="C5" i="40"/>
  <c r="D5" i="40" s="1"/>
  <c r="E5" i="40" s="1"/>
  <c r="F5" i="40" s="1"/>
  <c r="G5" i="40" s="1"/>
  <c r="H5" i="40" s="1"/>
  <c r="I22" i="39"/>
  <c r="H21" i="39"/>
  <c r="G21" i="39"/>
  <c r="F21" i="39"/>
  <c r="E21" i="39"/>
  <c r="D21" i="39"/>
  <c r="C21" i="39"/>
  <c r="B21" i="39"/>
  <c r="H20" i="39"/>
  <c r="G20" i="39"/>
  <c r="F20" i="39"/>
  <c r="E20" i="39"/>
  <c r="D20" i="39"/>
  <c r="C20" i="39"/>
  <c r="B20" i="39"/>
  <c r="H19" i="39"/>
  <c r="G19" i="39"/>
  <c r="F19" i="39"/>
  <c r="E19" i="39"/>
  <c r="D19" i="39"/>
  <c r="C19" i="39"/>
  <c r="B19" i="39"/>
  <c r="I19" i="39" s="1"/>
  <c r="I16" i="39"/>
  <c r="H15" i="39"/>
  <c r="G15" i="39"/>
  <c r="F15" i="39"/>
  <c r="E15" i="39"/>
  <c r="D15" i="39"/>
  <c r="C15" i="39"/>
  <c r="B15" i="39"/>
  <c r="H14" i="39"/>
  <c r="G14" i="39"/>
  <c r="F14" i="39"/>
  <c r="E14" i="39"/>
  <c r="D14" i="39"/>
  <c r="C14" i="39"/>
  <c r="B14" i="39"/>
  <c r="I14" i="39" s="1"/>
  <c r="I13" i="39"/>
  <c r="I12" i="39"/>
  <c r="I11" i="39"/>
  <c r="I10" i="39"/>
  <c r="I9" i="39"/>
  <c r="I8" i="39"/>
  <c r="I21" i="39" s="1"/>
  <c r="I7" i="39"/>
  <c r="I6" i="39"/>
  <c r="I20" i="39" s="1"/>
  <c r="C5" i="39"/>
  <c r="D5" i="39" s="1"/>
  <c r="E5" i="39" s="1"/>
  <c r="F5" i="39" s="1"/>
  <c r="G5" i="39" s="1"/>
  <c r="H5" i="39" s="1"/>
  <c r="B23" i="40" l="1"/>
  <c r="B17" i="40"/>
  <c r="I15" i="40"/>
  <c r="C23" i="40"/>
  <c r="C17" i="40"/>
  <c r="D23" i="40"/>
  <c r="D17" i="40"/>
  <c r="E23" i="40"/>
  <c r="E17" i="40"/>
  <c r="F23" i="40"/>
  <c r="F17" i="40"/>
  <c r="G23" i="40"/>
  <c r="G17" i="40"/>
  <c r="H23" i="40"/>
  <c r="H17" i="40"/>
  <c r="I23" i="40"/>
  <c r="B23" i="39"/>
  <c r="B17" i="39"/>
  <c r="I15" i="39"/>
  <c r="C23" i="39"/>
  <c r="C17" i="39"/>
  <c r="D23" i="39"/>
  <c r="D17" i="39"/>
  <c r="E23" i="39"/>
  <c r="E17" i="39"/>
  <c r="F23" i="39"/>
  <c r="F17" i="39"/>
  <c r="G23" i="39"/>
  <c r="G17" i="39"/>
  <c r="H23" i="39"/>
  <c r="H17" i="39"/>
  <c r="I23" i="39"/>
  <c r="I17" i="40" l="1"/>
  <c r="I17" i="39"/>
  <c r="C14" i="38" l="1"/>
  <c r="D14" i="38"/>
  <c r="E14" i="38"/>
  <c r="F14" i="38"/>
  <c r="G14" i="38"/>
  <c r="H14" i="38"/>
  <c r="I22" i="38"/>
  <c r="H21" i="38"/>
  <c r="G21" i="38"/>
  <c r="F21" i="38"/>
  <c r="E21" i="38"/>
  <c r="D21" i="38"/>
  <c r="C21" i="38"/>
  <c r="B21" i="38"/>
  <c r="H20" i="38"/>
  <c r="G20" i="38"/>
  <c r="F20" i="38"/>
  <c r="E20" i="38"/>
  <c r="D20" i="38"/>
  <c r="C20" i="38"/>
  <c r="B20" i="38"/>
  <c r="H19" i="38"/>
  <c r="G19" i="38"/>
  <c r="F19" i="38"/>
  <c r="E19" i="38"/>
  <c r="D19" i="38"/>
  <c r="C19" i="38"/>
  <c r="B19" i="38"/>
  <c r="I19" i="38" s="1"/>
  <c r="I16" i="38"/>
  <c r="H15" i="38"/>
  <c r="G15" i="38"/>
  <c r="F15" i="38"/>
  <c r="E15" i="38"/>
  <c r="D15" i="38"/>
  <c r="C15" i="38"/>
  <c r="B15" i="38"/>
  <c r="B14" i="38"/>
  <c r="I14" i="38" s="1"/>
  <c r="I13" i="38"/>
  <c r="I12" i="38"/>
  <c r="I11" i="38"/>
  <c r="I10" i="38"/>
  <c r="I9" i="38"/>
  <c r="I8" i="38"/>
  <c r="I21" i="38" s="1"/>
  <c r="I7" i="38"/>
  <c r="I6" i="38"/>
  <c r="I20" i="38" s="1"/>
  <c r="C5" i="38"/>
  <c r="D5" i="38" s="1"/>
  <c r="E5" i="38" s="1"/>
  <c r="F5" i="38" s="1"/>
  <c r="G5" i="38" s="1"/>
  <c r="H5" i="38" s="1"/>
  <c r="B23" i="38" l="1"/>
  <c r="B17" i="38"/>
  <c r="I15" i="38"/>
  <c r="C23" i="38"/>
  <c r="C17" i="38"/>
  <c r="D23" i="38"/>
  <c r="D17" i="38"/>
  <c r="E23" i="38"/>
  <c r="E17" i="38"/>
  <c r="F23" i="38"/>
  <c r="F17" i="38"/>
  <c r="G23" i="38"/>
  <c r="G17" i="38"/>
  <c r="H23" i="38"/>
  <c r="H17" i="38"/>
  <c r="I23" i="38"/>
  <c r="I17" i="38" l="1"/>
  <c r="C19" i="37" l="1"/>
  <c r="D19" i="37"/>
  <c r="E19" i="37"/>
  <c r="F19" i="37"/>
  <c r="G19" i="37"/>
  <c r="H19" i="37"/>
  <c r="I22" i="37" l="1"/>
  <c r="H21" i="37"/>
  <c r="G21" i="37"/>
  <c r="F21" i="37"/>
  <c r="E21" i="37"/>
  <c r="D21" i="37"/>
  <c r="C21" i="37"/>
  <c r="B21" i="37"/>
  <c r="H20" i="37"/>
  <c r="G20" i="37"/>
  <c r="F20" i="37"/>
  <c r="E20" i="37"/>
  <c r="D20" i="37"/>
  <c r="C20" i="37"/>
  <c r="B20" i="37"/>
  <c r="B19" i="37"/>
  <c r="I19" i="37" s="1"/>
  <c r="I16" i="37"/>
  <c r="H15" i="37"/>
  <c r="G15" i="37"/>
  <c r="F15" i="37"/>
  <c r="E15" i="37"/>
  <c r="D15" i="37"/>
  <c r="C15" i="37"/>
  <c r="B15" i="37"/>
  <c r="H14" i="37"/>
  <c r="G14" i="37"/>
  <c r="F14" i="37"/>
  <c r="E14" i="37"/>
  <c r="D14" i="37"/>
  <c r="C14" i="37"/>
  <c r="B14" i="37"/>
  <c r="I14" i="37" s="1"/>
  <c r="I13" i="37"/>
  <c r="I12" i="37"/>
  <c r="I11" i="37"/>
  <c r="I10" i="37"/>
  <c r="I9" i="37"/>
  <c r="I8" i="37"/>
  <c r="I21" i="37" s="1"/>
  <c r="I7" i="37"/>
  <c r="I6" i="37"/>
  <c r="I20" i="37" s="1"/>
  <c r="C5" i="37"/>
  <c r="D5" i="37" s="1"/>
  <c r="E5" i="37" s="1"/>
  <c r="F5" i="37" s="1"/>
  <c r="G5" i="37" s="1"/>
  <c r="H5" i="37" s="1"/>
  <c r="B23" i="37" l="1"/>
  <c r="B17" i="37"/>
  <c r="I15" i="37"/>
  <c r="C23" i="37"/>
  <c r="C17" i="37"/>
  <c r="D23" i="37"/>
  <c r="D17" i="37"/>
  <c r="E23" i="37"/>
  <c r="E17" i="37"/>
  <c r="F23" i="37"/>
  <c r="F17" i="37"/>
  <c r="G23" i="37"/>
  <c r="G17" i="37"/>
  <c r="H23" i="37"/>
  <c r="H17" i="37"/>
  <c r="I23" i="37"/>
  <c r="I17" i="37" l="1"/>
  <c r="H19" i="36"/>
  <c r="G19" i="36"/>
  <c r="E19" i="36"/>
  <c r="D19" i="36"/>
  <c r="C19" i="36"/>
  <c r="B19" i="36"/>
  <c r="I22" i="36" l="1"/>
  <c r="H21" i="36"/>
  <c r="G21" i="36"/>
  <c r="F21" i="36"/>
  <c r="E21" i="36"/>
  <c r="D21" i="36"/>
  <c r="C21" i="36"/>
  <c r="B21" i="36"/>
  <c r="H20" i="36"/>
  <c r="G20" i="36"/>
  <c r="F20" i="36"/>
  <c r="E20" i="36"/>
  <c r="D20" i="36"/>
  <c r="C20" i="36"/>
  <c r="B20" i="36"/>
  <c r="I16" i="36"/>
  <c r="H15" i="36"/>
  <c r="G15" i="36"/>
  <c r="F15" i="36"/>
  <c r="E15" i="36"/>
  <c r="D15" i="36"/>
  <c r="C15" i="36"/>
  <c r="B15" i="36"/>
  <c r="H14" i="36"/>
  <c r="G14" i="36"/>
  <c r="F14" i="36"/>
  <c r="E14" i="36"/>
  <c r="D14" i="36"/>
  <c r="C14" i="36"/>
  <c r="B14" i="36"/>
  <c r="I14" i="36" s="1"/>
  <c r="I13" i="36"/>
  <c r="I12" i="36"/>
  <c r="I11" i="36"/>
  <c r="I10" i="36"/>
  <c r="I9" i="36"/>
  <c r="I8" i="36"/>
  <c r="I21" i="36" s="1"/>
  <c r="I7" i="36"/>
  <c r="I6" i="36"/>
  <c r="I20" i="36" s="1"/>
  <c r="C5" i="36"/>
  <c r="D5" i="36" s="1"/>
  <c r="E5" i="36" s="1"/>
  <c r="F5" i="36" s="1"/>
  <c r="G5" i="36" s="1"/>
  <c r="H5" i="36" s="1"/>
  <c r="B23" i="36" l="1"/>
  <c r="B17" i="36"/>
  <c r="I15" i="36"/>
  <c r="C23" i="36"/>
  <c r="C17" i="36"/>
  <c r="D23" i="36"/>
  <c r="D17" i="36"/>
  <c r="E23" i="36"/>
  <c r="E17" i="36"/>
  <c r="F23" i="36"/>
  <c r="F17" i="36"/>
  <c r="G23" i="36"/>
  <c r="G17" i="36"/>
  <c r="H23" i="36"/>
  <c r="H17" i="36"/>
  <c r="I23" i="36"/>
  <c r="I17" i="36" l="1"/>
  <c r="I22" i="33" l="1"/>
  <c r="H21" i="33"/>
  <c r="G21" i="33"/>
  <c r="F21" i="33"/>
  <c r="E21" i="33"/>
  <c r="D21" i="33"/>
  <c r="C21" i="33"/>
  <c r="B21" i="33"/>
  <c r="H20" i="33"/>
  <c r="G20" i="33"/>
  <c r="F20" i="33"/>
  <c r="E20" i="33"/>
  <c r="D20" i="33"/>
  <c r="C20" i="33"/>
  <c r="B20" i="33"/>
  <c r="H19" i="33"/>
  <c r="G19" i="33"/>
  <c r="E19" i="33"/>
  <c r="D19" i="33"/>
  <c r="C19" i="33"/>
  <c r="B19" i="33"/>
  <c r="I19" i="33" s="1"/>
  <c r="I16" i="33"/>
  <c r="H15" i="33"/>
  <c r="G15" i="33"/>
  <c r="F15" i="33"/>
  <c r="E15" i="33"/>
  <c r="D15" i="33"/>
  <c r="C15" i="33"/>
  <c r="B15" i="33"/>
  <c r="H14" i="33"/>
  <c r="G14" i="33"/>
  <c r="F14" i="33"/>
  <c r="E14" i="33"/>
  <c r="D14" i="33"/>
  <c r="C14" i="33"/>
  <c r="B14" i="33"/>
  <c r="I14" i="33" s="1"/>
  <c r="I13" i="33"/>
  <c r="I12" i="33"/>
  <c r="I11" i="33"/>
  <c r="I10" i="33"/>
  <c r="I9" i="33"/>
  <c r="I8" i="33"/>
  <c r="I21" i="33" s="1"/>
  <c r="I7" i="33"/>
  <c r="I6" i="33"/>
  <c r="I20" i="33" s="1"/>
  <c r="C5" i="33"/>
  <c r="D5" i="33" s="1"/>
  <c r="E5" i="33" s="1"/>
  <c r="F5" i="33" s="1"/>
  <c r="G5" i="33" s="1"/>
  <c r="H5" i="33" s="1"/>
  <c r="B26" i="33" l="1"/>
  <c r="B23" i="33"/>
  <c r="B17" i="33"/>
  <c r="I15" i="33"/>
  <c r="C26" i="33"/>
  <c r="C23" i="33"/>
  <c r="C17" i="33"/>
  <c r="D26" i="33"/>
  <c r="D23" i="33"/>
  <c r="D17" i="33"/>
  <c r="E26" i="33"/>
  <c r="E23" i="33"/>
  <c r="E17" i="33"/>
  <c r="F26" i="33"/>
  <c r="F23" i="33"/>
  <c r="F17" i="33"/>
  <c r="G26" i="33"/>
  <c r="G23" i="33"/>
  <c r="G17" i="33"/>
  <c r="H26" i="33"/>
  <c r="H23" i="33"/>
  <c r="H17" i="33"/>
  <c r="I23" i="33"/>
  <c r="I25" i="33" l="1"/>
  <c r="I17" i="33"/>
  <c r="I22" i="32" l="1"/>
  <c r="H21" i="32"/>
  <c r="G21" i="32"/>
  <c r="F21" i="32"/>
  <c r="E21" i="32"/>
  <c r="D21" i="32"/>
  <c r="C21" i="32"/>
  <c r="B21" i="32"/>
  <c r="H20" i="32"/>
  <c r="G20" i="32"/>
  <c r="F20" i="32"/>
  <c r="E20" i="32"/>
  <c r="D20" i="32"/>
  <c r="C20" i="32"/>
  <c r="B20" i="32"/>
  <c r="H19" i="32"/>
  <c r="G19" i="32"/>
  <c r="E19" i="32"/>
  <c r="D19" i="32"/>
  <c r="C19" i="32"/>
  <c r="B19" i="32"/>
  <c r="I19" i="32" s="1"/>
  <c r="I16" i="32"/>
  <c r="H15" i="32"/>
  <c r="G15" i="32"/>
  <c r="F15" i="32"/>
  <c r="E15" i="32"/>
  <c r="D15" i="32"/>
  <c r="C15" i="32"/>
  <c r="B15" i="32"/>
  <c r="H14" i="32"/>
  <c r="G14" i="32"/>
  <c r="F14" i="32"/>
  <c r="E14" i="32"/>
  <c r="D14" i="32"/>
  <c r="C14" i="32"/>
  <c r="B14" i="32"/>
  <c r="I14" i="32" s="1"/>
  <c r="I13" i="32"/>
  <c r="I12" i="32"/>
  <c r="I11" i="32"/>
  <c r="I10" i="32"/>
  <c r="I9" i="32"/>
  <c r="I8" i="32"/>
  <c r="I21" i="32" s="1"/>
  <c r="I7" i="32"/>
  <c r="I6" i="32"/>
  <c r="I20" i="32" s="1"/>
  <c r="C5" i="32"/>
  <c r="D5" i="32" s="1"/>
  <c r="E5" i="32" s="1"/>
  <c r="F5" i="32" s="1"/>
  <c r="G5" i="32" s="1"/>
  <c r="H5" i="32" s="1"/>
  <c r="B26" i="32" l="1"/>
  <c r="B23" i="32"/>
  <c r="B17" i="32"/>
  <c r="I15" i="32"/>
  <c r="C26" i="32"/>
  <c r="C23" i="32"/>
  <c r="C17" i="32"/>
  <c r="D26" i="32"/>
  <c r="D23" i="32"/>
  <c r="D17" i="32"/>
  <c r="E26" i="32"/>
  <c r="E23" i="32"/>
  <c r="E17" i="32"/>
  <c r="F26" i="32"/>
  <c r="F23" i="32"/>
  <c r="F17" i="32"/>
  <c r="G26" i="32"/>
  <c r="G23" i="32"/>
  <c r="G17" i="32"/>
  <c r="H26" i="32"/>
  <c r="H23" i="32"/>
  <c r="H17" i="32"/>
  <c r="I23" i="32"/>
  <c r="I25" i="32" l="1"/>
  <c r="I17" i="32"/>
  <c r="I22" i="31" l="1"/>
  <c r="H21" i="31"/>
  <c r="G21" i="31"/>
  <c r="F21" i="31"/>
  <c r="E21" i="31"/>
  <c r="D21" i="31"/>
  <c r="C21" i="31"/>
  <c r="B21" i="31"/>
  <c r="H20" i="31"/>
  <c r="G20" i="31"/>
  <c r="F20" i="31"/>
  <c r="E20" i="31"/>
  <c r="D20" i="31"/>
  <c r="C20" i="31"/>
  <c r="B20" i="31"/>
  <c r="H19" i="31"/>
  <c r="G19" i="31"/>
  <c r="E19" i="31"/>
  <c r="D19" i="31"/>
  <c r="C19" i="31"/>
  <c r="B19" i="31"/>
  <c r="I19" i="31" s="1"/>
  <c r="I16" i="31"/>
  <c r="H15" i="31"/>
  <c r="G15" i="31"/>
  <c r="F15" i="31"/>
  <c r="E15" i="31"/>
  <c r="D15" i="31"/>
  <c r="C15" i="31"/>
  <c r="B15" i="31"/>
  <c r="H14" i="31"/>
  <c r="G14" i="31"/>
  <c r="F14" i="31"/>
  <c r="E14" i="31"/>
  <c r="D14" i="31"/>
  <c r="C14" i="31"/>
  <c r="B14" i="31"/>
  <c r="I14" i="31" s="1"/>
  <c r="I13" i="31"/>
  <c r="I12" i="31"/>
  <c r="I11" i="31"/>
  <c r="I10" i="31"/>
  <c r="I9" i="31"/>
  <c r="I8" i="31"/>
  <c r="I21" i="31" s="1"/>
  <c r="I7" i="31"/>
  <c r="I6" i="31"/>
  <c r="I20" i="31" s="1"/>
  <c r="C5" i="31"/>
  <c r="D5" i="31" s="1"/>
  <c r="E5" i="31" s="1"/>
  <c r="F5" i="31" s="1"/>
  <c r="G5" i="31" s="1"/>
  <c r="H5" i="31" s="1"/>
  <c r="H19" i="30"/>
  <c r="B26" i="31" l="1"/>
  <c r="B23" i="31"/>
  <c r="B17" i="31"/>
  <c r="I15" i="31"/>
  <c r="C26" i="31"/>
  <c r="C23" i="31"/>
  <c r="C17" i="31"/>
  <c r="D26" i="31"/>
  <c r="D23" i="31"/>
  <c r="D17" i="31"/>
  <c r="E26" i="31"/>
  <c r="E23" i="31"/>
  <c r="E17" i="31"/>
  <c r="F26" i="31"/>
  <c r="F23" i="31"/>
  <c r="F17" i="31"/>
  <c r="G26" i="31"/>
  <c r="G23" i="31"/>
  <c r="G17" i="31"/>
  <c r="H26" i="31"/>
  <c r="H23" i="31"/>
  <c r="H17" i="31"/>
  <c r="I23" i="31"/>
  <c r="I25" i="31" l="1"/>
  <c r="I17" i="31"/>
  <c r="E14" i="30" l="1"/>
  <c r="I22" i="30" l="1"/>
  <c r="H21" i="30"/>
  <c r="G21" i="30"/>
  <c r="F21" i="30"/>
  <c r="E21" i="30"/>
  <c r="D21" i="30"/>
  <c r="C21" i="30"/>
  <c r="B21" i="30"/>
  <c r="H20" i="30"/>
  <c r="G20" i="30"/>
  <c r="F20" i="30"/>
  <c r="E20" i="30"/>
  <c r="D20" i="30"/>
  <c r="C20" i="30"/>
  <c r="B20" i="30"/>
  <c r="G19" i="30"/>
  <c r="F19" i="30"/>
  <c r="E19" i="30"/>
  <c r="D19" i="30"/>
  <c r="C19" i="30"/>
  <c r="B19" i="30"/>
  <c r="I19" i="30" s="1"/>
  <c r="I16" i="30"/>
  <c r="H15" i="30"/>
  <c r="G15" i="30"/>
  <c r="F15" i="30"/>
  <c r="E15" i="30"/>
  <c r="D15" i="30"/>
  <c r="C15" i="30"/>
  <c r="B15" i="30"/>
  <c r="H14" i="30"/>
  <c r="G14" i="30"/>
  <c r="F14" i="30"/>
  <c r="D14" i="30"/>
  <c r="C14" i="30"/>
  <c r="B14" i="30"/>
  <c r="I14" i="30" s="1"/>
  <c r="I13" i="30"/>
  <c r="I12" i="30"/>
  <c r="I11" i="30"/>
  <c r="I10" i="30"/>
  <c r="I9" i="30"/>
  <c r="I8" i="30"/>
  <c r="I21" i="30" s="1"/>
  <c r="I7" i="30"/>
  <c r="I6" i="30"/>
  <c r="I20" i="30" s="1"/>
  <c r="C5" i="30"/>
  <c r="D5" i="30" s="1"/>
  <c r="E5" i="30" s="1"/>
  <c r="F5" i="30" s="1"/>
  <c r="G5" i="30" s="1"/>
  <c r="H5" i="30" s="1"/>
  <c r="B26" i="30" l="1"/>
  <c r="B23" i="30"/>
  <c r="B17" i="30"/>
  <c r="I15" i="30"/>
  <c r="C26" i="30"/>
  <c r="C23" i="30"/>
  <c r="C17" i="30"/>
  <c r="D26" i="30"/>
  <c r="D23" i="30"/>
  <c r="D17" i="30"/>
  <c r="E26" i="30"/>
  <c r="E23" i="30"/>
  <c r="E17" i="30"/>
  <c r="F26" i="30"/>
  <c r="F23" i="30"/>
  <c r="F17" i="30"/>
  <c r="G26" i="30"/>
  <c r="G23" i="30"/>
  <c r="G17" i="30"/>
  <c r="H26" i="30"/>
  <c r="H23" i="30"/>
  <c r="H17" i="30"/>
  <c r="I23" i="30"/>
  <c r="H19" i="29"/>
  <c r="G19" i="29"/>
  <c r="F19" i="29"/>
  <c r="E19" i="29"/>
  <c r="E15" i="29"/>
  <c r="B15" i="29"/>
  <c r="B14" i="29"/>
  <c r="B26" i="29"/>
  <c r="B23" i="29"/>
  <c r="I22" i="29"/>
  <c r="H21" i="29"/>
  <c r="G21" i="29"/>
  <c r="F21" i="29"/>
  <c r="E21" i="29"/>
  <c r="D21" i="29"/>
  <c r="C21" i="29"/>
  <c r="B21" i="29"/>
  <c r="H20" i="29"/>
  <c r="G20" i="29"/>
  <c r="F20" i="29"/>
  <c r="E20" i="29"/>
  <c r="D20" i="29"/>
  <c r="C20" i="29"/>
  <c r="B20" i="29"/>
  <c r="D19" i="29"/>
  <c r="C19" i="29"/>
  <c r="B19" i="29"/>
  <c r="I19" i="29" s="1"/>
  <c r="B17" i="29"/>
  <c r="I16" i="29"/>
  <c r="H15" i="29"/>
  <c r="G15" i="29"/>
  <c r="F15" i="29"/>
  <c r="D15" i="29"/>
  <c r="C15" i="29"/>
  <c r="H14" i="29"/>
  <c r="G14" i="29"/>
  <c r="F14" i="29"/>
  <c r="E14" i="29"/>
  <c r="D14" i="29"/>
  <c r="C14" i="29"/>
  <c r="I14" i="29" s="1"/>
  <c r="I13" i="29"/>
  <c r="I12" i="29"/>
  <c r="I11" i="29"/>
  <c r="I10" i="29"/>
  <c r="I9" i="29"/>
  <c r="I8" i="29"/>
  <c r="I21" i="29" s="1"/>
  <c r="I7" i="29"/>
  <c r="I6" i="29"/>
  <c r="I20" i="29" s="1"/>
  <c r="C5" i="29"/>
  <c r="D5" i="29" s="1"/>
  <c r="E5" i="29" s="1"/>
  <c r="F5" i="29" s="1"/>
  <c r="G5" i="29" s="1"/>
  <c r="H5" i="29" s="1"/>
  <c r="I25" i="30" l="1"/>
  <c r="I17" i="30"/>
  <c r="C26" i="29"/>
  <c r="C23" i="29"/>
  <c r="C17" i="29"/>
  <c r="I15" i="29"/>
  <c r="D26" i="29"/>
  <c r="D23" i="29"/>
  <c r="D17" i="29"/>
  <c r="E26" i="29"/>
  <c r="E23" i="29"/>
  <c r="E17" i="29"/>
  <c r="F26" i="29"/>
  <c r="F23" i="29"/>
  <c r="F17" i="29"/>
  <c r="G26" i="29"/>
  <c r="G23" i="29"/>
  <c r="G17" i="29"/>
  <c r="H26" i="29"/>
  <c r="H23" i="29"/>
  <c r="H17" i="29"/>
  <c r="I23" i="29"/>
  <c r="I25" i="29" l="1"/>
  <c r="I17" i="29"/>
  <c r="G19" i="28" l="1"/>
  <c r="F19" i="28"/>
  <c r="I22" i="28"/>
  <c r="H21" i="28"/>
  <c r="G21" i="28"/>
  <c r="F21" i="28"/>
  <c r="E21" i="28"/>
  <c r="D21" i="28"/>
  <c r="C21" i="28"/>
  <c r="B21" i="28"/>
  <c r="H20" i="28"/>
  <c r="G20" i="28"/>
  <c r="F20" i="28"/>
  <c r="E20" i="28"/>
  <c r="D20" i="28"/>
  <c r="C20" i="28"/>
  <c r="B20" i="28"/>
  <c r="H19" i="28"/>
  <c r="E19" i="28"/>
  <c r="D19" i="28"/>
  <c r="C19" i="28"/>
  <c r="B19" i="28"/>
  <c r="I19" i="28" s="1"/>
  <c r="I16" i="28"/>
  <c r="H15" i="28"/>
  <c r="G15" i="28"/>
  <c r="F15" i="28"/>
  <c r="E15" i="28"/>
  <c r="D15" i="28"/>
  <c r="C15" i="28"/>
  <c r="H14" i="28"/>
  <c r="G14" i="28"/>
  <c r="F14" i="28"/>
  <c r="E14" i="28"/>
  <c r="D14" i="28"/>
  <c r="C14" i="28"/>
  <c r="I14" i="28"/>
  <c r="I13" i="28"/>
  <c r="I12" i="28"/>
  <c r="I11" i="28"/>
  <c r="I10" i="28"/>
  <c r="I9" i="28"/>
  <c r="I8" i="28"/>
  <c r="I21" i="28" s="1"/>
  <c r="I7" i="28"/>
  <c r="I6" i="28"/>
  <c r="I20" i="28" s="1"/>
  <c r="C5" i="28"/>
  <c r="D5" i="28" s="1"/>
  <c r="E5" i="28" s="1"/>
  <c r="F5" i="28" s="1"/>
  <c r="G5" i="28" s="1"/>
  <c r="H5" i="28" s="1"/>
  <c r="I22" i="27"/>
  <c r="H21" i="27"/>
  <c r="G21" i="27"/>
  <c r="F21" i="27"/>
  <c r="E21" i="27"/>
  <c r="D21" i="27"/>
  <c r="C21" i="27"/>
  <c r="B21" i="27"/>
  <c r="H20" i="27"/>
  <c r="G20" i="27"/>
  <c r="F20" i="27"/>
  <c r="E20" i="27"/>
  <c r="D20" i="27"/>
  <c r="C20" i="27"/>
  <c r="B20" i="27"/>
  <c r="H19" i="27"/>
  <c r="E19" i="27"/>
  <c r="D19" i="27"/>
  <c r="C19" i="27"/>
  <c r="B19" i="27"/>
  <c r="I19" i="27" s="1"/>
  <c r="I16" i="27"/>
  <c r="H15" i="27"/>
  <c r="G15" i="27"/>
  <c r="F15" i="27"/>
  <c r="E15" i="27"/>
  <c r="D15" i="27"/>
  <c r="D26" i="27" s="1"/>
  <c r="C15" i="27"/>
  <c r="B15" i="27"/>
  <c r="H14" i="27"/>
  <c r="G14" i="27"/>
  <c r="F14" i="27"/>
  <c r="E14" i="27"/>
  <c r="D14" i="27"/>
  <c r="C14" i="27"/>
  <c r="B14" i="27"/>
  <c r="I14" i="27" s="1"/>
  <c r="I13" i="27"/>
  <c r="I12" i="27"/>
  <c r="I11" i="27"/>
  <c r="I10" i="27"/>
  <c r="I9" i="27"/>
  <c r="I8" i="27"/>
  <c r="I21" i="27" s="1"/>
  <c r="I7" i="27"/>
  <c r="I6" i="27"/>
  <c r="I20" i="27" s="1"/>
  <c r="C5" i="27"/>
  <c r="D5" i="27" s="1"/>
  <c r="E5" i="27" s="1"/>
  <c r="F5" i="27" s="1"/>
  <c r="G5" i="27" s="1"/>
  <c r="H5" i="27" s="1"/>
  <c r="I22" i="25"/>
  <c r="H21" i="25"/>
  <c r="G21" i="25"/>
  <c r="F21" i="25"/>
  <c r="E21" i="25"/>
  <c r="D21" i="25"/>
  <c r="C21" i="25"/>
  <c r="B21" i="25"/>
  <c r="H20" i="25"/>
  <c r="G20" i="25"/>
  <c r="F20" i="25"/>
  <c r="E20" i="25"/>
  <c r="D20" i="25"/>
  <c r="C20" i="25"/>
  <c r="B20" i="25"/>
  <c r="H19" i="25"/>
  <c r="G19" i="25"/>
  <c r="F19" i="25"/>
  <c r="E19" i="25"/>
  <c r="D19" i="25"/>
  <c r="C19" i="25"/>
  <c r="B19" i="25"/>
  <c r="I19" i="25" s="1"/>
  <c r="I16" i="25"/>
  <c r="H15" i="25"/>
  <c r="G15" i="25"/>
  <c r="F15" i="25"/>
  <c r="E15" i="25"/>
  <c r="D15" i="25"/>
  <c r="C15" i="25"/>
  <c r="B15" i="25"/>
  <c r="H14" i="25"/>
  <c r="G14" i="25"/>
  <c r="F14" i="25"/>
  <c r="E14" i="25"/>
  <c r="D14" i="25"/>
  <c r="C14" i="25"/>
  <c r="B14" i="25"/>
  <c r="I14" i="25" s="1"/>
  <c r="I13" i="25"/>
  <c r="I12" i="25"/>
  <c r="I11" i="25"/>
  <c r="I10" i="25"/>
  <c r="I9" i="25"/>
  <c r="I8" i="25"/>
  <c r="I21" i="25" s="1"/>
  <c r="I7" i="25"/>
  <c r="I6" i="25"/>
  <c r="I20" i="25" s="1"/>
  <c r="C5" i="25"/>
  <c r="D5" i="25" s="1"/>
  <c r="E5" i="25" s="1"/>
  <c r="F5" i="25" s="1"/>
  <c r="G5" i="25" s="1"/>
  <c r="H5" i="25" s="1"/>
  <c r="B26" i="28" l="1"/>
  <c r="B23" i="28"/>
  <c r="B17" i="28"/>
  <c r="I15" i="28"/>
  <c r="C26" i="28"/>
  <c r="C23" i="28"/>
  <c r="C17" i="28"/>
  <c r="D26" i="28"/>
  <c r="D23" i="28"/>
  <c r="D17" i="28"/>
  <c r="E26" i="28"/>
  <c r="E23" i="28"/>
  <c r="E17" i="28"/>
  <c r="F26" i="28"/>
  <c r="F23" i="28"/>
  <c r="F17" i="28"/>
  <c r="G26" i="28"/>
  <c r="G23" i="28"/>
  <c r="G17" i="28"/>
  <c r="H26" i="28"/>
  <c r="H23" i="28"/>
  <c r="H17" i="28"/>
  <c r="I23" i="28"/>
  <c r="B26" i="27"/>
  <c r="B23" i="27"/>
  <c r="B17" i="27"/>
  <c r="I15" i="27"/>
  <c r="C26" i="27"/>
  <c r="C23" i="27"/>
  <c r="C17" i="27"/>
  <c r="D23" i="27"/>
  <c r="D17" i="27"/>
  <c r="E26" i="27"/>
  <c r="E23" i="27"/>
  <c r="E17" i="27"/>
  <c r="F26" i="27"/>
  <c r="F23" i="27"/>
  <c r="F17" i="27"/>
  <c r="G26" i="27"/>
  <c r="G23" i="27"/>
  <c r="G17" i="27"/>
  <c r="H26" i="27"/>
  <c r="H23" i="27"/>
  <c r="H17" i="27"/>
  <c r="I23" i="27"/>
  <c r="B26" i="25"/>
  <c r="B23" i="25"/>
  <c r="B17" i="25"/>
  <c r="I15" i="25"/>
  <c r="C26" i="25"/>
  <c r="C23" i="25"/>
  <c r="C17" i="25"/>
  <c r="D23" i="25"/>
  <c r="D17" i="25"/>
  <c r="E26" i="25"/>
  <c r="E23" i="25"/>
  <c r="E17" i="25"/>
  <c r="F26" i="25"/>
  <c r="F23" i="25"/>
  <c r="F17" i="25"/>
  <c r="G26" i="25"/>
  <c r="G23" i="25"/>
  <c r="G17" i="25"/>
  <c r="H26" i="25"/>
  <c r="H23" i="25"/>
  <c r="H17" i="25"/>
  <c r="I23" i="25"/>
  <c r="I25" i="28" l="1"/>
  <c r="I17" i="28"/>
  <c r="I25" i="27"/>
  <c r="I17" i="27"/>
  <c r="I25" i="25"/>
  <c r="I17" i="25"/>
  <c r="I22" i="24" l="1"/>
  <c r="H21" i="24"/>
  <c r="G21" i="24"/>
  <c r="F21" i="24"/>
  <c r="E21" i="24"/>
  <c r="D21" i="24"/>
  <c r="C21" i="24"/>
  <c r="B21" i="24"/>
  <c r="H20" i="24"/>
  <c r="G20" i="24"/>
  <c r="F20" i="24"/>
  <c r="E20" i="24"/>
  <c r="D20" i="24"/>
  <c r="C20" i="24"/>
  <c r="B20" i="24"/>
  <c r="H19" i="24"/>
  <c r="G19" i="24"/>
  <c r="F19" i="24"/>
  <c r="E19" i="24"/>
  <c r="D19" i="24"/>
  <c r="C19" i="24"/>
  <c r="B19" i="24"/>
  <c r="I19" i="24" s="1"/>
  <c r="I16" i="24"/>
  <c r="H15" i="24"/>
  <c r="G15" i="24"/>
  <c r="F15" i="24"/>
  <c r="E15" i="24"/>
  <c r="D15" i="24"/>
  <c r="C15" i="24"/>
  <c r="B15" i="24"/>
  <c r="H14" i="24"/>
  <c r="G14" i="24"/>
  <c r="F14" i="24"/>
  <c r="E14" i="24"/>
  <c r="D14" i="24"/>
  <c r="C14" i="24"/>
  <c r="B14" i="24"/>
  <c r="I14" i="24" s="1"/>
  <c r="I13" i="24"/>
  <c r="I12" i="24"/>
  <c r="I11" i="24"/>
  <c r="I10" i="24"/>
  <c r="I9" i="24"/>
  <c r="I8" i="24"/>
  <c r="I21" i="24" s="1"/>
  <c r="I7" i="24"/>
  <c r="I6" i="24"/>
  <c r="I20" i="24" s="1"/>
  <c r="C5" i="24"/>
  <c r="D5" i="24" s="1"/>
  <c r="E5" i="24" s="1"/>
  <c r="F5" i="24" s="1"/>
  <c r="G5" i="24" s="1"/>
  <c r="H5" i="24" s="1"/>
  <c r="B26" i="23"/>
  <c r="B20" i="23"/>
  <c r="B15" i="23"/>
  <c r="G19" i="23"/>
  <c r="E19" i="23"/>
  <c r="B19" i="23"/>
  <c r="C19" i="23"/>
  <c r="D19" i="23"/>
  <c r="F19" i="23"/>
  <c r="B14" i="23"/>
  <c r="H19" i="23"/>
  <c r="I22" i="23"/>
  <c r="H21" i="23"/>
  <c r="G21" i="23"/>
  <c r="F21" i="23"/>
  <c r="E21" i="23"/>
  <c r="D21" i="23"/>
  <c r="C21" i="23"/>
  <c r="B21" i="23"/>
  <c r="H20" i="23"/>
  <c r="G20" i="23"/>
  <c r="F20" i="23"/>
  <c r="E20" i="23"/>
  <c r="D20" i="23"/>
  <c r="C20" i="23"/>
  <c r="I19" i="23"/>
  <c r="I16" i="23"/>
  <c r="H15" i="23"/>
  <c r="H26" i="23" s="1"/>
  <c r="G15" i="23"/>
  <c r="G26" i="23" s="1"/>
  <c r="F15" i="23"/>
  <c r="F26" i="23" s="1"/>
  <c r="E15" i="23"/>
  <c r="E26" i="23" s="1"/>
  <c r="D15" i="23"/>
  <c r="D26" i="23" s="1"/>
  <c r="C15" i="23"/>
  <c r="C26" i="23" s="1"/>
  <c r="H14" i="23"/>
  <c r="G14" i="23"/>
  <c r="F14" i="23"/>
  <c r="E14" i="23"/>
  <c r="D14" i="23"/>
  <c r="C14" i="23"/>
  <c r="I14" i="23"/>
  <c r="I13" i="23"/>
  <c r="I12" i="23"/>
  <c r="I11" i="23"/>
  <c r="I10" i="23"/>
  <c r="I9" i="23"/>
  <c r="I8" i="23"/>
  <c r="I21" i="23" s="1"/>
  <c r="I7" i="23"/>
  <c r="I6" i="23"/>
  <c r="I20" i="23" s="1"/>
  <c r="C5" i="23"/>
  <c r="D5" i="23" s="1"/>
  <c r="E5" i="23" s="1"/>
  <c r="F5" i="23" s="1"/>
  <c r="G5" i="23" s="1"/>
  <c r="H5" i="23" s="1"/>
  <c r="I25" i="20"/>
  <c r="C26" i="20"/>
  <c r="B26" i="24" l="1"/>
  <c r="B23" i="24"/>
  <c r="B17" i="24"/>
  <c r="I15" i="24"/>
  <c r="C26" i="24"/>
  <c r="C23" i="24"/>
  <c r="C17" i="24"/>
  <c r="D23" i="24"/>
  <c r="D17" i="24"/>
  <c r="E26" i="24"/>
  <c r="E23" i="24"/>
  <c r="E17" i="24"/>
  <c r="F26" i="24"/>
  <c r="F23" i="24"/>
  <c r="F17" i="24"/>
  <c r="G26" i="24"/>
  <c r="G23" i="24"/>
  <c r="G17" i="24"/>
  <c r="H26" i="24"/>
  <c r="H23" i="24"/>
  <c r="H17" i="24"/>
  <c r="I23" i="24"/>
  <c r="B23" i="23"/>
  <c r="B17" i="23"/>
  <c r="I15" i="23"/>
  <c r="C23" i="23"/>
  <c r="C17" i="23"/>
  <c r="D23" i="23"/>
  <c r="D17" i="23"/>
  <c r="E23" i="23"/>
  <c r="E17" i="23"/>
  <c r="F23" i="23"/>
  <c r="F17" i="23"/>
  <c r="G23" i="23"/>
  <c r="G17" i="23"/>
  <c r="H23" i="23"/>
  <c r="H17" i="23"/>
  <c r="I23" i="23"/>
  <c r="I25" i="24" l="1"/>
  <c r="I17" i="24"/>
  <c r="I25" i="23"/>
  <c r="I17" i="23"/>
  <c r="I22" i="21" l="1"/>
  <c r="H21" i="21"/>
  <c r="G21" i="21"/>
  <c r="F21" i="21"/>
  <c r="E21" i="21"/>
  <c r="D21" i="21"/>
  <c r="C21" i="21"/>
  <c r="B21" i="21"/>
  <c r="H20" i="21"/>
  <c r="G20" i="21"/>
  <c r="F20" i="21"/>
  <c r="E20" i="21"/>
  <c r="D20" i="21"/>
  <c r="C20" i="21"/>
  <c r="B20" i="21"/>
  <c r="H19" i="21"/>
  <c r="F19" i="21"/>
  <c r="D19" i="21"/>
  <c r="C19" i="21"/>
  <c r="I19" i="21"/>
  <c r="I16" i="21"/>
  <c r="H15" i="21"/>
  <c r="G15" i="21"/>
  <c r="F15" i="21"/>
  <c r="F26" i="21" s="1"/>
  <c r="E15" i="21"/>
  <c r="D15" i="21"/>
  <c r="C15" i="21"/>
  <c r="B15" i="21"/>
  <c r="H14" i="21"/>
  <c r="G14" i="21"/>
  <c r="F14" i="21"/>
  <c r="E14" i="21"/>
  <c r="D14" i="21"/>
  <c r="C14" i="21"/>
  <c r="B14" i="21"/>
  <c r="I14" i="21" s="1"/>
  <c r="I13" i="21"/>
  <c r="I12" i="21"/>
  <c r="I11" i="21"/>
  <c r="I10" i="21"/>
  <c r="I9" i="21"/>
  <c r="I8" i="21"/>
  <c r="I21" i="21" s="1"/>
  <c r="I7" i="21"/>
  <c r="I6" i="21"/>
  <c r="I20" i="21" s="1"/>
  <c r="C5" i="21"/>
  <c r="D5" i="21" s="1"/>
  <c r="E5" i="21" s="1"/>
  <c r="F5" i="21" s="1"/>
  <c r="G5" i="21" s="1"/>
  <c r="H5" i="21" s="1"/>
  <c r="B23" i="21" l="1"/>
  <c r="B17" i="21"/>
  <c r="I15" i="21"/>
  <c r="I25" i="21" s="1"/>
  <c r="C23" i="21"/>
  <c r="C17" i="21"/>
  <c r="D23" i="21"/>
  <c r="D17" i="21"/>
  <c r="E23" i="21"/>
  <c r="E17" i="21"/>
  <c r="F23" i="21"/>
  <c r="F17" i="21"/>
  <c r="G23" i="21"/>
  <c r="G17" i="21"/>
  <c r="H23" i="21"/>
  <c r="H17" i="21"/>
  <c r="I23" i="21"/>
  <c r="I17" i="21" l="1"/>
  <c r="H26" i="19" l="1"/>
  <c r="C26" i="19"/>
  <c r="D26" i="19"/>
  <c r="E26" i="19"/>
  <c r="F26" i="19"/>
  <c r="G26" i="19"/>
  <c r="B26" i="19"/>
  <c r="I22" i="20"/>
  <c r="H21" i="20"/>
  <c r="G21" i="20"/>
  <c r="F21" i="20"/>
  <c r="E21" i="20"/>
  <c r="D21" i="20"/>
  <c r="C21" i="20"/>
  <c r="B21" i="20"/>
  <c r="H20" i="20"/>
  <c r="G20" i="20"/>
  <c r="F20" i="20"/>
  <c r="E20" i="20"/>
  <c r="D20" i="20"/>
  <c r="C20" i="20"/>
  <c r="B20" i="20"/>
  <c r="H19" i="20"/>
  <c r="G19" i="20"/>
  <c r="F19" i="20"/>
  <c r="E19" i="20"/>
  <c r="D19" i="20"/>
  <c r="C19" i="20"/>
  <c r="B19" i="20"/>
  <c r="I19" i="20" s="1"/>
  <c r="I16" i="20"/>
  <c r="H15" i="20"/>
  <c r="G15" i="20"/>
  <c r="F15" i="20"/>
  <c r="E15" i="20"/>
  <c r="D15" i="20"/>
  <c r="C15" i="20"/>
  <c r="B15" i="20"/>
  <c r="H14" i="20"/>
  <c r="G14" i="20"/>
  <c r="F14" i="20"/>
  <c r="E14" i="20"/>
  <c r="D14" i="20"/>
  <c r="C14" i="20"/>
  <c r="B14" i="20"/>
  <c r="I14" i="20" s="1"/>
  <c r="I13" i="20"/>
  <c r="I12" i="20"/>
  <c r="I11" i="20"/>
  <c r="I10" i="20"/>
  <c r="I9" i="20"/>
  <c r="I8" i="20"/>
  <c r="I21" i="20" s="1"/>
  <c r="I7" i="20"/>
  <c r="I6" i="20"/>
  <c r="I20" i="20" s="1"/>
  <c r="C5" i="20"/>
  <c r="D5" i="20" s="1"/>
  <c r="E5" i="20" s="1"/>
  <c r="F5" i="20" s="1"/>
  <c r="G5" i="20" s="1"/>
  <c r="H5" i="20" s="1"/>
  <c r="B23" i="20" l="1"/>
  <c r="B17" i="20"/>
  <c r="I15" i="20"/>
  <c r="C23" i="20"/>
  <c r="C17" i="20"/>
  <c r="D23" i="20"/>
  <c r="D17" i="20"/>
  <c r="E23" i="20"/>
  <c r="E17" i="20"/>
  <c r="F23" i="20"/>
  <c r="F17" i="20"/>
  <c r="G23" i="20"/>
  <c r="G17" i="20"/>
  <c r="H23" i="20"/>
  <c r="H17" i="20"/>
  <c r="I23" i="20"/>
  <c r="I17" i="20" l="1"/>
  <c r="H15" i="19" l="1"/>
  <c r="G15" i="19"/>
  <c r="F15" i="19"/>
  <c r="F23" i="19" s="1"/>
  <c r="E15" i="19"/>
  <c r="D15" i="19"/>
  <c r="C15" i="19"/>
  <c r="B15" i="19"/>
  <c r="H14" i="19"/>
  <c r="G14" i="19"/>
  <c r="F14" i="19"/>
  <c r="E14" i="19"/>
  <c r="D14" i="19"/>
  <c r="C14" i="19"/>
  <c r="B14" i="19"/>
  <c r="C5" i="19"/>
  <c r="D5" i="19"/>
  <c r="E5" i="19"/>
  <c r="F5" i="19"/>
  <c r="G5" i="19"/>
  <c r="H5" i="19"/>
  <c r="I6" i="19"/>
  <c r="I7" i="19"/>
  <c r="I8" i="19"/>
  <c r="I9" i="19"/>
  <c r="I10" i="19"/>
  <c r="I11" i="19"/>
  <c r="I12" i="19"/>
  <c r="I13" i="19"/>
  <c r="I14" i="19"/>
  <c r="I15" i="19"/>
  <c r="I25" i="19" s="1"/>
  <c r="I16" i="19"/>
  <c r="B17" i="19"/>
  <c r="C17" i="19"/>
  <c r="D17" i="19"/>
  <c r="E17" i="19"/>
  <c r="F17" i="19"/>
  <c r="G17" i="19"/>
  <c r="H17" i="19"/>
  <c r="I17" i="19"/>
  <c r="B19" i="19"/>
  <c r="C19" i="19"/>
  <c r="D19" i="19"/>
  <c r="E19" i="19"/>
  <c r="F19" i="19"/>
  <c r="G19" i="19"/>
  <c r="H19" i="19"/>
  <c r="I19" i="19"/>
  <c r="B20" i="19"/>
  <c r="C20" i="19"/>
  <c r="D20" i="19"/>
  <c r="E20" i="19"/>
  <c r="F20" i="19"/>
  <c r="G20" i="19"/>
  <c r="H20" i="19"/>
  <c r="I20" i="19"/>
  <c r="B21" i="19"/>
  <c r="C21" i="19"/>
  <c r="D21" i="19"/>
  <c r="E21" i="19"/>
  <c r="F21" i="19"/>
  <c r="G21" i="19"/>
  <c r="H21" i="19"/>
  <c r="I21" i="19"/>
  <c r="I22" i="19"/>
  <c r="B23" i="19"/>
  <c r="C23" i="19"/>
  <c r="D23" i="19"/>
  <c r="E23" i="19"/>
  <c r="G23" i="19"/>
  <c r="H23" i="19"/>
  <c r="I23" i="19"/>
  <c r="H14" i="16"/>
  <c r="H15" i="16"/>
  <c r="I13" i="18"/>
  <c r="I13" i="16"/>
  <c r="I22" i="18"/>
  <c r="H21" i="18"/>
  <c r="G21" i="18"/>
  <c r="F21" i="18"/>
  <c r="E21" i="18"/>
  <c r="D21" i="18"/>
  <c r="C21" i="18"/>
  <c r="B21" i="18"/>
  <c r="H20" i="18"/>
  <c r="G20" i="18"/>
  <c r="F20" i="18"/>
  <c r="E20" i="18"/>
  <c r="D20" i="18"/>
  <c r="C20" i="18"/>
  <c r="B20" i="18"/>
  <c r="H19" i="18"/>
  <c r="G19" i="18"/>
  <c r="F19" i="18"/>
  <c r="E19" i="18"/>
  <c r="D19" i="18"/>
  <c r="C19" i="18"/>
  <c r="B19" i="18"/>
  <c r="I19" i="18" s="1"/>
  <c r="I16" i="18"/>
  <c r="H15" i="18"/>
  <c r="H23" i="18" s="1"/>
  <c r="G15" i="18"/>
  <c r="F15" i="18"/>
  <c r="E15" i="18"/>
  <c r="D15" i="18"/>
  <c r="D26" i="18" s="1"/>
  <c r="C15" i="18"/>
  <c r="C26" i="18" s="1"/>
  <c r="B15" i="18"/>
  <c r="B26" i="18" s="1"/>
  <c r="H14" i="18"/>
  <c r="G14" i="18"/>
  <c r="F14" i="18"/>
  <c r="E14" i="18"/>
  <c r="D14" i="18"/>
  <c r="C14" i="18"/>
  <c r="B14" i="18"/>
  <c r="I14" i="18" s="1"/>
  <c r="I12" i="18"/>
  <c r="I11" i="18"/>
  <c r="I10" i="18"/>
  <c r="I9" i="18"/>
  <c r="I8" i="18"/>
  <c r="I21" i="18" s="1"/>
  <c r="I7" i="18"/>
  <c r="I6" i="18"/>
  <c r="I20" i="18" s="1"/>
  <c r="C5" i="18"/>
  <c r="D5" i="18" s="1"/>
  <c r="E5" i="18" s="1"/>
  <c r="F5" i="18" s="1"/>
  <c r="G5" i="18" s="1"/>
  <c r="H5" i="18" s="1"/>
  <c r="B23" i="18" l="1"/>
  <c r="B17" i="18"/>
  <c r="I15" i="18"/>
  <c r="C23" i="18"/>
  <c r="C17" i="18"/>
  <c r="D23" i="18"/>
  <c r="D17" i="18"/>
  <c r="E23" i="18"/>
  <c r="E17" i="18"/>
  <c r="F23" i="18"/>
  <c r="F17" i="18"/>
  <c r="G23" i="18"/>
  <c r="G17" i="18"/>
  <c r="H17" i="18"/>
  <c r="I23" i="18"/>
  <c r="I25" i="18" l="1"/>
  <c r="I17" i="18"/>
  <c r="C19" i="16" l="1"/>
  <c r="D19" i="16"/>
  <c r="E19" i="16"/>
  <c r="F19" i="16"/>
  <c r="G19" i="16"/>
  <c r="H19" i="16"/>
  <c r="C14" i="16"/>
  <c r="D14" i="16"/>
  <c r="E14" i="16"/>
  <c r="F14" i="16"/>
  <c r="G14" i="16"/>
  <c r="I22" i="16"/>
  <c r="H21" i="16"/>
  <c r="G21" i="16"/>
  <c r="F21" i="16"/>
  <c r="E21" i="16"/>
  <c r="D21" i="16"/>
  <c r="C21" i="16"/>
  <c r="B21" i="16"/>
  <c r="H20" i="16"/>
  <c r="G20" i="16"/>
  <c r="F20" i="16"/>
  <c r="E20" i="16"/>
  <c r="D20" i="16"/>
  <c r="C20" i="16"/>
  <c r="B20" i="16"/>
  <c r="B19" i="16"/>
  <c r="I19" i="16" s="1"/>
  <c r="I16" i="16"/>
  <c r="G15" i="16"/>
  <c r="F15" i="16"/>
  <c r="E15" i="16"/>
  <c r="D15" i="16"/>
  <c r="C15" i="16"/>
  <c r="B15" i="16"/>
  <c r="B14" i="16"/>
  <c r="I14" i="16" s="1"/>
  <c r="I12" i="16"/>
  <c r="I11" i="16"/>
  <c r="I10" i="16"/>
  <c r="I9" i="16"/>
  <c r="I8" i="16"/>
  <c r="I21" i="16" s="1"/>
  <c r="I7" i="16"/>
  <c r="I6" i="16"/>
  <c r="I20" i="16" s="1"/>
  <c r="C5" i="16"/>
  <c r="D5" i="16" s="1"/>
  <c r="E5" i="16" s="1"/>
  <c r="F5" i="16" s="1"/>
  <c r="G5" i="16" s="1"/>
  <c r="H5" i="16" s="1"/>
  <c r="B23" i="16" l="1"/>
  <c r="B17" i="16"/>
  <c r="I15" i="16"/>
  <c r="C23" i="16"/>
  <c r="C17" i="16"/>
  <c r="D23" i="16"/>
  <c r="D17" i="16"/>
  <c r="E23" i="16"/>
  <c r="E17" i="16"/>
  <c r="F23" i="16"/>
  <c r="F17" i="16"/>
  <c r="G23" i="16"/>
  <c r="G17" i="16"/>
  <c r="H23" i="16"/>
  <c r="H17" i="16"/>
  <c r="I23" i="16"/>
  <c r="I25" i="16" l="1"/>
  <c r="I17" i="16"/>
  <c r="C14" i="15"/>
  <c r="I22" i="15" l="1"/>
  <c r="H21" i="15"/>
  <c r="G21" i="15"/>
  <c r="F21" i="15"/>
  <c r="E21" i="15"/>
  <c r="D21" i="15"/>
  <c r="C21" i="15"/>
  <c r="B21" i="15"/>
  <c r="H20" i="15"/>
  <c r="G20" i="15"/>
  <c r="F20" i="15"/>
  <c r="E20" i="15"/>
  <c r="D20" i="15"/>
  <c r="C20" i="15"/>
  <c r="B20" i="15"/>
  <c r="G19" i="15"/>
  <c r="F19" i="15"/>
  <c r="E19" i="15"/>
  <c r="D19" i="15"/>
  <c r="C19" i="15"/>
  <c r="B19" i="15"/>
  <c r="I19" i="15" s="1"/>
  <c r="I16" i="15"/>
  <c r="H15" i="15"/>
  <c r="G15" i="15"/>
  <c r="F15" i="15"/>
  <c r="E15" i="15"/>
  <c r="D15" i="15"/>
  <c r="D23" i="15" s="1"/>
  <c r="C15" i="15"/>
  <c r="B15" i="15"/>
  <c r="G14" i="15"/>
  <c r="F14" i="15"/>
  <c r="E14" i="15"/>
  <c r="D14" i="15"/>
  <c r="B14" i="15"/>
  <c r="I14" i="15" s="1"/>
  <c r="I12" i="15"/>
  <c r="I11" i="15"/>
  <c r="I10" i="15"/>
  <c r="I9" i="15"/>
  <c r="I8" i="15"/>
  <c r="I21" i="15" s="1"/>
  <c r="I7" i="15"/>
  <c r="I6" i="15"/>
  <c r="I20" i="15" s="1"/>
  <c r="C5" i="15"/>
  <c r="D5" i="15" s="1"/>
  <c r="E5" i="15" s="1"/>
  <c r="F5" i="15" s="1"/>
  <c r="G5" i="15" s="1"/>
  <c r="H5" i="15" s="1"/>
  <c r="C19" i="14"/>
  <c r="D19" i="14"/>
  <c r="E19" i="14"/>
  <c r="F19" i="14"/>
  <c r="G19" i="14"/>
  <c r="H19" i="14"/>
  <c r="B19" i="14"/>
  <c r="B23" i="15" l="1"/>
  <c r="B17" i="15"/>
  <c r="I15" i="15"/>
  <c r="C23" i="15"/>
  <c r="C17" i="15"/>
  <c r="D17" i="15"/>
  <c r="E23" i="15"/>
  <c r="E17" i="15"/>
  <c r="F23" i="15"/>
  <c r="F17" i="15"/>
  <c r="G23" i="15"/>
  <c r="G17" i="15"/>
  <c r="H23" i="15"/>
  <c r="H17" i="15"/>
  <c r="I23" i="15"/>
  <c r="I25" i="15" l="1"/>
  <c r="I17" i="15"/>
  <c r="I22" i="14" l="1"/>
  <c r="H21" i="14"/>
  <c r="G21" i="14"/>
  <c r="F21" i="14"/>
  <c r="E21" i="14"/>
  <c r="D21" i="14"/>
  <c r="C21" i="14"/>
  <c r="B21" i="14"/>
  <c r="H20" i="14"/>
  <c r="G20" i="14"/>
  <c r="F20" i="14"/>
  <c r="E20" i="14"/>
  <c r="D20" i="14"/>
  <c r="C20" i="14"/>
  <c r="B20" i="14"/>
  <c r="I19" i="14"/>
  <c r="I16" i="14"/>
  <c r="H15" i="14"/>
  <c r="G15" i="14"/>
  <c r="F15" i="14"/>
  <c r="E15" i="14"/>
  <c r="D15" i="14"/>
  <c r="C15" i="14"/>
  <c r="B15" i="14"/>
  <c r="G14" i="14"/>
  <c r="F14" i="14"/>
  <c r="E14" i="14"/>
  <c r="D14" i="14"/>
  <c r="C14" i="14"/>
  <c r="B14" i="14"/>
  <c r="I14" i="14" s="1"/>
  <c r="I12" i="14"/>
  <c r="I11" i="14"/>
  <c r="I10" i="14"/>
  <c r="I9" i="14"/>
  <c r="I8" i="14"/>
  <c r="I21" i="14" s="1"/>
  <c r="I7" i="14"/>
  <c r="I6" i="14"/>
  <c r="I20" i="14" s="1"/>
  <c r="C5" i="14"/>
  <c r="D5" i="14" s="1"/>
  <c r="E5" i="14" s="1"/>
  <c r="F5" i="14" s="1"/>
  <c r="G5" i="14" s="1"/>
  <c r="H5" i="14" s="1"/>
  <c r="B23" i="14" l="1"/>
  <c r="B17" i="14"/>
  <c r="I15" i="14"/>
  <c r="C23" i="14"/>
  <c r="C17" i="14"/>
  <c r="D23" i="14"/>
  <c r="D17" i="14"/>
  <c r="E23" i="14"/>
  <c r="E17" i="14"/>
  <c r="F23" i="14"/>
  <c r="F17" i="14"/>
  <c r="G23" i="14"/>
  <c r="G17" i="14"/>
  <c r="H23" i="14"/>
  <c r="H17" i="14"/>
  <c r="I23" i="14"/>
  <c r="I25" i="14" l="1"/>
  <c r="I17" i="14"/>
  <c r="B15" i="13" l="1"/>
  <c r="B14" i="13"/>
  <c r="C14" i="13"/>
  <c r="D14" i="13"/>
  <c r="E14" i="13"/>
  <c r="F14" i="13"/>
  <c r="G14" i="13"/>
  <c r="I14" i="13"/>
  <c r="I22" i="13"/>
  <c r="H21" i="13"/>
  <c r="G21" i="13"/>
  <c r="F21" i="13"/>
  <c r="E21" i="13"/>
  <c r="D21" i="13"/>
  <c r="C21" i="13"/>
  <c r="B21" i="13"/>
  <c r="H20" i="13"/>
  <c r="G20" i="13"/>
  <c r="F20" i="13"/>
  <c r="E20" i="13"/>
  <c r="D20" i="13"/>
  <c r="C20" i="13"/>
  <c r="B20" i="13"/>
  <c r="H19" i="13"/>
  <c r="I19" i="13" s="1"/>
  <c r="I16" i="13"/>
  <c r="H15" i="13"/>
  <c r="G15" i="13"/>
  <c r="F15" i="13"/>
  <c r="E15" i="13"/>
  <c r="D15" i="13"/>
  <c r="D23" i="13" s="1"/>
  <c r="C15" i="13"/>
  <c r="I12" i="13"/>
  <c r="I11" i="13"/>
  <c r="I10" i="13"/>
  <c r="I9" i="13"/>
  <c r="I8" i="13"/>
  <c r="I21" i="13" s="1"/>
  <c r="I7" i="13"/>
  <c r="I6" i="13"/>
  <c r="I20" i="13" s="1"/>
  <c r="C5" i="13"/>
  <c r="D5" i="13" s="1"/>
  <c r="E5" i="13" s="1"/>
  <c r="F5" i="13" s="1"/>
  <c r="G5" i="13" s="1"/>
  <c r="H5" i="13" s="1"/>
  <c r="H17" i="12"/>
  <c r="I20" i="12"/>
  <c r="H19" i="12"/>
  <c r="G19" i="12"/>
  <c r="F19" i="12"/>
  <c r="E19" i="12"/>
  <c r="D19" i="12"/>
  <c r="C19" i="12"/>
  <c r="B19" i="12"/>
  <c r="H18" i="12"/>
  <c r="G18" i="12"/>
  <c r="F18" i="12"/>
  <c r="E18" i="12"/>
  <c r="D18" i="12"/>
  <c r="C18" i="12"/>
  <c r="B18" i="12"/>
  <c r="I17" i="12"/>
  <c r="I14" i="12"/>
  <c r="H13" i="12"/>
  <c r="G13" i="12"/>
  <c r="F13" i="12"/>
  <c r="E13" i="12"/>
  <c r="D13" i="12"/>
  <c r="C13" i="12"/>
  <c r="B13" i="12"/>
  <c r="I12" i="12"/>
  <c r="I11" i="12"/>
  <c r="I10" i="12"/>
  <c r="I9" i="12"/>
  <c r="I8" i="12"/>
  <c r="I19" i="12" s="1"/>
  <c r="I7" i="12"/>
  <c r="I6" i="12"/>
  <c r="I18" i="12" s="1"/>
  <c r="C5" i="12"/>
  <c r="D5" i="12" s="1"/>
  <c r="E5" i="12" s="1"/>
  <c r="F5" i="12" s="1"/>
  <c r="G5" i="12" s="1"/>
  <c r="H5" i="12" s="1"/>
  <c r="B23" i="13" l="1"/>
  <c r="B17" i="13"/>
  <c r="I15" i="13"/>
  <c r="C23" i="13"/>
  <c r="C17" i="13"/>
  <c r="D17" i="13"/>
  <c r="E23" i="13"/>
  <c r="E17" i="13"/>
  <c r="F23" i="13"/>
  <c r="F17" i="13"/>
  <c r="G23" i="13"/>
  <c r="G17" i="13"/>
  <c r="H23" i="13"/>
  <c r="H17" i="13"/>
  <c r="I23" i="13"/>
  <c r="B21" i="12"/>
  <c r="B15" i="12"/>
  <c r="I13" i="12"/>
  <c r="C21" i="12"/>
  <c r="C15" i="12"/>
  <c r="D21" i="12"/>
  <c r="D15" i="12"/>
  <c r="E21" i="12"/>
  <c r="E15" i="12"/>
  <c r="F21" i="12"/>
  <c r="F15" i="12"/>
  <c r="G21" i="12"/>
  <c r="G15" i="12"/>
  <c r="H21" i="12"/>
  <c r="H15" i="12"/>
  <c r="I21" i="12"/>
  <c r="I25" i="13" l="1"/>
  <c r="I17" i="13"/>
  <c r="I23" i="12"/>
  <c r="I15" i="12"/>
  <c r="C17" i="11" l="1"/>
  <c r="D17" i="11"/>
  <c r="E17" i="11"/>
  <c r="F17" i="11"/>
  <c r="H17" i="11"/>
  <c r="B17" i="11" l="1"/>
  <c r="I20" i="11"/>
  <c r="H19" i="11"/>
  <c r="G19" i="11"/>
  <c r="F19" i="11"/>
  <c r="E19" i="11"/>
  <c r="D19" i="11"/>
  <c r="C19" i="11"/>
  <c r="B19" i="11"/>
  <c r="H18" i="11"/>
  <c r="G18" i="11"/>
  <c r="F18" i="11"/>
  <c r="E18" i="11"/>
  <c r="D18" i="11"/>
  <c r="C18" i="11"/>
  <c r="B18" i="11"/>
  <c r="I17" i="11"/>
  <c r="I14" i="11"/>
  <c r="H13" i="11"/>
  <c r="G13" i="11"/>
  <c r="F13" i="11"/>
  <c r="E13" i="11"/>
  <c r="D13" i="11"/>
  <c r="C13" i="11"/>
  <c r="B13" i="11"/>
  <c r="I12" i="11"/>
  <c r="I11" i="11"/>
  <c r="I10" i="11"/>
  <c r="I9" i="11"/>
  <c r="I8" i="11"/>
  <c r="I19" i="11" s="1"/>
  <c r="I7" i="11"/>
  <c r="I6" i="11"/>
  <c r="I18" i="11" s="1"/>
  <c r="C5" i="11"/>
  <c r="D5" i="11" s="1"/>
  <c r="E5" i="11" s="1"/>
  <c r="F5" i="11" s="1"/>
  <c r="G5" i="11" s="1"/>
  <c r="H5" i="11" s="1"/>
  <c r="B21" i="11" l="1"/>
  <c r="B15" i="11"/>
  <c r="I13" i="11"/>
  <c r="C21" i="11"/>
  <c r="C15" i="11"/>
  <c r="D21" i="11"/>
  <c r="D15" i="11"/>
  <c r="E21" i="11"/>
  <c r="E15" i="11"/>
  <c r="F21" i="11"/>
  <c r="F15" i="11"/>
  <c r="G21" i="11"/>
  <c r="G15" i="11"/>
  <c r="H21" i="11"/>
  <c r="H15" i="11"/>
  <c r="I21" i="11"/>
  <c r="I23" i="11" l="1"/>
  <c r="I15" i="11"/>
  <c r="E18" i="9" l="1"/>
  <c r="C17" i="8" l="1"/>
  <c r="D17" i="8"/>
  <c r="E17" i="8"/>
  <c r="F17" i="8"/>
  <c r="G17" i="8"/>
  <c r="F17" i="9"/>
  <c r="I20" i="9"/>
  <c r="H19" i="9"/>
  <c r="G19" i="9"/>
  <c r="F19" i="9"/>
  <c r="E19" i="9"/>
  <c r="D19" i="9"/>
  <c r="C19" i="9"/>
  <c r="B19" i="9"/>
  <c r="H18" i="9"/>
  <c r="G18" i="9"/>
  <c r="F18" i="9"/>
  <c r="D18" i="9"/>
  <c r="C18" i="9"/>
  <c r="B18" i="9"/>
  <c r="I17" i="9"/>
  <c r="I14" i="9"/>
  <c r="H13" i="9"/>
  <c r="G13" i="9"/>
  <c r="F13" i="9"/>
  <c r="E13" i="9"/>
  <c r="D13" i="9"/>
  <c r="C13" i="9"/>
  <c r="B13" i="9"/>
  <c r="I12" i="9"/>
  <c r="I11" i="9"/>
  <c r="I10" i="9"/>
  <c r="I9" i="9"/>
  <c r="I8" i="9"/>
  <c r="I19" i="9" s="1"/>
  <c r="I7" i="9"/>
  <c r="I6" i="9"/>
  <c r="I18" i="9" s="1"/>
  <c r="C5" i="9"/>
  <c r="D5" i="9" s="1"/>
  <c r="E5" i="9" s="1"/>
  <c r="F5" i="9" s="1"/>
  <c r="G5" i="9" s="1"/>
  <c r="H5" i="9" s="1"/>
  <c r="I20" i="8"/>
  <c r="H19" i="8"/>
  <c r="G19" i="8"/>
  <c r="F19" i="8"/>
  <c r="E19" i="8"/>
  <c r="D19" i="8"/>
  <c r="C19" i="8"/>
  <c r="B19" i="8"/>
  <c r="H18" i="8"/>
  <c r="G18" i="8"/>
  <c r="F18" i="8"/>
  <c r="E18" i="8"/>
  <c r="D18" i="8"/>
  <c r="C18" i="8"/>
  <c r="B18" i="8"/>
  <c r="B17" i="8"/>
  <c r="I17" i="8" s="1"/>
  <c r="I14" i="8"/>
  <c r="H13" i="8"/>
  <c r="G13" i="8"/>
  <c r="F13" i="8"/>
  <c r="E13" i="8"/>
  <c r="D13" i="8"/>
  <c r="C13" i="8"/>
  <c r="B13" i="8"/>
  <c r="I12" i="8"/>
  <c r="I11" i="8"/>
  <c r="I10" i="8"/>
  <c r="I9" i="8"/>
  <c r="I8" i="8"/>
  <c r="I19" i="8" s="1"/>
  <c r="I7" i="8"/>
  <c r="I6" i="8"/>
  <c r="I18" i="8" s="1"/>
  <c r="C5" i="8"/>
  <c r="D5" i="8" s="1"/>
  <c r="E5" i="8" s="1"/>
  <c r="F5" i="8" s="1"/>
  <c r="G5" i="8" s="1"/>
  <c r="H5" i="8" s="1"/>
  <c r="D17" i="7"/>
  <c r="E17" i="7"/>
  <c r="F17" i="7"/>
  <c r="G17" i="7"/>
  <c r="B17" i="7"/>
  <c r="E18" i="7"/>
  <c r="B21" i="9" l="1"/>
  <c r="B15" i="9"/>
  <c r="I13" i="9"/>
  <c r="C21" i="9"/>
  <c r="C15" i="9"/>
  <c r="D21" i="9"/>
  <c r="D15" i="9"/>
  <c r="E21" i="9"/>
  <c r="E15" i="9"/>
  <c r="F21" i="9"/>
  <c r="F15" i="9"/>
  <c r="G21" i="9"/>
  <c r="G15" i="9"/>
  <c r="H21" i="9"/>
  <c r="H15" i="9"/>
  <c r="I21" i="9"/>
  <c r="B21" i="8"/>
  <c r="B15" i="8"/>
  <c r="I13" i="8"/>
  <c r="C21" i="8"/>
  <c r="C15" i="8"/>
  <c r="D21" i="8"/>
  <c r="D15" i="8"/>
  <c r="E21" i="8"/>
  <c r="E15" i="8"/>
  <c r="F21" i="8"/>
  <c r="F15" i="8"/>
  <c r="G21" i="8"/>
  <c r="G15" i="8"/>
  <c r="H21" i="8"/>
  <c r="H15" i="8"/>
  <c r="I21" i="8"/>
  <c r="I23" i="9" l="1"/>
  <c r="I15" i="9"/>
  <c r="I23" i="8"/>
  <c r="I15" i="8"/>
  <c r="F13" i="7" l="1"/>
  <c r="E13" i="7"/>
  <c r="D13" i="7"/>
  <c r="C13" i="7"/>
  <c r="B13" i="7"/>
  <c r="G13" i="7"/>
  <c r="H13" i="7"/>
  <c r="I20" i="7"/>
  <c r="H19" i="7"/>
  <c r="G19" i="7"/>
  <c r="F19" i="7"/>
  <c r="E19" i="7"/>
  <c r="D19" i="7"/>
  <c r="C19" i="7"/>
  <c r="B19" i="7"/>
  <c r="H18" i="7"/>
  <c r="G18" i="7"/>
  <c r="F18" i="7"/>
  <c r="D18" i="7"/>
  <c r="C18" i="7"/>
  <c r="B18" i="7"/>
  <c r="I17" i="7"/>
  <c r="I14" i="7"/>
  <c r="I12" i="7"/>
  <c r="I11" i="7"/>
  <c r="I10" i="7"/>
  <c r="I9" i="7"/>
  <c r="I8" i="7"/>
  <c r="I19" i="7" s="1"/>
  <c r="I7" i="7"/>
  <c r="I6" i="7"/>
  <c r="I18" i="7" s="1"/>
  <c r="C5" i="7"/>
  <c r="D5" i="7" s="1"/>
  <c r="E5" i="7" s="1"/>
  <c r="F5" i="7" s="1"/>
  <c r="G5" i="7" s="1"/>
  <c r="H5" i="7" s="1"/>
  <c r="B21" i="7" l="1"/>
  <c r="B15" i="7"/>
  <c r="I13" i="7"/>
  <c r="C21" i="7"/>
  <c r="C15" i="7"/>
  <c r="D21" i="7"/>
  <c r="D15" i="7"/>
  <c r="E21" i="7"/>
  <c r="E15" i="7"/>
  <c r="F21" i="7"/>
  <c r="F15" i="7"/>
  <c r="G21" i="7"/>
  <c r="G15" i="7"/>
  <c r="H21" i="7"/>
  <c r="H15" i="7"/>
  <c r="I21" i="7"/>
  <c r="I20" i="6"/>
  <c r="H19" i="6"/>
  <c r="G19" i="6"/>
  <c r="F19" i="6"/>
  <c r="E19" i="6"/>
  <c r="D19" i="6"/>
  <c r="C19" i="6"/>
  <c r="B19" i="6"/>
  <c r="H18" i="6"/>
  <c r="G18" i="6"/>
  <c r="F18" i="6"/>
  <c r="E18" i="6"/>
  <c r="D18" i="6"/>
  <c r="C18" i="6"/>
  <c r="B18" i="6"/>
  <c r="H17" i="6"/>
  <c r="F17" i="6"/>
  <c r="E17" i="6"/>
  <c r="D17" i="6"/>
  <c r="C17" i="6"/>
  <c r="B17" i="6"/>
  <c r="I17" i="6" s="1"/>
  <c r="I14" i="6"/>
  <c r="H13" i="6"/>
  <c r="G13" i="6"/>
  <c r="F13" i="6"/>
  <c r="E13" i="6"/>
  <c r="D13" i="6"/>
  <c r="C13" i="6"/>
  <c r="B13" i="6"/>
  <c r="I12" i="6"/>
  <c r="I11" i="6"/>
  <c r="I10" i="6"/>
  <c r="I9" i="6"/>
  <c r="I8" i="6"/>
  <c r="I19" i="6" s="1"/>
  <c r="I7" i="6"/>
  <c r="I6" i="6"/>
  <c r="I18" i="6" s="1"/>
  <c r="C5" i="6"/>
  <c r="D5" i="6" s="1"/>
  <c r="E5" i="6" s="1"/>
  <c r="F5" i="6" s="1"/>
  <c r="G5" i="6" s="1"/>
  <c r="H5" i="6" s="1"/>
  <c r="I23" i="7" l="1"/>
  <c r="I15" i="7"/>
  <c r="B21" i="6"/>
  <c r="B15" i="6"/>
  <c r="I13" i="6"/>
  <c r="C21" i="6"/>
  <c r="C15" i="6"/>
  <c r="D21" i="6"/>
  <c r="D15" i="6"/>
  <c r="E21" i="6"/>
  <c r="E15" i="6"/>
  <c r="F21" i="6"/>
  <c r="F15" i="6"/>
  <c r="G21" i="6"/>
  <c r="G15" i="6"/>
  <c r="H21" i="6"/>
  <c r="H15" i="6"/>
  <c r="I21" i="6"/>
  <c r="I23" i="6" l="1"/>
  <c r="I15" i="6"/>
  <c r="I20" i="5" l="1"/>
  <c r="H19" i="5"/>
  <c r="G19" i="5"/>
  <c r="F19" i="5"/>
  <c r="E19" i="5"/>
  <c r="D19" i="5"/>
  <c r="C19" i="5"/>
  <c r="B19" i="5"/>
  <c r="H18" i="5"/>
  <c r="G18" i="5"/>
  <c r="F18" i="5"/>
  <c r="E18" i="5"/>
  <c r="D18" i="5"/>
  <c r="C18" i="5"/>
  <c r="B18" i="5"/>
  <c r="H17" i="5"/>
  <c r="F17" i="5"/>
  <c r="E17" i="5"/>
  <c r="D17" i="5"/>
  <c r="C17" i="5"/>
  <c r="B17" i="5"/>
  <c r="I17" i="5" s="1"/>
  <c r="I14" i="5"/>
  <c r="H13" i="5"/>
  <c r="G13" i="5"/>
  <c r="F13" i="5"/>
  <c r="E13" i="5"/>
  <c r="D13" i="5"/>
  <c r="C13" i="5"/>
  <c r="B13" i="5"/>
  <c r="I12" i="5"/>
  <c r="I11" i="5"/>
  <c r="I10" i="5"/>
  <c r="I9" i="5"/>
  <c r="I8" i="5"/>
  <c r="I19" i="5" s="1"/>
  <c r="I7" i="5"/>
  <c r="I6" i="5"/>
  <c r="I18" i="5" s="1"/>
  <c r="C5" i="5"/>
  <c r="D5" i="5" s="1"/>
  <c r="E5" i="5" s="1"/>
  <c r="F5" i="5" s="1"/>
  <c r="G5" i="5" s="1"/>
  <c r="H5" i="5" s="1"/>
  <c r="B21" i="5" l="1"/>
  <c r="B15" i="5"/>
  <c r="I13" i="5"/>
  <c r="C21" i="5"/>
  <c r="C15" i="5"/>
  <c r="D21" i="5"/>
  <c r="D15" i="5"/>
  <c r="E21" i="5"/>
  <c r="E15" i="5"/>
  <c r="F21" i="5"/>
  <c r="F15" i="5"/>
  <c r="G21" i="5"/>
  <c r="G15" i="5"/>
  <c r="H21" i="5"/>
  <c r="H15" i="5"/>
  <c r="I21" i="5"/>
  <c r="I20" i="4"/>
  <c r="H19" i="4"/>
  <c r="G19" i="4"/>
  <c r="F19" i="4"/>
  <c r="E19" i="4"/>
  <c r="D19" i="4"/>
  <c r="C19" i="4"/>
  <c r="B19" i="4"/>
  <c r="H18" i="4"/>
  <c r="G18" i="4"/>
  <c r="F18" i="4"/>
  <c r="E18" i="4"/>
  <c r="D18" i="4"/>
  <c r="C18" i="4"/>
  <c r="B18" i="4"/>
  <c r="H17" i="4"/>
  <c r="F17" i="4"/>
  <c r="E17" i="4"/>
  <c r="D17" i="4"/>
  <c r="C17" i="4"/>
  <c r="B17" i="4"/>
  <c r="I17" i="4" s="1"/>
  <c r="I14" i="4"/>
  <c r="H13" i="4"/>
  <c r="H15" i="4" s="1"/>
  <c r="G13" i="4"/>
  <c r="G15" i="4" s="1"/>
  <c r="F13" i="4"/>
  <c r="F15" i="4" s="1"/>
  <c r="E13" i="4"/>
  <c r="E15" i="4" s="1"/>
  <c r="D13" i="4"/>
  <c r="D15" i="4" s="1"/>
  <c r="C13" i="4"/>
  <c r="C15" i="4" s="1"/>
  <c r="B13" i="4"/>
  <c r="B15" i="4" s="1"/>
  <c r="I12" i="4"/>
  <c r="I11" i="4"/>
  <c r="I10" i="4"/>
  <c r="I9" i="4"/>
  <c r="I8" i="4"/>
  <c r="I19" i="4" s="1"/>
  <c r="I7" i="4"/>
  <c r="I6" i="4"/>
  <c r="I18" i="4" s="1"/>
  <c r="C5" i="4"/>
  <c r="D5" i="4" s="1"/>
  <c r="E5" i="4" s="1"/>
  <c r="F5" i="4" s="1"/>
  <c r="G5" i="4" s="1"/>
  <c r="H5" i="4" s="1"/>
  <c r="D17" i="3"/>
  <c r="I20" i="3"/>
  <c r="H19" i="3"/>
  <c r="G19" i="3"/>
  <c r="F19" i="3"/>
  <c r="E19" i="3"/>
  <c r="D19" i="3"/>
  <c r="C19" i="3"/>
  <c r="B19" i="3"/>
  <c r="H18" i="3"/>
  <c r="G18" i="3"/>
  <c r="F18" i="3"/>
  <c r="E18" i="3"/>
  <c r="D18" i="3"/>
  <c r="C18" i="3"/>
  <c r="B18" i="3"/>
  <c r="H17" i="3"/>
  <c r="G17" i="3"/>
  <c r="F17" i="3"/>
  <c r="E17" i="3"/>
  <c r="C17" i="3"/>
  <c r="B17" i="3"/>
  <c r="I17" i="3" s="1"/>
  <c r="I14" i="3"/>
  <c r="H13" i="3"/>
  <c r="G13" i="3"/>
  <c r="F13" i="3"/>
  <c r="E13" i="3"/>
  <c r="D13" i="3"/>
  <c r="C13" i="3"/>
  <c r="B13" i="3"/>
  <c r="I12" i="3"/>
  <c r="I11" i="3"/>
  <c r="I10" i="3"/>
  <c r="I9" i="3"/>
  <c r="I8" i="3"/>
  <c r="I19" i="3" s="1"/>
  <c r="I7" i="3"/>
  <c r="I6" i="3"/>
  <c r="I18" i="3" s="1"/>
  <c r="C5" i="3"/>
  <c r="D5" i="3" s="1"/>
  <c r="E5" i="3" s="1"/>
  <c r="F5" i="3" s="1"/>
  <c r="G5" i="3" s="1"/>
  <c r="H5" i="3" s="1"/>
  <c r="I20" i="2"/>
  <c r="H19" i="2"/>
  <c r="G19" i="2"/>
  <c r="F19" i="2"/>
  <c r="E19" i="2"/>
  <c r="D19" i="2"/>
  <c r="C19" i="2"/>
  <c r="B19" i="2"/>
  <c r="H18" i="2"/>
  <c r="G18" i="2"/>
  <c r="F18" i="2"/>
  <c r="E18" i="2"/>
  <c r="D18" i="2"/>
  <c r="C18" i="2"/>
  <c r="B18" i="2"/>
  <c r="H17" i="2"/>
  <c r="G17" i="2"/>
  <c r="F17" i="2"/>
  <c r="E17" i="2"/>
  <c r="D17" i="2"/>
  <c r="C17" i="2"/>
  <c r="B17" i="2"/>
  <c r="I17" i="2" s="1"/>
  <c r="I14" i="2"/>
  <c r="H13" i="2"/>
  <c r="G13" i="2"/>
  <c r="F13" i="2"/>
  <c r="E13" i="2"/>
  <c r="D13" i="2"/>
  <c r="C13" i="2"/>
  <c r="B13" i="2"/>
  <c r="I12" i="2"/>
  <c r="I11" i="2"/>
  <c r="I10" i="2"/>
  <c r="I9" i="2"/>
  <c r="I8" i="2"/>
  <c r="I19" i="2" s="1"/>
  <c r="I7" i="2"/>
  <c r="I6" i="2"/>
  <c r="I18" i="2" s="1"/>
  <c r="C5" i="2"/>
  <c r="D5" i="2" s="1"/>
  <c r="E5" i="2" s="1"/>
  <c r="F5" i="2" s="1"/>
  <c r="G5" i="2" s="1"/>
  <c r="H5" i="2" s="1"/>
  <c r="I20" i="1"/>
  <c r="H19" i="1"/>
  <c r="G19" i="1"/>
  <c r="F19" i="1"/>
  <c r="E19" i="1"/>
  <c r="D19" i="1"/>
  <c r="C19" i="1"/>
  <c r="B19" i="1"/>
  <c r="H18" i="1"/>
  <c r="G18" i="1"/>
  <c r="F18" i="1"/>
  <c r="E18" i="1"/>
  <c r="D18" i="1"/>
  <c r="C18" i="1"/>
  <c r="B18" i="1"/>
  <c r="H17" i="1"/>
  <c r="G17" i="1"/>
  <c r="F17" i="1"/>
  <c r="E17" i="1"/>
  <c r="C17" i="1"/>
  <c r="B17" i="1"/>
  <c r="I17" i="1" s="1"/>
  <c r="I14" i="1"/>
  <c r="H13" i="1"/>
  <c r="G13" i="1"/>
  <c r="F13" i="1"/>
  <c r="E13" i="1"/>
  <c r="D13" i="1"/>
  <c r="C13" i="1"/>
  <c r="B13" i="1"/>
  <c r="I12" i="1"/>
  <c r="I11" i="1"/>
  <c r="I10" i="1"/>
  <c r="I9" i="1"/>
  <c r="I8" i="1"/>
  <c r="I19" i="1" s="1"/>
  <c r="I7" i="1"/>
  <c r="I6" i="1"/>
  <c r="I18" i="1" s="1"/>
  <c r="C5" i="1"/>
  <c r="D5" i="1" s="1"/>
  <c r="E5" i="1" s="1"/>
  <c r="F5" i="1" s="1"/>
  <c r="G5" i="1" s="1"/>
  <c r="H5" i="1" s="1"/>
  <c r="I23" i="5" l="1"/>
  <c r="I15" i="5"/>
  <c r="B21" i="4"/>
  <c r="I13" i="4"/>
  <c r="I15" i="4" s="1"/>
  <c r="C21" i="4"/>
  <c r="D21" i="4"/>
  <c r="E21" i="4"/>
  <c r="F21" i="4"/>
  <c r="G21" i="4"/>
  <c r="H21" i="4"/>
  <c r="I21" i="4"/>
  <c r="B21" i="3"/>
  <c r="B15" i="3"/>
  <c r="I13" i="3"/>
  <c r="C21" i="3"/>
  <c r="C15" i="3"/>
  <c r="D21" i="3"/>
  <c r="D15" i="3"/>
  <c r="E21" i="3"/>
  <c r="E15" i="3"/>
  <c r="F21" i="3"/>
  <c r="F15" i="3"/>
  <c r="G21" i="3"/>
  <c r="G15" i="3"/>
  <c r="H21" i="3"/>
  <c r="H15" i="3"/>
  <c r="I21" i="3"/>
  <c r="B21" i="1"/>
  <c r="B15" i="1"/>
  <c r="I13" i="1"/>
  <c r="C21" i="1"/>
  <c r="C15" i="1"/>
  <c r="D21" i="1"/>
  <c r="D15" i="1"/>
  <c r="E21" i="1"/>
  <c r="E15" i="1"/>
  <c r="F21" i="1"/>
  <c r="F15" i="1"/>
  <c r="G21" i="1"/>
  <c r="G15" i="1"/>
  <c r="H21" i="1"/>
  <c r="H15" i="1"/>
  <c r="I21" i="1"/>
  <c r="B21" i="2"/>
  <c r="B15" i="2"/>
  <c r="I13" i="2"/>
  <c r="C21" i="2"/>
  <c r="C15" i="2"/>
  <c r="D21" i="2"/>
  <c r="D15" i="2"/>
  <c r="E21" i="2"/>
  <c r="E15" i="2"/>
  <c r="F21" i="2"/>
  <c r="F15" i="2"/>
  <c r="G21" i="2"/>
  <c r="G15" i="2"/>
  <c r="H21" i="2"/>
  <c r="H15" i="2"/>
  <c r="I21" i="2"/>
  <c r="I23" i="4" l="1"/>
  <c r="I23" i="3"/>
  <c r="I15" i="3"/>
  <c r="I23" i="2"/>
  <c r="I15" i="2"/>
  <c r="I23" i="1"/>
  <c r="I15" i="1"/>
</calcChain>
</file>

<file path=xl/sharedStrings.xml><?xml version="1.0" encoding="utf-8"?>
<sst xmlns="http://schemas.openxmlformats.org/spreadsheetml/2006/main" count="1830" uniqueCount="361">
  <si>
    <t>Week Of</t>
  </si>
  <si>
    <t>THE FRENCH DAILY SALES</t>
  </si>
  <si>
    <t>MONDAY</t>
  </si>
  <si>
    <t>TUESDAY</t>
  </si>
  <si>
    <t>WEDNESDAY</t>
  </si>
  <si>
    <t>THURSDAY</t>
  </si>
  <si>
    <t>FRIDAY</t>
  </si>
  <si>
    <t>SATURDAY</t>
  </si>
  <si>
    <t>SUNDAY</t>
  </si>
  <si>
    <t>DATE</t>
  </si>
  <si>
    <t>WEEKLY TOTALS</t>
  </si>
  <si>
    <t>LUNCH SALES</t>
  </si>
  <si>
    <t>LUNCH COVERS</t>
  </si>
  <si>
    <t>DINNER SALES</t>
  </si>
  <si>
    <t>DINNER COVERS</t>
  </si>
  <si>
    <t>BAR SALES</t>
  </si>
  <si>
    <t>BAR COVERS</t>
  </si>
  <si>
    <t>TAKEOUT SALES</t>
  </si>
  <si>
    <t>TOTAL NET SALES</t>
  </si>
  <si>
    <t>2022 NET SALES</t>
  </si>
  <si>
    <t>VARIANCE TO 2021</t>
  </si>
  <si>
    <t>Explanation of sales variance +/- 2%</t>
  </si>
  <si>
    <t>Slow night on 5th, Art show for 2 days, day prior</t>
  </si>
  <si>
    <t>Steady lunch, good wine sales tonight</t>
  </si>
  <si>
    <t>Busy Bar, pop between 6-7 pm</t>
  </si>
  <si>
    <t>Full patio all evening</t>
  </si>
  <si>
    <t>A full restaurant all evening</t>
  </si>
  <si>
    <t>Very cold, in the 50's, so instead of the beach they came to the french!</t>
  </si>
  <si>
    <t>Sunday Jazz Brunch Steady HH, up against rain from PY</t>
  </si>
  <si>
    <t>Total Covers</t>
  </si>
  <si>
    <t>LUNCH PPA</t>
  </si>
  <si>
    <t>DINNER PPA</t>
  </si>
  <si>
    <t>COMPS (excluding employee comps)</t>
  </si>
  <si>
    <t>Comp %</t>
  </si>
  <si>
    <t xml:space="preserve">Explanation of comps +/- 2% </t>
  </si>
  <si>
    <t>$48 owner alc, $112 ownerfood</t>
  </si>
  <si>
    <t>.</t>
  </si>
  <si>
    <t>LABOR $</t>
  </si>
  <si>
    <t>LABOR %</t>
  </si>
  <si>
    <t>Insanely busy lunch and 37 bottles sold all day</t>
  </si>
  <si>
    <t>Decent walk in traffic, Good wine sales</t>
  </si>
  <si>
    <t>pop at 7 pm, again great wine sales</t>
  </si>
  <si>
    <t>Early dinner pop</t>
  </si>
  <si>
    <t>Best Lunch and Dinner sales of the week!</t>
  </si>
  <si>
    <t>Art fair on 5th</t>
  </si>
  <si>
    <t>Sunday Jazz, Busy all the way through Happy Hour</t>
  </si>
  <si>
    <t>$310 Alcohol comps(guest recovery) $216 Specail Occasion</t>
  </si>
  <si>
    <t>VARIANCE TO 2022</t>
  </si>
  <si>
    <t>MLK parade - holiday</t>
  </si>
  <si>
    <t>Last Year MLK day</t>
  </si>
  <si>
    <t>Owner food $343 Owner Al $154 Special Occasion $60 Special Al $67</t>
  </si>
  <si>
    <t>Manager meal Chef Maria, $120 Special Occasion</t>
  </si>
  <si>
    <t>Steady Dinner, great weather</t>
  </si>
  <si>
    <t>Steady dinner full patio all evening. Small catering drop off for Ferrari</t>
  </si>
  <si>
    <t>Great wine sales from FOH team! MC Escher Event at Ferrari</t>
  </si>
  <si>
    <t>Breakfast Event at Ferrari. Steady lunch. Busy dinner, people waiting for outside dining, PDR $2K</t>
  </si>
  <si>
    <t xml:space="preserve">power outtage from 3 to 5:40 pm, Celerbation of life 80 guest </t>
  </si>
  <si>
    <t>Training food</t>
  </si>
  <si>
    <t>rainy day, drizzled most of day.  Nite cleared up.</t>
  </si>
  <si>
    <t>Private event in the 70's 22top, good wine sales</t>
  </si>
  <si>
    <t>Whole area internet outage for 4+ hours</t>
  </si>
  <si>
    <t>Busy bustling lunch. Rain this evening till 7pm and cold.</t>
  </si>
  <si>
    <t>Owner food</t>
  </si>
  <si>
    <t>Last year we had private event 7k</t>
  </si>
  <si>
    <t>Swamp Buggy Parade, Full restaurant during the evening</t>
  </si>
  <si>
    <t>Steady Sunday Jazz brunch</t>
  </si>
  <si>
    <t>MARKETING AND TASTING FOR LEMONADE</t>
  </si>
  <si>
    <t>SLOWER DAY AND NIGHT.  ABOUT 50 WALK-INS.LAST YEAR HAD BIG WINE SALES</t>
  </si>
  <si>
    <t xml:space="preserve">Wedding dinner 12 top and 2 other events of 10 and 8 tops </t>
  </si>
  <si>
    <t xml:space="preserve">Great wine sales from FOH 2 solid dinner hours </t>
  </si>
  <si>
    <t>Solid Evening, full patio all evening</t>
  </si>
  <si>
    <t xml:space="preserve">Cars on 5th lunch over 20K. Coupled with Catering Sales for massive lunch sales. Dinner was steady and robust. Mild Weather. Lots of people walking the avenue. </t>
  </si>
  <si>
    <t>A full restaurant ligth shower around 5:30 pm Private event Wedding 15 top</t>
  </si>
  <si>
    <t xml:space="preserve">21k Wine Dinner Successful Jazzy Brunch </t>
  </si>
  <si>
    <t>Nice walk-ins lunch and dinner.</t>
  </si>
  <si>
    <t>Steady evening last year we had a offsite event</t>
  </si>
  <si>
    <t>16 top private event 3K  Good wine sales</t>
  </si>
  <si>
    <t>Steady Dinner Full Patio</t>
  </si>
  <si>
    <t>4K+ Chablis dinner Busy bar all evening</t>
  </si>
  <si>
    <t>Big parties, lots of wine sales.</t>
  </si>
  <si>
    <t>SUPERBOWL</t>
  </si>
  <si>
    <t xml:space="preserve">Up against Valentine's day last year. </t>
  </si>
  <si>
    <t>Steady Valentines day full restaurant</t>
  </si>
  <si>
    <t>Dinner picked up later in the evening</t>
  </si>
  <si>
    <t>Full bar and patio all evening, inside filled up later in the evening</t>
  </si>
  <si>
    <t xml:space="preserve">Robust wine sales tonight. Opened up pacing at 4pm to snag last minute resos. </t>
  </si>
  <si>
    <t>Full house all day…bar / hh/ patio and inside … nice wine sales</t>
  </si>
  <si>
    <t>Busy Burnch, Pop around 6:30 pm</t>
  </si>
  <si>
    <t>Quiet lunch for president day and no walkins</t>
  </si>
  <si>
    <t>Nice lunch patio was full with walk-ins</t>
  </si>
  <si>
    <t>Full Patio and Bar all evening, Dining room pop around 6 pm</t>
  </si>
  <si>
    <t>Busy Lunch, Great Wine Sales</t>
  </si>
  <si>
    <t>Steady lunch &amp; Dinner, multiple special occasions</t>
  </si>
  <si>
    <t>A few larger party cancelations.  Art Show at the Park</t>
  </si>
  <si>
    <t>Lively Jazz Brunch, Steady dinner</t>
  </si>
  <si>
    <t xml:space="preserve">Started with 175 and finished 194 NO WALK-INS </t>
  </si>
  <si>
    <t>Two strong hours of dinner service. Red tide full bloom</t>
  </si>
  <si>
    <t>Busy Bar, Full Patio all evening</t>
  </si>
  <si>
    <t xml:space="preserve">Evening on 5th, Offsite $6k event  </t>
  </si>
  <si>
    <t>busy lunch / nice HH/ not too much walk-ins</t>
  </si>
  <si>
    <t>Steady full restaurant for dinner</t>
  </si>
  <si>
    <t>Multiple large parties for Brunch, 20 top walk in for dinner</t>
  </si>
  <si>
    <t>Rainy evening, Ferrari event offsite</t>
  </si>
  <si>
    <t>Lunch Food Tour + mild weather on patio. Comparable dinner to last night. Did about 100 less guests than last year for dinner</t>
  </si>
  <si>
    <t>Lunch event 30 Top, Cool weather this evening with a 23 Top event</t>
  </si>
  <si>
    <t>Last food tour  event only 11ppl Pop around 7pm</t>
  </si>
  <si>
    <t>Steady Flow for dinner, nice weather</t>
  </si>
  <si>
    <t>Decent Lunch boosted by Ferrari Catering</t>
  </si>
  <si>
    <t>Busy lunch considering dreary weather, Most of dinner inside due to light rain</t>
  </si>
  <si>
    <t xml:space="preserve">Great lunch in addition to 20K catering event (reflected in PM sales) Cool weather made for a mild evening on the patio. </t>
  </si>
  <si>
    <t>Dinner flowed steady,late reservaiton showed up at 9pm  with added off site catering. Warmer night</t>
  </si>
  <si>
    <t>Soft Lunch, Full patio for Dinner. Private event 20 top Gordon Food, nice bottle wine sales</t>
  </si>
  <si>
    <t>16 top for Lunch, Steady Dinner with plenty large parties all around</t>
  </si>
  <si>
    <t>Soft lunch and happy hour, steady dinner with large parties, warm day/night</t>
  </si>
  <si>
    <t>Busy Lunch ART SHOW. Ferrari 20 top dinnner  and off property catering</t>
  </si>
  <si>
    <t>Steady lunch and dinner, late big party CXL</t>
  </si>
  <si>
    <t>Soft Lunch, Steady Dinner, Main dining room and patio full all evening</t>
  </si>
  <si>
    <t>Soft lunch, 15 top outside @ 6:30,  Dinner push at 7:30</t>
  </si>
  <si>
    <t>CATERING SALES</t>
  </si>
  <si>
    <t>TOTAL NET SALES (EXC CATERING)</t>
  </si>
  <si>
    <t>TOTAL NET SALES (INC CATERING)</t>
  </si>
  <si>
    <t>Quiet lunch, Steady dinner good wine sales</t>
  </si>
  <si>
    <t>Steady Lunch, Cloudy sky made the restaurant cozy inside</t>
  </si>
  <si>
    <t>53 top Wedding rehersal dinner, Full restaurant all evening</t>
  </si>
  <si>
    <t>Steady Lunch, Slow start to dinner peak at 7 pm Last year we had a abuy out</t>
  </si>
  <si>
    <t>More quiet Sunday brunch, steady dinner with Large party late evening</t>
  </si>
  <si>
    <t>Soft Lunch and Dinner, Nice wine sales from Mont and Rock</t>
  </si>
  <si>
    <t>Marcello Wine Dinner</t>
  </si>
  <si>
    <t>Very warm quiet lunch, Dinner picked up around 7 pm</t>
  </si>
  <si>
    <t>Strong rain from 5 to 8 pm. Good wine sales</t>
  </si>
  <si>
    <t>late rain about 9:15pm, steady full dinner</t>
  </si>
  <si>
    <t xml:space="preserve">Soft lunch was expected as most come out tomorrow for Easter brunch. Strong and steady dinner. Busy through almost 9pm. 15K catering. </t>
  </si>
  <si>
    <t>Successful Easter Sunday Jazzy Brunch, Softer evening</t>
  </si>
  <si>
    <t>First day of 3 course Lunch, Cloudy Stormy weahter most the evening.</t>
  </si>
  <si>
    <t>Unstable weather kept most indoors for dinner tonight</t>
  </si>
  <si>
    <t>Rainy Lunch, weather shift for the better full patio by the end of the evening</t>
  </si>
  <si>
    <t>Very soft Lunch, Bar picked up at 3pm, a bit of rain around 7 pm</t>
  </si>
  <si>
    <t>Great weather tonight! Steady dinner.  Windstar BOD 20 top at 6:15pm</t>
  </si>
  <si>
    <t>Soft Lunch, Steady dinner with over 300 covers</t>
  </si>
  <si>
    <t xml:space="preserve">Easter in 2022, with over 50 walk ins this evening. </t>
  </si>
  <si>
    <t>Windy Weather, over 40 walk ins for dinner, great wine sales by the FOH team this evening</t>
  </si>
  <si>
    <t>Beautiful less humid weather today, full patio for dinner</t>
  </si>
  <si>
    <t xml:space="preserve">A full bar during the evening. Steady dinner  </t>
  </si>
  <si>
    <t>Ferrari Dinner 40 top great success, full restaurant this evening.</t>
  </si>
  <si>
    <t>Special Occasion and SO Alchol $182 Food Comp $207</t>
  </si>
  <si>
    <t>Catering event sales. Full bar all day and night. Busy Patio tonight</t>
  </si>
  <si>
    <t>Soft Lunch, Busy Bar and full restaruant all evening, 2 large party events</t>
  </si>
  <si>
    <t>Full busy lunch, two large parties on patio</t>
  </si>
  <si>
    <t>Felt Season coming to a halt tonigt, lunch had a nice phase.</t>
  </si>
  <si>
    <t>Offsite Catering tonight. Full Bar all night. Steady lunch &amp; dinner. Two large parties about 7:30pm</t>
  </si>
  <si>
    <t>Steady HH, Marcellos Wine Dinner.</t>
  </si>
  <si>
    <t xml:space="preserve">Marcello Wine lunch 20ppl. Lunch was popping today, great walkin traffic, mild weather. </t>
  </si>
  <si>
    <t>Steady lunch and Dinner, full patio by 6:00pm, Full bar thru night. Lucky-No rain</t>
  </si>
  <si>
    <t>Wine Dinner Ferrari 10 top over 230 covers tonight</t>
  </si>
  <si>
    <t>Windy rainy weeather early am, Full patio brunch  by 1pm, full bar, No Jazz music due to weather, 14 top lunch @ 1:30pm</t>
  </si>
  <si>
    <t>Beautiful Weather, last hour pop in the patio</t>
  </si>
  <si>
    <t>Quiet Lunch. Marcello, 17 top Wine Dinner</t>
  </si>
  <si>
    <t>Steady Dinner, Great wine sales from Mont</t>
  </si>
  <si>
    <t>Steady lunch, Tour of France Marseille Well received</t>
  </si>
  <si>
    <t>Steady lunch and HH, wine sales later dinner</t>
  </si>
  <si>
    <t>Steady Lunch with a full bar-Kentucky Derby, nice dinner pop at 7pm</t>
  </si>
  <si>
    <t xml:space="preserve">Up against Mother's Day last year. Full bar up until the very end. </t>
  </si>
  <si>
    <t>Soft Lunch, Dinner had a nice phase slow down early</t>
  </si>
  <si>
    <t>Quiet lunch and bar, most dinner guests requested inside</t>
  </si>
  <si>
    <t>Pop around 7pm many walkins</t>
  </si>
  <si>
    <t>Slow Lunch today. Dinner started popping in the patio with a full bar later in the evening</t>
  </si>
  <si>
    <t xml:space="preserve">Lively lunch with mild weather lead into an offsite on Gulfshore and a Wine Dinner in the MDR. </t>
  </si>
  <si>
    <t>buzzling HH at the bar and Steady Dinner, Lite Rain on and off</t>
  </si>
  <si>
    <t>Mother's day Brunch Warm and successful, Rain on and off tonight, over 50 Walkins for Dinner</t>
  </si>
  <si>
    <t>Very quiet lunch and HH followed by a very soft dinner. CATERING offsite</t>
  </si>
  <si>
    <t>Soft Lunch and Dinner about 24 walk ins for dinner</t>
  </si>
  <si>
    <t xml:space="preserve">Wine Lunch w/ Marcello, Soft Dinner </t>
  </si>
  <si>
    <t>Quiet lunch steady HH, Dinner Pop  late</t>
  </si>
  <si>
    <t>Full Bar by 1pm Light rain during Dinner, Somm Wine Selection well received</t>
  </si>
  <si>
    <t>Full bar all day. Light rain 8pm. 50% return business tonight</t>
  </si>
  <si>
    <t>Lunch on par to past few days, Handful of Anniversaries Celebrations tonight</t>
  </si>
  <si>
    <t xml:space="preserve">Wine Dinner &amp; Full Bar HH. Still having good lunches despite fall off in covers. </t>
  </si>
  <si>
    <t xml:space="preserve">Up against 8k external sales from PY. Without that event it was a "normal" day with 8.5K in sales which was on par for rest of week.  </t>
  </si>
  <si>
    <t>Very soft Lunch.  Bar full for HH, Over half the covers were walkins this evening. Ferrai offsite event</t>
  </si>
  <si>
    <t xml:space="preserve">$800 ($400 of wine) lunch table today with Elliot. One hit wonder. Rain threatened all evening. </t>
  </si>
  <si>
    <t>Summer rain pattern is here to stay. Busy HH and steady Dinner</t>
  </si>
  <si>
    <t>Full bar all evening, Steady Dinner</t>
  </si>
  <si>
    <t>Last of Live Music for season till Oct. Full patio and bar during brunch</t>
  </si>
  <si>
    <t>Full Bar all day. Many walk-ins, east coast visitors and families</t>
  </si>
  <si>
    <t xml:space="preserve">Soft Lunch Rainy aftenoon, push at 6 pm with a handful of Walk-ins </t>
  </si>
  <si>
    <t>Private event for HH full bar and Downpour this evening</t>
  </si>
  <si>
    <t>Good handfull of walkins, strong rain at the end of the evening</t>
  </si>
  <si>
    <t>Quiet lunch, steady HH. Rain came about 7pm, moved patio  seating to indoors</t>
  </si>
  <si>
    <t>Light rain day off and on.Hopping HH 3:30pm Offsite catering tonight</t>
  </si>
  <si>
    <t xml:space="preserve"> </t>
  </si>
  <si>
    <t>Steady Lunch, Great wine sales from FOH</t>
  </si>
  <si>
    <t xml:space="preserve">Incredibly quiet day. Light rain off and on from 6-9pm. 2 small catering events. </t>
  </si>
  <si>
    <t>Early dinner pop at 4 pm, rain on and off all evening</t>
  </si>
  <si>
    <t>Soft Lunch and Dinner, doubled our covers this evening.</t>
  </si>
  <si>
    <t>Full Bar HH by 3:30pm thru 8pm, Music on 5th tonight helped bring in some walk-ins</t>
  </si>
  <si>
    <t>Bar very quiet during HH, till close ….....Slowest. Steady dinner flow with full patio all night</t>
  </si>
  <si>
    <t>Bar busy all day, steady lunch, Soft dinner</t>
  </si>
  <si>
    <t>2nd Sunday with no jazz brunch. We still had them last year.  Push at 2pm along with a 12 top walkin</t>
  </si>
  <si>
    <t xml:space="preserve">Full table for 2 guests, 203 due to bar error </t>
  </si>
  <si>
    <t>Quiet day overall, extremely hot</t>
  </si>
  <si>
    <t xml:space="preserve">12 top Trade Wine Lunch and 26 top Wine Dinner w/ Marcello. Lunch PPA without bar counts was $51 due to luncheon. </t>
  </si>
  <si>
    <r>
      <t xml:space="preserve">Lunch on par with previous days, Dinner again coming in with a pop around 7 pm. great amount of walkins. </t>
    </r>
    <r>
      <rPr>
        <b/>
        <sz val="9"/>
        <color rgb="FFFF0000"/>
        <rFont val="Arial"/>
        <family val="2"/>
      </rPr>
      <t xml:space="preserve">Heat advisory. </t>
    </r>
  </si>
  <si>
    <r>
      <t xml:space="preserve">Soft Lunch, Dinner pop at 7pm Double our covers in walkins this evening. </t>
    </r>
    <r>
      <rPr>
        <b/>
        <sz val="9"/>
        <color rgb="FFFF0000"/>
        <rFont val="Arial"/>
        <family val="2"/>
      </rPr>
      <t xml:space="preserve">Heat advisory. </t>
    </r>
  </si>
  <si>
    <r>
      <t xml:space="preserve">Steady lunch and dinner. Last minute late walk-ins.  </t>
    </r>
    <r>
      <rPr>
        <b/>
        <sz val="9"/>
        <color rgb="FFFF0000"/>
        <rFont val="Arial"/>
        <family val="2"/>
      </rPr>
      <t>Heat advisory</t>
    </r>
    <r>
      <rPr>
        <b/>
        <sz val="9"/>
        <color theme="1"/>
        <rFont val="Arial"/>
        <family val="2"/>
      </rPr>
      <t xml:space="preserve">. </t>
    </r>
  </si>
  <si>
    <r>
      <t xml:space="preserve">Double Booking for catering. Great lunch. 5top had $800 tab ($160PPA for that table). $49.55 PPA for lunch without bar covers/sales.   </t>
    </r>
    <r>
      <rPr>
        <b/>
        <sz val="9"/>
        <color rgb="FFFF0000"/>
        <rFont val="Arial"/>
        <family val="2"/>
      </rPr>
      <t xml:space="preserve">Heat advisory. </t>
    </r>
  </si>
  <si>
    <r>
      <rPr>
        <b/>
        <sz val="9"/>
        <color rgb="FF0070C0"/>
        <rFont val="Arial"/>
        <family val="2"/>
      </rPr>
      <t>FATHER'S DAY</t>
    </r>
    <r>
      <rPr>
        <b/>
        <sz val="9"/>
        <color theme="4"/>
        <rFont val="Arial"/>
        <family val="2"/>
      </rPr>
      <t xml:space="preserve"> </t>
    </r>
    <r>
      <rPr>
        <b/>
        <sz val="9"/>
        <color theme="1"/>
        <rFont val="Arial"/>
        <family val="2"/>
      </rPr>
      <t xml:space="preserve">VERY RAINY  Bar full at 4pm, Steady walk in phase during the evening. </t>
    </r>
  </si>
  <si>
    <t>Late Dinner pop about 8pm</t>
  </si>
  <si>
    <t>Soft Lunch. Dinners covers were moslty walk ins!</t>
  </si>
  <si>
    <t xml:space="preserve">Up against PY wine dinner @ $150++ a head and an almost $4k PY lunch. </t>
  </si>
  <si>
    <t>Offsite Catering Rainy afternnoon, Multiple walkins this evening</t>
  </si>
  <si>
    <t>Very quiet lunch busy HH at the bar</t>
  </si>
  <si>
    <t>Lunch had a pop around 2 with many large parties, Dinner also had many large parties all day!</t>
  </si>
  <si>
    <t>Busy Brunch and HH, Soft Dinner.</t>
  </si>
  <si>
    <t>Thunderstorms all around us today, soft lunch and dinner</t>
  </si>
  <si>
    <t>Steady HH at the bar, 30% of covers were walkins this evening</t>
  </si>
  <si>
    <t>Steady Lunch, Soft Dinner mainly inside tables this evening.</t>
  </si>
  <si>
    <t>Aston Martin Off-Site Catering.  Soft Lunch and HH handful of Large tables for Dinner</t>
  </si>
  <si>
    <t>Off site Catering, dinner was popping tonight</t>
  </si>
  <si>
    <t>Steady lunch and dinner, Busy HH with some light rain PM</t>
  </si>
  <si>
    <t>Busy Brunch and bar, Dinner pop around 6 and 7:30 pm</t>
  </si>
  <si>
    <t>Last Year 4th of July. No Rain, Steady Lunch and Dinner with a Busy Bar all day</t>
  </si>
  <si>
    <t>4th of July Parade for Lunch, Dinner pop at 6 pm</t>
  </si>
  <si>
    <t>Lunch covers were all Walkins. Rain on and off, Soft Dinner</t>
  </si>
  <si>
    <t>Started with a rainy morning, Heat Advisory, Had a pop around 8:30 pm</t>
  </si>
  <si>
    <t>Heat Advisory, very quiet lunch and HH, steady dinner flow</t>
  </si>
  <si>
    <t xml:space="preserve">Most covers were walkins today, Rain in the beginning of Dinner, $19k Outside event. </t>
  </si>
  <si>
    <t>Started with 15 covers finished with 137 for lunch. Decent Wine sale for dinner.</t>
  </si>
  <si>
    <r>
      <rPr>
        <b/>
        <sz val="10"/>
        <color rgb="FF0070C0"/>
        <rFont val="Arial"/>
        <family val="2"/>
      </rPr>
      <t>BAS</t>
    </r>
    <r>
      <rPr>
        <b/>
        <sz val="10"/>
        <color theme="1"/>
        <rFont val="Arial"/>
        <family val="2"/>
      </rPr>
      <t>TI</t>
    </r>
    <r>
      <rPr>
        <b/>
        <sz val="10"/>
        <color rgb="FFFF0000"/>
        <rFont val="Arial"/>
        <family val="2"/>
      </rPr>
      <t>LLE</t>
    </r>
    <r>
      <rPr>
        <b/>
        <sz val="10"/>
        <color theme="1"/>
        <rFont val="Arial"/>
        <family val="2"/>
      </rPr>
      <t xml:space="preserve"> DAY</t>
    </r>
  </si>
  <si>
    <t xml:space="preserve">Quiet Lunch and HH, Dinner had last minute walkins, Good wine sales by Ivan </t>
  </si>
  <si>
    <t>Very slow day and night, not many people on the street, some late walkins and a 12 top for dinner</t>
  </si>
  <si>
    <t>Handful of walkins for Lunch and Dinner, Busy Bar during HH</t>
  </si>
  <si>
    <t>Up agaist Bastille Day LY. Busy bar. Late Dinner pop</t>
  </si>
  <si>
    <t>Steady Lunch, Summer menu roll out for Dinner, Offsite Ferrari</t>
  </si>
  <si>
    <t>Busy HH and late push large parties</t>
  </si>
  <si>
    <t>Slow day and nigth, not much foot traffic on the street</t>
  </si>
  <si>
    <t>6k + wine sales from Marcello, soft Dinner with small pop at 5 pm</t>
  </si>
  <si>
    <t>Rainy day today off and on throughout day, not many walk-ins, low covers. Guests enjoying items on new menu</t>
  </si>
  <si>
    <t>Marketing Food comp, Rouge Vendor and comp alcohol, comp entrees did not like</t>
  </si>
  <si>
    <t>Soft lunch, Dinner started later than usual, handful of walkins</t>
  </si>
  <si>
    <t>A lot of walk-ins for the lunch and the HH was nice Dinner was more quiet</t>
  </si>
  <si>
    <t>Owner food 216      Owner alcohol 54$   Special occasion 90$</t>
  </si>
  <si>
    <t>Late Dinner pop, large party walkins, 1k in gc Sale</t>
  </si>
  <si>
    <t>Brunch was busy with a Hopping Bar till 6pm, 50% repeat guests today</t>
  </si>
  <si>
    <t>Quiet lunch, Busy HH only at the Bar . Nice $1800 wine sale by Marcello. Marcello Wine Dinner 4 top $250++pp</t>
  </si>
  <si>
    <t>Handful of larger parties for Lunch, Walkins were most of out covers tthis evening</t>
  </si>
  <si>
    <t>Soft Lunch, Full bar at HH, Late push with with large tops</t>
  </si>
  <si>
    <t xml:space="preserve">   </t>
  </si>
  <si>
    <t>Buzzing lunch and HH today Steady dinner with a pop at 6:30, large parties late. Opening Night of ROUGE</t>
  </si>
  <si>
    <t>Buzzing HH at the bar, Dinner mostly Walkins</t>
  </si>
  <si>
    <t xml:space="preserve">Cars &amp; Coffee event at Gulfcoast Motorworks. 2nd night of Rouge.  and softer lunch than yesterday. </t>
  </si>
  <si>
    <t>Steady Lunch Busy HH att he bar, Late dinner walkins</t>
  </si>
  <si>
    <t>Quiet Lunch, Buzzing HH, nice Steady Dinner flow with large walkin 14 top at 8:30pm, Rouge 2  Top Anniversay</t>
  </si>
  <si>
    <t>Slow Lunch, with a late pop for HH and many walksins around 7 pm</t>
  </si>
  <si>
    <t>M. Chapoutier Trade Lunch withMarcello, Soft Dinner.</t>
  </si>
  <si>
    <t>1K+ Wine sales from Marcello for Lunch, Fully booked at Rouge This evenig.</t>
  </si>
  <si>
    <t>Busy HH and Dinner, felt like season again, 4K Rouge</t>
  </si>
  <si>
    <t>Busy Bar All HH, Steady Dinner with over 100 walkins. Rouge going strong!</t>
  </si>
  <si>
    <t>HH 47 top, Steady Lunch and Dinner</t>
  </si>
  <si>
    <t xml:space="preserve">Massive power outage last year. Closed for dinner. </t>
  </si>
  <si>
    <t>More than doubled walkins all day Quiet HH, Great Wine sales Dinner</t>
  </si>
  <si>
    <t>$124.00 of special occasions.</t>
  </si>
  <si>
    <t>90.00$ special occasion</t>
  </si>
  <si>
    <t>Nice Lunch… party 46 Greater naples Chamber ROUGE was open</t>
  </si>
  <si>
    <t>Special occasion 90$ ans Neighbour 60$</t>
  </si>
  <si>
    <t xml:space="preserve">Lunch on Par as previous days with a lively HH and steady Dinner flow with large parties and  Naples Yacht Club 10 Top. Live music on 5th tonight. ROUGE was open. </t>
  </si>
  <si>
    <t xml:space="preserve">Lunch on par for the week with a steady almost $34ppa. Dinner was slow to start but we had a $1200 8top and decent walkins. Comparable covers to last night with bigger spenders. ROUGE was open. </t>
  </si>
  <si>
    <t>Both Lunch &amp; Dinner PPA up today.  Bentley Cars &amp; Coffee  Catering $2K.  Rain kept a lot of walkins from coming tonight. Big spender in ROUGE TONIGHT one table $2K and Great Wine Sales.  ROUGE was open</t>
  </si>
  <si>
    <t>Ran a Speical today for National Prosecco Day and gave one complimentary drink with a meal</t>
  </si>
  <si>
    <t>Steady Lunch flow, quiet HH Dinner was very soft compared to last several nights, however a good dinner PPA at $57</t>
  </si>
  <si>
    <t>Soft Lunch and Dinner, handfull of walkins at the end of the evening</t>
  </si>
  <si>
    <t>Full bar for HH  &amp; 12 top ladies HH Wine Dinner, very few dinner walkins</t>
  </si>
  <si>
    <t>Around 50% of covers for dinner were walkins, Rouge booked up!</t>
  </si>
  <si>
    <t>Soft lunch, Diner was steady at the French and Rouge</t>
  </si>
  <si>
    <t>Nice Weather, over half our covers were  Walkins, Rouge fully booked</t>
  </si>
  <si>
    <t>Exotics &amp;Espressos at Ferrari.  Steady Lunch. Overcast weather but it never rained.  Robust Bar Guests tonight. Dinne filled between 6:30-7:30.</t>
  </si>
  <si>
    <t>Steady Lunch and Dinner pop around 7pm, many tourist tables from Europe and Miami.</t>
  </si>
  <si>
    <t xml:space="preserve">Lunch and Dinner on Par with last year.  Good start to the week with a bustling HH.  Dinner picked up about 7:30pm </t>
  </si>
  <si>
    <t>Steady bar for HH, early dinner, mostly patio sitting, Private event at Rouge, up agaist Opera night LY</t>
  </si>
  <si>
    <t>On par with yesterday's sales, Steady patio, Rouge with 18 covers</t>
  </si>
  <si>
    <t>HH event 15 top, Strong storm in the middle of Dinner, Steady Rouge.</t>
  </si>
  <si>
    <t>Many Special Occasion and Food Comps today</t>
  </si>
  <si>
    <t>Ladies Luncheon 15 top, Hopping HH with Steady dinner flow, many guests opted for patio seating, Rouge at Capacity</t>
  </si>
  <si>
    <t>Steady lunch but the bar was more busy with a nice HH and walk-ins for dinner, Rouge 26 covers,    off site catering for lunch</t>
  </si>
  <si>
    <t>Handful of walk ins for Lunch, Steady bar in the afternoon, Thunderstom in  the evening</t>
  </si>
  <si>
    <t>very calm all day no walk-ins</t>
  </si>
  <si>
    <t>Lunch 27 top canceled. Restaurant Closed @5pm due to Hurricane Idalia</t>
  </si>
  <si>
    <t>Lost power, was restored by 11am. All walkins for lunch. Lost power again by 5pm got it back by 9 pm</t>
  </si>
  <si>
    <t>Lost internet from 12:30-3:00pm, super soft lunch. Rouge Open</t>
  </si>
  <si>
    <t>Very Quiet Lunch followed by a pop for HH at the bar from 5pm-6pm and a quiet dinner. Rouge Open</t>
  </si>
  <si>
    <t>Bustling HH With stong rain, Large Parties all evening, Rouge 100% full</t>
  </si>
  <si>
    <t>Steady Lunch and Dinner, Rouge open this evening to make up for Wedneday powr outage</t>
  </si>
  <si>
    <t>Very Quiet Labor Day, Bar was busy all day.  Lunch had a good flow of walk-ins. Walk-ins today were very few for dinner, no large parties. Last week we were getting ready for Hurricane</t>
  </si>
  <si>
    <t xml:space="preserve">Rouge open for 2 top and 2k bottle of  Rothschild 2017 solf at the bar by Marcello </t>
  </si>
  <si>
    <t>On par with yesterday, very quiet after Labor Day.  Rouge Open</t>
  </si>
  <si>
    <t>Soft Lunch, dinner had a pop by 7 pm, Rouge open tonight, with good wine sales.</t>
  </si>
  <si>
    <t>Soft Lunch, Busy HH at the bar, full restaurant by 8 pm including Rouge</t>
  </si>
  <si>
    <t>2k Bentley offsite Event, 5K Sales at Rouge, steady and Full restaurant by 7 pm</t>
  </si>
  <si>
    <t xml:space="preserve">Brunch and Dinner were both on par with sales and covers,  bit softer than expeted. </t>
  </si>
  <si>
    <t>Catering sales Reflects previous 8 services for Bentley daily food as well as 6 days of food this week. Moving forward, will all be rang in weely, on Mondays for consistency. Lunch had a promising start but fizzled out within the first hour and a half. Soft Dinner mostly walksins enjoying 50% off wine bottles Monday</t>
  </si>
  <si>
    <t xml:space="preserve">Steady day for both lunch and dinner with decent HH. Happy to see drastic improvement on PPA for dinner tonight. Nearly everyone ordered Sizzle menu and it reflect in the PA. Mild weather. Brief threatening thunderstorms. Never rained. </t>
  </si>
  <si>
    <t>Lunch on par with past few days, dinner had a steady phase with Large parties at the end of the evening. Rouge Open today</t>
  </si>
  <si>
    <t>Marcello's Trade Lunch event, Steady HH, Evening on 5th, Decent wine sales at Rouge</t>
  </si>
  <si>
    <t>Steady Lunch with a HH busy from 4-5:30pm, 12 Top Ladies Birthday Happy Hour in Main DR.  8 Top came in late for Dinner.              Rouge Open</t>
  </si>
  <si>
    <t xml:space="preserve">Ferarri event this morning, Soft Lunch, Busy bar for HH, Restaurant filled up inside by 6:30 pm, Rouge Fully booked </t>
  </si>
  <si>
    <t>Pop for lunch at 11:30, Bar was filled up at 2:30pm and stayed busy. Dinner was Steady with over 30 walkin covers</t>
  </si>
  <si>
    <t>Great wine sales all day today by the entire team even with an extremely slow Monday lunch. Steady dinner flow with a great push at 7pm, nice weather</t>
  </si>
  <si>
    <t>Ferrari Luncheon, Negroni Week, Soft Lunch and Dinner</t>
  </si>
  <si>
    <t>Threatening weather all day, Very quiet Lunch, Bar full at 3pm. Private Rouge Buy out</t>
  </si>
  <si>
    <t>Quiet Lunch, dinner pop at 7 pm, Rouge open this evening</t>
  </si>
  <si>
    <t>Full Bar, Steady dinner with a pop at 7pm and 7:30pm Main DR and Patio full tonight, Doubled our covers tonight with walkins. Rouge open</t>
  </si>
  <si>
    <t>Started the night with 130. Large push between 6/7, beautiful weather, many guests wanted outside</t>
  </si>
  <si>
    <t>Steady Sunday Brunch, Bar busy all morning and HH, Dinner picked up a bit with over 50% walkins</t>
  </si>
  <si>
    <t xml:space="preserve">On par lunch for a Monday for sales and covers. HH was not very robust. Dinner was soft and it threatened to rain almost all night. Finally had a downpour later in the evening. </t>
  </si>
  <si>
    <t xml:space="preserve">Overcast all day. Wine Trade Lunch followed by sold out wine dinner. Hurricane Ian last year. Closed for entire week. Will not be mentioning every night in the notes. </t>
  </si>
  <si>
    <t xml:space="preserve">               </t>
  </si>
  <si>
    <t>Last Day of Sizzle Week, Rouge was open, decent Dinner PPA</t>
  </si>
  <si>
    <t>Mostly walkins for Lunch, busy HH at the bar, late start to dinner, Rouge open.</t>
  </si>
  <si>
    <t>Dinner started soft and ended on a high note, great wine sales from FOH</t>
  </si>
  <si>
    <t xml:space="preserve">Rainy lunch and dinner. Rouge open, rang sales for tomorrow's catering event as well to get it in the week. </t>
  </si>
  <si>
    <t>Steady Sunday Brunch with couple of large parties, Rainy evening, with half our covers in walkins</t>
  </si>
  <si>
    <t xml:space="preserve">Last full day closure due to Ian PY. Typical Monday lunch with a busier night than last week. Catering sales for both NLI Café as well as Ferrari PuroSangue test drive event. </t>
  </si>
  <si>
    <t xml:space="preserve">Adverse weather conditions (terrible air quality) kept people in for lunch. </t>
  </si>
  <si>
    <t>training food 164$</t>
  </si>
  <si>
    <t>Wine dinner 7K         Rouge 2K</t>
  </si>
  <si>
    <t xml:space="preserve">Slow start to dinner service picked around 715pm. Rouge open </t>
  </si>
  <si>
    <t>Diners started off strong with large parties and full bar.</t>
  </si>
  <si>
    <t xml:space="preserve">Bustling Patio a full Rouge with special 7 top </t>
  </si>
  <si>
    <t>Up against first jazz brunch from LY. 20 top private event today during lunch.</t>
  </si>
  <si>
    <t>Closed due to flooding.</t>
  </si>
  <si>
    <t>REOPENED ON TIME FOR LUNCH WITH MOSTLY WALKINS FOR LUNCH AND DINNER</t>
  </si>
  <si>
    <t>TRAINING FOOD AND SPECIAL OCCASION FOOD</t>
  </si>
  <si>
    <t>Lunch was better than yesterday, late afternoon showers likey led to soft dinner sales. Rouge open.</t>
  </si>
  <si>
    <t xml:space="preserve">multiple catering. Lunch on par. Late pop on dinner with humid breezy night. Soft HH. </t>
  </si>
  <si>
    <t xml:space="preserve">Lunch consistent rain killed the HH but the bar had a nice crowd during all night not too much walk ins </t>
  </si>
  <si>
    <t>SPECIAL OCCASION FOOD</t>
  </si>
  <si>
    <t>Best lunch of the week/ HH was busy/ Nice ambiance and affluence at the bar/ Dinner up and down reservations overall it was a good night</t>
  </si>
  <si>
    <t xml:space="preserve">First jazz brunch of the season. Strong start, fizzled quickly. Decent HH, soft dinner. Mild weather. </t>
  </si>
  <si>
    <t xml:space="preserve">Special occasion      </t>
  </si>
  <si>
    <t xml:space="preserve">First mild day. Lunch identical to Monday (10/2) More robust dinner due to weather. </t>
  </si>
  <si>
    <t>Lunch and Rouge was stars today</t>
  </si>
  <si>
    <t>Steady HH full Patio by 7:30 PM Rouge open this evening</t>
  </si>
  <si>
    <t>2 offsite event tonight, Soft Dinner push at 7 pm</t>
  </si>
  <si>
    <t>Mostly walk-ins for lunch and dinner. Full bar most of evening. Rouge open.</t>
  </si>
  <si>
    <t>Offsite Ferarri event, Steady dinner with large parties in the patio. Rouge 32 covers</t>
  </si>
  <si>
    <t>Beautiful Sunday Jazz Brunch, steayd dinner in patio, Rouge/Port Royal Club 11 covers</t>
  </si>
  <si>
    <t>Busy bar HH, Steady dinner Full patio. Rouge Port Royal 14 top at Rouge</t>
  </si>
  <si>
    <t>Dinner slow start and busy last 2 hours, Rouge Port Royal with 15 covers</t>
  </si>
  <si>
    <t>Steady lunch like the last two days HH was slow with a busy time at 5pm   patio dinner was full… Rouge 8 covers</t>
  </si>
  <si>
    <t>Training and special occasion</t>
  </si>
  <si>
    <t>40 top HH Steady Dinner full Patio, Rouge Open 8 covers</t>
  </si>
  <si>
    <t>Bar full for HH. Patio full for dinner service. 5k 22 top for wedding rehersal dinner at 6pm. Rouge 21 covers</t>
  </si>
  <si>
    <t>Halloween event on 5th, Full patio and Bar for Dinner all evening, Rouge 23 covers</t>
  </si>
  <si>
    <t>Jazz Brunch steady with a push start at 11:30 am, Soft Dinner Rouge was open for Port Royal.</t>
  </si>
  <si>
    <t>Catering saved the day… lunch and dinner quiet</t>
  </si>
  <si>
    <t>Special occasion and training food</t>
  </si>
  <si>
    <t>Large parties including 17 top, patio full, Rouge with 12 covers</t>
  </si>
  <si>
    <t>Soft Lunch, Steady Dinner with good wine sales Rouge with 14 covers</t>
  </si>
  <si>
    <t>Full Patio this evening, Rouge 14 covers</t>
  </si>
  <si>
    <t xml:space="preserve">Rouge open. PM buyout. </t>
  </si>
  <si>
    <t>Steady Lunch, early pop for dinner full restaurnat, Rouge 16 covers</t>
  </si>
  <si>
    <t>Sunday Brunch started with  Rush and stayed busy, Dinner busy in patio Rouge 1 port royal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</si>
</sst>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164" formatCode="&quot;$&quot;#,##0.00"/>
    <numFmt numFmtId="165" formatCode="0_);\(0\)"/>
  </numFmts>
  <fonts count="13" x14ac:knownFonts="1">
    <font>
      <sz val="11"/>
      <color theme="1"/>
      <name val="Calibri"/>
      <scheme val="minor"/>
    </font>
    <font>
      <b/>
      <sz val="9"/>
      <color theme="1"/>
      <name val="Arial"/>
      <family val="2"/>
    </font>
    <font>
      <sz val="9"/>
      <color rgb="FFFF0000"/>
      <name val="Arial"/>
      <family val="2"/>
    </font>
    <font>
      <sz val="9"/>
      <color theme="1"/>
      <name val="Arial"/>
      <family val="2"/>
    </font>
    <font>
      <b/>
      <sz val="8"/>
      <color theme="1"/>
      <name val="Arial"/>
      <family val="2"/>
    </font>
    <font>
      <sz val="8"/>
      <color theme="1"/>
      <name val="Arial"/>
      <family val="2"/>
    </font>
    <font>
      <sz val="11"/>
      <name val="Calibri"/>
      <family val="2"/>
    </font>
    <font>
      <b/>
      <sz val="10"/>
      <color theme="1"/>
      <name val="Arial"/>
      <family val="2"/>
    </font>
    <font>
      <b/>
      <sz val="9"/>
      <color rgb="FFFF0000"/>
      <name val="Arial"/>
      <family val="2"/>
    </font>
    <font>
      <b/>
      <sz val="9"/>
      <color rgb="FF0070C0"/>
      <name val="Arial"/>
      <family val="2"/>
    </font>
    <font>
      <b/>
      <sz val="9"/>
      <color theme="4"/>
      <name val="Arial"/>
      <family val="2"/>
    </font>
    <font>
      <b/>
      <sz val="10"/>
      <color rgb="FF0070C0"/>
      <name val="Arial"/>
      <family val="2"/>
    </font>
    <font>
      <b/>
      <sz val="10"/>
      <color rgb="FFFF0000"/>
      <name val="Arial"/>
      <family val="2"/>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66FF66"/>
        <bgColor rgb="FF66FF66"/>
      </patternFill>
    </fill>
    <fill>
      <patternFill patternType="solid">
        <fgColor rgb="FFFFD965"/>
        <bgColor rgb="FFFFD965"/>
      </patternFill>
    </fill>
    <fill>
      <patternFill patternType="solid">
        <fgColor rgb="FFFFC000"/>
        <bgColor rgb="FFFFC000"/>
      </patternFill>
    </fill>
    <fill>
      <patternFill patternType="solid">
        <fgColor rgb="FFFFFF00"/>
        <bgColor rgb="FFFFFF00"/>
      </patternFill>
    </fill>
    <fill>
      <patternFill patternType="solid">
        <fgColor rgb="FFFFFF00"/>
        <bgColor indexed="64"/>
      </patternFill>
    </fill>
    <fill>
      <patternFill patternType="solid">
        <fgColor rgb="FFFFC000"/>
        <bgColor indexed="64"/>
      </patternFill>
    </fill>
  </fills>
  <borders count="29">
    <border>
      <left/>
      <right/>
      <top/>
      <bottom/>
      <diagonal/>
    </border>
    <border>
      <left style="thin">
        <color rgb="FF000000"/>
      </left>
      <right style="thin">
        <color rgb="FF000000"/>
      </right>
      <top style="double">
        <color rgb="FF000000"/>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thin">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style="thin">
        <color rgb="FF000000"/>
      </left>
      <right style="thin">
        <color rgb="FF000000"/>
      </right>
      <top style="thin">
        <color rgb="FF000000"/>
      </top>
      <bottom style="thin">
        <color rgb="FF000000"/>
      </bottom>
      <diagonal/>
    </border>
    <border>
      <left style="double">
        <color rgb="FF000000"/>
      </left>
      <right style="double">
        <color rgb="FF000000"/>
      </right>
      <top/>
      <bottom style="double">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style="double">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style="thin">
        <color rgb="FF000000"/>
      </left>
      <right/>
      <top/>
      <bottom style="double">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double">
        <color rgb="FF000000"/>
      </top>
      <bottom style="double">
        <color rgb="FF000000"/>
      </bottom>
      <diagonal/>
    </border>
    <border>
      <left style="thin">
        <color rgb="FF000000"/>
      </left>
      <right/>
      <top style="double">
        <color rgb="FF000000"/>
      </top>
      <bottom style="thin">
        <color rgb="FF000000"/>
      </bottom>
      <diagonal/>
    </border>
    <border>
      <left style="thin">
        <color rgb="FF000000"/>
      </left>
      <right/>
      <top style="thin">
        <color rgb="FF000000"/>
      </top>
      <bottom style="double">
        <color rgb="FF000000"/>
      </bottom>
      <diagonal/>
    </border>
    <border>
      <left/>
      <right style="thin">
        <color rgb="FF000000"/>
      </right>
      <top style="double">
        <color rgb="FF000000"/>
      </top>
      <bottom style="double">
        <color rgb="FF000000"/>
      </bottom>
      <diagonal/>
    </border>
    <border>
      <left/>
      <right style="thin">
        <color rgb="FF000000"/>
      </right>
      <top style="double">
        <color rgb="FF000000"/>
      </top>
      <bottom style="thin">
        <color rgb="FF000000"/>
      </bottom>
      <diagonal/>
    </border>
    <border>
      <left/>
      <right/>
      <top style="thin">
        <color rgb="FF000000"/>
      </top>
      <bottom style="thin">
        <color rgb="FF000000"/>
      </bottom>
      <diagonal/>
    </border>
    <border>
      <left/>
      <right/>
      <top/>
      <bottom style="double">
        <color rgb="FF000000"/>
      </bottom>
      <diagonal/>
    </border>
    <border>
      <left/>
      <right/>
      <top/>
      <bottom style="thin">
        <color indexed="64"/>
      </bottom>
      <diagonal/>
    </border>
  </borders>
  <cellStyleXfs count="1">
    <xf numFmtId="0" fontId="0" fillId="0" borderId="0"/>
  </cellStyleXfs>
  <cellXfs count="123">
    <xf numFmtId="0" fontId="0" fillId="0" borderId="0" xfId="0"/>
    <xf numFmtId="14" fontId="1" fillId="0" borderId="1" xfId="0" applyNumberFormat="1" applyFont="1" applyBorder="1" applyAlignment="1">
      <alignment horizontal="center" vertical="center"/>
    </xf>
    <xf numFmtId="0" fontId="1" fillId="0" borderId="2" xfId="0" applyFont="1" applyBorder="1" applyAlignment="1">
      <alignment horizontal="center" vertical="center"/>
    </xf>
    <xf numFmtId="14" fontId="2" fillId="0" borderId="3" xfId="0" applyNumberFormat="1" applyFont="1" applyBorder="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3"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1" xfId="0" applyFont="1" applyBorder="1" applyAlignment="1">
      <alignment horizontal="center" vertical="center"/>
    </xf>
    <xf numFmtId="14" fontId="1" fillId="3" borderId="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164" fontId="1" fillId="4" borderId="7" xfId="0" applyNumberFormat="1" applyFont="1" applyFill="1" applyBorder="1" applyAlignment="1">
      <alignment horizontal="center" vertical="center"/>
    </xf>
    <xf numFmtId="7" fontId="1" fillId="0" borderId="6" xfId="0" applyNumberFormat="1" applyFont="1" applyBorder="1" applyAlignment="1">
      <alignment horizontal="center" vertical="center"/>
    </xf>
    <xf numFmtId="3" fontId="1" fillId="4" borderId="7" xfId="0" applyNumberFormat="1" applyFont="1" applyFill="1" applyBorder="1" applyAlignment="1">
      <alignment horizontal="center" vertical="center"/>
    </xf>
    <xf numFmtId="3" fontId="1" fillId="4" borderId="7" xfId="0" applyNumberFormat="1" applyFont="1" applyFill="1" applyBorder="1" applyAlignment="1">
      <alignment horizontal="center" vertical="center" wrapText="1"/>
    </xf>
    <xf numFmtId="1" fontId="1" fillId="0" borderId="6" xfId="0" applyNumberFormat="1" applyFont="1" applyBorder="1" applyAlignment="1">
      <alignment horizontal="center" vertical="center"/>
    </xf>
    <xf numFmtId="165" fontId="1" fillId="0" borderId="6" xfId="0" applyNumberFormat="1" applyFont="1" applyBorder="1" applyAlignment="1">
      <alignment horizontal="center" vertical="center"/>
    </xf>
    <xf numFmtId="164" fontId="1" fillId="5" borderId="7" xfId="0" applyNumberFormat="1" applyFont="1" applyFill="1" applyBorder="1" applyAlignment="1">
      <alignment horizontal="center" vertical="center"/>
    </xf>
    <xf numFmtId="164" fontId="1" fillId="5" borderId="7" xfId="0" applyNumberFormat="1" applyFont="1" applyFill="1" applyBorder="1" applyAlignment="1">
      <alignment horizontal="center" vertical="center" wrapText="1"/>
    </xf>
    <xf numFmtId="164" fontId="1" fillId="0" borderId="6" xfId="0" applyNumberFormat="1" applyFont="1" applyBorder="1" applyAlignment="1">
      <alignment horizontal="center" vertical="center"/>
    </xf>
    <xf numFmtId="0" fontId="1" fillId="5" borderId="7" xfId="0" applyFont="1" applyFill="1" applyBorder="1" applyAlignment="1">
      <alignment horizontal="center" vertical="center"/>
    </xf>
    <xf numFmtId="164" fontId="1" fillId="0" borderId="0" xfId="0" applyNumberFormat="1" applyFont="1" applyAlignment="1">
      <alignment horizontal="center" vertical="center"/>
    </xf>
    <xf numFmtId="164" fontId="1" fillId="6" borderId="7" xfId="0" applyNumberFormat="1" applyFont="1" applyFill="1" applyBorder="1" applyAlignment="1">
      <alignment horizontal="center" vertical="center"/>
    </xf>
    <xf numFmtId="164" fontId="1" fillId="0" borderId="7" xfId="0" applyNumberFormat="1" applyFont="1" applyBorder="1" applyAlignment="1">
      <alignment horizontal="center" vertical="center"/>
    </xf>
    <xf numFmtId="10" fontId="1" fillId="0" borderId="7" xfId="0" applyNumberFormat="1" applyFont="1" applyBorder="1" applyAlignment="1">
      <alignment horizontal="center"/>
    </xf>
    <xf numFmtId="10" fontId="1" fillId="7" borderId="7" xfId="0" applyNumberFormat="1" applyFont="1" applyFill="1" applyBorder="1" applyAlignment="1">
      <alignment horizontal="center"/>
    </xf>
    <xf numFmtId="0" fontId="1" fillId="0" borderId="7" xfId="0" applyFont="1" applyBorder="1" applyAlignment="1">
      <alignment horizontal="center" vertical="center" wrapText="1"/>
    </xf>
    <xf numFmtId="10" fontId="4" fillId="2" borderId="7" xfId="0" applyNumberFormat="1" applyFont="1" applyFill="1" applyBorder="1" applyAlignment="1">
      <alignment horizontal="center" vertical="center" wrapText="1"/>
    </xf>
    <xf numFmtId="10" fontId="1" fillId="2" borderId="7" xfId="0" applyNumberFormat="1" applyFont="1" applyFill="1" applyBorder="1" applyAlignment="1">
      <alignment horizontal="center" vertical="center" wrapText="1"/>
    </xf>
    <xf numFmtId="0" fontId="1" fillId="2" borderId="7" xfId="0" applyFont="1" applyFill="1" applyBorder="1" applyAlignment="1">
      <alignment horizontal="center" vertical="center" wrapText="1"/>
    </xf>
    <xf numFmtId="10" fontId="3" fillId="2" borderId="7" xfId="0" applyNumberFormat="1" applyFont="1" applyFill="1" applyBorder="1" applyAlignment="1">
      <alignment horizontal="center" vertical="center"/>
    </xf>
    <xf numFmtId="1" fontId="1" fillId="2" borderId="7" xfId="0" applyNumberFormat="1" applyFont="1" applyFill="1" applyBorder="1" applyAlignment="1">
      <alignment horizontal="center" vertical="center"/>
    </xf>
    <xf numFmtId="164" fontId="1" fillId="2" borderId="7" xfId="0" applyNumberFormat="1" applyFont="1" applyFill="1" applyBorder="1" applyAlignment="1">
      <alignment horizontal="center" vertical="center"/>
    </xf>
    <xf numFmtId="164" fontId="1" fillId="0" borderId="8" xfId="0" applyNumberFormat="1"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164" fontId="1" fillId="4" borderId="10" xfId="0" applyNumberFormat="1" applyFont="1" applyFill="1" applyBorder="1" applyAlignment="1">
      <alignment horizontal="center" vertical="center"/>
    </xf>
    <xf numFmtId="10" fontId="1" fillId="0" borderId="9" xfId="0" applyNumberFormat="1" applyFont="1" applyBorder="1" applyAlignment="1">
      <alignment horizontal="center" vertical="center"/>
    </xf>
    <xf numFmtId="10" fontId="1" fillId="0" borderId="7" xfId="0" applyNumberFormat="1" applyFont="1" applyBorder="1" applyAlignment="1">
      <alignment horizontal="center" vertical="center"/>
    </xf>
    <xf numFmtId="10" fontId="1" fillId="0" borderId="6" xfId="0" applyNumberFormat="1" applyFont="1" applyBorder="1" applyAlignment="1">
      <alignment horizontal="center" vertical="center"/>
    </xf>
    <xf numFmtId="0" fontId="1" fillId="0" borderId="11" xfId="0" applyFont="1" applyBorder="1" applyAlignment="1">
      <alignment horizontal="center" vertical="center" wrapText="1"/>
    </xf>
    <xf numFmtId="0" fontId="5" fillId="0" borderId="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7" xfId="0" applyFont="1" applyBorder="1" applyAlignment="1">
      <alignment horizontal="center" vertical="center" wrapText="1"/>
    </xf>
    <xf numFmtId="0" fontId="5" fillId="0" borderId="9" xfId="0" applyFont="1" applyBorder="1" applyAlignment="1">
      <alignment horizontal="center" vertical="center" wrapText="1"/>
    </xf>
    <xf numFmtId="0" fontId="3" fillId="0" borderId="9" xfId="0" applyFont="1" applyBorder="1" applyAlignment="1">
      <alignment horizontal="center" vertical="center" wrapText="1"/>
    </xf>
    <xf numFmtId="0" fontId="1" fillId="0" borderId="13" xfId="0" applyFont="1" applyBorder="1" applyAlignment="1">
      <alignment horizontal="center" vertical="center" wrapText="1"/>
    </xf>
    <xf numFmtId="164" fontId="3" fillId="0" borderId="14" xfId="0" applyNumberFormat="1" applyFont="1" applyBorder="1" applyAlignment="1">
      <alignment horizontal="center" vertical="center" wrapText="1"/>
    </xf>
    <xf numFmtId="164" fontId="5" fillId="0" borderId="7" xfId="0" applyNumberFormat="1" applyFont="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1" xfId="0" applyNumberFormat="1" applyFont="1" applyBorder="1" applyAlignment="1">
      <alignment horizontal="center" vertical="center" wrapText="1"/>
    </xf>
    <xf numFmtId="0" fontId="1" fillId="2" borderId="16" xfId="0" applyFont="1" applyFill="1" applyBorder="1" applyAlignment="1">
      <alignment horizontal="center" vertical="center"/>
    </xf>
    <xf numFmtId="10" fontId="1" fillId="2" borderId="17" xfId="0" applyNumberFormat="1" applyFont="1" applyFill="1" applyBorder="1" applyAlignment="1">
      <alignment horizontal="center" vertical="center"/>
    </xf>
    <xf numFmtId="10" fontId="1" fillId="2" borderId="18" xfId="0" applyNumberFormat="1" applyFont="1" applyFill="1" applyBorder="1" applyAlignment="1">
      <alignment horizontal="center" vertical="center"/>
    </xf>
    <xf numFmtId="10" fontId="1" fillId="8" borderId="7" xfId="0" applyNumberFormat="1" applyFont="1" applyFill="1" applyBorder="1" applyAlignment="1">
      <alignment horizontal="center"/>
    </xf>
    <xf numFmtId="7" fontId="1" fillId="8" borderId="6" xfId="0" applyNumberFormat="1" applyFont="1" applyFill="1" applyBorder="1" applyAlignment="1">
      <alignment horizontal="center" vertical="center"/>
    </xf>
    <xf numFmtId="0" fontId="4" fillId="0" borderId="7" xfId="0" applyFont="1" applyBorder="1" applyAlignment="1">
      <alignment horizontal="center" vertical="center" wrapText="1"/>
    </xf>
    <xf numFmtId="0" fontId="1" fillId="2" borderId="21" xfId="0" applyFont="1" applyFill="1" applyBorder="1" applyAlignment="1">
      <alignment horizontal="center" vertical="center"/>
    </xf>
    <xf numFmtId="14" fontId="1" fillId="2" borderId="22" xfId="0" applyNumberFormat="1" applyFont="1" applyFill="1" applyBorder="1" applyAlignment="1">
      <alignment horizontal="center" vertical="center"/>
    </xf>
    <xf numFmtId="164" fontId="1" fillId="4" borderId="11" xfId="0" applyNumberFormat="1" applyFont="1" applyFill="1" applyBorder="1" applyAlignment="1">
      <alignment horizontal="center" vertical="center"/>
    </xf>
    <xf numFmtId="3" fontId="1" fillId="4" borderId="11" xfId="0" applyNumberFormat="1" applyFont="1" applyFill="1" applyBorder="1" applyAlignment="1">
      <alignment horizontal="center" vertical="center"/>
    </xf>
    <xf numFmtId="164" fontId="1" fillId="5" borderId="11" xfId="0" applyNumberFormat="1" applyFont="1" applyFill="1" applyBorder="1" applyAlignment="1">
      <alignment horizontal="center" vertical="center" wrapText="1"/>
    </xf>
    <xf numFmtId="0" fontId="1" fillId="5" borderId="11" xfId="0" applyFont="1" applyFill="1" applyBorder="1" applyAlignment="1">
      <alignment horizontal="center" vertical="center"/>
    </xf>
    <xf numFmtId="164" fontId="1" fillId="6" borderId="11" xfId="0" applyNumberFormat="1" applyFont="1" applyFill="1" applyBorder="1" applyAlignment="1">
      <alignment horizontal="center" vertical="center"/>
    </xf>
    <xf numFmtId="164" fontId="1" fillId="0" borderId="11" xfId="0" applyNumberFormat="1" applyFont="1" applyBorder="1" applyAlignment="1">
      <alignment horizontal="center" vertical="center"/>
    </xf>
    <xf numFmtId="10" fontId="1" fillId="8" borderId="11" xfId="0" applyNumberFormat="1" applyFont="1" applyFill="1" applyBorder="1" applyAlignment="1">
      <alignment horizontal="center"/>
    </xf>
    <xf numFmtId="10" fontId="1" fillId="2" borderId="11" xfId="0" applyNumberFormat="1" applyFont="1" applyFill="1" applyBorder="1" applyAlignment="1">
      <alignment horizontal="center" vertical="center" wrapText="1"/>
    </xf>
    <xf numFmtId="1" fontId="1" fillId="2" borderId="11" xfId="0" applyNumberFormat="1" applyFont="1" applyFill="1" applyBorder="1" applyAlignment="1">
      <alignment horizontal="center" vertical="center"/>
    </xf>
    <xf numFmtId="164" fontId="1" fillId="2" borderId="11" xfId="0" applyNumberFormat="1" applyFont="1" applyFill="1" applyBorder="1" applyAlignment="1">
      <alignment horizontal="center" vertical="center"/>
    </xf>
    <xf numFmtId="164" fontId="1" fillId="4" borderId="15" xfId="0" applyNumberFormat="1" applyFont="1" applyFill="1" applyBorder="1" applyAlignment="1">
      <alignment horizontal="center" vertical="center"/>
    </xf>
    <xf numFmtId="10" fontId="1" fillId="0" borderId="15" xfId="0" applyNumberFormat="1" applyFont="1" applyBorder="1" applyAlignment="1">
      <alignment horizontal="center" vertical="center"/>
    </xf>
    <xf numFmtId="0" fontId="5" fillId="0" borderId="11" xfId="0" applyFont="1" applyBorder="1" applyAlignment="1">
      <alignment horizontal="center" vertical="center" wrapText="1"/>
    </xf>
    <xf numFmtId="10" fontId="1" fillId="2" borderId="23" xfId="0" applyNumberFormat="1" applyFont="1" applyFill="1" applyBorder="1" applyAlignment="1">
      <alignment horizontal="center" vertical="center"/>
    </xf>
    <xf numFmtId="0" fontId="1" fillId="2" borderId="24" xfId="0" applyFont="1" applyFill="1" applyBorder="1" applyAlignment="1">
      <alignment horizontal="center" vertical="center"/>
    </xf>
    <xf numFmtId="14" fontId="1" fillId="0" borderId="25" xfId="0" applyNumberFormat="1" applyFont="1" applyBorder="1" applyAlignment="1">
      <alignment horizontal="center" vertical="center"/>
    </xf>
    <xf numFmtId="164" fontId="1" fillId="4" borderId="12" xfId="0" applyNumberFormat="1" applyFont="1" applyFill="1" applyBorder="1" applyAlignment="1">
      <alignment horizontal="center" vertical="center"/>
    </xf>
    <xf numFmtId="3" fontId="1" fillId="4" borderId="12" xfId="0" applyNumberFormat="1" applyFont="1" applyFill="1" applyBorder="1" applyAlignment="1">
      <alignment horizontal="center" vertical="center" wrapText="1"/>
    </xf>
    <xf numFmtId="3" fontId="1" fillId="4" borderId="12" xfId="0" applyNumberFormat="1" applyFont="1" applyFill="1" applyBorder="1" applyAlignment="1">
      <alignment horizontal="center" vertical="center"/>
    </xf>
    <xf numFmtId="164" fontId="1" fillId="5" borderId="12" xfId="0" applyNumberFormat="1" applyFont="1" applyFill="1" applyBorder="1" applyAlignment="1">
      <alignment horizontal="center" vertical="center"/>
    </xf>
    <xf numFmtId="0" fontId="1" fillId="5" borderId="12" xfId="0" applyFont="1" applyFill="1" applyBorder="1" applyAlignment="1">
      <alignment horizontal="center" vertical="center"/>
    </xf>
    <xf numFmtId="164" fontId="1" fillId="6" borderId="12" xfId="0" applyNumberFormat="1" applyFont="1" applyFill="1" applyBorder="1" applyAlignment="1">
      <alignment horizontal="center" vertical="center"/>
    </xf>
    <xf numFmtId="164" fontId="1" fillId="0" borderId="12" xfId="0" applyNumberFormat="1" applyFont="1" applyBorder="1" applyAlignment="1">
      <alignment horizontal="center" vertical="center"/>
    </xf>
    <xf numFmtId="10" fontId="1" fillId="8" borderId="12" xfId="0" applyNumberFormat="1" applyFont="1" applyFill="1" applyBorder="1" applyAlignment="1">
      <alignment horizontal="center"/>
    </xf>
    <xf numFmtId="0" fontId="1" fillId="2" borderId="12" xfId="0" applyFont="1" applyFill="1" applyBorder="1" applyAlignment="1">
      <alignment horizontal="center" vertical="center" wrapText="1"/>
    </xf>
    <xf numFmtId="1" fontId="1" fillId="2" borderId="12" xfId="0" applyNumberFormat="1" applyFont="1" applyFill="1" applyBorder="1" applyAlignment="1">
      <alignment horizontal="center" vertical="center"/>
    </xf>
    <xf numFmtId="164" fontId="1" fillId="2" borderId="12" xfId="0" applyNumberFormat="1" applyFont="1" applyFill="1" applyBorder="1" applyAlignment="1">
      <alignment horizontal="center" vertical="center"/>
    </xf>
    <xf numFmtId="164" fontId="1" fillId="4" borderId="13" xfId="0" applyNumberFormat="1" applyFont="1" applyFill="1" applyBorder="1" applyAlignment="1">
      <alignment horizontal="center" vertical="center"/>
    </xf>
    <xf numFmtId="10" fontId="1" fillId="0" borderId="13" xfId="0" applyNumberFormat="1" applyFont="1" applyBorder="1" applyAlignment="1">
      <alignment horizontal="center" vertical="center"/>
    </xf>
    <xf numFmtId="0" fontId="5" fillId="0" borderId="13" xfId="0" applyFont="1" applyBorder="1" applyAlignment="1">
      <alignment horizontal="center" vertical="center" wrapText="1"/>
    </xf>
    <xf numFmtId="164" fontId="3" fillId="0" borderId="26" xfId="0" applyNumberFormat="1" applyFont="1" applyBorder="1" applyAlignment="1">
      <alignment horizontal="center" vertical="center" wrapText="1"/>
    </xf>
    <xf numFmtId="10" fontId="1" fillId="2" borderId="27" xfId="0" applyNumberFormat="1" applyFont="1" applyFill="1" applyBorder="1" applyAlignment="1">
      <alignment horizontal="center" vertical="center"/>
    </xf>
    <xf numFmtId="0" fontId="1" fillId="2" borderId="20" xfId="0" applyFont="1" applyFill="1" applyBorder="1" applyAlignment="1">
      <alignment horizontal="center" vertical="center"/>
    </xf>
    <xf numFmtId="14" fontId="1" fillId="0" borderId="20" xfId="0" applyNumberFormat="1" applyFont="1" applyBorder="1" applyAlignment="1">
      <alignment horizontal="center" vertical="center"/>
    </xf>
    <xf numFmtId="164" fontId="1" fillId="4" borderId="20" xfId="0" applyNumberFormat="1" applyFont="1" applyFill="1" applyBorder="1" applyAlignment="1">
      <alignment horizontal="center" vertical="center"/>
    </xf>
    <xf numFmtId="3" fontId="1" fillId="4" borderId="20" xfId="0" applyNumberFormat="1" applyFont="1" applyFill="1" applyBorder="1" applyAlignment="1">
      <alignment horizontal="center" vertical="center"/>
    </xf>
    <xf numFmtId="164" fontId="1" fillId="5" borderId="20" xfId="0" applyNumberFormat="1" applyFont="1" applyFill="1" applyBorder="1" applyAlignment="1">
      <alignment horizontal="center" vertical="center"/>
    </xf>
    <xf numFmtId="0" fontId="1" fillId="5" borderId="20" xfId="0" applyFont="1" applyFill="1" applyBorder="1" applyAlignment="1">
      <alignment horizontal="center" vertical="center"/>
    </xf>
    <xf numFmtId="164" fontId="1" fillId="6" borderId="20" xfId="0" applyNumberFormat="1" applyFont="1" applyFill="1" applyBorder="1" applyAlignment="1">
      <alignment horizontal="center" vertical="center"/>
    </xf>
    <xf numFmtId="164" fontId="1" fillId="0" borderId="20" xfId="0" applyNumberFormat="1" applyFont="1" applyBorder="1" applyAlignment="1">
      <alignment horizontal="center" vertical="center"/>
    </xf>
    <xf numFmtId="10" fontId="1" fillId="8" borderId="20" xfId="0" applyNumberFormat="1" applyFont="1" applyFill="1" applyBorder="1" applyAlignment="1">
      <alignment horizontal="center"/>
    </xf>
    <xf numFmtId="10" fontId="1" fillId="2" borderId="20" xfId="0" applyNumberFormat="1" applyFont="1" applyFill="1" applyBorder="1" applyAlignment="1">
      <alignment horizontal="center" vertical="center" wrapText="1"/>
    </xf>
    <xf numFmtId="1" fontId="1" fillId="2" borderId="20"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10" fontId="1" fillId="0" borderId="20" xfId="0" applyNumberFormat="1" applyFont="1" applyBorder="1" applyAlignment="1">
      <alignment horizontal="center" vertical="center"/>
    </xf>
    <xf numFmtId="0" fontId="5" fillId="0" borderId="20" xfId="0" applyFont="1" applyBorder="1" applyAlignment="1">
      <alignment horizontal="center" vertical="center" wrapText="1"/>
    </xf>
    <xf numFmtId="164" fontId="3" fillId="0" borderId="20" xfId="0" applyNumberFormat="1" applyFont="1" applyBorder="1" applyAlignment="1">
      <alignment horizontal="center" vertical="center" wrapText="1"/>
    </xf>
    <xf numFmtId="10" fontId="1" fillId="2" borderId="20" xfId="0" applyNumberFormat="1" applyFont="1" applyFill="1" applyBorder="1" applyAlignment="1">
      <alignment horizontal="center" vertical="center"/>
    </xf>
    <xf numFmtId="164" fontId="3" fillId="0" borderId="7" xfId="0" applyNumberFormat="1" applyFont="1" applyBorder="1" applyAlignment="1">
      <alignment horizontal="center" vertical="center" wrapText="1"/>
    </xf>
    <xf numFmtId="164" fontId="3" fillId="8" borderId="14" xfId="0" applyNumberFormat="1" applyFont="1" applyFill="1" applyBorder="1" applyAlignment="1">
      <alignment horizontal="center" vertical="center" wrapText="1"/>
    </xf>
    <xf numFmtId="164" fontId="3" fillId="8" borderId="7" xfId="0" applyNumberFormat="1" applyFont="1" applyFill="1" applyBorder="1" applyAlignment="1">
      <alignment horizontal="center" vertical="center" wrapText="1"/>
    </xf>
    <xf numFmtId="164" fontId="3" fillId="8" borderId="15" xfId="0" applyNumberFormat="1" applyFont="1" applyFill="1" applyBorder="1" applyAlignment="1">
      <alignment horizontal="center" vertical="center" wrapText="1"/>
    </xf>
    <xf numFmtId="164" fontId="3" fillId="8" borderId="20" xfId="0" applyNumberFormat="1" applyFont="1" applyFill="1" applyBorder="1" applyAlignment="1">
      <alignment horizontal="center" vertical="center" wrapText="1"/>
    </xf>
    <xf numFmtId="164" fontId="3" fillId="8" borderId="26" xfId="0" applyNumberFormat="1" applyFont="1" applyFill="1" applyBorder="1" applyAlignment="1">
      <alignment horizontal="center" vertical="center" wrapText="1"/>
    </xf>
    <xf numFmtId="164" fontId="7" fillId="4" borderId="7" xfId="0" applyNumberFormat="1" applyFont="1" applyFill="1" applyBorder="1" applyAlignment="1">
      <alignment horizontal="center" vertical="center"/>
    </xf>
    <xf numFmtId="10" fontId="7" fillId="2" borderId="11" xfId="0" applyNumberFormat="1" applyFont="1" applyFill="1" applyBorder="1" applyAlignment="1">
      <alignment horizontal="center" vertical="center" wrapText="1"/>
    </xf>
    <xf numFmtId="10" fontId="4" fillId="2" borderId="11" xfId="0" applyNumberFormat="1" applyFont="1" applyFill="1" applyBorder="1" applyAlignment="1">
      <alignment horizontal="center" vertical="center" wrapText="1"/>
    </xf>
    <xf numFmtId="0" fontId="3" fillId="0" borderId="28" xfId="0" applyFont="1" applyBorder="1" applyAlignment="1">
      <alignment horizontal="center" vertical="center"/>
    </xf>
    <xf numFmtId="164" fontId="1" fillId="9" borderId="7" xfId="0" applyNumberFormat="1" applyFont="1" applyFill="1" applyBorder="1" applyAlignment="1">
      <alignment horizontal="center" vertical="center"/>
    </xf>
    <xf numFmtId="9" fontId="3" fillId="0" borderId="9" xfId="0" applyNumberFormat="1" applyFont="1" applyBorder="1" applyAlignment="1">
      <alignment horizontal="center" vertical="center" wrapText="1"/>
    </xf>
    <xf numFmtId="0" fontId="6" fillId="0" borderId="1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29A78-A84E-4C06-B5F2-2DC10601F091}">
  <dimension ref="A1:Q36"/>
  <sheetViews>
    <sheetView tabSelected="1" zoomScaleNormal="100" workbookViewId="0">
      <selection activeCell="L24" sqref="L24"/>
    </sheetView>
  </sheetViews>
  <sheetFormatPr defaultRowHeight="15" x14ac:dyDescent="0.25"/>
  <cols>
    <col min="1" max="1" width="38" bestFit="1" customWidth="1"/>
    <col min="2" max="2" width="19.85546875" customWidth="1"/>
    <col min="3" max="3" width="18.42578125" customWidth="1"/>
    <col min="4" max="4" width="16" customWidth="1"/>
    <col min="5" max="5" width="16.7109375" customWidth="1"/>
    <col min="6" max="6" width="14.140625" customWidth="1"/>
    <col min="7" max="7" width="17.42578125" customWidth="1"/>
    <col min="8" max="8" width="16.42578125" customWidth="1"/>
    <col min="9" max="9" width="18.42578125" bestFit="1" customWidth="1"/>
  </cols>
  <sheetData>
    <row r="1" spans="1:17" ht="16.5" thickTop="1" thickBot="1" x14ac:dyDescent="0.3">
      <c r="A1" s="1"/>
      <c r="B1" s="2" t="s">
        <v>0</v>
      </c>
      <c r="C1" s="3">
        <v>45229</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119"/>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45229</v>
      </c>
      <c r="C5" s="1">
        <v>45230</v>
      </c>
      <c r="D5" s="1">
        <v>45231</v>
      </c>
      <c r="E5" s="1">
        <v>45232</v>
      </c>
      <c r="F5" s="1">
        <v>45233</v>
      </c>
      <c r="G5" s="1">
        <v>45234</v>
      </c>
      <c r="H5" s="1">
        <v>45235</v>
      </c>
      <c r="I5" s="12" t="s">
        <v>10</v>
      </c>
    </row>
    <row r="6" spans="1:17" ht="16.5" thickTop="1" thickBot="1" x14ac:dyDescent="0.3">
      <c r="A6" s="13" t="s">
        <v>11</v>
      </c>
      <c r="B6" s="116">
        <v>2063.25</v>
      </c>
      <c r="C6" s="14">
        <v>1761</v>
      </c>
      <c r="D6" s="14">
        <v>1406</v>
      </c>
      <c r="E6" s="14">
        <v>3382</v>
      </c>
      <c r="F6" s="62">
        <v>3515</v>
      </c>
      <c r="G6" s="96">
        <v>6364</v>
      </c>
      <c r="H6" s="78">
        <v>8626.2000000000007</v>
      </c>
      <c r="I6" s="15">
        <f t="shared" ref="I6:I16" si="0">SUM(B6:H6)</f>
        <v>27117.45</v>
      </c>
    </row>
    <row r="7" spans="1:17" ht="16.5" thickTop="1" thickBot="1" x14ac:dyDescent="0.3">
      <c r="A7" s="13" t="s">
        <v>12</v>
      </c>
      <c r="B7" s="16">
        <v>56</v>
      </c>
      <c r="C7" s="16">
        <v>49</v>
      </c>
      <c r="D7" s="16">
        <v>40</v>
      </c>
      <c r="E7" s="16">
        <v>89</v>
      </c>
      <c r="F7" s="63">
        <v>97</v>
      </c>
      <c r="G7" s="97">
        <v>133</v>
      </c>
      <c r="H7" s="79">
        <v>207</v>
      </c>
      <c r="I7" s="18">
        <f t="shared" si="0"/>
        <v>671</v>
      </c>
    </row>
    <row r="8" spans="1:17" ht="16.5" thickTop="1" thickBot="1" x14ac:dyDescent="0.3">
      <c r="A8" s="13" t="s">
        <v>13</v>
      </c>
      <c r="B8" s="14">
        <v>4406</v>
      </c>
      <c r="C8" s="14">
        <v>10836.05</v>
      </c>
      <c r="D8" s="14">
        <v>8919.25</v>
      </c>
      <c r="E8" s="14">
        <v>10422</v>
      </c>
      <c r="F8" s="62">
        <v>27148</v>
      </c>
      <c r="G8" s="96">
        <v>19971.5</v>
      </c>
      <c r="H8" s="78">
        <v>6803.77</v>
      </c>
      <c r="I8" s="15">
        <f t="shared" si="0"/>
        <v>88506.57</v>
      </c>
    </row>
    <row r="9" spans="1:17" ht="16.5" thickTop="1" thickBot="1" x14ac:dyDescent="0.3">
      <c r="A9" s="13" t="s">
        <v>14</v>
      </c>
      <c r="B9" s="16">
        <v>73</v>
      </c>
      <c r="C9" s="16">
        <v>168</v>
      </c>
      <c r="D9" s="16">
        <v>144</v>
      </c>
      <c r="E9" s="16">
        <v>164</v>
      </c>
      <c r="F9" s="63">
        <v>271</v>
      </c>
      <c r="G9" s="97">
        <v>340</v>
      </c>
      <c r="H9" s="80">
        <v>122</v>
      </c>
      <c r="I9" s="19">
        <f t="shared" si="0"/>
        <v>1282</v>
      </c>
    </row>
    <row r="10" spans="1:17" ht="16.5" thickTop="1" thickBot="1" x14ac:dyDescent="0.3">
      <c r="A10" s="13" t="s">
        <v>15</v>
      </c>
      <c r="B10" s="20">
        <v>1242.75</v>
      </c>
      <c r="C10" s="20">
        <v>2522</v>
      </c>
      <c r="D10" s="20">
        <v>1579.75</v>
      </c>
      <c r="E10" s="20">
        <v>1760</v>
      </c>
      <c r="F10" s="64">
        <v>907.75</v>
      </c>
      <c r="G10" s="98">
        <v>2940</v>
      </c>
      <c r="H10" s="81">
        <v>2783.2</v>
      </c>
      <c r="I10" s="22">
        <f t="shared" si="0"/>
        <v>13735.45</v>
      </c>
    </row>
    <row r="11" spans="1:17" ht="16.5" thickTop="1" thickBot="1" x14ac:dyDescent="0.3">
      <c r="A11" s="13" t="s">
        <v>16</v>
      </c>
      <c r="B11" s="23">
        <v>46</v>
      </c>
      <c r="C11" s="23">
        <v>76</v>
      </c>
      <c r="D11" s="23">
        <v>61</v>
      </c>
      <c r="E11" s="23">
        <v>52</v>
      </c>
      <c r="F11" s="65">
        <v>33</v>
      </c>
      <c r="G11" s="99">
        <v>101</v>
      </c>
      <c r="H11" s="82">
        <v>70</v>
      </c>
      <c r="I11" s="19">
        <f t="shared" si="0"/>
        <v>439</v>
      </c>
    </row>
    <row r="12" spans="1:17" ht="16.5" thickTop="1" thickBot="1" x14ac:dyDescent="0.3">
      <c r="A12" s="13" t="s">
        <v>17</v>
      </c>
      <c r="B12" s="25">
        <v>20</v>
      </c>
      <c r="C12" s="25">
        <v>0</v>
      </c>
      <c r="D12" s="25">
        <v>42</v>
      </c>
      <c r="E12" s="25">
        <v>117</v>
      </c>
      <c r="F12" s="66">
        <v>0</v>
      </c>
      <c r="G12" s="100">
        <v>0</v>
      </c>
      <c r="H12" s="83">
        <v>0</v>
      </c>
      <c r="I12" s="22">
        <f t="shared" si="0"/>
        <v>179</v>
      </c>
    </row>
    <row r="13" spans="1:17" ht="16.5" thickTop="1" thickBot="1" x14ac:dyDescent="0.3">
      <c r="A13" s="13" t="s">
        <v>118</v>
      </c>
      <c r="B13" s="25">
        <v>10792.96</v>
      </c>
      <c r="C13" s="25">
        <v>0</v>
      </c>
      <c r="D13" s="25">
        <v>85</v>
      </c>
      <c r="E13" s="120">
        <v>0</v>
      </c>
      <c r="F13" s="66">
        <v>2325</v>
      </c>
      <c r="G13" s="100">
        <v>0</v>
      </c>
      <c r="H13" s="83">
        <v>0</v>
      </c>
      <c r="I13" s="22">
        <f>SUM(B13:H13)</f>
        <v>13202.96</v>
      </c>
      <c r="O13" t="s">
        <v>189</v>
      </c>
    </row>
    <row r="14" spans="1:17" ht="16.5" thickTop="1" thickBot="1" x14ac:dyDescent="0.3">
      <c r="A14" s="13" t="s">
        <v>120</v>
      </c>
      <c r="B14" s="26">
        <f t="shared" ref="B14:H14" si="1">B6+B8+B13</f>
        <v>17262.21</v>
      </c>
      <c r="C14" s="26">
        <f t="shared" si="1"/>
        <v>12597.05</v>
      </c>
      <c r="D14" s="26">
        <f t="shared" si="1"/>
        <v>10410.25</v>
      </c>
      <c r="E14" s="26">
        <f t="shared" si="1"/>
        <v>13804</v>
      </c>
      <c r="F14" s="26">
        <f t="shared" si="1"/>
        <v>32988</v>
      </c>
      <c r="G14" s="26">
        <f t="shared" si="1"/>
        <v>26335.5</v>
      </c>
      <c r="H14" s="26">
        <f t="shared" si="1"/>
        <v>15429.970000000001</v>
      </c>
      <c r="I14" s="22">
        <f>SUM(B14:H14)</f>
        <v>128826.98</v>
      </c>
      <c r="K14" s="24"/>
      <c r="L14" s="24"/>
      <c r="M14" s="24"/>
      <c r="N14" s="24"/>
      <c r="O14" s="24"/>
      <c r="P14" s="24"/>
      <c r="Q14" s="24"/>
    </row>
    <row r="15" spans="1:17" ht="16.5" thickTop="1" thickBot="1" x14ac:dyDescent="0.3">
      <c r="A15" s="13" t="s">
        <v>119</v>
      </c>
      <c r="B15" s="26">
        <f t="shared" ref="B15:H15" si="2">B6+B8</f>
        <v>6469.25</v>
      </c>
      <c r="C15" s="26">
        <f t="shared" si="2"/>
        <v>12597.05</v>
      </c>
      <c r="D15" s="26">
        <f t="shared" si="2"/>
        <v>10325.25</v>
      </c>
      <c r="E15" s="26">
        <f>E6+E8</f>
        <v>13804</v>
      </c>
      <c r="F15" s="67">
        <f t="shared" si="2"/>
        <v>30663</v>
      </c>
      <c r="G15" s="101">
        <f t="shared" si="2"/>
        <v>26335.5</v>
      </c>
      <c r="H15" s="84">
        <f t="shared" si="2"/>
        <v>15429.970000000001</v>
      </c>
      <c r="I15" s="15">
        <f t="shared" si="0"/>
        <v>115624.02</v>
      </c>
    </row>
    <row r="16" spans="1:17" ht="16.5" thickTop="1" thickBot="1" x14ac:dyDescent="0.3">
      <c r="A16" s="13" t="s">
        <v>19</v>
      </c>
      <c r="B16" s="26">
        <v>12711.75</v>
      </c>
      <c r="C16" s="26">
        <v>7971.26</v>
      </c>
      <c r="D16" s="26">
        <v>14073.5</v>
      </c>
      <c r="E16" s="26">
        <v>12563</v>
      </c>
      <c r="F16" s="67">
        <v>30465.759999999998</v>
      </c>
      <c r="G16" s="101">
        <v>23687.759999999998</v>
      </c>
      <c r="H16" s="84">
        <v>13345.7</v>
      </c>
      <c r="I16" s="58">
        <f t="shared" si="0"/>
        <v>114818.73</v>
      </c>
    </row>
    <row r="17" spans="1:14" ht="15.75" thickTop="1" x14ac:dyDescent="0.25">
      <c r="A17" s="13" t="s">
        <v>47</v>
      </c>
      <c r="B17" s="57">
        <f t="shared" ref="B17:I17" si="3">(B15-B16)/B16</f>
        <v>-0.49108108639644421</v>
      </c>
      <c r="C17" s="57">
        <f t="shared" si="3"/>
        <v>0.58030850831612557</v>
      </c>
      <c r="D17" s="57">
        <f t="shared" si="3"/>
        <v>-0.26633388993498419</v>
      </c>
      <c r="E17" s="57">
        <f t="shared" si="3"/>
        <v>9.8782138024357244E-2</v>
      </c>
      <c r="F17" s="68">
        <f t="shared" si="3"/>
        <v>6.474153278959777E-3</v>
      </c>
      <c r="G17" s="102">
        <f t="shared" si="3"/>
        <v>0.11177671506296931</v>
      </c>
      <c r="H17" s="85">
        <f t="shared" si="3"/>
        <v>0.15617539731898666</v>
      </c>
      <c r="I17" s="28">
        <f t="shared" si="3"/>
        <v>7.0135769660577864E-3</v>
      </c>
      <c r="M17" t="s">
        <v>189</v>
      </c>
    </row>
    <row r="18" spans="1:14" ht="93" customHeight="1" x14ac:dyDescent="0.25">
      <c r="A18" s="29" t="s">
        <v>21</v>
      </c>
      <c r="B18" s="59" t="s">
        <v>353</v>
      </c>
      <c r="C18" s="31" t="s">
        <v>355</v>
      </c>
      <c r="D18" s="31" t="s">
        <v>356</v>
      </c>
      <c r="E18" s="31" t="s">
        <v>357</v>
      </c>
      <c r="F18" s="69" t="s">
        <v>358</v>
      </c>
      <c r="G18" s="103" t="s">
        <v>359</v>
      </c>
      <c r="H18" s="86" t="s">
        <v>360</v>
      </c>
      <c r="I18" s="33"/>
      <c r="N18" t="s">
        <v>189</v>
      </c>
    </row>
    <row r="19" spans="1:14" ht="20.25" customHeight="1" x14ac:dyDescent="0.25">
      <c r="A19" s="29" t="s">
        <v>29</v>
      </c>
      <c r="B19" s="34">
        <f>B7+B9</f>
        <v>129</v>
      </c>
      <c r="C19" s="34">
        <f t="shared" ref="C19:H19" si="4">C7+C9</f>
        <v>217</v>
      </c>
      <c r="D19" s="34">
        <f t="shared" si="4"/>
        <v>184</v>
      </c>
      <c r="E19" s="34">
        <f>E7+E9</f>
        <v>253</v>
      </c>
      <c r="F19" s="34">
        <f t="shared" si="4"/>
        <v>368</v>
      </c>
      <c r="G19" s="34">
        <f t="shared" si="4"/>
        <v>473</v>
      </c>
      <c r="H19" s="34">
        <f t="shared" si="4"/>
        <v>329</v>
      </c>
      <c r="I19" s="34">
        <f>SUM(B19:H19)</f>
        <v>1953</v>
      </c>
    </row>
    <row r="20" spans="1:14" ht="15.75" thickBot="1" x14ac:dyDescent="0.3">
      <c r="A20" s="13" t="s">
        <v>30</v>
      </c>
      <c r="B20" s="35">
        <f t="shared" ref="B20:I20" si="5">B6/B7</f>
        <v>36.84375</v>
      </c>
      <c r="C20" s="35">
        <f t="shared" si="5"/>
        <v>35.938775510204081</v>
      </c>
      <c r="D20" s="35">
        <f t="shared" si="5"/>
        <v>35.15</v>
      </c>
      <c r="E20" s="35">
        <f>E6/E7</f>
        <v>38</v>
      </c>
      <c r="F20" s="71">
        <f t="shared" si="5"/>
        <v>36.237113402061858</v>
      </c>
      <c r="G20" s="105">
        <f t="shared" si="5"/>
        <v>47.849624060150376</v>
      </c>
      <c r="H20" s="88">
        <f t="shared" si="5"/>
        <v>41.672463768115946</v>
      </c>
      <c r="I20" s="36">
        <f t="shared" si="5"/>
        <v>40.413487332339791</v>
      </c>
    </row>
    <row r="21" spans="1:14" ht="16.5" thickTop="1" thickBot="1" x14ac:dyDescent="0.3">
      <c r="A21" s="37" t="s">
        <v>31</v>
      </c>
      <c r="B21" s="35">
        <f t="shared" ref="B21:I21" si="6">B8/B9</f>
        <v>60.356164383561641</v>
      </c>
      <c r="C21" s="35">
        <f t="shared" si="6"/>
        <v>64.500297619047615</v>
      </c>
      <c r="D21" s="35">
        <f t="shared" si="6"/>
        <v>61.939236111111114</v>
      </c>
      <c r="E21" s="35">
        <f t="shared" si="6"/>
        <v>63.548780487804876</v>
      </c>
      <c r="F21" s="71">
        <f t="shared" si="6"/>
        <v>100.17712177121771</v>
      </c>
      <c r="G21" s="105">
        <f t="shared" si="6"/>
        <v>58.739705882352943</v>
      </c>
      <c r="H21" s="88">
        <f t="shared" si="6"/>
        <v>55.768606557377055</v>
      </c>
      <c r="I21" s="22">
        <f t="shared" si="6"/>
        <v>69.037886115444621</v>
      </c>
    </row>
    <row r="22" spans="1:14" ht="16.5" thickTop="1" thickBot="1" x14ac:dyDescent="0.3">
      <c r="A22" s="38" t="s">
        <v>32</v>
      </c>
      <c r="B22" s="39">
        <v>154</v>
      </c>
      <c r="C22" s="39">
        <v>147</v>
      </c>
      <c r="D22" s="39">
        <v>141</v>
      </c>
      <c r="E22" s="39">
        <v>75</v>
      </c>
      <c r="F22" s="72">
        <v>511</v>
      </c>
      <c r="G22" s="96">
        <v>358</v>
      </c>
      <c r="H22" s="96">
        <v>208</v>
      </c>
      <c r="I22" s="22">
        <f>SUM(B22:H22)</f>
        <v>1594</v>
      </c>
    </row>
    <row r="23" spans="1:14" ht="16.5" thickTop="1" thickBot="1" x14ac:dyDescent="0.3">
      <c r="A23" s="37" t="s">
        <v>33</v>
      </c>
      <c r="B23" s="40">
        <f>B22/B15</f>
        <v>2.3804923290953357E-2</v>
      </c>
      <c r="C23" s="41">
        <f t="shared" ref="C23:I23" si="7">C22/C15</f>
        <v>1.1669398787811433E-2</v>
      </c>
      <c r="D23" s="40">
        <f t="shared" si="7"/>
        <v>1.3655843684172296E-2</v>
      </c>
      <c r="E23" s="40">
        <f t="shared" si="7"/>
        <v>5.4332077658649667E-3</v>
      </c>
      <c r="F23" s="40">
        <f t="shared" si="7"/>
        <v>1.6665036036917456E-2</v>
      </c>
      <c r="G23" s="106">
        <f t="shared" si="7"/>
        <v>1.359381823014562E-2</v>
      </c>
      <c r="H23" s="106">
        <f t="shared" si="7"/>
        <v>1.3480259520919352E-2</v>
      </c>
      <c r="I23" s="42">
        <f t="shared" si="7"/>
        <v>1.3786062792143016E-2</v>
      </c>
    </row>
    <row r="24" spans="1:14" ht="51" customHeight="1" thickTop="1" x14ac:dyDescent="0.25">
      <c r="A24" s="43" t="s">
        <v>34</v>
      </c>
      <c r="B24" s="44" t="s">
        <v>354</v>
      </c>
      <c r="C24" s="45"/>
      <c r="D24" s="46"/>
      <c r="E24" s="44"/>
      <c r="F24" s="74"/>
      <c r="G24" s="107"/>
      <c r="H24" s="91"/>
      <c r="I24" s="48" t="s">
        <v>36</v>
      </c>
    </row>
    <row r="25" spans="1:14" x14ac:dyDescent="0.25">
      <c r="A25" s="49" t="s">
        <v>37</v>
      </c>
      <c r="B25" s="111">
        <v>2845.1</v>
      </c>
      <c r="C25" s="112">
        <v>3641.9</v>
      </c>
      <c r="D25" s="113">
        <v>3498.31</v>
      </c>
      <c r="E25" s="113">
        <v>3907.78</v>
      </c>
      <c r="F25" s="113">
        <v>3935.1</v>
      </c>
      <c r="G25" s="114">
        <v>4058.5</v>
      </c>
      <c r="H25" s="115">
        <v>4054.83</v>
      </c>
      <c r="I25" s="121">
        <f>SUM(B25:H25)/I14</f>
        <v>0.20136713598347178</v>
      </c>
    </row>
    <row r="26" spans="1:14" ht="15.75" thickBot="1" x14ac:dyDescent="0.3">
      <c r="A26" s="54" t="s">
        <v>38</v>
      </c>
      <c r="B26" s="55">
        <f>B25/B14</f>
        <v>0.16481667179347256</v>
      </c>
      <c r="C26" s="55">
        <f t="shared" ref="C26:H26" si="8">C25/C14</f>
        <v>0.28910737037639767</v>
      </c>
      <c r="D26" s="55">
        <f t="shared" si="8"/>
        <v>0.3360447635743618</v>
      </c>
      <c r="E26" s="55">
        <f t="shared" si="8"/>
        <v>0.28309040857722401</v>
      </c>
      <c r="F26" s="55">
        <f t="shared" si="8"/>
        <v>0.11928883230265551</v>
      </c>
      <c r="G26" s="55">
        <f t="shared" si="8"/>
        <v>0.15410757342750281</v>
      </c>
      <c r="H26" s="55">
        <f t="shared" si="8"/>
        <v>0.26278923419812222</v>
      </c>
      <c r="I26" s="122"/>
    </row>
    <row r="27" spans="1:14" ht="15.75" thickTop="1" x14ac:dyDescent="0.25"/>
    <row r="36" spans="7:7" x14ac:dyDescent="0.25">
      <c r="G36" t="s">
        <v>314</v>
      </c>
    </row>
  </sheetData>
  <mergeCells count="1">
    <mergeCell ref="I25:I26"/>
  </mergeCells>
  <pageMargins left="0.7" right="0.7" top="0.75" bottom="0.75" header="0.3" footer="0.3"/>
  <pageSetup scale="65" orientation="landscape" r:id="rId1"/>
  <colBreaks count="1" manualBreakCount="1">
    <brk id="15" max="2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3715E-FF8B-4A8B-9E9D-420AFB83C855}">
  <dimension ref="A1:Q27"/>
  <sheetViews>
    <sheetView topLeftCell="A4" zoomScaleNormal="100" workbookViewId="0">
      <selection activeCell="L21" sqref="L21"/>
    </sheetView>
  </sheetViews>
  <sheetFormatPr defaultRowHeight="15" x14ac:dyDescent="0.25"/>
  <cols>
    <col min="1" max="1" width="38" bestFit="1" customWidth="1"/>
    <col min="2" max="2" width="15.42578125" customWidth="1"/>
    <col min="3" max="3" width="15" customWidth="1"/>
    <col min="4" max="4" width="16" customWidth="1"/>
    <col min="5" max="5" width="16.7109375" customWidth="1"/>
    <col min="6" max="6" width="14.140625" customWidth="1"/>
    <col min="7" max="7" width="17.42578125" customWidth="1"/>
    <col min="8" max="8" width="13.42578125" customWidth="1"/>
    <col min="9" max="9" width="18.42578125" bestFit="1" customWidth="1"/>
  </cols>
  <sheetData>
    <row r="1" spans="1:17" ht="16.5" thickTop="1" thickBot="1" x14ac:dyDescent="0.3">
      <c r="A1" s="1"/>
      <c r="B1" s="2" t="s">
        <v>0</v>
      </c>
      <c r="C1" s="3">
        <v>45166</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45166</v>
      </c>
      <c r="C5" s="1">
        <f t="shared" ref="C5:H5" si="0">B5+1</f>
        <v>45167</v>
      </c>
      <c r="D5" s="10">
        <f t="shared" si="0"/>
        <v>45168</v>
      </c>
      <c r="E5" s="11">
        <f t="shared" si="0"/>
        <v>45169</v>
      </c>
      <c r="F5" s="61">
        <f t="shared" si="0"/>
        <v>45170</v>
      </c>
      <c r="G5" s="95">
        <f t="shared" si="0"/>
        <v>45171</v>
      </c>
      <c r="H5" s="77">
        <f t="shared" si="0"/>
        <v>45172</v>
      </c>
      <c r="I5" s="12" t="s">
        <v>10</v>
      </c>
    </row>
    <row r="6" spans="1:17" ht="16.5" thickTop="1" thickBot="1" x14ac:dyDescent="0.3">
      <c r="A6" s="13" t="s">
        <v>11</v>
      </c>
      <c r="B6" s="116">
        <v>1397.75</v>
      </c>
      <c r="C6" s="14">
        <v>449</v>
      </c>
      <c r="D6" s="14">
        <v>2509.25</v>
      </c>
      <c r="E6" s="14">
        <v>1831.25</v>
      </c>
      <c r="F6" s="62">
        <v>2733</v>
      </c>
      <c r="G6" s="96">
        <v>4643</v>
      </c>
      <c r="H6" s="78">
        <v>6602.25</v>
      </c>
      <c r="I6" s="15">
        <f t="shared" ref="I6:I16" si="1">SUM(B6:H6)</f>
        <v>20165.5</v>
      </c>
    </row>
    <row r="7" spans="1:17" ht="16.5" thickTop="1" thickBot="1" x14ac:dyDescent="0.3">
      <c r="A7" s="13" t="s">
        <v>12</v>
      </c>
      <c r="B7" s="16">
        <v>32</v>
      </c>
      <c r="C7" s="16">
        <v>17</v>
      </c>
      <c r="D7" s="16">
        <v>54</v>
      </c>
      <c r="E7" s="16">
        <v>44</v>
      </c>
      <c r="F7" s="63">
        <v>68</v>
      </c>
      <c r="G7" s="97">
        <v>127</v>
      </c>
      <c r="H7" s="79">
        <v>164</v>
      </c>
      <c r="I7" s="18">
        <f t="shared" si="1"/>
        <v>506</v>
      </c>
    </row>
    <row r="8" spans="1:17" ht="16.5" thickTop="1" thickBot="1" x14ac:dyDescent="0.3">
      <c r="A8" s="13" t="s">
        <v>13</v>
      </c>
      <c r="B8" s="14">
        <v>1671</v>
      </c>
      <c r="C8" s="14">
        <v>153</v>
      </c>
      <c r="D8" s="14">
        <v>906.5</v>
      </c>
      <c r="E8" s="14">
        <v>7182.75</v>
      </c>
      <c r="F8" s="62">
        <v>10212</v>
      </c>
      <c r="G8" s="96">
        <v>18052.580000000002</v>
      </c>
      <c r="H8" s="78">
        <v>9271.5</v>
      </c>
      <c r="I8" s="15">
        <f t="shared" si="1"/>
        <v>47449.33</v>
      </c>
    </row>
    <row r="9" spans="1:17" ht="16.5" thickTop="1" thickBot="1" x14ac:dyDescent="0.3">
      <c r="A9" s="13" t="s">
        <v>14</v>
      </c>
      <c r="B9" s="16">
        <v>33</v>
      </c>
      <c r="C9" s="16">
        <v>6</v>
      </c>
      <c r="D9" s="16">
        <v>29</v>
      </c>
      <c r="E9" s="16">
        <v>80</v>
      </c>
      <c r="F9" s="63">
        <v>123</v>
      </c>
      <c r="G9" s="97">
        <v>282</v>
      </c>
      <c r="H9" s="80">
        <v>154</v>
      </c>
      <c r="I9" s="19">
        <f t="shared" si="1"/>
        <v>707</v>
      </c>
    </row>
    <row r="10" spans="1:17" ht="16.5" thickTop="1" thickBot="1" x14ac:dyDescent="0.3">
      <c r="A10" s="13" t="s">
        <v>15</v>
      </c>
      <c r="B10" s="20">
        <v>712</v>
      </c>
      <c r="C10" s="20">
        <v>294</v>
      </c>
      <c r="D10" s="20">
        <v>952.25</v>
      </c>
      <c r="E10" s="20">
        <v>1311.25</v>
      </c>
      <c r="F10" s="64">
        <v>1935</v>
      </c>
      <c r="G10" s="98">
        <v>3848.8</v>
      </c>
      <c r="H10" s="81">
        <v>2612.5</v>
      </c>
      <c r="I10" s="22">
        <f t="shared" si="1"/>
        <v>11665.8</v>
      </c>
    </row>
    <row r="11" spans="1:17" ht="16.5" thickTop="1" thickBot="1" x14ac:dyDescent="0.3">
      <c r="A11" s="13" t="s">
        <v>16</v>
      </c>
      <c r="B11" s="23">
        <v>24</v>
      </c>
      <c r="C11" s="23">
        <v>14</v>
      </c>
      <c r="D11" s="23">
        <v>31</v>
      </c>
      <c r="E11" s="23">
        <v>41</v>
      </c>
      <c r="F11" s="65">
        <v>49</v>
      </c>
      <c r="G11" s="99">
        <v>121</v>
      </c>
      <c r="H11" s="82">
        <v>84</v>
      </c>
      <c r="I11" s="19">
        <f t="shared" si="1"/>
        <v>364</v>
      </c>
    </row>
    <row r="12" spans="1:17" ht="16.5" thickTop="1" thickBot="1" x14ac:dyDescent="0.3">
      <c r="A12" s="13" t="s">
        <v>17</v>
      </c>
      <c r="B12" s="25">
        <v>0</v>
      </c>
      <c r="C12" s="25">
        <v>0</v>
      </c>
      <c r="D12" s="25">
        <v>0</v>
      </c>
      <c r="E12" s="25">
        <v>35</v>
      </c>
      <c r="F12" s="66">
        <v>0</v>
      </c>
      <c r="G12" s="100">
        <v>231</v>
      </c>
      <c r="H12" s="83">
        <v>0</v>
      </c>
      <c r="I12" s="22">
        <f t="shared" si="1"/>
        <v>266</v>
      </c>
    </row>
    <row r="13" spans="1:17" ht="16.5" thickTop="1" thickBot="1" x14ac:dyDescent="0.3">
      <c r="A13" s="13" t="s">
        <v>118</v>
      </c>
      <c r="B13" s="25">
        <v>0</v>
      </c>
      <c r="C13" s="25">
        <v>0</v>
      </c>
      <c r="D13" s="25">
        <v>0</v>
      </c>
      <c r="E13" s="25">
        <v>0</v>
      </c>
      <c r="F13" s="66">
        <v>0</v>
      </c>
      <c r="G13" s="100">
        <v>0</v>
      </c>
      <c r="H13" s="83">
        <v>0</v>
      </c>
      <c r="I13" s="22">
        <f>SUM(B13:H13)</f>
        <v>0</v>
      </c>
      <c r="O13" t="s">
        <v>189</v>
      </c>
    </row>
    <row r="14" spans="1:17" ht="16.5" thickTop="1" thickBot="1" x14ac:dyDescent="0.3">
      <c r="A14" s="13" t="s">
        <v>120</v>
      </c>
      <c r="B14" s="26">
        <f t="shared" ref="B14:H14" si="2">B6+B8+B13</f>
        <v>3068.75</v>
      </c>
      <c r="C14" s="26">
        <f t="shared" si="2"/>
        <v>602</v>
      </c>
      <c r="D14" s="26">
        <f t="shared" si="2"/>
        <v>3415.75</v>
      </c>
      <c r="E14" s="26">
        <f t="shared" si="2"/>
        <v>9014</v>
      </c>
      <c r="F14" s="26">
        <f t="shared" si="2"/>
        <v>12945</v>
      </c>
      <c r="G14" s="26">
        <f t="shared" si="2"/>
        <v>22695.58</v>
      </c>
      <c r="H14" s="26">
        <f t="shared" si="2"/>
        <v>15873.75</v>
      </c>
      <c r="I14" s="22">
        <f>SUM(B14:H14)</f>
        <v>67614.83</v>
      </c>
      <c r="K14" s="24"/>
      <c r="L14" s="24"/>
      <c r="M14" s="24"/>
      <c r="N14" s="24"/>
      <c r="O14" s="24"/>
      <c r="P14" s="24"/>
      <c r="Q14" s="24"/>
    </row>
    <row r="15" spans="1:17" ht="16.5" thickTop="1" thickBot="1" x14ac:dyDescent="0.3">
      <c r="A15" s="13" t="s">
        <v>119</v>
      </c>
      <c r="B15" s="26">
        <f t="shared" ref="B15:H15" si="3">B6+B8</f>
        <v>3068.75</v>
      </c>
      <c r="C15" s="26">
        <f t="shared" si="3"/>
        <v>602</v>
      </c>
      <c r="D15" s="26">
        <f t="shared" si="3"/>
        <v>3415.75</v>
      </c>
      <c r="E15" s="26">
        <f>E6+E8</f>
        <v>9014</v>
      </c>
      <c r="F15" s="67">
        <f t="shared" si="3"/>
        <v>12945</v>
      </c>
      <c r="G15" s="101">
        <f t="shared" si="3"/>
        <v>22695.58</v>
      </c>
      <c r="H15" s="84">
        <f t="shared" si="3"/>
        <v>15873.75</v>
      </c>
      <c r="I15" s="15">
        <f t="shared" si="1"/>
        <v>67614.83</v>
      </c>
    </row>
    <row r="16" spans="1:17" ht="16.5" thickTop="1" thickBot="1" x14ac:dyDescent="0.3">
      <c r="A16" s="13" t="s">
        <v>19</v>
      </c>
      <c r="B16" s="26">
        <v>5267.5</v>
      </c>
      <c r="C16" s="26">
        <v>6180.5</v>
      </c>
      <c r="D16" s="26">
        <v>6199.25</v>
      </c>
      <c r="E16" s="26">
        <v>8378.25</v>
      </c>
      <c r="F16" s="67">
        <v>13366.26</v>
      </c>
      <c r="G16" s="101">
        <v>17152.740000000002</v>
      </c>
      <c r="H16" s="84">
        <v>17424.75</v>
      </c>
      <c r="I16" s="58">
        <f t="shared" si="1"/>
        <v>73969.25</v>
      </c>
    </row>
    <row r="17" spans="1:14" ht="15.75" thickTop="1" x14ac:dyDescent="0.25">
      <c r="A17" s="13" t="s">
        <v>47</v>
      </c>
      <c r="B17" s="57">
        <f t="shared" ref="B17:I17" si="4">(B15-B16)/B16</f>
        <v>-0.41741813004271477</v>
      </c>
      <c r="C17" s="57">
        <f t="shared" si="4"/>
        <v>-0.90259687727530136</v>
      </c>
      <c r="D17" s="57">
        <f t="shared" si="4"/>
        <v>-0.44900592813646811</v>
      </c>
      <c r="E17" s="57">
        <f t="shared" si="4"/>
        <v>7.5881001402440848E-2</v>
      </c>
      <c r="F17" s="68">
        <f t="shared" si="4"/>
        <v>-3.1516669584461192E-2</v>
      </c>
      <c r="G17" s="102">
        <f t="shared" si="4"/>
        <v>0.32314603964147998</v>
      </c>
      <c r="H17" s="85">
        <f t="shared" si="4"/>
        <v>-8.9011320105023023E-2</v>
      </c>
      <c r="I17" s="28">
        <f t="shared" si="4"/>
        <v>-8.5906238065141916E-2</v>
      </c>
      <c r="M17" t="s">
        <v>189</v>
      </c>
    </row>
    <row r="18" spans="1:14" ht="106.5" customHeight="1" x14ac:dyDescent="0.25">
      <c r="A18" s="29" t="s">
        <v>21</v>
      </c>
      <c r="B18" s="59" t="s">
        <v>284</v>
      </c>
      <c r="C18" s="31" t="s">
        <v>285</v>
      </c>
      <c r="D18" s="31" t="s">
        <v>286</v>
      </c>
      <c r="E18" s="31" t="s">
        <v>287</v>
      </c>
      <c r="F18" s="69" t="s">
        <v>288</v>
      </c>
      <c r="G18" s="103" t="s">
        <v>289</v>
      </c>
      <c r="H18" s="86" t="s">
        <v>290</v>
      </c>
      <c r="I18" s="33"/>
      <c r="N18" t="s">
        <v>189</v>
      </c>
    </row>
    <row r="19" spans="1:14" ht="20.25" customHeight="1" x14ac:dyDescent="0.25">
      <c r="A19" s="29" t="s">
        <v>29</v>
      </c>
      <c r="B19" s="34">
        <f>B7+B9</f>
        <v>65</v>
      </c>
      <c r="C19" s="34">
        <f t="shared" ref="C19:H19" si="5">C7+C9</f>
        <v>23</v>
      </c>
      <c r="D19" s="34">
        <f t="shared" si="5"/>
        <v>83</v>
      </c>
      <c r="E19" s="34">
        <f t="shared" si="5"/>
        <v>124</v>
      </c>
      <c r="F19" s="34">
        <f t="shared" si="5"/>
        <v>191</v>
      </c>
      <c r="G19" s="34">
        <f t="shared" si="5"/>
        <v>409</v>
      </c>
      <c r="H19" s="34">
        <f t="shared" si="5"/>
        <v>318</v>
      </c>
      <c r="I19" s="34">
        <f>SUM(B19:H19)</f>
        <v>1213</v>
      </c>
    </row>
    <row r="20" spans="1:14" ht="15.75" thickBot="1" x14ac:dyDescent="0.3">
      <c r="A20" s="13" t="s">
        <v>30</v>
      </c>
      <c r="B20" s="35">
        <f t="shared" ref="B20:I20" si="6">B6/B7</f>
        <v>43.6796875</v>
      </c>
      <c r="C20" s="35">
        <f t="shared" si="6"/>
        <v>26.411764705882351</v>
      </c>
      <c r="D20" s="35">
        <f t="shared" si="6"/>
        <v>46.467592592592595</v>
      </c>
      <c r="E20" s="35">
        <f>E6/E7</f>
        <v>41.61931818181818</v>
      </c>
      <c r="F20" s="71">
        <f t="shared" si="6"/>
        <v>40.191176470588232</v>
      </c>
      <c r="G20" s="105">
        <f t="shared" si="6"/>
        <v>36.559055118110237</v>
      </c>
      <c r="H20" s="88">
        <f t="shared" si="6"/>
        <v>40.257621951219512</v>
      </c>
      <c r="I20" s="36">
        <f t="shared" si="6"/>
        <v>39.852766798418969</v>
      </c>
    </row>
    <row r="21" spans="1:14" ht="16.5" thickTop="1" thickBot="1" x14ac:dyDescent="0.3">
      <c r="A21" s="37" t="s">
        <v>31</v>
      </c>
      <c r="B21" s="35">
        <f t="shared" ref="B21:I21" si="7">B8/B9</f>
        <v>50.636363636363633</v>
      </c>
      <c r="C21" s="35">
        <f t="shared" si="7"/>
        <v>25.5</v>
      </c>
      <c r="D21" s="35">
        <f t="shared" si="7"/>
        <v>31.258620689655171</v>
      </c>
      <c r="E21" s="35">
        <f t="shared" si="7"/>
        <v>89.784374999999997</v>
      </c>
      <c r="F21" s="71">
        <f t="shared" si="7"/>
        <v>83.024390243902445</v>
      </c>
      <c r="G21" s="105">
        <f t="shared" si="7"/>
        <v>64.01624113475178</v>
      </c>
      <c r="H21" s="88">
        <f t="shared" si="7"/>
        <v>60.204545454545453</v>
      </c>
      <c r="I21" s="22">
        <f t="shared" si="7"/>
        <v>67.113620933521929</v>
      </c>
    </row>
    <row r="22" spans="1:14" ht="16.5" thickTop="1" thickBot="1" x14ac:dyDescent="0.3">
      <c r="A22" s="38" t="s">
        <v>32</v>
      </c>
      <c r="B22" s="39">
        <v>15</v>
      </c>
      <c r="C22" s="39">
        <v>0</v>
      </c>
      <c r="D22" s="39">
        <v>59</v>
      </c>
      <c r="E22" s="39">
        <v>119</v>
      </c>
      <c r="F22" s="72">
        <v>94</v>
      </c>
      <c r="G22" s="96">
        <v>332</v>
      </c>
      <c r="H22" s="96">
        <v>175</v>
      </c>
      <c r="I22" s="22">
        <f>SUM(B22:H22)</f>
        <v>794</v>
      </c>
    </row>
    <row r="23" spans="1:14" ht="16.5" thickTop="1" thickBot="1" x14ac:dyDescent="0.3">
      <c r="A23" s="37" t="s">
        <v>33</v>
      </c>
      <c r="B23" s="40">
        <f t="shared" ref="B23:I23" si="8">B22/B15</f>
        <v>4.887983706720978E-3</v>
      </c>
      <c r="C23" s="41">
        <f t="shared" si="8"/>
        <v>0</v>
      </c>
      <c r="D23" s="40">
        <f t="shared" si="8"/>
        <v>1.7272926882822219E-2</v>
      </c>
      <c r="E23" s="40">
        <f t="shared" si="8"/>
        <v>1.3201686265808742E-2</v>
      </c>
      <c r="F23" s="40">
        <f t="shared" si="8"/>
        <v>7.2614909231363458E-3</v>
      </c>
      <c r="G23" s="106">
        <f t="shared" si="8"/>
        <v>1.4628399009851255E-2</v>
      </c>
      <c r="H23" s="106">
        <f t="shared" si="8"/>
        <v>1.1024490117332074E-2</v>
      </c>
      <c r="I23" s="42">
        <f t="shared" si="8"/>
        <v>1.1742985969202318E-2</v>
      </c>
    </row>
    <row r="24" spans="1:14" ht="51" customHeight="1" thickTop="1" x14ac:dyDescent="0.25">
      <c r="A24" s="43" t="s">
        <v>34</v>
      </c>
      <c r="B24" s="44"/>
      <c r="C24" s="45"/>
      <c r="D24" s="46"/>
      <c r="E24" s="44"/>
      <c r="F24" s="74"/>
      <c r="G24" s="107"/>
      <c r="H24" s="91"/>
      <c r="I24" s="48" t="s">
        <v>36</v>
      </c>
    </row>
    <row r="25" spans="1:14" x14ac:dyDescent="0.25">
      <c r="A25" s="49" t="s">
        <v>37</v>
      </c>
      <c r="B25" s="111">
        <v>2018.6</v>
      </c>
      <c r="C25" s="112">
        <v>1014.75</v>
      </c>
      <c r="D25" s="113">
        <v>1387.17</v>
      </c>
      <c r="E25" s="113">
        <v>2763.43</v>
      </c>
      <c r="F25" s="113">
        <v>3149.76</v>
      </c>
      <c r="G25" s="114">
        <v>3584.04</v>
      </c>
      <c r="H25" s="115">
        <v>3348.87</v>
      </c>
      <c r="I25" s="121">
        <f>SUM(B25:H25)/I14</f>
        <v>0.25536735062411603</v>
      </c>
    </row>
    <row r="26" spans="1:14" ht="15.75" thickBot="1" x14ac:dyDescent="0.3">
      <c r="A26" s="54" t="s">
        <v>38</v>
      </c>
      <c r="B26" s="55">
        <f>B25/B14</f>
        <v>0.65779226069246433</v>
      </c>
      <c r="C26" s="55">
        <f t="shared" ref="C26:H26" si="9">C25/C14</f>
        <v>1.6856312292358804</v>
      </c>
      <c r="D26" s="55">
        <f t="shared" si="9"/>
        <v>0.40610993193295764</v>
      </c>
      <c r="E26" s="55">
        <f t="shared" si="9"/>
        <v>0.30657088972709118</v>
      </c>
      <c r="F26" s="55">
        <f t="shared" si="9"/>
        <v>0.24331865585168019</v>
      </c>
      <c r="G26" s="55">
        <f t="shared" si="9"/>
        <v>0.15791797345562439</v>
      </c>
      <c r="H26" s="55">
        <f t="shared" si="9"/>
        <v>0.2109690526813135</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18580-166E-4B0E-9EF5-D3F18EC43EB3}">
  <dimension ref="A1:Q27"/>
  <sheetViews>
    <sheetView topLeftCell="A4" zoomScaleNormal="100" workbookViewId="0">
      <selection activeCell="J25" sqref="J25"/>
    </sheetView>
  </sheetViews>
  <sheetFormatPr defaultRowHeight="15" x14ac:dyDescent="0.25"/>
  <cols>
    <col min="1" max="1" width="38" bestFit="1" customWidth="1"/>
    <col min="2" max="2" width="15.42578125" customWidth="1"/>
    <col min="3" max="3" width="15" customWidth="1"/>
    <col min="4" max="4" width="16" customWidth="1"/>
    <col min="5" max="5" width="16.7109375" customWidth="1"/>
    <col min="6" max="6" width="14.140625" customWidth="1"/>
    <col min="7" max="7" width="17.42578125" customWidth="1"/>
    <col min="8" max="8" width="13.42578125" customWidth="1"/>
    <col min="9" max="9" width="18.42578125" bestFit="1" customWidth="1"/>
  </cols>
  <sheetData>
    <row r="1" spans="1:17" ht="16.5" thickTop="1" thickBot="1" x14ac:dyDescent="0.3">
      <c r="A1" s="1"/>
      <c r="B1" s="2" t="s">
        <v>0</v>
      </c>
      <c r="C1" s="3">
        <v>45159</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45159</v>
      </c>
      <c r="C5" s="1">
        <f t="shared" ref="C5:H5" si="0">B5+1</f>
        <v>45160</v>
      </c>
      <c r="D5" s="10">
        <f t="shared" si="0"/>
        <v>45161</v>
      </c>
      <c r="E5" s="11">
        <f t="shared" si="0"/>
        <v>45162</v>
      </c>
      <c r="F5" s="61">
        <f t="shared" si="0"/>
        <v>45163</v>
      </c>
      <c r="G5" s="95">
        <f t="shared" si="0"/>
        <v>45164</v>
      </c>
      <c r="H5" s="77">
        <f t="shared" si="0"/>
        <v>45165</v>
      </c>
      <c r="I5" s="12" t="s">
        <v>10</v>
      </c>
    </row>
    <row r="6" spans="1:17" ht="16.5" thickTop="1" thickBot="1" x14ac:dyDescent="0.3">
      <c r="A6" s="13" t="s">
        <v>11</v>
      </c>
      <c r="B6" s="116">
        <v>2945</v>
      </c>
      <c r="C6" s="14">
        <v>2481.75</v>
      </c>
      <c r="D6" s="14">
        <v>2952.25</v>
      </c>
      <c r="E6" s="14">
        <v>2695.75</v>
      </c>
      <c r="F6" s="62">
        <v>3414.75</v>
      </c>
      <c r="G6" s="96">
        <v>4086.75</v>
      </c>
      <c r="H6" s="78">
        <v>4448.75</v>
      </c>
      <c r="I6" s="15">
        <f t="shared" ref="I6:I16" si="1">SUM(B6:H6)</f>
        <v>23025</v>
      </c>
    </row>
    <row r="7" spans="1:17" ht="16.5" thickTop="1" thickBot="1" x14ac:dyDescent="0.3">
      <c r="A7" s="13" t="s">
        <v>12</v>
      </c>
      <c r="B7" s="16">
        <v>92</v>
      </c>
      <c r="C7" s="16">
        <v>60</v>
      </c>
      <c r="D7" s="16">
        <v>78</v>
      </c>
      <c r="E7" s="16">
        <v>61</v>
      </c>
      <c r="F7" s="63">
        <v>79</v>
      </c>
      <c r="G7" s="97">
        <v>104</v>
      </c>
      <c r="H7" s="79">
        <v>117</v>
      </c>
      <c r="I7" s="18">
        <f t="shared" si="1"/>
        <v>591</v>
      </c>
    </row>
    <row r="8" spans="1:17" ht="16.5" thickTop="1" thickBot="1" x14ac:dyDescent="0.3">
      <c r="A8" s="13" t="s">
        <v>13</v>
      </c>
      <c r="B8" s="14">
        <v>2362</v>
      </c>
      <c r="C8" s="14">
        <v>4399</v>
      </c>
      <c r="D8" s="14">
        <v>4850.5</v>
      </c>
      <c r="E8" s="14">
        <v>6744</v>
      </c>
      <c r="F8" s="62">
        <v>10110</v>
      </c>
      <c r="G8" s="96">
        <v>13238.75</v>
      </c>
      <c r="H8" s="78">
        <v>3640.6</v>
      </c>
      <c r="I8" s="15">
        <f t="shared" si="1"/>
        <v>45344.85</v>
      </c>
    </row>
    <row r="9" spans="1:17" ht="16.5" thickTop="1" thickBot="1" x14ac:dyDescent="0.3">
      <c r="A9" s="13" t="s">
        <v>14</v>
      </c>
      <c r="B9" s="16">
        <v>47</v>
      </c>
      <c r="C9" s="16">
        <v>61</v>
      </c>
      <c r="D9" s="16">
        <v>75</v>
      </c>
      <c r="E9" s="16">
        <v>107</v>
      </c>
      <c r="F9" s="63">
        <v>147</v>
      </c>
      <c r="G9" s="97">
        <v>201</v>
      </c>
      <c r="H9" s="80">
        <v>88</v>
      </c>
      <c r="I9" s="19">
        <f t="shared" si="1"/>
        <v>726</v>
      </c>
    </row>
    <row r="10" spans="1:17" ht="16.5" thickTop="1" thickBot="1" x14ac:dyDescent="0.3">
      <c r="A10" s="13" t="s">
        <v>15</v>
      </c>
      <c r="B10" s="20">
        <v>1900.75</v>
      </c>
      <c r="C10" s="20">
        <v>1360.5</v>
      </c>
      <c r="D10" s="20">
        <v>1810</v>
      </c>
      <c r="E10" s="20">
        <v>1519.75</v>
      </c>
      <c r="F10" s="64">
        <v>2308.25</v>
      </c>
      <c r="G10" s="98">
        <v>2670</v>
      </c>
      <c r="H10" s="81">
        <v>2775.1</v>
      </c>
      <c r="I10" s="22">
        <f t="shared" si="1"/>
        <v>14344.35</v>
      </c>
    </row>
    <row r="11" spans="1:17" ht="16.5" thickTop="1" thickBot="1" x14ac:dyDescent="0.3">
      <c r="A11" s="13" t="s">
        <v>16</v>
      </c>
      <c r="B11" s="23">
        <v>50</v>
      </c>
      <c r="C11" s="23">
        <v>39</v>
      </c>
      <c r="D11" s="23">
        <v>50</v>
      </c>
      <c r="E11" s="23">
        <v>60</v>
      </c>
      <c r="F11" s="65">
        <v>72</v>
      </c>
      <c r="G11" s="99">
        <v>75</v>
      </c>
      <c r="H11" s="82">
        <v>76</v>
      </c>
      <c r="I11" s="19">
        <f t="shared" si="1"/>
        <v>422</v>
      </c>
    </row>
    <row r="12" spans="1:17" ht="16.5" thickTop="1" thickBot="1" x14ac:dyDescent="0.3">
      <c r="A12" s="13" t="s">
        <v>17</v>
      </c>
      <c r="B12" s="25">
        <v>0</v>
      </c>
      <c r="C12" s="25">
        <v>3.5</v>
      </c>
      <c r="D12" s="25">
        <v>0</v>
      </c>
      <c r="E12" s="25">
        <v>0</v>
      </c>
      <c r="F12" s="66">
        <v>0</v>
      </c>
      <c r="G12" s="100">
        <v>25</v>
      </c>
      <c r="H12" s="83">
        <v>0</v>
      </c>
      <c r="I12" s="22">
        <f t="shared" si="1"/>
        <v>28.5</v>
      </c>
    </row>
    <row r="13" spans="1:17" ht="16.5" thickTop="1" thickBot="1" x14ac:dyDescent="0.3">
      <c r="A13" s="13" t="s">
        <v>118</v>
      </c>
      <c r="B13" s="25">
        <v>0</v>
      </c>
      <c r="C13" s="25">
        <v>0</v>
      </c>
      <c r="D13" s="25">
        <v>0</v>
      </c>
      <c r="E13" s="25">
        <v>0</v>
      </c>
      <c r="F13" s="66">
        <v>0</v>
      </c>
      <c r="G13" s="100">
        <v>5245</v>
      </c>
      <c r="H13" s="83">
        <v>0</v>
      </c>
      <c r="I13" s="22">
        <f>SUM(B13:H13)</f>
        <v>5245</v>
      </c>
      <c r="O13" t="s">
        <v>189</v>
      </c>
    </row>
    <row r="14" spans="1:17" ht="16.5" thickTop="1" thickBot="1" x14ac:dyDescent="0.3">
      <c r="A14" s="13" t="s">
        <v>120</v>
      </c>
      <c r="B14" s="26">
        <f t="shared" ref="B14:H14" si="2">B6+B8+B13</f>
        <v>5307</v>
      </c>
      <c r="C14" s="26">
        <f t="shared" si="2"/>
        <v>6880.75</v>
      </c>
      <c r="D14" s="26">
        <f t="shared" si="2"/>
        <v>7802.75</v>
      </c>
      <c r="E14" s="26">
        <f t="shared" si="2"/>
        <v>9439.75</v>
      </c>
      <c r="F14" s="26">
        <f t="shared" si="2"/>
        <v>13524.75</v>
      </c>
      <c r="G14" s="26">
        <f t="shared" si="2"/>
        <v>22570.5</v>
      </c>
      <c r="H14" s="26">
        <f t="shared" si="2"/>
        <v>8089.35</v>
      </c>
      <c r="I14" s="22">
        <f>SUM(B14:H14)</f>
        <v>73614.850000000006</v>
      </c>
      <c r="K14" s="24"/>
      <c r="L14" s="24"/>
      <c r="M14" s="24"/>
      <c r="N14" s="24"/>
      <c r="O14" s="24"/>
      <c r="P14" s="24"/>
      <c r="Q14" s="24"/>
    </row>
    <row r="15" spans="1:17" ht="16.5" thickTop="1" thickBot="1" x14ac:dyDescent="0.3">
      <c r="A15" s="13" t="s">
        <v>119</v>
      </c>
      <c r="B15" s="26">
        <f t="shared" ref="B15:H15" si="3">B6+B8</f>
        <v>5307</v>
      </c>
      <c r="C15" s="26">
        <f t="shared" si="3"/>
        <v>6880.75</v>
      </c>
      <c r="D15" s="26">
        <f t="shared" si="3"/>
        <v>7802.75</v>
      </c>
      <c r="E15" s="26">
        <f>E6+E8</f>
        <v>9439.75</v>
      </c>
      <c r="F15" s="67">
        <f t="shared" si="3"/>
        <v>13524.75</v>
      </c>
      <c r="G15" s="101">
        <f t="shared" si="3"/>
        <v>17325.5</v>
      </c>
      <c r="H15" s="84">
        <f t="shared" si="3"/>
        <v>8089.35</v>
      </c>
      <c r="I15" s="15">
        <f t="shared" si="1"/>
        <v>68369.850000000006</v>
      </c>
    </row>
    <row r="16" spans="1:17" ht="16.5" thickTop="1" thickBot="1" x14ac:dyDescent="0.3">
      <c r="A16" s="13" t="s">
        <v>19</v>
      </c>
      <c r="B16" s="26">
        <v>4889.5</v>
      </c>
      <c r="C16" s="26">
        <v>15497.75</v>
      </c>
      <c r="D16" s="26">
        <v>7831</v>
      </c>
      <c r="E16" s="26">
        <v>7328.9</v>
      </c>
      <c r="F16" s="67">
        <v>10755.75</v>
      </c>
      <c r="G16" s="101">
        <v>13379.21</v>
      </c>
      <c r="H16" s="84">
        <v>9339.9500000000007</v>
      </c>
      <c r="I16" s="58">
        <f t="shared" si="1"/>
        <v>69022.06</v>
      </c>
    </row>
    <row r="17" spans="1:14" ht="15.75" thickTop="1" x14ac:dyDescent="0.25">
      <c r="A17" s="13" t="s">
        <v>47</v>
      </c>
      <c r="B17" s="57">
        <f t="shared" ref="B17:I17" si="4">(B15-B16)/B16</f>
        <v>8.5387053890990897E-2</v>
      </c>
      <c r="C17" s="57">
        <f t="shared" si="4"/>
        <v>-0.55601619589940476</v>
      </c>
      <c r="D17" s="57">
        <f t="shared" si="4"/>
        <v>-3.6074575405439916E-3</v>
      </c>
      <c r="E17" s="57">
        <f t="shared" si="4"/>
        <v>0.28801730136855469</v>
      </c>
      <c r="F17" s="68">
        <f t="shared" si="4"/>
        <v>0.25744369290844432</v>
      </c>
      <c r="G17" s="102">
        <f t="shared" si="4"/>
        <v>0.29495687712503216</v>
      </c>
      <c r="H17" s="85">
        <f t="shared" si="4"/>
        <v>-0.13389793307244688</v>
      </c>
      <c r="I17" s="28">
        <f t="shared" si="4"/>
        <v>-9.4492978042091461E-3</v>
      </c>
      <c r="M17" t="s">
        <v>189</v>
      </c>
    </row>
    <row r="18" spans="1:14" ht="106.5" customHeight="1" x14ac:dyDescent="0.25">
      <c r="A18" s="29" t="s">
        <v>21</v>
      </c>
      <c r="B18" s="59" t="s">
        <v>276</v>
      </c>
      <c r="C18" s="31" t="s">
        <v>277</v>
      </c>
      <c r="D18" s="31" t="s">
        <v>278</v>
      </c>
      <c r="E18" s="31" t="s">
        <v>279</v>
      </c>
      <c r="F18" s="69" t="s">
        <v>281</v>
      </c>
      <c r="G18" s="103" t="s">
        <v>282</v>
      </c>
      <c r="H18" s="86" t="s">
        <v>283</v>
      </c>
      <c r="I18" s="33"/>
      <c r="N18" t="s">
        <v>189</v>
      </c>
    </row>
    <row r="19" spans="1:14" ht="20.25" customHeight="1" x14ac:dyDescent="0.25">
      <c r="A19" s="29" t="s">
        <v>29</v>
      </c>
      <c r="B19" s="34">
        <f>B7+B9</f>
        <v>139</v>
      </c>
      <c r="C19" s="34">
        <f t="shared" ref="C19:H19" si="5">C7+C9</f>
        <v>121</v>
      </c>
      <c r="D19" s="34">
        <f t="shared" si="5"/>
        <v>153</v>
      </c>
      <c r="E19" s="34">
        <f t="shared" si="5"/>
        <v>168</v>
      </c>
      <c r="F19" s="34">
        <f t="shared" si="5"/>
        <v>226</v>
      </c>
      <c r="G19" s="34">
        <f t="shared" si="5"/>
        <v>305</v>
      </c>
      <c r="H19" s="34">
        <f t="shared" si="5"/>
        <v>205</v>
      </c>
      <c r="I19" s="34">
        <f>SUM(B19:H19)</f>
        <v>1317</v>
      </c>
    </row>
    <row r="20" spans="1:14" ht="15.75" thickBot="1" x14ac:dyDescent="0.3">
      <c r="A20" s="13" t="s">
        <v>30</v>
      </c>
      <c r="B20" s="35">
        <f t="shared" ref="B20:I20" si="6">B6/B7</f>
        <v>32.010869565217391</v>
      </c>
      <c r="C20" s="35">
        <f t="shared" si="6"/>
        <v>41.362499999999997</v>
      </c>
      <c r="D20" s="35">
        <f t="shared" si="6"/>
        <v>37.849358974358971</v>
      </c>
      <c r="E20" s="35">
        <f>E6/E7</f>
        <v>44.192622950819676</v>
      </c>
      <c r="F20" s="71">
        <f t="shared" si="6"/>
        <v>43.224683544303801</v>
      </c>
      <c r="G20" s="105">
        <f t="shared" si="6"/>
        <v>39.29567307692308</v>
      </c>
      <c r="H20" s="88">
        <f t="shared" si="6"/>
        <v>38.023504273504273</v>
      </c>
      <c r="I20" s="36">
        <f t="shared" si="6"/>
        <v>38.959390862944161</v>
      </c>
    </row>
    <row r="21" spans="1:14" ht="16.5" thickTop="1" thickBot="1" x14ac:dyDescent="0.3">
      <c r="A21" s="37" t="s">
        <v>31</v>
      </c>
      <c r="B21" s="35">
        <f t="shared" ref="B21:I21" si="7">B8/B9</f>
        <v>50.255319148936174</v>
      </c>
      <c r="C21" s="35">
        <f t="shared" si="7"/>
        <v>72.114754098360649</v>
      </c>
      <c r="D21" s="35">
        <f t="shared" si="7"/>
        <v>64.673333333333332</v>
      </c>
      <c r="E21" s="35">
        <f t="shared" si="7"/>
        <v>63.028037383177569</v>
      </c>
      <c r="F21" s="71">
        <f t="shared" si="7"/>
        <v>68.775510204081627</v>
      </c>
      <c r="G21" s="105">
        <f t="shared" si="7"/>
        <v>65.864427860696523</v>
      </c>
      <c r="H21" s="88">
        <f t="shared" si="7"/>
        <v>41.370454545454542</v>
      </c>
      <c r="I21" s="22">
        <f t="shared" si="7"/>
        <v>62.458471074380164</v>
      </c>
    </row>
    <row r="22" spans="1:14" ht="16.5" thickTop="1" thickBot="1" x14ac:dyDescent="0.3">
      <c r="A22" s="38" t="s">
        <v>32</v>
      </c>
      <c r="B22" s="39">
        <v>30</v>
      </c>
      <c r="C22" s="39">
        <v>50</v>
      </c>
      <c r="D22" s="39">
        <v>95</v>
      </c>
      <c r="E22" s="39">
        <v>122</v>
      </c>
      <c r="F22" s="72">
        <v>350</v>
      </c>
      <c r="G22" s="96">
        <v>241</v>
      </c>
      <c r="H22" s="96">
        <v>49</v>
      </c>
      <c r="I22" s="22">
        <f>SUM(B22:H22)</f>
        <v>937</v>
      </c>
    </row>
    <row r="23" spans="1:14" ht="16.5" thickTop="1" thickBot="1" x14ac:dyDescent="0.3">
      <c r="A23" s="37" t="s">
        <v>33</v>
      </c>
      <c r="B23" s="40">
        <f t="shared" ref="B23:I23" si="8">B22/B15</f>
        <v>5.6529112492933863E-3</v>
      </c>
      <c r="C23" s="41">
        <f t="shared" si="8"/>
        <v>7.266649711150674E-3</v>
      </c>
      <c r="D23" s="40">
        <f t="shared" si="8"/>
        <v>1.2175194642914357E-2</v>
      </c>
      <c r="E23" s="40">
        <f t="shared" si="8"/>
        <v>1.2924071082390954E-2</v>
      </c>
      <c r="F23" s="40">
        <f t="shared" si="8"/>
        <v>2.5878482042181926E-2</v>
      </c>
      <c r="G23" s="106">
        <f t="shared" si="8"/>
        <v>1.3910132463709561E-2</v>
      </c>
      <c r="H23" s="106">
        <f t="shared" si="8"/>
        <v>6.0573470056308597E-3</v>
      </c>
      <c r="I23" s="42">
        <f t="shared" si="8"/>
        <v>1.3704871372395871E-2</v>
      </c>
    </row>
    <row r="24" spans="1:14" ht="51" customHeight="1" thickTop="1" x14ac:dyDescent="0.25">
      <c r="A24" s="43" t="s">
        <v>34</v>
      </c>
      <c r="B24" s="44"/>
      <c r="C24" s="45"/>
      <c r="D24" s="46"/>
      <c r="E24" s="44"/>
      <c r="F24" s="74" t="s">
        <v>280</v>
      </c>
      <c r="G24" s="107"/>
      <c r="H24" s="91"/>
      <c r="I24" s="48" t="s">
        <v>36</v>
      </c>
    </row>
    <row r="25" spans="1:14" x14ac:dyDescent="0.25">
      <c r="A25" s="49" t="s">
        <v>37</v>
      </c>
      <c r="B25" s="111">
        <v>2171.0700000000002</v>
      </c>
      <c r="C25" s="112">
        <v>2154.67</v>
      </c>
      <c r="D25" s="113">
        <v>2340.61</v>
      </c>
      <c r="E25" s="113">
        <v>2934.92</v>
      </c>
      <c r="F25" s="113">
        <v>3249.09</v>
      </c>
      <c r="G25" s="114">
        <v>3362.09</v>
      </c>
      <c r="H25" s="115">
        <v>2487.73</v>
      </c>
      <c r="I25" s="121">
        <f>SUM(B25:H25)/I14</f>
        <v>0.25402727846351653</v>
      </c>
    </row>
    <row r="26" spans="1:14" ht="15.75" thickBot="1" x14ac:dyDescent="0.3">
      <c r="A26" s="54" t="s">
        <v>38</v>
      </c>
      <c r="B26" s="55">
        <f>B25/B14</f>
        <v>0.40909553420011308</v>
      </c>
      <c r="C26" s="55">
        <f t="shared" ref="C26:H26" si="9">C25/C14</f>
        <v>0.31314464266250047</v>
      </c>
      <c r="D26" s="55">
        <f t="shared" si="9"/>
        <v>0.29997244561212394</v>
      </c>
      <c r="E26" s="55">
        <f t="shared" si="9"/>
        <v>0.3109107762387775</v>
      </c>
      <c r="F26" s="55">
        <f t="shared" si="9"/>
        <v>0.24023290633837965</v>
      </c>
      <c r="G26" s="55">
        <f t="shared" si="9"/>
        <v>0.14895948251035646</v>
      </c>
      <c r="H26" s="55">
        <f t="shared" si="9"/>
        <v>0.30753150747587876</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F458-6518-4F1F-9343-B477ECEA79AA}">
  <dimension ref="A1:Q27"/>
  <sheetViews>
    <sheetView topLeftCell="A16" zoomScaleNormal="100" workbookViewId="0">
      <selection activeCell="I27" sqref="I27"/>
    </sheetView>
  </sheetViews>
  <sheetFormatPr defaultRowHeight="15" x14ac:dyDescent="0.25"/>
  <cols>
    <col min="1" max="1" width="38" bestFit="1" customWidth="1"/>
    <col min="2" max="2" width="15.42578125" customWidth="1"/>
    <col min="3" max="3" width="15" customWidth="1"/>
    <col min="4" max="4" width="16" customWidth="1"/>
    <col min="5" max="5" width="16.7109375" customWidth="1"/>
    <col min="6" max="6" width="14.140625" customWidth="1"/>
    <col min="7" max="7" width="17.42578125" customWidth="1"/>
    <col min="8" max="8" width="13.42578125" customWidth="1"/>
    <col min="9" max="9" width="18.42578125" bestFit="1" customWidth="1"/>
  </cols>
  <sheetData>
    <row r="1" spans="1:17" ht="16.5" thickTop="1" thickBot="1" x14ac:dyDescent="0.3">
      <c r="A1" s="1"/>
      <c r="B1" s="2" t="s">
        <v>0</v>
      </c>
      <c r="C1" s="3">
        <v>45152</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45152</v>
      </c>
      <c r="C5" s="1">
        <f t="shared" ref="C5:H5" si="0">B5+1</f>
        <v>45153</v>
      </c>
      <c r="D5" s="10">
        <f t="shared" si="0"/>
        <v>45154</v>
      </c>
      <c r="E5" s="11">
        <f t="shared" si="0"/>
        <v>45155</v>
      </c>
      <c r="F5" s="61">
        <f t="shared" si="0"/>
        <v>45156</v>
      </c>
      <c r="G5" s="95">
        <f t="shared" si="0"/>
        <v>45157</v>
      </c>
      <c r="H5" s="77">
        <f t="shared" si="0"/>
        <v>45158</v>
      </c>
      <c r="I5" s="12" t="s">
        <v>10</v>
      </c>
    </row>
    <row r="6" spans="1:17" ht="16.5" thickTop="1" thickBot="1" x14ac:dyDescent="0.3">
      <c r="A6" s="13" t="s">
        <v>11</v>
      </c>
      <c r="B6" s="116">
        <v>1944.5</v>
      </c>
      <c r="C6" s="14">
        <v>2432</v>
      </c>
      <c r="D6" s="14">
        <v>1341.75</v>
      </c>
      <c r="E6" s="14">
        <v>1085</v>
      </c>
      <c r="F6" s="62">
        <v>2535.5</v>
      </c>
      <c r="G6" s="96">
        <v>4406.75</v>
      </c>
      <c r="H6" s="78">
        <v>6502.75</v>
      </c>
      <c r="I6" s="15">
        <f t="shared" ref="I6:I16" si="1">SUM(B6:H6)</f>
        <v>20248.25</v>
      </c>
    </row>
    <row r="7" spans="1:17" ht="16.5" thickTop="1" thickBot="1" x14ac:dyDescent="0.3">
      <c r="A7" s="13" t="s">
        <v>12</v>
      </c>
      <c r="B7" s="16">
        <v>60</v>
      </c>
      <c r="C7" s="16">
        <v>70</v>
      </c>
      <c r="D7" s="16">
        <v>44</v>
      </c>
      <c r="E7" s="16">
        <v>31</v>
      </c>
      <c r="F7" s="63">
        <v>63</v>
      </c>
      <c r="G7" s="97">
        <v>101</v>
      </c>
      <c r="H7" s="79">
        <v>125</v>
      </c>
      <c r="I7" s="18">
        <f t="shared" si="1"/>
        <v>494</v>
      </c>
    </row>
    <row r="8" spans="1:17" ht="16.5" thickTop="1" thickBot="1" x14ac:dyDescent="0.3">
      <c r="A8" s="13" t="s">
        <v>13</v>
      </c>
      <c r="B8" s="14">
        <v>2810.01</v>
      </c>
      <c r="C8" s="14">
        <v>10226</v>
      </c>
      <c r="D8" s="14">
        <v>6975</v>
      </c>
      <c r="E8" s="14">
        <v>7173.5</v>
      </c>
      <c r="F8" s="62">
        <v>11388.5</v>
      </c>
      <c r="G8" s="96">
        <v>12862.58</v>
      </c>
      <c r="H8" s="78">
        <v>6448.9</v>
      </c>
      <c r="I8" s="15">
        <f t="shared" si="1"/>
        <v>57884.490000000005</v>
      </c>
    </row>
    <row r="9" spans="1:17" ht="16.5" thickTop="1" thickBot="1" x14ac:dyDescent="0.3">
      <c r="A9" s="13" t="s">
        <v>14</v>
      </c>
      <c r="B9" s="16">
        <v>69</v>
      </c>
      <c r="C9" s="16">
        <v>70</v>
      </c>
      <c r="D9" s="16">
        <v>118</v>
      </c>
      <c r="E9" s="16">
        <v>104</v>
      </c>
      <c r="F9" s="63">
        <v>149</v>
      </c>
      <c r="G9" s="97">
        <v>202</v>
      </c>
      <c r="H9" s="80">
        <v>122</v>
      </c>
      <c r="I9" s="19">
        <f t="shared" si="1"/>
        <v>834</v>
      </c>
    </row>
    <row r="10" spans="1:17" ht="16.5" thickTop="1" thickBot="1" x14ac:dyDescent="0.3">
      <c r="A10" s="13" t="s">
        <v>15</v>
      </c>
      <c r="B10" s="20">
        <v>829.51</v>
      </c>
      <c r="C10" s="20">
        <v>1828.25</v>
      </c>
      <c r="D10" s="20">
        <v>806.25</v>
      </c>
      <c r="E10" s="20">
        <v>1218</v>
      </c>
      <c r="F10" s="64">
        <v>3085.5</v>
      </c>
      <c r="G10" s="98">
        <v>1960</v>
      </c>
      <c r="H10" s="81">
        <v>2550.5</v>
      </c>
      <c r="I10" s="22">
        <f t="shared" si="1"/>
        <v>12278.01</v>
      </c>
    </row>
    <row r="11" spans="1:17" ht="16.5" thickTop="1" thickBot="1" x14ac:dyDescent="0.3">
      <c r="A11" s="13" t="s">
        <v>16</v>
      </c>
      <c r="B11" s="23">
        <v>38</v>
      </c>
      <c r="C11" s="23">
        <v>5615</v>
      </c>
      <c r="D11" s="23">
        <v>34</v>
      </c>
      <c r="E11" s="23">
        <v>43</v>
      </c>
      <c r="F11" s="65">
        <v>67</v>
      </c>
      <c r="G11" s="99">
        <v>70</v>
      </c>
      <c r="H11" s="82">
        <v>70</v>
      </c>
      <c r="I11" s="19">
        <f t="shared" si="1"/>
        <v>5937</v>
      </c>
    </row>
    <row r="12" spans="1:17" ht="16.5" thickTop="1" thickBot="1" x14ac:dyDescent="0.3">
      <c r="A12" s="13" t="s">
        <v>17</v>
      </c>
      <c r="B12" s="25">
        <v>10</v>
      </c>
      <c r="C12" s="25">
        <v>0</v>
      </c>
      <c r="D12" s="25">
        <v>21</v>
      </c>
      <c r="E12" s="25">
        <v>0</v>
      </c>
      <c r="F12" s="66">
        <v>0</v>
      </c>
      <c r="G12" s="100">
        <v>0</v>
      </c>
      <c r="H12" s="83">
        <v>0</v>
      </c>
      <c r="I12" s="22">
        <f t="shared" si="1"/>
        <v>31</v>
      </c>
    </row>
    <row r="13" spans="1:17" ht="16.5" thickTop="1" thickBot="1" x14ac:dyDescent="0.3">
      <c r="A13" s="13" t="s">
        <v>118</v>
      </c>
      <c r="B13" s="25">
        <v>0</v>
      </c>
      <c r="C13" s="25">
        <v>0</v>
      </c>
      <c r="D13" s="25">
        <v>0</v>
      </c>
      <c r="E13" s="25">
        <v>0</v>
      </c>
      <c r="F13" s="66">
        <v>0</v>
      </c>
      <c r="G13" s="100">
        <v>2847.5</v>
      </c>
      <c r="H13" s="83">
        <v>0</v>
      </c>
      <c r="I13" s="22">
        <f>SUM(B13:H13)</f>
        <v>2847.5</v>
      </c>
      <c r="O13" t="s">
        <v>189</v>
      </c>
    </row>
    <row r="14" spans="1:17" ht="16.5" thickTop="1" thickBot="1" x14ac:dyDescent="0.3">
      <c r="A14" s="13" t="s">
        <v>120</v>
      </c>
      <c r="B14" s="26">
        <f t="shared" ref="B14:H14" si="2">B6+B8+B13</f>
        <v>4754.51</v>
      </c>
      <c r="C14" s="26">
        <f t="shared" si="2"/>
        <v>12658</v>
      </c>
      <c r="D14" s="26">
        <f t="shared" si="2"/>
        <v>8316.75</v>
      </c>
      <c r="E14" s="26">
        <f t="shared" si="2"/>
        <v>8258.5</v>
      </c>
      <c r="F14" s="26">
        <f t="shared" si="2"/>
        <v>13924</v>
      </c>
      <c r="G14" s="26">
        <f t="shared" si="2"/>
        <v>20116.830000000002</v>
      </c>
      <c r="H14" s="26">
        <f t="shared" si="2"/>
        <v>12951.65</v>
      </c>
      <c r="I14" s="22">
        <f>SUM(B14:H14)</f>
        <v>80980.239999999991</v>
      </c>
      <c r="K14" s="24"/>
      <c r="L14" s="24"/>
      <c r="M14" s="24"/>
      <c r="N14" s="24"/>
      <c r="O14" s="24"/>
      <c r="P14" s="24"/>
      <c r="Q14" s="24"/>
    </row>
    <row r="15" spans="1:17" ht="16.5" thickTop="1" thickBot="1" x14ac:dyDescent="0.3">
      <c r="A15" s="13" t="s">
        <v>119</v>
      </c>
      <c r="B15" s="26">
        <f t="shared" ref="B15:H15" si="3">B6+B8</f>
        <v>4754.51</v>
      </c>
      <c r="C15" s="26">
        <f t="shared" si="3"/>
        <v>12658</v>
      </c>
      <c r="D15" s="26">
        <f t="shared" si="3"/>
        <v>8316.75</v>
      </c>
      <c r="E15" s="26">
        <f>E6+E8</f>
        <v>8258.5</v>
      </c>
      <c r="F15" s="67">
        <f t="shared" si="3"/>
        <v>13924</v>
      </c>
      <c r="G15" s="101">
        <f t="shared" si="3"/>
        <v>17269.330000000002</v>
      </c>
      <c r="H15" s="84">
        <f t="shared" si="3"/>
        <v>12951.65</v>
      </c>
      <c r="I15" s="15">
        <f t="shared" si="1"/>
        <v>78132.740000000005</v>
      </c>
    </row>
    <row r="16" spans="1:17" ht="16.5" thickTop="1" thickBot="1" x14ac:dyDescent="0.3">
      <c r="A16" s="13" t="s">
        <v>19</v>
      </c>
      <c r="B16" s="26">
        <v>6938</v>
      </c>
      <c r="C16" s="26">
        <v>8052.75</v>
      </c>
      <c r="D16" s="26">
        <v>6757</v>
      </c>
      <c r="E16" s="26">
        <v>7748</v>
      </c>
      <c r="F16" s="67">
        <v>10633.35</v>
      </c>
      <c r="G16" s="101">
        <v>11707</v>
      </c>
      <c r="H16" s="84">
        <v>10772.75</v>
      </c>
      <c r="I16" s="58">
        <f t="shared" si="1"/>
        <v>62608.85</v>
      </c>
    </row>
    <row r="17" spans="1:14" ht="15.75" thickTop="1" x14ac:dyDescent="0.25">
      <c r="A17" s="13" t="s">
        <v>47</v>
      </c>
      <c r="B17" s="57">
        <f t="shared" ref="B17:I17" si="4">(B15-B16)/B16</f>
        <v>-0.31471461516287114</v>
      </c>
      <c r="C17" s="57">
        <f t="shared" si="4"/>
        <v>0.57188538077054418</v>
      </c>
      <c r="D17" s="57">
        <f t="shared" si="4"/>
        <v>0.23083468995116177</v>
      </c>
      <c r="E17" s="57">
        <f t="shared" si="4"/>
        <v>6.5887971089313366E-2</v>
      </c>
      <c r="F17" s="68">
        <f t="shared" si="4"/>
        <v>0.30946503218646987</v>
      </c>
      <c r="G17" s="102">
        <f t="shared" si="4"/>
        <v>0.47512855556504668</v>
      </c>
      <c r="H17" s="85">
        <f t="shared" si="4"/>
        <v>0.20226033278410802</v>
      </c>
      <c r="I17" s="28">
        <f t="shared" si="4"/>
        <v>0.24795040956669875</v>
      </c>
      <c r="M17" t="s">
        <v>189</v>
      </c>
    </row>
    <row r="18" spans="1:14" ht="97.5" customHeight="1" x14ac:dyDescent="0.25">
      <c r="A18" s="29" t="s">
        <v>21</v>
      </c>
      <c r="B18" s="59" t="s">
        <v>269</v>
      </c>
      <c r="C18" s="31" t="s">
        <v>270</v>
      </c>
      <c r="D18" s="31" t="s">
        <v>271</v>
      </c>
      <c r="E18" s="31" t="s">
        <v>272</v>
      </c>
      <c r="F18" s="69" t="s">
        <v>273</v>
      </c>
      <c r="G18" s="103" t="s">
        <v>274</v>
      </c>
      <c r="H18" s="86" t="s">
        <v>275</v>
      </c>
      <c r="I18" s="33"/>
      <c r="N18" t="s">
        <v>189</v>
      </c>
    </row>
    <row r="19" spans="1:14" ht="20.25" customHeight="1" x14ac:dyDescent="0.25">
      <c r="A19" s="29" t="s">
        <v>29</v>
      </c>
      <c r="B19" s="34">
        <f>B7+B9</f>
        <v>129</v>
      </c>
      <c r="C19" s="34">
        <f t="shared" ref="C19:H19" si="5">C7+C9</f>
        <v>140</v>
      </c>
      <c r="D19" s="34">
        <f t="shared" si="5"/>
        <v>162</v>
      </c>
      <c r="E19" s="34">
        <f t="shared" si="5"/>
        <v>135</v>
      </c>
      <c r="F19" s="34">
        <f t="shared" si="5"/>
        <v>212</v>
      </c>
      <c r="G19" s="34">
        <f t="shared" si="5"/>
        <v>303</v>
      </c>
      <c r="H19" s="34">
        <f t="shared" si="5"/>
        <v>247</v>
      </c>
      <c r="I19" s="34">
        <f>SUM(B19:H19)</f>
        <v>1328</v>
      </c>
    </row>
    <row r="20" spans="1:14" ht="15.75" thickBot="1" x14ac:dyDescent="0.3">
      <c r="A20" s="13" t="s">
        <v>30</v>
      </c>
      <c r="B20" s="35">
        <f t="shared" ref="B20:I20" si="6">B6/B7</f>
        <v>32.408333333333331</v>
      </c>
      <c r="C20" s="35">
        <f t="shared" si="6"/>
        <v>34.74285714285714</v>
      </c>
      <c r="D20" s="35">
        <f t="shared" si="6"/>
        <v>30.494318181818183</v>
      </c>
      <c r="E20" s="35">
        <f>E6/E7</f>
        <v>35</v>
      </c>
      <c r="F20" s="71">
        <f t="shared" si="6"/>
        <v>40.246031746031747</v>
      </c>
      <c r="G20" s="105">
        <f t="shared" si="6"/>
        <v>43.631188118811885</v>
      </c>
      <c r="H20" s="88">
        <f t="shared" si="6"/>
        <v>52.021999999999998</v>
      </c>
      <c r="I20" s="36">
        <f t="shared" si="6"/>
        <v>40.988360323886639</v>
      </c>
    </row>
    <row r="21" spans="1:14" ht="16.5" thickTop="1" thickBot="1" x14ac:dyDescent="0.3">
      <c r="A21" s="37" t="s">
        <v>31</v>
      </c>
      <c r="B21" s="35">
        <f t="shared" ref="B21:I21" si="7">B8/B9</f>
        <v>40.724782608695655</v>
      </c>
      <c r="C21" s="35">
        <f t="shared" si="7"/>
        <v>146.08571428571429</v>
      </c>
      <c r="D21" s="35">
        <f t="shared" si="7"/>
        <v>59.110169491525426</v>
      </c>
      <c r="E21" s="35">
        <f t="shared" si="7"/>
        <v>68.975961538461533</v>
      </c>
      <c r="F21" s="71">
        <f t="shared" si="7"/>
        <v>76.432885906040269</v>
      </c>
      <c r="G21" s="105">
        <f t="shared" si="7"/>
        <v>63.676138613861383</v>
      </c>
      <c r="H21" s="88">
        <f t="shared" si="7"/>
        <v>52.859836065573766</v>
      </c>
      <c r="I21" s="22">
        <f t="shared" si="7"/>
        <v>69.405863309352526</v>
      </c>
    </row>
    <row r="22" spans="1:14" ht="16.5" thickTop="1" thickBot="1" x14ac:dyDescent="0.3">
      <c r="A22" s="38" t="s">
        <v>32</v>
      </c>
      <c r="B22" s="39">
        <v>58</v>
      </c>
      <c r="C22" s="39">
        <v>15</v>
      </c>
      <c r="D22" s="39">
        <v>137</v>
      </c>
      <c r="E22" s="39">
        <v>137</v>
      </c>
      <c r="F22" s="72">
        <v>98</v>
      </c>
      <c r="G22" s="96">
        <v>210</v>
      </c>
      <c r="H22" s="96">
        <v>193</v>
      </c>
      <c r="I22" s="22">
        <f>SUM(B22:H22)</f>
        <v>848</v>
      </c>
    </row>
    <row r="23" spans="1:14" ht="16.5" thickTop="1" thickBot="1" x14ac:dyDescent="0.3">
      <c r="A23" s="37" t="s">
        <v>33</v>
      </c>
      <c r="B23" s="40">
        <f t="shared" ref="B23:I23" si="8">B22/B15</f>
        <v>1.2198943739733431E-2</v>
      </c>
      <c r="C23" s="41">
        <f t="shared" si="8"/>
        <v>1.1850213303839468E-3</v>
      </c>
      <c r="D23" s="40">
        <f t="shared" si="8"/>
        <v>1.647278083385938E-2</v>
      </c>
      <c r="E23" s="40">
        <f t="shared" si="8"/>
        <v>1.6588968941090996E-2</v>
      </c>
      <c r="F23" s="40">
        <f t="shared" si="8"/>
        <v>7.0382074116633149E-3</v>
      </c>
      <c r="G23" s="106">
        <f t="shared" si="8"/>
        <v>1.2160286473186857E-2</v>
      </c>
      <c r="H23" s="106">
        <f t="shared" si="8"/>
        <v>1.4901576247041883E-2</v>
      </c>
      <c r="I23" s="42">
        <f t="shared" si="8"/>
        <v>1.0853324739411417E-2</v>
      </c>
    </row>
    <row r="24" spans="1:14" ht="51" customHeight="1" thickTop="1" x14ac:dyDescent="0.25">
      <c r="A24" s="43" t="s">
        <v>34</v>
      </c>
      <c r="B24" s="44"/>
      <c r="C24" s="45"/>
      <c r="D24" s="46"/>
      <c r="E24" s="44"/>
      <c r="F24" s="74"/>
      <c r="G24" s="107"/>
      <c r="H24" s="91"/>
      <c r="I24" s="48" t="s">
        <v>36</v>
      </c>
    </row>
    <row r="25" spans="1:14" x14ac:dyDescent="0.25">
      <c r="A25" s="49" t="s">
        <v>37</v>
      </c>
      <c r="B25" s="111">
        <v>2144.79</v>
      </c>
      <c r="C25" s="112">
        <v>2278.13</v>
      </c>
      <c r="D25" s="113">
        <v>2452.4899999999998</v>
      </c>
      <c r="E25" s="113">
        <v>2775.59</v>
      </c>
      <c r="F25" s="113">
        <v>3149.92</v>
      </c>
      <c r="G25" s="114">
        <v>3673.61</v>
      </c>
      <c r="H25" s="115">
        <v>2808.84</v>
      </c>
      <c r="I25" s="121">
        <f>SUM(B25:H25)/I14</f>
        <v>0.23812438688746787</v>
      </c>
    </row>
    <row r="26" spans="1:14" ht="15.75" thickBot="1" x14ac:dyDescent="0.3">
      <c r="A26" s="54" t="s">
        <v>38</v>
      </c>
      <c r="B26" s="55">
        <f>B25/B14</f>
        <v>0.4511064231645322</v>
      </c>
      <c r="C26" s="55">
        <f t="shared" ref="C26:H26" si="9">C25/C14</f>
        <v>0.17997550955917208</v>
      </c>
      <c r="D26" s="55">
        <f t="shared" si="9"/>
        <v>0.2948856223885532</v>
      </c>
      <c r="E26" s="55">
        <f t="shared" si="9"/>
        <v>0.33608887812556759</v>
      </c>
      <c r="F26" s="55">
        <f t="shared" si="9"/>
        <v>0.22622234989945419</v>
      </c>
      <c r="G26" s="55">
        <f t="shared" si="9"/>
        <v>0.18261376171096538</v>
      </c>
      <c r="H26" s="55">
        <f t="shared" si="9"/>
        <v>0.21687120945979857</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9FDC-8308-4D7E-9293-4F3952F16F97}">
  <dimension ref="A1:Q27"/>
  <sheetViews>
    <sheetView topLeftCell="A10" zoomScaleNormal="100" workbookViewId="0">
      <selection activeCell="M26" sqref="M26"/>
    </sheetView>
  </sheetViews>
  <sheetFormatPr defaultRowHeight="15" x14ac:dyDescent="0.25"/>
  <cols>
    <col min="1" max="1" width="38" bestFit="1" customWidth="1"/>
    <col min="2" max="2" width="13.5703125" customWidth="1"/>
    <col min="3" max="3" width="13" bestFit="1" customWidth="1"/>
    <col min="4" max="4" width="13.85546875" customWidth="1"/>
    <col min="5" max="5" width="18.28515625" customWidth="1"/>
    <col min="6" max="6" width="14.5703125" customWidth="1"/>
    <col min="7" max="7" width="17.140625" customWidth="1"/>
    <col min="8" max="8" width="13" bestFit="1" customWidth="1"/>
    <col min="9" max="9" width="18.42578125" bestFit="1" customWidth="1"/>
  </cols>
  <sheetData>
    <row r="1" spans="1:17" ht="16.5" thickTop="1" thickBot="1" x14ac:dyDescent="0.3">
      <c r="A1" s="1"/>
      <c r="B1" s="2" t="s">
        <v>0</v>
      </c>
      <c r="C1" s="3">
        <v>45145</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45145</v>
      </c>
      <c r="C5" s="1">
        <f t="shared" ref="C5:H5" si="0">B5+1</f>
        <v>45146</v>
      </c>
      <c r="D5" s="10">
        <f t="shared" si="0"/>
        <v>45147</v>
      </c>
      <c r="E5" s="11">
        <f t="shared" si="0"/>
        <v>45148</v>
      </c>
      <c r="F5" s="61">
        <f t="shared" si="0"/>
        <v>45149</v>
      </c>
      <c r="G5" s="95">
        <f t="shared" si="0"/>
        <v>45150</v>
      </c>
      <c r="H5" s="77">
        <f t="shared" si="0"/>
        <v>45151</v>
      </c>
      <c r="I5" s="12" t="s">
        <v>10</v>
      </c>
    </row>
    <row r="6" spans="1:17" ht="16.5" thickTop="1" thickBot="1" x14ac:dyDescent="0.3">
      <c r="A6" s="13" t="s">
        <v>11</v>
      </c>
      <c r="B6" s="116">
        <v>2368.7600000000002</v>
      </c>
      <c r="C6" s="14">
        <v>1921.5</v>
      </c>
      <c r="D6" s="14">
        <v>3425.95</v>
      </c>
      <c r="E6" s="14">
        <v>1910.75</v>
      </c>
      <c r="F6" s="62">
        <v>2764.5</v>
      </c>
      <c r="G6" s="96">
        <v>4401</v>
      </c>
      <c r="H6" s="78">
        <v>5097.25</v>
      </c>
      <c r="I6" s="15">
        <f t="shared" ref="I6:I16" si="1">SUM(B6:H6)</f>
        <v>21889.71</v>
      </c>
    </row>
    <row r="7" spans="1:17" ht="16.5" thickTop="1" thickBot="1" x14ac:dyDescent="0.3">
      <c r="A7" s="13" t="s">
        <v>12</v>
      </c>
      <c r="B7" s="16">
        <v>70</v>
      </c>
      <c r="C7" s="16">
        <v>56</v>
      </c>
      <c r="D7" s="16">
        <v>67</v>
      </c>
      <c r="E7" s="16">
        <v>57</v>
      </c>
      <c r="F7" s="63">
        <v>82</v>
      </c>
      <c r="G7" s="97">
        <v>107</v>
      </c>
      <c r="H7" s="79">
        <v>137</v>
      </c>
      <c r="I7" s="18">
        <f t="shared" si="1"/>
        <v>576</v>
      </c>
    </row>
    <row r="8" spans="1:17" ht="16.5" thickTop="1" thickBot="1" x14ac:dyDescent="0.3">
      <c r="A8" s="13" t="s">
        <v>13</v>
      </c>
      <c r="B8" s="14">
        <v>4051.75</v>
      </c>
      <c r="C8" s="14">
        <v>2467</v>
      </c>
      <c r="D8" s="14">
        <v>6179.02</v>
      </c>
      <c r="E8" s="14">
        <v>10520.75</v>
      </c>
      <c r="F8" s="62">
        <v>13055.25</v>
      </c>
      <c r="G8" s="96">
        <v>12148.25</v>
      </c>
      <c r="H8" s="78">
        <v>4051.25</v>
      </c>
      <c r="I8" s="15">
        <f t="shared" si="1"/>
        <v>52473.270000000004</v>
      </c>
    </row>
    <row r="9" spans="1:17" ht="16.5" thickTop="1" thickBot="1" x14ac:dyDescent="0.3">
      <c r="A9" s="13" t="s">
        <v>14</v>
      </c>
      <c r="B9" s="16">
        <v>93</v>
      </c>
      <c r="C9" s="16">
        <v>51</v>
      </c>
      <c r="D9" s="16">
        <v>116</v>
      </c>
      <c r="E9" s="16">
        <v>189</v>
      </c>
      <c r="F9" s="63">
        <v>187</v>
      </c>
      <c r="G9" s="97">
        <v>150</v>
      </c>
      <c r="H9" s="80">
        <v>70</v>
      </c>
      <c r="I9" s="19">
        <f t="shared" si="1"/>
        <v>856</v>
      </c>
    </row>
    <row r="10" spans="1:17" ht="16.5" thickTop="1" thickBot="1" x14ac:dyDescent="0.3">
      <c r="A10" s="13" t="s">
        <v>15</v>
      </c>
      <c r="B10" s="20">
        <v>1386.5</v>
      </c>
      <c r="C10" s="20">
        <v>645.5</v>
      </c>
      <c r="D10" s="20">
        <v>1835</v>
      </c>
      <c r="E10" s="20">
        <v>2229</v>
      </c>
      <c r="F10" s="64">
        <v>2972.5</v>
      </c>
      <c r="G10" s="98">
        <v>3130.5</v>
      </c>
      <c r="H10" s="81">
        <v>2111.5</v>
      </c>
      <c r="I10" s="22">
        <f t="shared" si="1"/>
        <v>14310.5</v>
      </c>
    </row>
    <row r="11" spans="1:17" ht="16.5" thickTop="1" thickBot="1" x14ac:dyDescent="0.3">
      <c r="A11" s="13" t="s">
        <v>16</v>
      </c>
      <c r="B11" s="23">
        <v>55</v>
      </c>
      <c r="C11" s="23">
        <v>29</v>
      </c>
      <c r="D11" s="23">
        <v>62</v>
      </c>
      <c r="E11" s="23">
        <v>73</v>
      </c>
      <c r="F11" s="65">
        <v>87</v>
      </c>
      <c r="G11" s="99">
        <v>81</v>
      </c>
      <c r="H11" s="82">
        <v>59</v>
      </c>
      <c r="I11" s="19">
        <f t="shared" si="1"/>
        <v>446</v>
      </c>
    </row>
    <row r="12" spans="1:17" ht="16.5" thickTop="1" thickBot="1" x14ac:dyDescent="0.3">
      <c r="A12" s="13" t="s">
        <v>17</v>
      </c>
      <c r="B12" s="25">
        <v>10</v>
      </c>
      <c r="C12" s="25">
        <v>0</v>
      </c>
      <c r="D12" s="25">
        <v>0</v>
      </c>
      <c r="E12" s="25">
        <v>8</v>
      </c>
      <c r="F12" s="66">
        <v>0</v>
      </c>
      <c r="G12" s="100">
        <v>0</v>
      </c>
      <c r="H12" s="83">
        <v>0</v>
      </c>
      <c r="I12" s="22">
        <f t="shared" si="1"/>
        <v>18</v>
      </c>
    </row>
    <row r="13" spans="1:17" ht="16.5" thickTop="1" thickBot="1" x14ac:dyDescent="0.3">
      <c r="A13" s="13" t="s">
        <v>118</v>
      </c>
      <c r="B13" s="25">
        <v>0</v>
      </c>
      <c r="C13" s="25">
        <v>0</v>
      </c>
      <c r="D13" s="25">
        <v>0</v>
      </c>
      <c r="E13" s="25">
        <v>0</v>
      </c>
      <c r="F13" s="66">
        <v>370</v>
      </c>
      <c r="G13" s="100">
        <v>2075</v>
      </c>
      <c r="H13" s="83">
        <v>0</v>
      </c>
      <c r="I13" s="22">
        <f>SUM(B13:H13)</f>
        <v>2445</v>
      </c>
      <c r="O13" t="s">
        <v>189</v>
      </c>
    </row>
    <row r="14" spans="1:17" ht="16.5" thickTop="1" thickBot="1" x14ac:dyDescent="0.3">
      <c r="A14" s="13" t="s">
        <v>120</v>
      </c>
      <c r="B14" s="26">
        <f t="shared" ref="B14:H14" si="2">B6+B8+B13</f>
        <v>6420.51</v>
      </c>
      <c r="C14" s="26">
        <f t="shared" si="2"/>
        <v>4388.5</v>
      </c>
      <c r="D14" s="26">
        <f t="shared" si="2"/>
        <v>9604.9700000000012</v>
      </c>
      <c r="E14" s="26">
        <f t="shared" si="2"/>
        <v>12431.5</v>
      </c>
      <c r="F14" s="26">
        <f t="shared" si="2"/>
        <v>16189.75</v>
      </c>
      <c r="G14" s="26">
        <f t="shared" si="2"/>
        <v>18624.25</v>
      </c>
      <c r="H14" s="26">
        <f t="shared" si="2"/>
        <v>9148.5</v>
      </c>
      <c r="I14" s="22">
        <f>SUM(B14:H14)</f>
        <v>76807.98000000001</v>
      </c>
      <c r="K14" s="24"/>
      <c r="L14" s="24"/>
      <c r="M14" s="24"/>
      <c r="N14" s="24"/>
      <c r="O14" s="24"/>
      <c r="P14" s="24"/>
      <c r="Q14" s="24"/>
    </row>
    <row r="15" spans="1:17" ht="16.5" thickTop="1" thickBot="1" x14ac:dyDescent="0.3">
      <c r="A15" s="13" t="s">
        <v>119</v>
      </c>
      <c r="B15" s="26">
        <f t="shared" ref="B15:H15" si="3">B6+B8</f>
        <v>6420.51</v>
      </c>
      <c r="C15" s="26">
        <f t="shared" si="3"/>
        <v>4388.5</v>
      </c>
      <c r="D15" s="26">
        <f t="shared" si="3"/>
        <v>9604.9700000000012</v>
      </c>
      <c r="E15" s="26">
        <f>E6+E8</f>
        <v>12431.5</v>
      </c>
      <c r="F15" s="67">
        <f t="shared" si="3"/>
        <v>15819.75</v>
      </c>
      <c r="G15" s="101">
        <f t="shared" si="3"/>
        <v>16549.25</v>
      </c>
      <c r="H15" s="84">
        <f t="shared" si="3"/>
        <v>9148.5</v>
      </c>
      <c r="I15" s="15">
        <f t="shared" si="1"/>
        <v>74362.98000000001</v>
      </c>
    </row>
    <row r="16" spans="1:17" ht="16.5" thickTop="1" thickBot="1" x14ac:dyDescent="0.3">
      <c r="A16" s="13" t="s">
        <v>19</v>
      </c>
      <c r="B16" s="26">
        <v>5076.08</v>
      </c>
      <c r="C16" s="26">
        <v>1754.5</v>
      </c>
      <c r="D16" s="26">
        <v>8756.75</v>
      </c>
      <c r="E16" s="26">
        <v>10905</v>
      </c>
      <c r="F16" s="67">
        <v>11101.25</v>
      </c>
      <c r="G16" s="101">
        <v>14456</v>
      </c>
      <c r="H16" s="84">
        <v>9759</v>
      </c>
      <c r="I16" s="58">
        <f t="shared" si="1"/>
        <v>61808.58</v>
      </c>
    </row>
    <row r="17" spans="1:14" ht="15.75" thickTop="1" x14ac:dyDescent="0.25">
      <c r="A17" s="13" t="s">
        <v>47</v>
      </c>
      <c r="B17" s="57">
        <f t="shared" ref="B17:I17" si="4">(B15-B16)/B16</f>
        <v>0.26485595183685057</v>
      </c>
      <c r="C17" s="57">
        <f t="shared" si="4"/>
        <v>1.5012824166429182</v>
      </c>
      <c r="D17" s="57">
        <f t="shared" si="4"/>
        <v>9.6864704370914004E-2</v>
      </c>
      <c r="E17" s="57">
        <f t="shared" si="4"/>
        <v>0.13998165978908758</v>
      </c>
      <c r="F17" s="68">
        <f t="shared" si="4"/>
        <v>0.42504222497466504</v>
      </c>
      <c r="G17" s="102">
        <f t="shared" si="4"/>
        <v>0.14480146651909243</v>
      </c>
      <c r="H17" s="85">
        <f t="shared" si="4"/>
        <v>-6.2557639102367044E-2</v>
      </c>
      <c r="I17" s="28">
        <f t="shared" si="4"/>
        <v>0.20311743126925111</v>
      </c>
      <c r="M17" t="s">
        <v>189</v>
      </c>
    </row>
    <row r="18" spans="1:14" ht="180" x14ac:dyDescent="0.25">
      <c r="A18" s="29" t="s">
        <v>21</v>
      </c>
      <c r="B18" s="59" t="s">
        <v>259</v>
      </c>
      <c r="C18" s="31" t="s">
        <v>258</v>
      </c>
      <c r="D18" s="31" t="s">
        <v>262</v>
      </c>
      <c r="E18" s="31" t="s">
        <v>264</v>
      </c>
      <c r="F18" s="69" t="s">
        <v>265</v>
      </c>
      <c r="G18" s="103" t="s">
        <v>266</v>
      </c>
      <c r="H18" s="86" t="s">
        <v>268</v>
      </c>
      <c r="I18" s="33"/>
      <c r="N18" t="s">
        <v>189</v>
      </c>
    </row>
    <row r="19" spans="1:14" ht="20.25" customHeight="1" x14ac:dyDescent="0.25">
      <c r="A19" s="29" t="s">
        <v>29</v>
      </c>
      <c r="B19" s="34">
        <f>B7+B9</f>
        <v>163</v>
      </c>
      <c r="C19" s="34">
        <f t="shared" ref="C19:H19" si="5">C7+C9</f>
        <v>107</v>
      </c>
      <c r="D19" s="34">
        <f t="shared" si="5"/>
        <v>183</v>
      </c>
      <c r="E19" s="34">
        <f t="shared" si="5"/>
        <v>246</v>
      </c>
      <c r="F19" s="34">
        <f t="shared" si="5"/>
        <v>269</v>
      </c>
      <c r="G19" s="34">
        <f t="shared" si="5"/>
        <v>257</v>
      </c>
      <c r="H19" s="34">
        <f t="shared" si="5"/>
        <v>207</v>
      </c>
      <c r="I19" s="34">
        <f>SUM(B19:H19)</f>
        <v>1432</v>
      </c>
    </row>
    <row r="20" spans="1:14" ht="15.75" thickBot="1" x14ac:dyDescent="0.3">
      <c r="A20" s="13" t="s">
        <v>30</v>
      </c>
      <c r="B20" s="35">
        <f t="shared" ref="B20:I20" si="6">B6/B7</f>
        <v>33.839428571428577</v>
      </c>
      <c r="C20" s="35">
        <f t="shared" si="6"/>
        <v>34.3125</v>
      </c>
      <c r="D20" s="35">
        <f t="shared" si="6"/>
        <v>51.133582089552235</v>
      </c>
      <c r="E20" s="35">
        <f>E6/E7</f>
        <v>33.521929824561404</v>
      </c>
      <c r="F20" s="71">
        <f t="shared" si="6"/>
        <v>33.713414634146339</v>
      </c>
      <c r="G20" s="105">
        <f t="shared" si="6"/>
        <v>41.13084112149533</v>
      </c>
      <c r="H20" s="88">
        <f t="shared" si="6"/>
        <v>37.206204379562045</v>
      </c>
      <c r="I20" s="36">
        <f t="shared" si="6"/>
        <v>38.002968750000001</v>
      </c>
    </row>
    <row r="21" spans="1:14" ht="16.5" thickTop="1" thickBot="1" x14ac:dyDescent="0.3">
      <c r="A21" s="37" t="s">
        <v>31</v>
      </c>
      <c r="B21" s="35">
        <f t="shared" ref="B21:I21" si="7">B8/B9</f>
        <v>43.567204301075272</v>
      </c>
      <c r="C21" s="35">
        <f t="shared" si="7"/>
        <v>48.372549019607845</v>
      </c>
      <c r="D21" s="35">
        <f t="shared" si="7"/>
        <v>53.267413793103451</v>
      </c>
      <c r="E21" s="35">
        <f t="shared" si="7"/>
        <v>55.665343915343918</v>
      </c>
      <c r="F21" s="71">
        <f t="shared" si="7"/>
        <v>69.814171122994651</v>
      </c>
      <c r="G21" s="105">
        <f t="shared" si="7"/>
        <v>80.98833333333333</v>
      </c>
      <c r="H21" s="88">
        <f t="shared" si="7"/>
        <v>57.875</v>
      </c>
      <c r="I21" s="22">
        <f t="shared" si="7"/>
        <v>61.300549065420569</v>
      </c>
    </row>
    <row r="22" spans="1:14" ht="16.5" thickTop="1" thickBot="1" x14ac:dyDescent="0.3">
      <c r="A22" s="38" t="s">
        <v>32</v>
      </c>
      <c r="B22" s="39">
        <v>160</v>
      </c>
      <c r="C22" s="39">
        <v>110</v>
      </c>
      <c r="D22" s="39">
        <v>309</v>
      </c>
      <c r="E22" s="39">
        <v>105</v>
      </c>
      <c r="F22" s="72">
        <v>72</v>
      </c>
      <c r="G22" s="96">
        <v>92</v>
      </c>
      <c r="H22" s="96">
        <v>384</v>
      </c>
      <c r="I22" s="22">
        <f>SUM(B22:H22)</f>
        <v>1232</v>
      </c>
    </row>
    <row r="23" spans="1:14" ht="16.5" thickTop="1" thickBot="1" x14ac:dyDescent="0.3">
      <c r="A23" s="37" t="s">
        <v>33</v>
      </c>
      <c r="B23" s="40">
        <f t="shared" ref="B23:I23" si="8">B22/B15</f>
        <v>2.4920138742872449E-2</v>
      </c>
      <c r="C23" s="41">
        <f t="shared" si="8"/>
        <v>2.5065512133986556E-2</v>
      </c>
      <c r="D23" s="40">
        <f t="shared" si="8"/>
        <v>3.217084488551239E-2</v>
      </c>
      <c r="E23" s="40">
        <f t="shared" si="8"/>
        <v>8.4462856453364436E-3</v>
      </c>
      <c r="F23" s="40">
        <f t="shared" si="8"/>
        <v>4.5512729341487699E-3</v>
      </c>
      <c r="G23" s="106">
        <f t="shared" si="8"/>
        <v>5.5591643125821408E-3</v>
      </c>
      <c r="H23" s="106">
        <f t="shared" si="8"/>
        <v>4.1974094113789148E-2</v>
      </c>
      <c r="I23" s="42">
        <f t="shared" si="8"/>
        <v>1.6567383394264185E-2</v>
      </c>
    </row>
    <row r="24" spans="1:14" ht="72.75" customHeight="1" thickTop="1" x14ac:dyDescent="0.25">
      <c r="A24" s="43" t="s">
        <v>34</v>
      </c>
      <c r="B24" s="44" t="s">
        <v>260</v>
      </c>
      <c r="C24" s="45" t="s">
        <v>261</v>
      </c>
      <c r="D24" s="46" t="s">
        <v>263</v>
      </c>
      <c r="E24" s="44"/>
      <c r="F24" s="74" t="s">
        <v>189</v>
      </c>
      <c r="G24" s="107"/>
      <c r="H24" s="91" t="s">
        <v>267</v>
      </c>
      <c r="I24" s="48" t="s">
        <v>36</v>
      </c>
    </row>
    <row r="25" spans="1:14" x14ac:dyDescent="0.25">
      <c r="A25" s="49" t="s">
        <v>37</v>
      </c>
      <c r="B25" s="111">
        <v>1887.52</v>
      </c>
      <c r="C25" s="112">
        <v>2022.01</v>
      </c>
      <c r="D25" s="113">
        <v>2149.62</v>
      </c>
      <c r="E25" s="113">
        <v>2410.66</v>
      </c>
      <c r="F25" s="113">
        <v>2837.75</v>
      </c>
      <c r="G25" s="114">
        <v>3016.01</v>
      </c>
      <c r="H25" s="115">
        <v>2434.85</v>
      </c>
      <c r="I25" s="121">
        <f>SUM(B25:H25)/I14</f>
        <v>0.21818592286895186</v>
      </c>
    </row>
    <row r="26" spans="1:14" ht="15.75" thickBot="1" x14ac:dyDescent="0.3">
      <c r="A26" s="54" t="s">
        <v>38</v>
      </c>
      <c r="B26" s="55">
        <f>B25/B14</f>
        <v>0.29398287674966628</v>
      </c>
      <c r="C26" s="55">
        <f t="shared" ref="C26:H26" si="9">C25/C14</f>
        <v>0.46075196536401958</v>
      </c>
      <c r="D26" s="55">
        <f t="shared" si="9"/>
        <v>0.22380288538121407</v>
      </c>
      <c r="E26" s="55">
        <f t="shared" si="9"/>
        <v>0.19391545670273094</v>
      </c>
      <c r="F26" s="55">
        <f t="shared" si="9"/>
        <v>0.17528065597059869</v>
      </c>
      <c r="G26" s="55">
        <f t="shared" si="9"/>
        <v>0.16193994389035801</v>
      </c>
      <c r="H26" s="55">
        <f t="shared" si="9"/>
        <v>0.26614745586708205</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82449-4096-495D-B767-B3CC61C45CA2}">
  <dimension ref="A1:Q27"/>
  <sheetViews>
    <sheetView zoomScaleNormal="100" workbookViewId="0">
      <selection activeCell="I27" sqref="I27"/>
    </sheetView>
  </sheetViews>
  <sheetFormatPr defaultRowHeight="15" x14ac:dyDescent="0.25"/>
  <cols>
    <col min="1" max="1" width="38" bestFit="1" customWidth="1"/>
    <col min="2" max="2" width="13.5703125" customWidth="1"/>
    <col min="3" max="3" width="13" bestFit="1" customWidth="1"/>
    <col min="4" max="4" width="14.42578125" bestFit="1" customWidth="1"/>
    <col min="5" max="5" width="17" customWidth="1"/>
    <col min="6" max="6" width="14.5703125" customWidth="1"/>
    <col min="7" max="7" width="17.140625" customWidth="1"/>
    <col min="8" max="8" width="13" bestFit="1" customWidth="1"/>
    <col min="9" max="9" width="18.42578125" bestFit="1" customWidth="1"/>
  </cols>
  <sheetData>
    <row r="1" spans="1:17" ht="16.5" thickTop="1" thickBot="1" x14ac:dyDescent="0.3">
      <c r="A1" s="1"/>
      <c r="B1" s="2" t="s">
        <v>0</v>
      </c>
      <c r="C1" s="3">
        <v>45138</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45138</v>
      </c>
      <c r="C5" s="1">
        <f t="shared" ref="C5:H5" si="0">B5+1</f>
        <v>45139</v>
      </c>
      <c r="D5" s="10">
        <f t="shared" si="0"/>
        <v>45140</v>
      </c>
      <c r="E5" s="11">
        <f t="shared" si="0"/>
        <v>45141</v>
      </c>
      <c r="F5" s="61">
        <f t="shared" si="0"/>
        <v>45142</v>
      </c>
      <c r="G5" s="95">
        <f t="shared" si="0"/>
        <v>45143</v>
      </c>
      <c r="H5" s="77">
        <f t="shared" si="0"/>
        <v>45144</v>
      </c>
      <c r="I5" s="12" t="s">
        <v>10</v>
      </c>
    </row>
    <row r="6" spans="1:17" ht="16.5" thickTop="1" thickBot="1" x14ac:dyDescent="0.3">
      <c r="A6" s="13" t="s">
        <v>11</v>
      </c>
      <c r="B6" s="116">
        <v>1172.75</v>
      </c>
      <c r="C6" s="14">
        <v>1602.25</v>
      </c>
      <c r="D6" s="14">
        <v>2177.5</v>
      </c>
      <c r="E6" s="14">
        <v>3826.25</v>
      </c>
      <c r="F6" s="62">
        <v>2060.5</v>
      </c>
      <c r="G6" s="96">
        <v>3171</v>
      </c>
      <c r="H6" s="78">
        <v>6875.11</v>
      </c>
      <c r="I6" s="15">
        <f t="shared" ref="I6:I16" si="1">SUM(B6:H6)</f>
        <v>20885.36</v>
      </c>
    </row>
    <row r="7" spans="1:17" ht="16.5" thickTop="1" thickBot="1" x14ac:dyDescent="0.3">
      <c r="A7" s="13" t="s">
        <v>12</v>
      </c>
      <c r="B7" s="16">
        <v>36</v>
      </c>
      <c r="C7" s="16">
        <v>56</v>
      </c>
      <c r="D7" s="16">
        <v>47</v>
      </c>
      <c r="E7" s="16">
        <v>78</v>
      </c>
      <c r="F7" s="63">
        <v>61</v>
      </c>
      <c r="G7" s="97">
        <v>78</v>
      </c>
      <c r="H7" s="79">
        <v>170</v>
      </c>
      <c r="I7" s="18">
        <f t="shared" si="1"/>
        <v>526</v>
      </c>
    </row>
    <row r="8" spans="1:17" ht="16.5" thickTop="1" thickBot="1" x14ac:dyDescent="0.3">
      <c r="A8" s="13" t="s">
        <v>13</v>
      </c>
      <c r="B8" s="14">
        <v>4397.5</v>
      </c>
      <c r="C8" s="14">
        <v>4056.75</v>
      </c>
      <c r="D8" s="14">
        <v>3554.5</v>
      </c>
      <c r="E8" s="14">
        <v>5354.5</v>
      </c>
      <c r="F8" s="62">
        <v>12415</v>
      </c>
      <c r="G8" s="96">
        <v>13045.6</v>
      </c>
      <c r="H8" s="78">
        <v>5261.25</v>
      </c>
      <c r="I8" s="15">
        <f t="shared" si="1"/>
        <v>48085.1</v>
      </c>
    </row>
    <row r="9" spans="1:17" ht="16.5" thickTop="1" thickBot="1" x14ac:dyDescent="0.3">
      <c r="A9" s="13" t="s">
        <v>14</v>
      </c>
      <c r="B9" s="16">
        <v>99</v>
      </c>
      <c r="C9" s="16">
        <v>85</v>
      </c>
      <c r="D9" s="16">
        <v>76</v>
      </c>
      <c r="E9" s="16">
        <v>77</v>
      </c>
      <c r="F9" s="63">
        <v>195</v>
      </c>
      <c r="G9" s="97">
        <v>216</v>
      </c>
      <c r="H9" s="80">
        <v>132</v>
      </c>
      <c r="I9" s="19">
        <f t="shared" si="1"/>
        <v>880</v>
      </c>
    </row>
    <row r="10" spans="1:17" ht="16.5" thickTop="1" thickBot="1" x14ac:dyDescent="0.3">
      <c r="A10" s="13" t="s">
        <v>15</v>
      </c>
      <c r="B10" s="20">
        <v>1183</v>
      </c>
      <c r="C10" s="20">
        <v>1375.75</v>
      </c>
      <c r="D10" s="20">
        <v>1591.5</v>
      </c>
      <c r="E10" s="20">
        <v>1239</v>
      </c>
      <c r="F10" s="64">
        <v>3330.25</v>
      </c>
      <c r="G10" s="98">
        <v>2083.5</v>
      </c>
      <c r="H10" s="81">
        <v>2599</v>
      </c>
      <c r="I10" s="22">
        <f t="shared" si="1"/>
        <v>13402</v>
      </c>
    </row>
    <row r="11" spans="1:17" ht="16.5" thickTop="1" thickBot="1" x14ac:dyDescent="0.3">
      <c r="A11" s="13" t="s">
        <v>16</v>
      </c>
      <c r="B11" s="23">
        <v>47</v>
      </c>
      <c r="C11" s="23">
        <v>51</v>
      </c>
      <c r="D11" s="23">
        <v>49</v>
      </c>
      <c r="E11" s="23">
        <v>54</v>
      </c>
      <c r="F11" s="65">
        <v>94</v>
      </c>
      <c r="G11" s="99">
        <v>71</v>
      </c>
      <c r="H11" s="82">
        <v>85</v>
      </c>
      <c r="I11" s="19">
        <f t="shared" si="1"/>
        <v>451</v>
      </c>
    </row>
    <row r="12" spans="1:17" ht="16.5" thickTop="1" thickBot="1" x14ac:dyDescent="0.3">
      <c r="A12" s="13" t="s">
        <v>17</v>
      </c>
      <c r="B12" s="25">
        <v>0</v>
      </c>
      <c r="C12" s="25">
        <v>78</v>
      </c>
      <c r="D12" s="25">
        <v>0</v>
      </c>
      <c r="E12" s="25">
        <v>0</v>
      </c>
      <c r="F12" s="66">
        <v>0</v>
      </c>
      <c r="G12" s="100">
        <v>13.5</v>
      </c>
      <c r="H12" s="83">
        <v>0</v>
      </c>
      <c r="I12" s="22">
        <f t="shared" si="1"/>
        <v>91.5</v>
      </c>
    </row>
    <row r="13" spans="1:17" ht="16.5" thickTop="1" thickBot="1" x14ac:dyDescent="0.3">
      <c r="A13" s="13" t="s">
        <v>118</v>
      </c>
      <c r="B13" s="25">
        <v>0</v>
      </c>
      <c r="C13" s="25">
        <v>425</v>
      </c>
      <c r="D13" s="25">
        <v>0</v>
      </c>
      <c r="E13" s="25">
        <v>0</v>
      </c>
      <c r="F13" s="66">
        <v>0</v>
      </c>
      <c r="G13" s="100">
        <v>0</v>
      </c>
      <c r="H13" s="83">
        <v>0</v>
      </c>
      <c r="I13" s="22">
        <f>SUM(B13:H13)</f>
        <v>425</v>
      </c>
      <c r="O13" t="s">
        <v>189</v>
      </c>
    </row>
    <row r="14" spans="1:17" ht="16.5" thickTop="1" thickBot="1" x14ac:dyDescent="0.3">
      <c r="A14" s="13" t="s">
        <v>120</v>
      </c>
      <c r="B14" s="26">
        <f t="shared" ref="B14:H14" si="2">B6+B8+B13</f>
        <v>5570.25</v>
      </c>
      <c r="C14" s="26">
        <f t="shared" si="2"/>
        <v>6084</v>
      </c>
      <c r="D14" s="26">
        <f t="shared" si="2"/>
        <v>5732</v>
      </c>
      <c r="E14" s="26">
        <f t="shared" si="2"/>
        <v>9180.75</v>
      </c>
      <c r="F14" s="26">
        <f t="shared" si="2"/>
        <v>14475.5</v>
      </c>
      <c r="G14" s="26">
        <f t="shared" si="2"/>
        <v>16216.6</v>
      </c>
      <c r="H14" s="26">
        <f t="shared" si="2"/>
        <v>12136.36</v>
      </c>
      <c r="I14" s="22">
        <f>SUM(B14:H14)</f>
        <v>69395.459999999992</v>
      </c>
      <c r="K14" s="24"/>
      <c r="L14" s="24"/>
      <c r="M14" s="24"/>
      <c r="N14" s="24"/>
      <c r="O14" s="24"/>
      <c r="P14" s="24"/>
      <c r="Q14" s="24"/>
    </row>
    <row r="15" spans="1:17" ht="16.5" thickTop="1" thickBot="1" x14ac:dyDescent="0.3">
      <c r="A15" s="13" t="s">
        <v>119</v>
      </c>
      <c r="B15" s="26">
        <f t="shared" ref="B15:H15" si="3">B6+B8</f>
        <v>5570.25</v>
      </c>
      <c r="C15" s="26">
        <f t="shared" si="3"/>
        <v>5659</v>
      </c>
      <c r="D15" s="26">
        <f t="shared" si="3"/>
        <v>5732</v>
      </c>
      <c r="E15" s="26">
        <f>E6+E8</f>
        <v>9180.75</v>
      </c>
      <c r="F15" s="67">
        <f t="shared" si="3"/>
        <v>14475.5</v>
      </c>
      <c r="G15" s="101">
        <f t="shared" si="3"/>
        <v>16216.6</v>
      </c>
      <c r="H15" s="84">
        <f t="shared" si="3"/>
        <v>12136.36</v>
      </c>
      <c r="I15" s="15">
        <f t="shared" si="1"/>
        <v>68970.459999999992</v>
      </c>
    </row>
    <row r="16" spans="1:17" ht="16.5" thickTop="1" thickBot="1" x14ac:dyDescent="0.3">
      <c r="A16" s="13" t="s">
        <v>19</v>
      </c>
      <c r="B16" s="26">
        <v>4430.25</v>
      </c>
      <c r="C16" s="26">
        <v>5296.74</v>
      </c>
      <c r="D16" s="26">
        <v>8666.75</v>
      </c>
      <c r="E16" s="26">
        <v>9255.75</v>
      </c>
      <c r="F16" s="67">
        <v>11451</v>
      </c>
      <c r="G16" s="101">
        <v>17098.75</v>
      </c>
      <c r="H16" s="84">
        <v>12567.45</v>
      </c>
      <c r="I16" s="58">
        <f t="shared" si="1"/>
        <v>68766.69</v>
      </c>
    </row>
    <row r="17" spans="1:14" ht="15.75" thickTop="1" x14ac:dyDescent="0.25">
      <c r="A17" s="13" t="s">
        <v>47</v>
      </c>
      <c r="B17" s="57">
        <f t="shared" ref="B17:I17" si="4">(B15-B16)/B16</f>
        <v>0.25732182156763161</v>
      </c>
      <c r="C17" s="57">
        <f t="shared" si="4"/>
        <v>6.8393011550500912E-2</v>
      </c>
      <c r="D17" s="57">
        <f t="shared" si="4"/>
        <v>-0.33862174402169209</v>
      </c>
      <c r="E17" s="57">
        <f t="shared" si="4"/>
        <v>-8.1030710639332301E-3</v>
      </c>
      <c r="F17" s="68">
        <f t="shared" si="4"/>
        <v>0.26412540389485634</v>
      </c>
      <c r="G17" s="102">
        <f t="shared" si="4"/>
        <v>-5.1591490606038432E-2</v>
      </c>
      <c r="H17" s="85">
        <f t="shared" si="4"/>
        <v>-3.4302105836904073E-2</v>
      </c>
      <c r="I17" s="28">
        <f t="shared" si="4"/>
        <v>2.9632079135987134E-3</v>
      </c>
      <c r="M17" t="s">
        <v>189</v>
      </c>
    </row>
    <row r="18" spans="1:14" ht="88.5" customHeight="1" x14ac:dyDescent="0.25">
      <c r="A18" s="29" t="s">
        <v>21</v>
      </c>
      <c r="B18" s="59" t="s">
        <v>251</v>
      </c>
      <c r="C18" s="31" t="s">
        <v>252</v>
      </c>
      <c r="D18" s="31" t="s">
        <v>253</v>
      </c>
      <c r="E18" s="31" t="s">
        <v>254</v>
      </c>
      <c r="F18" s="69" t="s">
        <v>255</v>
      </c>
      <c r="G18" s="103" t="s">
        <v>256</v>
      </c>
      <c r="H18" s="86" t="s">
        <v>257</v>
      </c>
      <c r="I18" s="33"/>
      <c r="N18" t="s">
        <v>189</v>
      </c>
    </row>
    <row r="19" spans="1:14" x14ac:dyDescent="0.25">
      <c r="A19" s="29" t="s">
        <v>29</v>
      </c>
      <c r="B19" s="34">
        <f>B7+B9</f>
        <v>135</v>
      </c>
      <c r="C19" s="34">
        <f t="shared" ref="C19:H19" si="5">C7+C9</f>
        <v>141</v>
      </c>
      <c r="D19" s="34">
        <f t="shared" si="5"/>
        <v>123</v>
      </c>
      <c r="E19" s="34">
        <f t="shared" si="5"/>
        <v>155</v>
      </c>
      <c r="F19" s="34">
        <f t="shared" si="5"/>
        <v>256</v>
      </c>
      <c r="G19" s="34">
        <f t="shared" si="5"/>
        <v>294</v>
      </c>
      <c r="H19" s="34">
        <f t="shared" si="5"/>
        <v>302</v>
      </c>
      <c r="I19" s="34">
        <f>SUM(B19:H19)</f>
        <v>1406</v>
      </c>
    </row>
    <row r="20" spans="1:14" ht="15.75" thickBot="1" x14ac:dyDescent="0.3">
      <c r="A20" s="13" t="s">
        <v>30</v>
      </c>
      <c r="B20" s="35">
        <f t="shared" ref="B20:I20" si="6">B6/B7</f>
        <v>32.576388888888886</v>
      </c>
      <c r="C20" s="35">
        <f t="shared" si="6"/>
        <v>28.611607142857142</v>
      </c>
      <c r="D20" s="35">
        <f t="shared" si="6"/>
        <v>46.329787234042556</v>
      </c>
      <c r="E20" s="35">
        <f>E6/E7</f>
        <v>49.054487179487182</v>
      </c>
      <c r="F20" s="71">
        <f t="shared" si="6"/>
        <v>33.778688524590166</v>
      </c>
      <c r="G20" s="105">
        <f t="shared" si="6"/>
        <v>40.653846153846153</v>
      </c>
      <c r="H20" s="88">
        <f t="shared" si="6"/>
        <v>40.441823529411764</v>
      </c>
      <c r="I20" s="36">
        <f t="shared" si="6"/>
        <v>39.706007604562735</v>
      </c>
    </row>
    <row r="21" spans="1:14" ht="16.5" thickTop="1" thickBot="1" x14ac:dyDescent="0.3">
      <c r="A21" s="37" t="s">
        <v>31</v>
      </c>
      <c r="B21" s="35">
        <f t="shared" ref="B21:I21" si="7">B8/B9</f>
        <v>44.419191919191917</v>
      </c>
      <c r="C21" s="35">
        <f t="shared" si="7"/>
        <v>47.726470588235294</v>
      </c>
      <c r="D21" s="35">
        <f t="shared" si="7"/>
        <v>46.76973684210526</v>
      </c>
      <c r="E21" s="35">
        <f t="shared" si="7"/>
        <v>69.538961038961034</v>
      </c>
      <c r="F21" s="71">
        <f t="shared" si="7"/>
        <v>63.666666666666664</v>
      </c>
      <c r="G21" s="105">
        <f t="shared" si="7"/>
        <v>60.396296296296299</v>
      </c>
      <c r="H21" s="88">
        <f t="shared" si="7"/>
        <v>39.857954545454547</v>
      </c>
      <c r="I21" s="22">
        <f t="shared" si="7"/>
        <v>54.64215909090909</v>
      </c>
    </row>
    <row r="22" spans="1:14" ht="16.5" thickTop="1" thickBot="1" x14ac:dyDescent="0.3">
      <c r="A22" s="38" t="s">
        <v>32</v>
      </c>
      <c r="B22" s="39">
        <v>70</v>
      </c>
      <c r="C22" s="39">
        <v>100</v>
      </c>
      <c r="D22" s="39">
        <v>55</v>
      </c>
      <c r="E22" s="39">
        <v>129</v>
      </c>
      <c r="F22" s="72">
        <v>160</v>
      </c>
      <c r="G22" s="96">
        <v>255</v>
      </c>
      <c r="H22" s="96">
        <v>194</v>
      </c>
      <c r="I22" s="22">
        <f>SUM(B22:H22)</f>
        <v>963</v>
      </c>
    </row>
    <row r="23" spans="1:14" ht="16.5" thickTop="1" thickBot="1" x14ac:dyDescent="0.3">
      <c r="A23" s="37" t="s">
        <v>33</v>
      </c>
      <c r="B23" s="40">
        <f t="shared" ref="B23:I23" si="8">B22/B15</f>
        <v>1.2566760917373547E-2</v>
      </c>
      <c r="C23" s="41">
        <f t="shared" si="8"/>
        <v>1.7670966601873124E-2</v>
      </c>
      <c r="D23" s="40">
        <f t="shared" si="8"/>
        <v>9.5952547103977676E-3</v>
      </c>
      <c r="E23" s="40">
        <f t="shared" si="8"/>
        <v>1.4051139612776735E-2</v>
      </c>
      <c r="F23" s="40">
        <f t="shared" si="8"/>
        <v>1.1053158785534178E-2</v>
      </c>
      <c r="G23" s="106">
        <f t="shared" si="8"/>
        <v>1.5724627850474206E-2</v>
      </c>
      <c r="H23" s="106">
        <f t="shared" si="8"/>
        <v>1.5985023516111915E-2</v>
      </c>
      <c r="I23" s="42">
        <f t="shared" si="8"/>
        <v>1.396249930767462E-2</v>
      </c>
    </row>
    <row r="24" spans="1:14" ht="46.5" customHeight="1" thickTop="1" x14ac:dyDescent="0.25">
      <c r="A24" s="43" t="s">
        <v>34</v>
      </c>
      <c r="B24" s="44"/>
      <c r="C24" s="45"/>
      <c r="D24" s="46"/>
      <c r="E24" s="59"/>
      <c r="F24" s="74"/>
      <c r="G24" s="107"/>
      <c r="H24" s="91"/>
      <c r="I24" s="48" t="s">
        <v>36</v>
      </c>
    </row>
    <row r="25" spans="1:14" x14ac:dyDescent="0.25">
      <c r="A25" s="49" t="s">
        <v>37</v>
      </c>
      <c r="B25" s="111">
        <v>1778.38</v>
      </c>
      <c r="C25" s="112">
        <v>1944.43</v>
      </c>
      <c r="D25" s="113">
        <v>2025.3</v>
      </c>
      <c r="E25" s="113">
        <v>2536.69</v>
      </c>
      <c r="F25" s="113">
        <v>2982.58</v>
      </c>
      <c r="G25" s="114">
        <v>2978.28</v>
      </c>
      <c r="H25" s="115">
        <v>2672.17</v>
      </c>
      <c r="I25" s="121">
        <f>SUM(B25:H25)/I14</f>
        <v>0.24378871470842622</v>
      </c>
    </row>
    <row r="26" spans="1:14" ht="15.75" thickBot="1" x14ac:dyDescent="0.3">
      <c r="A26" s="54" t="s">
        <v>38</v>
      </c>
      <c r="B26" s="55">
        <f>B25/B14</f>
        <v>0.31926394686055387</v>
      </c>
      <c r="C26" s="55">
        <f t="shared" ref="C26:H26" si="9">C25/C14</f>
        <v>0.31959730440499673</v>
      </c>
      <c r="D26" s="55">
        <f t="shared" si="9"/>
        <v>0.3533321702721563</v>
      </c>
      <c r="E26" s="55">
        <f t="shared" si="9"/>
        <v>0.27630531274677994</v>
      </c>
      <c r="F26" s="55">
        <f t="shared" si="9"/>
        <v>0.20604331456599081</v>
      </c>
      <c r="G26" s="55">
        <f t="shared" si="9"/>
        <v>0.18365625346866793</v>
      </c>
      <c r="H26" s="55">
        <f t="shared" si="9"/>
        <v>0.22017886746932358</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88C76-B0BA-465C-AC6D-981FE1E6E90C}">
  <dimension ref="A1:O27"/>
  <sheetViews>
    <sheetView topLeftCell="A4" zoomScaleNormal="100" workbookViewId="0">
      <selection activeCell="K21" sqref="K21"/>
    </sheetView>
  </sheetViews>
  <sheetFormatPr defaultRowHeight="15" x14ac:dyDescent="0.25"/>
  <cols>
    <col min="1" max="1" width="38" bestFit="1" customWidth="1"/>
    <col min="2" max="2" width="17" customWidth="1"/>
    <col min="3" max="3" width="14.42578125" customWidth="1"/>
    <col min="4" max="4" width="15" customWidth="1"/>
    <col min="5" max="5" width="17" customWidth="1"/>
    <col min="6" max="6" width="14.5703125" customWidth="1"/>
    <col min="7" max="7" width="14.42578125" customWidth="1"/>
    <col min="8" max="8" width="13" bestFit="1" customWidth="1"/>
    <col min="9" max="9" width="18.42578125" bestFit="1" customWidth="1"/>
  </cols>
  <sheetData>
    <row r="1" spans="1:15" ht="16.5" thickTop="1" thickBot="1" x14ac:dyDescent="0.3">
      <c r="A1" s="1"/>
      <c r="B1" s="2" t="s">
        <v>0</v>
      </c>
      <c r="C1" s="3">
        <v>45124</v>
      </c>
      <c r="D1" s="4"/>
      <c r="E1" s="4"/>
      <c r="F1" s="4"/>
      <c r="G1" s="4"/>
      <c r="H1" s="4"/>
      <c r="I1" s="4"/>
    </row>
    <row r="2" spans="1:15" x14ac:dyDescent="0.25">
      <c r="A2" s="4"/>
      <c r="B2" s="5"/>
      <c r="C2" s="4"/>
      <c r="D2" s="4"/>
      <c r="E2" s="4" t="s">
        <v>1</v>
      </c>
      <c r="F2" s="4"/>
      <c r="G2" s="4"/>
      <c r="H2" s="4"/>
      <c r="I2" s="4"/>
    </row>
    <row r="3" spans="1:15" ht="15.75" thickBot="1" x14ac:dyDescent="0.3">
      <c r="A3" s="4"/>
      <c r="B3" s="4"/>
      <c r="C3" s="4"/>
      <c r="D3" s="4"/>
      <c r="E3" s="4"/>
      <c r="F3" s="4"/>
      <c r="G3" s="4"/>
      <c r="H3" s="4"/>
      <c r="I3" s="4"/>
    </row>
    <row r="4" spans="1:15" ht="16.5" thickTop="1" thickBot="1" x14ac:dyDescent="0.3">
      <c r="A4" s="6"/>
      <c r="B4" s="7" t="s">
        <v>2</v>
      </c>
      <c r="C4" s="7" t="s">
        <v>3</v>
      </c>
      <c r="D4" s="7" t="s">
        <v>4</v>
      </c>
      <c r="E4" s="7" t="s">
        <v>5</v>
      </c>
      <c r="F4" s="60" t="s">
        <v>6</v>
      </c>
      <c r="G4" s="94" t="s">
        <v>7</v>
      </c>
      <c r="H4" s="76" t="s">
        <v>8</v>
      </c>
      <c r="I4" s="4"/>
    </row>
    <row r="5" spans="1:15" ht="16.5" thickTop="1" thickBot="1" x14ac:dyDescent="0.3">
      <c r="A5" s="9" t="s">
        <v>9</v>
      </c>
      <c r="B5" s="1">
        <v>45131</v>
      </c>
      <c r="C5" s="1">
        <f t="shared" ref="C5:H5" si="0">B5+1</f>
        <v>45132</v>
      </c>
      <c r="D5" s="10">
        <f t="shared" si="0"/>
        <v>45133</v>
      </c>
      <c r="E5" s="11">
        <f t="shared" si="0"/>
        <v>45134</v>
      </c>
      <c r="F5" s="61">
        <f t="shared" si="0"/>
        <v>45135</v>
      </c>
      <c r="G5" s="95">
        <f t="shared" si="0"/>
        <v>45136</v>
      </c>
      <c r="H5" s="77">
        <f t="shared" si="0"/>
        <v>45137</v>
      </c>
      <c r="I5" s="12" t="s">
        <v>10</v>
      </c>
    </row>
    <row r="6" spans="1:15" ht="16.5" thickTop="1" thickBot="1" x14ac:dyDescent="0.3">
      <c r="A6" s="13" t="s">
        <v>11</v>
      </c>
      <c r="B6" s="116">
        <v>3382</v>
      </c>
      <c r="C6" s="14">
        <v>1949</v>
      </c>
      <c r="D6" s="14">
        <v>2224.75</v>
      </c>
      <c r="E6" s="14">
        <v>1314.5</v>
      </c>
      <c r="F6" s="62">
        <v>3771.5</v>
      </c>
      <c r="G6" s="96">
        <v>3667.05</v>
      </c>
      <c r="H6" s="78">
        <v>5548.75</v>
      </c>
      <c r="I6" s="15">
        <f t="shared" ref="I6:I16" si="1">SUM(B6:H6)</f>
        <v>21857.55</v>
      </c>
    </row>
    <row r="7" spans="1:15" ht="16.5" thickTop="1" thickBot="1" x14ac:dyDescent="0.3">
      <c r="A7" s="13" t="s">
        <v>12</v>
      </c>
      <c r="B7" s="16">
        <v>49</v>
      </c>
      <c r="C7" s="16">
        <v>52</v>
      </c>
      <c r="D7" s="16">
        <v>65</v>
      </c>
      <c r="E7" s="16">
        <v>46</v>
      </c>
      <c r="F7" s="63">
        <v>108</v>
      </c>
      <c r="G7" s="97">
        <v>102</v>
      </c>
      <c r="H7" s="79">
        <v>136</v>
      </c>
      <c r="I7" s="18">
        <f t="shared" si="1"/>
        <v>558</v>
      </c>
    </row>
    <row r="8" spans="1:15" ht="16.5" thickTop="1" thickBot="1" x14ac:dyDescent="0.3">
      <c r="A8" s="13" t="s">
        <v>13</v>
      </c>
      <c r="B8" s="14">
        <v>3996.5</v>
      </c>
      <c r="C8" s="14">
        <v>2765.5</v>
      </c>
      <c r="D8" s="14">
        <v>2633.5</v>
      </c>
      <c r="E8" s="14">
        <v>3470.35</v>
      </c>
      <c r="F8" s="62">
        <v>9679.5</v>
      </c>
      <c r="G8" s="96">
        <v>9935.5</v>
      </c>
      <c r="H8" s="78">
        <v>4507</v>
      </c>
      <c r="I8" s="15">
        <f t="shared" si="1"/>
        <v>36987.85</v>
      </c>
    </row>
    <row r="9" spans="1:15" ht="16.5" thickTop="1" thickBot="1" x14ac:dyDescent="0.3">
      <c r="A9" s="13" t="s">
        <v>14</v>
      </c>
      <c r="B9" s="16">
        <v>74</v>
      </c>
      <c r="C9" s="16">
        <v>53</v>
      </c>
      <c r="D9" s="16">
        <v>61</v>
      </c>
      <c r="E9" s="16">
        <v>68</v>
      </c>
      <c r="F9" s="63">
        <v>157</v>
      </c>
      <c r="G9" s="97">
        <v>162</v>
      </c>
      <c r="H9" s="80">
        <v>98</v>
      </c>
      <c r="I9" s="19">
        <f t="shared" si="1"/>
        <v>673</v>
      </c>
    </row>
    <row r="10" spans="1:15" ht="16.5" thickTop="1" thickBot="1" x14ac:dyDescent="0.3">
      <c r="A10" s="13" t="s">
        <v>15</v>
      </c>
      <c r="B10" s="20">
        <v>3076</v>
      </c>
      <c r="C10" s="20">
        <v>1008.5</v>
      </c>
      <c r="D10" s="20">
        <v>1332</v>
      </c>
      <c r="E10" s="20">
        <v>1435.85</v>
      </c>
      <c r="F10" s="64">
        <v>2438</v>
      </c>
      <c r="G10" s="98">
        <v>1736.25</v>
      </c>
      <c r="H10" s="81">
        <v>2919.25</v>
      </c>
      <c r="I10" s="22">
        <f t="shared" si="1"/>
        <v>13945.85</v>
      </c>
    </row>
    <row r="11" spans="1:15" ht="16.5" thickTop="1" thickBot="1" x14ac:dyDescent="0.3">
      <c r="A11" s="13" t="s">
        <v>16</v>
      </c>
      <c r="B11" s="23">
        <v>49</v>
      </c>
      <c r="C11" s="23">
        <v>27</v>
      </c>
      <c r="D11" s="23">
        <v>53</v>
      </c>
      <c r="E11" s="23">
        <v>47</v>
      </c>
      <c r="F11" s="65">
        <v>80</v>
      </c>
      <c r="G11" s="99">
        <v>63</v>
      </c>
      <c r="H11" s="82">
        <v>80</v>
      </c>
      <c r="I11" s="19">
        <f t="shared" si="1"/>
        <v>399</v>
      </c>
    </row>
    <row r="12" spans="1:15" ht="16.5" thickTop="1" thickBot="1" x14ac:dyDescent="0.3">
      <c r="A12" s="13" t="s">
        <v>17</v>
      </c>
      <c r="B12" s="25">
        <v>0</v>
      </c>
      <c r="C12" s="25">
        <v>0</v>
      </c>
      <c r="D12" s="25">
        <v>0</v>
      </c>
      <c r="E12" s="25">
        <v>62.5</v>
      </c>
      <c r="F12" s="66">
        <v>139</v>
      </c>
      <c r="G12" s="100">
        <v>0</v>
      </c>
      <c r="H12" s="83">
        <v>16</v>
      </c>
      <c r="I12" s="22">
        <f t="shared" si="1"/>
        <v>217.5</v>
      </c>
    </row>
    <row r="13" spans="1:15" ht="16.5" thickTop="1" thickBot="1" x14ac:dyDescent="0.3">
      <c r="A13" s="13" t="s">
        <v>118</v>
      </c>
      <c r="B13" s="25">
        <v>169</v>
      </c>
      <c r="C13" s="25">
        <v>114</v>
      </c>
      <c r="D13" s="25">
        <v>0</v>
      </c>
      <c r="E13" s="25">
        <v>0</v>
      </c>
      <c r="F13" s="66">
        <v>0</v>
      </c>
      <c r="G13" s="100">
        <v>4838</v>
      </c>
      <c r="H13" s="83">
        <v>0</v>
      </c>
      <c r="I13" s="22">
        <f>SUM(B13:H13)</f>
        <v>5121</v>
      </c>
      <c r="O13" t="s">
        <v>189</v>
      </c>
    </row>
    <row r="14" spans="1:15" ht="16.5" thickTop="1" thickBot="1" x14ac:dyDescent="0.3">
      <c r="A14" s="13" t="s">
        <v>120</v>
      </c>
      <c r="B14" s="26">
        <f t="shared" ref="B14:H14" si="2">B6+B8+B13</f>
        <v>7547.5</v>
      </c>
      <c r="C14" s="26">
        <f t="shared" si="2"/>
        <v>4828.5</v>
      </c>
      <c r="D14" s="26">
        <f t="shared" si="2"/>
        <v>4858.25</v>
      </c>
      <c r="E14" s="26">
        <f t="shared" si="2"/>
        <v>4784.8500000000004</v>
      </c>
      <c r="F14" s="26">
        <f t="shared" si="2"/>
        <v>13451</v>
      </c>
      <c r="G14" s="26">
        <f t="shared" si="2"/>
        <v>18440.55</v>
      </c>
      <c r="H14" s="26">
        <f t="shared" si="2"/>
        <v>10055.75</v>
      </c>
      <c r="I14" s="22">
        <f>SUM(B14:H14)</f>
        <v>63966.399999999994</v>
      </c>
    </row>
    <row r="15" spans="1:15" ht="16.5" thickTop="1" thickBot="1" x14ac:dyDescent="0.3">
      <c r="A15" s="13" t="s">
        <v>119</v>
      </c>
      <c r="B15" s="26">
        <f t="shared" ref="B15:H15" si="3">B6+B8</f>
        <v>7378.5</v>
      </c>
      <c r="C15" s="26">
        <f t="shared" si="3"/>
        <v>4714.5</v>
      </c>
      <c r="D15" s="26">
        <f t="shared" si="3"/>
        <v>4858.25</v>
      </c>
      <c r="E15" s="26">
        <f>E6+E8</f>
        <v>4784.8500000000004</v>
      </c>
      <c r="F15" s="67">
        <f t="shared" si="3"/>
        <v>13451</v>
      </c>
      <c r="G15" s="101">
        <f t="shared" si="3"/>
        <v>13602.55</v>
      </c>
      <c r="H15" s="84">
        <f t="shared" si="3"/>
        <v>10055.75</v>
      </c>
      <c r="I15" s="15">
        <f t="shared" si="1"/>
        <v>58845.399999999994</v>
      </c>
      <c r="M15" t="s">
        <v>246</v>
      </c>
    </row>
    <row r="16" spans="1:15" ht="16.5" thickTop="1" thickBot="1" x14ac:dyDescent="0.3">
      <c r="A16" s="13" t="s">
        <v>19</v>
      </c>
      <c r="B16" s="26">
        <v>6519.01</v>
      </c>
      <c r="C16" s="26">
        <v>6926.25</v>
      </c>
      <c r="D16" s="26">
        <v>9710.5</v>
      </c>
      <c r="E16" s="26">
        <v>8447.25</v>
      </c>
      <c r="F16" s="67">
        <v>12381.5</v>
      </c>
      <c r="G16" s="101">
        <v>14891.52</v>
      </c>
      <c r="H16" s="84">
        <v>10214.25</v>
      </c>
      <c r="I16" s="58">
        <f t="shared" si="1"/>
        <v>69090.28</v>
      </c>
    </row>
    <row r="17" spans="1:14" ht="15.75" thickTop="1" x14ac:dyDescent="0.25">
      <c r="A17" s="13" t="s">
        <v>47</v>
      </c>
      <c r="B17" s="57">
        <f t="shared" ref="B17:I17" si="4">(B15-B16)/B16</f>
        <v>0.13184363883473099</v>
      </c>
      <c r="C17" s="57">
        <f t="shared" si="4"/>
        <v>-0.31932864103952358</v>
      </c>
      <c r="D17" s="57">
        <f t="shared" si="4"/>
        <v>-0.4996910560733227</v>
      </c>
      <c r="E17" s="57">
        <f t="shared" si="4"/>
        <v>-0.43356121814791793</v>
      </c>
      <c r="F17" s="68">
        <f t="shared" si="4"/>
        <v>8.6378871703751567E-2</v>
      </c>
      <c r="G17" s="102">
        <f t="shared" si="4"/>
        <v>-8.655731584149913E-2</v>
      </c>
      <c r="H17" s="85">
        <f t="shared" si="4"/>
        <v>-1.5517536774604107E-2</v>
      </c>
      <c r="I17" s="28">
        <f t="shared" si="4"/>
        <v>-0.14828250804599438</v>
      </c>
      <c r="M17" t="s">
        <v>189</v>
      </c>
    </row>
    <row r="18" spans="1:14" ht="96" x14ac:dyDescent="0.25">
      <c r="A18" s="29" t="s">
        <v>21</v>
      </c>
      <c r="B18" s="59" t="s">
        <v>243</v>
      </c>
      <c r="C18" s="31" t="s">
        <v>248</v>
      </c>
      <c r="D18" s="31" t="s">
        <v>244</v>
      </c>
      <c r="E18" s="31" t="s">
        <v>245</v>
      </c>
      <c r="F18" s="118" t="s">
        <v>247</v>
      </c>
      <c r="G18" s="103" t="s">
        <v>249</v>
      </c>
      <c r="H18" s="86" t="s">
        <v>250</v>
      </c>
      <c r="I18" s="33"/>
      <c r="N18" t="s">
        <v>189</v>
      </c>
    </row>
    <row r="19" spans="1:14" x14ac:dyDescent="0.25">
      <c r="A19" s="29" t="s">
        <v>29</v>
      </c>
      <c r="B19" s="34">
        <f>B7+B9</f>
        <v>123</v>
      </c>
      <c r="C19" s="34">
        <f>C7+C9</f>
        <v>105</v>
      </c>
      <c r="D19" s="34">
        <f>D7+D9</f>
        <v>126</v>
      </c>
      <c r="E19" s="34">
        <f>E7+E9</f>
        <v>114</v>
      </c>
      <c r="F19" s="34">
        <v>265</v>
      </c>
      <c r="G19" s="34">
        <f>G7+G9</f>
        <v>264</v>
      </c>
      <c r="H19" s="34">
        <f>H7+H9</f>
        <v>234</v>
      </c>
      <c r="I19" s="34"/>
    </row>
    <row r="20" spans="1:14" ht="15.75" thickBot="1" x14ac:dyDescent="0.3">
      <c r="A20" s="13" t="s">
        <v>30</v>
      </c>
      <c r="B20" s="35">
        <f t="shared" ref="B20:I20" si="5">B6/B7</f>
        <v>69.020408163265301</v>
      </c>
      <c r="C20" s="35">
        <f t="shared" si="5"/>
        <v>37.480769230769234</v>
      </c>
      <c r="D20" s="35">
        <f t="shared" si="5"/>
        <v>34.226923076923079</v>
      </c>
      <c r="E20" s="35">
        <f>E6/E7</f>
        <v>28.576086956521738</v>
      </c>
      <c r="F20" s="71">
        <f t="shared" si="5"/>
        <v>34.921296296296298</v>
      </c>
      <c r="G20" s="105">
        <f t="shared" si="5"/>
        <v>35.951470588235296</v>
      </c>
      <c r="H20" s="88">
        <f t="shared" si="5"/>
        <v>40.799632352941174</v>
      </c>
      <c r="I20" s="36">
        <f t="shared" si="5"/>
        <v>39.171236559139786</v>
      </c>
    </row>
    <row r="21" spans="1:14" ht="16.5" thickTop="1" thickBot="1" x14ac:dyDescent="0.3">
      <c r="A21" s="37" t="s">
        <v>31</v>
      </c>
      <c r="B21" s="35">
        <f t="shared" ref="B21:I21" si="6">B8/B9</f>
        <v>54.006756756756758</v>
      </c>
      <c r="C21" s="35">
        <f t="shared" si="6"/>
        <v>52.179245283018865</v>
      </c>
      <c r="D21" s="35">
        <f t="shared" si="6"/>
        <v>43.172131147540981</v>
      </c>
      <c r="E21" s="35">
        <f t="shared" si="6"/>
        <v>51.034558823529409</v>
      </c>
      <c r="F21" s="71">
        <f t="shared" si="6"/>
        <v>61.652866242038215</v>
      </c>
      <c r="G21" s="105">
        <f t="shared" si="6"/>
        <v>61.330246913580247</v>
      </c>
      <c r="H21" s="88">
        <f t="shared" si="6"/>
        <v>45.989795918367349</v>
      </c>
      <c r="I21" s="22">
        <f t="shared" si="6"/>
        <v>54.959658246656758</v>
      </c>
    </row>
    <row r="22" spans="1:14" ht="16.5" thickTop="1" thickBot="1" x14ac:dyDescent="0.3">
      <c r="A22" s="38" t="s">
        <v>32</v>
      </c>
      <c r="B22" s="39">
        <v>98</v>
      </c>
      <c r="C22" s="39">
        <v>48</v>
      </c>
      <c r="D22" s="39">
        <v>60</v>
      </c>
      <c r="E22" s="39">
        <v>81</v>
      </c>
      <c r="F22" s="72">
        <v>30</v>
      </c>
      <c r="G22" s="96">
        <v>97</v>
      </c>
      <c r="H22" s="96">
        <v>124</v>
      </c>
      <c r="I22" s="22">
        <f>SUM(B22:H22)</f>
        <v>538</v>
      </c>
    </row>
    <row r="23" spans="1:14" ht="16.5" thickTop="1" thickBot="1" x14ac:dyDescent="0.3">
      <c r="A23" s="37" t="s">
        <v>33</v>
      </c>
      <c r="B23" s="40">
        <f t="shared" ref="B23:I23" si="7">B22/B15</f>
        <v>1.3281832350748797E-2</v>
      </c>
      <c r="C23" s="41">
        <f t="shared" si="7"/>
        <v>1.0181355392936684E-2</v>
      </c>
      <c r="D23" s="40">
        <f t="shared" si="7"/>
        <v>1.2350126074203674E-2</v>
      </c>
      <c r="E23" s="40">
        <f t="shared" si="7"/>
        <v>1.6928430358318442E-2</v>
      </c>
      <c r="F23" s="40">
        <f t="shared" si="7"/>
        <v>2.230317448516839E-3</v>
      </c>
      <c r="G23" s="106">
        <f t="shared" si="7"/>
        <v>7.1310158756997775E-3</v>
      </c>
      <c r="H23" s="106">
        <f t="shared" si="7"/>
        <v>1.2331253263058449E-2</v>
      </c>
      <c r="I23" s="42">
        <f t="shared" si="7"/>
        <v>9.1426007810296132E-3</v>
      </c>
    </row>
    <row r="24" spans="1:14" ht="48.75" customHeight="1" thickTop="1" x14ac:dyDescent="0.25">
      <c r="A24" s="43" t="s">
        <v>34</v>
      </c>
      <c r="B24" s="44"/>
      <c r="C24" s="45"/>
      <c r="D24" s="46"/>
      <c r="E24" s="59"/>
      <c r="F24" s="74"/>
      <c r="G24" s="107"/>
      <c r="H24" s="91"/>
      <c r="I24" s="48" t="s">
        <v>36</v>
      </c>
    </row>
    <row r="25" spans="1:14" ht="22.5" customHeight="1" x14ac:dyDescent="0.25">
      <c r="A25" s="49" t="s">
        <v>37</v>
      </c>
      <c r="B25" s="111">
        <v>1795.58</v>
      </c>
      <c r="C25" s="112">
        <v>1889.72</v>
      </c>
      <c r="D25" s="113">
        <v>2046.37</v>
      </c>
      <c r="E25" s="113">
        <v>2181.1</v>
      </c>
      <c r="F25" s="113">
        <v>2775.45</v>
      </c>
      <c r="G25" s="114">
        <v>3113.12</v>
      </c>
      <c r="H25" s="115">
        <v>2401.9699999999998</v>
      </c>
      <c r="I25" s="121">
        <f>SUM(B25:H25)/I14</f>
        <v>0.25330970634583155</v>
      </c>
    </row>
    <row r="26" spans="1:14" ht="15.75" thickBot="1" x14ac:dyDescent="0.3">
      <c r="A26" s="54" t="s">
        <v>38</v>
      </c>
      <c r="B26" s="55">
        <f>B25/B14</f>
        <v>0.2379039417025505</v>
      </c>
      <c r="C26" s="55">
        <f t="shared" ref="C26:H26" si="8">C25/C14</f>
        <v>0.3913679196437817</v>
      </c>
      <c r="D26" s="55">
        <f t="shared" si="8"/>
        <v>0.42121545824113621</v>
      </c>
      <c r="E26" s="55">
        <f t="shared" si="8"/>
        <v>0.45583456116701665</v>
      </c>
      <c r="F26" s="55">
        <f t="shared" si="8"/>
        <v>0.20633781874953533</v>
      </c>
      <c r="G26" s="55">
        <f t="shared" si="8"/>
        <v>0.168819259729238</v>
      </c>
      <c r="H26" s="55">
        <f t="shared" si="8"/>
        <v>0.23886532580861694</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0AAC5-B2B7-4C9E-B11C-8F45CFC1EC8C}">
  <dimension ref="A1:O27"/>
  <sheetViews>
    <sheetView zoomScaleNormal="100" workbookViewId="0">
      <selection activeCell="M18" sqref="M18"/>
    </sheetView>
  </sheetViews>
  <sheetFormatPr defaultRowHeight="15" x14ac:dyDescent="0.25"/>
  <cols>
    <col min="1" max="1" width="38" bestFit="1" customWidth="1"/>
    <col min="2" max="2" width="13.5703125" customWidth="1"/>
    <col min="3" max="3" width="14.42578125" customWidth="1"/>
    <col min="4" max="4" width="15" customWidth="1"/>
    <col min="5" max="5" width="17" customWidth="1"/>
    <col min="6" max="7" width="14.5703125" customWidth="1"/>
    <col min="8" max="8" width="13" bestFit="1" customWidth="1"/>
    <col min="9" max="9" width="18.42578125" bestFit="1" customWidth="1"/>
  </cols>
  <sheetData>
    <row r="1" spans="1:15" ht="16.5" thickTop="1" thickBot="1" x14ac:dyDescent="0.3">
      <c r="A1" s="1"/>
      <c r="B1" s="2" t="s">
        <v>0</v>
      </c>
      <c r="C1" s="3">
        <v>45124</v>
      </c>
      <c r="D1" s="4"/>
      <c r="E1" s="4"/>
      <c r="F1" s="4"/>
      <c r="G1" s="4"/>
      <c r="H1" s="4"/>
      <c r="I1" s="4"/>
    </row>
    <row r="2" spans="1:15" x14ac:dyDescent="0.25">
      <c r="A2" s="4"/>
      <c r="B2" s="5"/>
      <c r="C2" s="4"/>
      <c r="D2" s="4"/>
      <c r="E2" s="4" t="s">
        <v>1</v>
      </c>
      <c r="F2" s="4"/>
      <c r="G2" s="4"/>
      <c r="H2" s="4"/>
      <c r="I2" s="4"/>
    </row>
    <row r="3" spans="1:15" ht="15.75" thickBot="1" x14ac:dyDescent="0.3">
      <c r="A3" s="4"/>
      <c r="B3" s="4"/>
      <c r="C3" s="4"/>
      <c r="D3" s="4"/>
      <c r="E3" s="4"/>
      <c r="F3" s="4"/>
      <c r="G3" s="4"/>
      <c r="H3" s="4"/>
      <c r="I3" s="4"/>
    </row>
    <row r="4" spans="1:15" ht="16.5" thickTop="1" thickBot="1" x14ac:dyDescent="0.3">
      <c r="A4" s="6"/>
      <c r="B4" s="7" t="s">
        <v>2</v>
      </c>
      <c r="C4" s="7" t="s">
        <v>3</v>
      </c>
      <c r="D4" s="7" t="s">
        <v>4</v>
      </c>
      <c r="E4" s="7" t="s">
        <v>5</v>
      </c>
      <c r="F4" s="60" t="s">
        <v>6</v>
      </c>
      <c r="G4" s="94" t="s">
        <v>7</v>
      </c>
      <c r="H4" s="76" t="s">
        <v>8</v>
      </c>
      <c r="I4" s="4"/>
    </row>
    <row r="5" spans="1:15" ht="16.5" thickTop="1" thickBot="1" x14ac:dyDescent="0.3">
      <c r="A5" s="9" t="s">
        <v>9</v>
      </c>
      <c r="B5" s="1">
        <v>45124</v>
      </c>
      <c r="C5" s="1">
        <f t="shared" ref="C5:H5" si="0">B5+1</f>
        <v>45125</v>
      </c>
      <c r="D5" s="10">
        <f t="shared" si="0"/>
        <v>45126</v>
      </c>
      <c r="E5" s="11">
        <f t="shared" si="0"/>
        <v>45127</v>
      </c>
      <c r="F5" s="61">
        <f t="shared" si="0"/>
        <v>45128</v>
      </c>
      <c r="G5" s="95">
        <f t="shared" si="0"/>
        <v>45129</v>
      </c>
      <c r="H5" s="77">
        <f t="shared" si="0"/>
        <v>45130</v>
      </c>
      <c r="I5" s="12" t="s">
        <v>10</v>
      </c>
    </row>
    <row r="6" spans="1:15" ht="16.5" thickTop="1" thickBot="1" x14ac:dyDescent="0.3">
      <c r="A6" s="13" t="s">
        <v>11</v>
      </c>
      <c r="B6" s="116">
        <v>1371.25</v>
      </c>
      <c r="C6" s="14">
        <v>9032.5</v>
      </c>
      <c r="D6" s="14">
        <v>2518.5100000000002</v>
      </c>
      <c r="E6" s="14">
        <v>1770.5</v>
      </c>
      <c r="F6" s="62">
        <v>3655.25</v>
      </c>
      <c r="G6" s="96">
        <v>3385.75</v>
      </c>
      <c r="H6" s="78">
        <v>4101</v>
      </c>
      <c r="I6" s="15">
        <f t="shared" ref="I6:I16" si="1">SUM(B6:H6)</f>
        <v>25834.760000000002</v>
      </c>
    </row>
    <row r="7" spans="1:15" ht="16.5" thickTop="1" thickBot="1" x14ac:dyDescent="0.3">
      <c r="A7" s="13" t="s">
        <v>12</v>
      </c>
      <c r="B7" s="16">
        <v>51</v>
      </c>
      <c r="C7" s="16">
        <v>60</v>
      </c>
      <c r="D7" s="16">
        <v>70</v>
      </c>
      <c r="E7" s="16">
        <v>46</v>
      </c>
      <c r="F7" s="63">
        <v>99</v>
      </c>
      <c r="G7" s="97">
        <v>87</v>
      </c>
      <c r="H7" s="79">
        <v>126</v>
      </c>
      <c r="I7" s="18">
        <f t="shared" si="1"/>
        <v>539</v>
      </c>
    </row>
    <row r="8" spans="1:15" ht="16.5" thickTop="1" thickBot="1" x14ac:dyDescent="0.3">
      <c r="A8" s="13" t="s">
        <v>13</v>
      </c>
      <c r="B8" s="14">
        <v>2637</v>
      </c>
      <c r="C8" s="14">
        <v>2947.75</v>
      </c>
      <c r="D8" s="14">
        <v>3328</v>
      </c>
      <c r="E8" s="14">
        <v>3218.5</v>
      </c>
      <c r="F8" s="62">
        <v>6509</v>
      </c>
      <c r="G8" s="96">
        <v>8853.75</v>
      </c>
      <c r="H8" s="78">
        <v>3724</v>
      </c>
      <c r="I8" s="15">
        <f t="shared" si="1"/>
        <v>31218</v>
      </c>
    </row>
    <row r="9" spans="1:15" ht="16.5" thickTop="1" thickBot="1" x14ac:dyDescent="0.3">
      <c r="A9" s="13" t="s">
        <v>14</v>
      </c>
      <c r="B9" s="16">
        <v>50</v>
      </c>
      <c r="C9" s="16">
        <v>63</v>
      </c>
      <c r="D9" s="16">
        <v>68</v>
      </c>
      <c r="E9" s="16">
        <v>53</v>
      </c>
      <c r="F9" s="63">
        <v>124</v>
      </c>
      <c r="G9" s="97">
        <v>145</v>
      </c>
      <c r="H9" s="80">
        <v>67</v>
      </c>
      <c r="I9" s="19">
        <f t="shared" si="1"/>
        <v>570</v>
      </c>
    </row>
    <row r="10" spans="1:15" ht="16.5" thickTop="1" thickBot="1" x14ac:dyDescent="0.3">
      <c r="A10" s="13" t="s">
        <v>15</v>
      </c>
      <c r="B10" s="20">
        <v>1076.5</v>
      </c>
      <c r="C10" s="20">
        <v>1293.5</v>
      </c>
      <c r="D10" s="20">
        <v>1581.01</v>
      </c>
      <c r="E10" s="20">
        <v>653</v>
      </c>
      <c r="F10" s="64">
        <v>1965.5</v>
      </c>
      <c r="G10" s="98">
        <v>2423</v>
      </c>
      <c r="H10" s="81">
        <v>2315.5</v>
      </c>
      <c r="I10" s="22">
        <f t="shared" si="1"/>
        <v>11308.01</v>
      </c>
    </row>
    <row r="11" spans="1:15" ht="16.5" thickTop="1" thickBot="1" x14ac:dyDescent="0.3">
      <c r="A11" s="13" t="s">
        <v>16</v>
      </c>
      <c r="B11" s="23">
        <v>38</v>
      </c>
      <c r="C11" s="23">
        <v>44</v>
      </c>
      <c r="D11" s="23">
        <v>50</v>
      </c>
      <c r="E11" s="23">
        <v>26</v>
      </c>
      <c r="F11" s="65">
        <v>66</v>
      </c>
      <c r="G11" s="99">
        <v>75</v>
      </c>
      <c r="H11" s="82">
        <v>61</v>
      </c>
      <c r="I11" s="19">
        <f t="shared" si="1"/>
        <v>360</v>
      </c>
    </row>
    <row r="12" spans="1:15" ht="16.5" thickTop="1" thickBot="1" x14ac:dyDescent="0.3">
      <c r="A12" s="13" t="s">
        <v>17</v>
      </c>
      <c r="B12" s="25">
        <v>0</v>
      </c>
      <c r="C12" s="25">
        <v>0</v>
      </c>
      <c r="D12" s="25">
        <v>53</v>
      </c>
      <c r="E12" s="25">
        <v>0</v>
      </c>
      <c r="F12" s="66">
        <v>164</v>
      </c>
      <c r="G12" s="100">
        <v>0</v>
      </c>
      <c r="H12" s="83">
        <v>47</v>
      </c>
      <c r="I12" s="22">
        <f t="shared" si="1"/>
        <v>264</v>
      </c>
    </row>
    <row r="13" spans="1:15" ht="16.5" thickTop="1" thickBot="1" x14ac:dyDescent="0.3">
      <c r="A13" s="13" t="s">
        <v>118</v>
      </c>
      <c r="B13" s="25">
        <v>0</v>
      </c>
      <c r="C13" s="25">
        <v>0</v>
      </c>
      <c r="D13" s="25">
        <v>0</v>
      </c>
      <c r="E13" s="25">
        <v>0</v>
      </c>
      <c r="F13" s="66">
        <v>0</v>
      </c>
      <c r="G13" s="100">
        <v>0</v>
      </c>
      <c r="H13" s="83">
        <v>0</v>
      </c>
      <c r="I13" s="22">
        <f>SUM(B13:H13)</f>
        <v>0</v>
      </c>
      <c r="O13" t="s">
        <v>189</v>
      </c>
    </row>
    <row r="14" spans="1:15" ht="16.5" thickTop="1" thickBot="1" x14ac:dyDescent="0.3">
      <c r="A14" s="13" t="s">
        <v>120</v>
      </c>
      <c r="B14" s="26">
        <f t="shared" ref="B14:H14" si="2">B6+B8+B13</f>
        <v>4008.25</v>
      </c>
      <c r="C14" s="26">
        <f t="shared" si="2"/>
        <v>11980.25</v>
      </c>
      <c r="D14" s="26">
        <f t="shared" si="2"/>
        <v>5846.51</v>
      </c>
      <c r="E14" s="26">
        <f t="shared" si="2"/>
        <v>4989</v>
      </c>
      <c r="F14" s="26">
        <f t="shared" si="2"/>
        <v>10164.25</v>
      </c>
      <c r="G14" s="26">
        <f t="shared" si="2"/>
        <v>12239.5</v>
      </c>
      <c r="H14" s="26">
        <f t="shared" si="2"/>
        <v>7825</v>
      </c>
      <c r="I14" s="22">
        <f>SUM(B14:H14)</f>
        <v>57052.76</v>
      </c>
    </row>
    <row r="15" spans="1:15" ht="16.5" thickTop="1" thickBot="1" x14ac:dyDescent="0.3">
      <c r="A15" s="13" t="s">
        <v>119</v>
      </c>
      <c r="B15" s="26">
        <f t="shared" ref="B15:H15" si="3">B6+B8</f>
        <v>4008.25</v>
      </c>
      <c r="C15" s="26">
        <f t="shared" si="3"/>
        <v>11980.25</v>
      </c>
      <c r="D15" s="26">
        <f t="shared" si="3"/>
        <v>5846.51</v>
      </c>
      <c r="E15" s="26">
        <f>E6+E8</f>
        <v>4989</v>
      </c>
      <c r="F15" s="67">
        <f t="shared" si="3"/>
        <v>10164.25</v>
      </c>
      <c r="G15" s="101">
        <f t="shared" si="3"/>
        <v>12239.5</v>
      </c>
      <c r="H15" s="84">
        <f t="shared" si="3"/>
        <v>7825</v>
      </c>
      <c r="I15" s="15">
        <f t="shared" si="1"/>
        <v>57052.76</v>
      </c>
    </row>
    <row r="16" spans="1:15" ht="16.5" thickTop="1" thickBot="1" x14ac:dyDescent="0.3">
      <c r="A16" s="13" t="s">
        <v>19</v>
      </c>
      <c r="B16" s="26">
        <v>5105</v>
      </c>
      <c r="C16" s="26">
        <v>7136.5</v>
      </c>
      <c r="D16" s="26">
        <v>7360.3</v>
      </c>
      <c r="E16" s="26">
        <v>10834.75</v>
      </c>
      <c r="F16" s="67">
        <v>10329.25</v>
      </c>
      <c r="G16" s="101">
        <v>10560.63</v>
      </c>
      <c r="H16" s="84">
        <v>10481</v>
      </c>
      <c r="I16" s="58">
        <f t="shared" si="1"/>
        <v>61807.43</v>
      </c>
    </row>
    <row r="17" spans="1:14" ht="15.75" thickTop="1" x14ac:dyDescent="0.25">
      <c r="A17" s="13" t="s">
        <v>47</v>
      </c>
      <c r="B17" s="57">
        <f t="shared" ref="B17:I17" si="4">(B15-B16)/B16</f>
        <v>-0.21483839373163566</v>
      </c>
      <c r="C17" s="57">
        <f t="shared" si="4"/>
        <v>0.67872906887129547</v>
      </c>
      <c r="D17" s="57">
        <f t="shared" si="4"/>
        <v>-0.20566960585845684</v>
      </c>
      <c r="E17" s="57">
        <f t="shared" si="4"/>
        <v>-0.53953713745125642</v>
      </c>
      <c r="F17" s="68">
        <f t="shared" si="4"/>
        <v>-1.5974054263378272E-2</v>
      </c>
      <c r="G17" s="102">
        <f t="shared" si="4"/>
        <v>0.15897441724594091</v>
      </c>
      <c r="H17" s="85">
        <f t="shared" si="4"/>
        <v>-0.25341093407117643</v>
      </c>
      <c r="I17" s="28">
        <f t="shared" si="4"/>
        <v>-7.692715908103602E-2</v>
      </c>
      <c r="M17" t="s">
        <v>189</v>
      </c>
    </row>
    <row r="18" spans="1:14" ht="93.75" customHeight="1" x14ac:dyDescent="0.25">
      <c r="A18" s="29" t="s">
        <v>21</v>
      </c>
      <c r="B18" s="59" t="s">
        <v>234</v>
      </c>
      <c r="C18" s="31" t="s">
        <v>235</v>
      </c>
      <c r="D18" s="31" t="s">
        <v>236</v>
      </c>
      <c r="E18" s="31" t="s">
        <v>238</v>
      </c>
      <c r="F18" s="117" t="s">
        <v>239</v>
      </c>
      <c r="G18" s="103" t="s">
        <v>241</v>
      </c>
      <c r="H18" s="86" t="s">
        <v>242</v>
      </c>
      <c r="I18" s="33"/>
      <c r="N18" t="s">
        <v>189</v>
      </c>
    </row>
    <row r="19" spans="1:14" x14ac:dyDescent="0.25">
      <c r="A19" s="29" t="s">
        <v>29</v>
      </c>
      <c r="B19" s="34">
        <f>B7+B9</f>
        <v>101</v>
      </c>
      <c r="C19" s="34">
        <f>C7+C9</f>
        <v>123</v>
      </c>
      <c r="D19" s="34">
        <f>D7+D9</f>
        <v>138</v>
      </c>
      <c r="E19" s="34">
        <f>E7+E9</f>
        <v>99</v>
      </c>
      <c r="F19" s="34">
        <v>223</v>
      </c>
      <c r="G19" s="34">
        <f>G7+G9</f>
        <v>232</v>
      </c>
      <c r="H19" s="34">
        <f>H7+H9</f>
        <v>193</v>
      </c>
      <c r="I19" s="34">
        <f>SUM(B19:H19)</f>
        <v>1109</v>
      </c>
    </row>
    <row r="20" spans="1:14" ht="15.75" thickBot="1" x14ac:dyDescent="0.3">
      <c r="A20" s="13" t="s">
        <v>30</v>
      </c>
      <c r="B20" s="35">
        <f t="shared" ref="B20:I20" si="5">B6/B7</f>
        <v>26.887254901960784</v>
      </c>
      <c r="C20" s="35">
        <f t="shared" si="5"/>
        <v>150.54166666666666</v>
      </c>
      <c r="D20" s="35">
        <f t="shared" si="5"/>
        <v>35.97871428571429</v>
      </c>
      <c r="E20" s="35">
        <f>E6/E7</f>
        <v>38.489130434782609</v>
      </c>
      <c r="F20" s="71">
        <f t="shared" si="5"/>
        <v>36.921717171717169</v>
      </c>
      <c r="G20" s="105">
        <f t="shared" si="5"/>
        <v>38.916666666666664</v>
      </c>
      <c r="H20" s="88">
        <f t="shared" si="5"/>
        <v>32.547619047619051</v>
      </c>
      <c r="I20" s="36">
        <f t="shared" si="5"/>
        <v>47.930909090909097</v>
      </c>
    </row>
    <row r="21" spans="1:14" ht="16.5" thickTop="1" thickBot="1" x14ac:dyDescent="0.3">
      <c r="A21" s="37" t="s">
        <v>31</v>
      </c>
      <c r="B21" s="35">
        <f t="shared" ref="B21:I21" si="6">B8/B9</f>
        <v>52.74</v>
      </c>
      <c r="C21" s="35">
        <f t="shared" si="6"/>
        <v>46.789682539682538</v>
      </c>
      <c r="D21" s="35">
        <f t="shared" si="6"/>
        <v>48.941176470588232</v>
      </c>
      <c r="E21" s="35">
        <f t="shared" si="6"/>
        <v>60.726415094339622</v>
      </c>
      <c r="F21" s="71">
        <f t="shared" si="6"/>
        <v>52.491935483870968</v>
      </c>
      <c r="G21" s="105">
        <f t="shared" si="6"/>
        <v>61.060344827586206</v>
      </c>
      <c r="H21" s="88">
        <f t="shared" si="6"/>
        <v>55.582089552238806</v>
      </c>
      <c r="I21" s="22">
        <f t="shared" si="6"/>
        <v>54.768421052631581</v>
      </c>
    </row>
    <row r="22" spans="1:14" ht="16.5" thickTop="1" thickBot="1" x14ac:dyDescent="0.3">
      <c r="A22" s="38" t="s">
        <v>32</v>
      </c>
      <c r="B22" s="39">
        <v>105</v>
      </c>
      <c r="C22" s="39">
        <v>78</v>
      </c>
      <c r="D22" s="39">
        <v>248</v>
      </c>
      <c r="E22" s="39">
        <v>115</v>
      </c>
      <c r="F22" s="72">
        <v>496</v>
      </c>
      <c r="G22" s="96">
        <v>271</v>
      </c>
      <c r="H22" s="96">
        <v>187</v>
      </c>
      <c r="I22" s="22">
        <f>SUM(B22:H22)</f>
        <v>1500</v>
      </c>
    </row>
    <row r="23" spans="1:14" ht="16.5" thickTop="1" thickBot="1" x14ac:dyDescent="0.3">
      <c r="A23" s="37" t="s">
        <v>33</v>
      </c>
      <c r="B23" s="40">
        <f t="shared" ref="B23:I23" si="7">B22/B15</f>
        <v>2.6195970810203955E-2</v>
      </c>
      <c r="C23" s="41">
        <f t="shared" si="7"/>
        <v>6.5107155526804529E-3</v>
      </c>
      <c r="D23" s="40">
        <f t="shared" si="7"/>
        <v>4.2418468453829718E-2</v>
      </c>
      <c r="E23" s="40">
        <f t="shared" si="7"/>
        <v>2.3050711565443978E-2</v>
      </c>
      <c r="F23" s="40">
        <f t="shared" si="7"/>
        <v>4.8798484885751531E-2</v>
      </c>
      <c r="G23" s="106">
        <f t="shared" si="7"/>
        <v>2.2141427345888313E-2</v>
      </c>
      <c r="H23" s="106">
        <f t="shared" si="7"/>
        <v>2.389776357827476E-2</v>
      </c>
      <c r="I23" s="42">
        <f t="shared" si="7"/>
        <v>2.6291453735104137E-2</v>
      </c>
    </row>
    <row r="24" spans="1:14" ht="35.25" customHeight="1" thickTop="1" x14ac:dyDescent="0.25">
      <c r="A24" s="43" t="s">
        <v>34</v>
      </c>
      <c r="B24" s="44"/>
      <c r="C24" s="45"/>
      <c r="D24" s="46" t="s">
        <v>237</v>
      </c>
      <c r="E24" s="59"/>
      <c r="F24" s="74" t="s">
        <v>240</v>
      </c>
      <c r="G24" s="107"/>
      <c r="H24" s="91"/>
      <c r="I24" s="48" t="s">
        <v>36</v>
      </c>
    </row>
    <row r="25" spans="1:14" ht="22.5" customHeight="1" x14ac:dyDescent="0.25">
      <c r="A25" s="49" t="s">
        <v>37</v>
      </c>
      <c r="B25" s="111">
        <v>1956.07</v>
      </c>
      <c r="C25" s="112">
        <v>1850.11</v>
      </c>
      <c r="D25" s="113">
        <v>2124.2800000000002</v>
      </c>
      <c r="E25" s="113">
        <v>2345.75</v>
      </c>
      <c r="F25" s="113">
        <v>2679.22</v>
      </c>
      <c r="G25" s="114">
        <v>3001.46</v>
      </c>
      <c r="H25" s="115">
        <v>2537.15</v>
      </c>
      <c r="I25" s="121">
        <f>SUM(B25:H25)/I15</f>
        <v>0.28910152637663805</v>
      </c>
    </row>
    <row r="26" spans="1:14" ht="15.75" thickBot="1" x14ac:dyDescent="0.3">
      <c r="A26" s="54" t="s">
        <v>38</v>
      </c>
      <c r="B26" s="55">
        <f>B25/B15</f>
        <v>0.48801097735919663</v>
      </c>
      <c r="C26" s="55">
        <f t="shared" ref="C26:H26" si="8">C25/C15</f>
        <v>0.15442999937396965</v>
      </c>
      <c r="D26" s="55">
        <f t="shared" si="8"/>
        <v>0.36334154906089278</v>
      </c>
      <c r="E26" s="55">
        <f t="shared" si="8"/>
        <v>0.47018440569252357</v>
      </c>
      <c r="F26" s="55">
        <f t="shared" si="8"/>
        <v>0.2635924932975871</v>
      </c>
      <c r="G26" s="55">
        <f t="shared" si="8"/>
        <v>0.24522733771804403</v>
      </c>
      <c r="H26" s="55">
        <f t="shared" si="8"/>
        <v>0.32423642172523964</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10D7-97C3-44C8-97BE-B972E0579D73}">
  <dimension ref="A1:O27"/>
  <sheetViews>
    <sheetView zoomScaleNormal="100" workbookViewId="0">
      <selection activeCell="L18" sqref="L18"/>
    </sheetView>
  </sheetViews>
  <sheetFormatPr defaultRowHeight="15" x14ac:dyDescent="0.25"/>
  <cols>
    <col min="1" max="1" width="38" bestFit="1" customWidth="1"/>
    <col min="2" max="2" width="13.5703125" customWidth="1"/>
    <col min="3" max="3" width="14.42578125" customWidth="1"/>
    <col min="4" max="4" width="14.42578125" bestFit="1" customWidth="1"/>
    <col min="5" max="5" width="17" customWidth="1"/>
    <col min="6" max="7" width="14.5703125" customWidth="1"/>
    <col min="8" max="8" width="13" bestFit="1" customWidth="1"/>
    <col min="9" max="9" width="18.42578125" bestFit="1" customWidth="1"/>
  </cols>
  <sheetData>
    <row r="1" spans="1:15" ht="16.5" thickTop="1" thickBot="1" x14ac:dyDescent="0.3">
      <c r="A1" s="1"/>
      <c r="B1" s="2" t="s">
        <v>0</v>
      </c>
      <c r="C1" s="3">
        <v>45117</v>
      </c>
      <c r="D1" s="4"/>
      <c r="E1" s="4"/>
      <c r="F1" s="4"/>
      <c r="G1" s="4"/>
      <c r="H1" s="4"/>
      <c r="I1" s="4"/>
    </row>
    <row r="2" spans="1:15" x14ac:dyDescent="0.25">
      <c r="A2" s="4"/>
      <c r="B2" s="5"/>
      <c r="C2" s="4"/>
      <c r="D2" s="4"/>
      <c r="E2" s="4" t="s">
        <v>1</v>
      </c>
      <c r="F2" s="4"/>
      <c r="G2" s="4"/>
      <c r="H2" s="4"/>
      <c r="I2" s="4"/>
    </row>
    <row r="3" spans="1:15" ht="15.75" thickBot="1" x14ac:dyDescent="0.3">
      <c r="A3" s="4"/>
      <c r="B3" s="4"/>
      <c r="C3" s="4"/>
      <c r="D3" s="4"/>
      <c r="E3" s="4"/>
      <c r="F3" s="4"/>
      <c r="G3" s="4"/>
      <c r="H3" s="4"/>
      <c r="I3" s="4"/>
    </row>
    <row r="4" spans="1:15" ht="16.5" thickTop="1" thickBot="1" x14ac:dyDescent="0.3">
      <c r="A4" s="6"/>
      <c r="B4" s="7" t="s">
        <v>2</v>
      </c>
      <c r="C4" s="7" t="s">
        <v>3</v>
      </c>
      <c r="D4" s="7" t="s">
        <v>4</v>
      </c>
      <c r="E4" s="7" t="s">
        <v>5</v>
      </c>
      <c r="F4" s="60" t="s">
        <v>6</v>
      </c>
      <c r="G4" s="94" t="s">
        <v>7</v>
      </c>
      <c r="H4" s="76" t="s">
        <v>8</v>
      </c>
      <c r="I4" s="4"/>
    </row>
    <row r="5" spans="1:15" ht="16.5" thickTop="1" thickBot="1" x14ac:dyDescent="0.3">
      <c r="A5" s="9" t="s">
        <v>9</v>
      </c>
      <c r="B5" s="1">
        <v>45117</v>
      </c>
      <c r="C5" s="1">
        <f t="shared" ref="C5:H5" si="0">B5+1</f>
        <v>45118</v>
      </c>
      <c r="D5" s="10">
        <f t="shared" si="0"/>
        <v>45119</v>
      </c>
      <c r="E5" s="11">
        <f t="shared" si="0"/>
        <v>45120</v>
      </c>
      <c r="F5" s="61">
        <f t="shared" si="0"/>
        <v>45121</v>
      </c>
      <c r="G5" s="95">
        <f t="shared" si="0"/>
        <v>45122</v>
      </c>
      <c r="H5" s="77">
        <f t="shared" si="0"/>
        <v>45123</v>
      </c>
      <c r="I5" s="12" t="s">
        <v>10</v>
      </c>
    </row>
    <row r="6" spans="1:15" ht="16.5" thickTop="1" thickBot="1" x14ac:dyDescent="0.3">
      <c r="A6" s="13" t="s">
        <v>11</v>
      </c>
      <c r="B6" s="116">
        <v>2746.25</v>
      </c>
      <c r="C6" s="14">
        <v>2373.75</v>
      </c>
      <c r="D6" s="14">
        <v>2886</v>
      </c>
      <c r="E6" s="14">
        <v>2589.4899999999998</v>
      </c>
      <c r="F6" s="62">
        <v>3044.5</v>
      </c>
      <c r="G6" s="96">
        <v>3605.25</v>
      </c>
      <c r="H6" s="78">
        <v>5502.75</v>
      </c>
      <c r="I6" s="15">
        <f t="shared" ref="I6:I16" si="1">SUM(B6:H6)</f>
        <v>22747.989999999998</v>
      </c>
    </row>
    <row r="7" spans="1:15" ht="16.5" thickTop="1" thickBot="1" x14ac:dyDescent="0.3">
      <c r="A7" s="13" t="s">
        <v>12</v>
      </c>
      <c r="B7" s="16">
        <v>70</v>
      </c>
      <c r="C7" s="16">
        <v>60</v>
      </c>
      <c r="D7" s="16">
        <v>85</v>
      </c>
      <c r="E7" s="16">
        <v>70</v>
      </c>
      <c r="F7" s="63">
        <v>76</v>
      </c>
      <c r="G7" s="97">
        <v>99</v>
      </c>
      <c r="H7" s="79">
        <v>139</v>
      </c>
      <c r="I7" s="18">
        <f t="shared" si="1"/>
        <v>599</v>
      </c>
    </row>
    <row r="8" spans="1:15" ht="16.5" thickTop="1" thickBot="1" x14ac:dyDescent="0.3">
      <c r="A8" s="13" t="s">
        <v>13</v>
      </c>
      <c r="B8" s="14">
        <v>4000</v>
      </c>
      <c r="C8" s="14">
        <v>3449.5</v>
      </c>
      <c r="D8" s="14">
        <v>3450.75</v>
      </c>
      <c r="E8" s="14">
        <v>3867.25</v>
      </c>
      <c r="F8" s="62">
        <v>11804.08</v>
      </c>
      <c r="G8" s="96">
        <v>6966.01</v>
      </c>
      <c r="H8" s="78">
        <v>6324</v>
      </c>
      <c r="I8" s="15">
        <f t="shared" si="1"/>
        <v>39861.590000000004</v>
      </c>
    </row>
    <row r="9" spans="1:15" ht="16.5" thickTop="1" thickBot="1" x14ac:dyDescent="0.3">
      <c r="A9" s="13" t="s">
        <v>14</v>
      </c>
      <c r="B9" s="16">
        <v>83</v>
      </c>
      <c r="C9" s="16">
        <v>67</v>
      </c>
      <c r="D9" s="16">
        <v>79</v>
      </c>
      <c r="E9" s="16">
        <v>90</v>
      </c>
      <c r="F9" s="63">
        <v>131</v>
      </c>
      <c r="G9" s="97">
        <v>138</v>
      </c>
      <c r="H9" s="80">
        <v>140</v>
      </c>
      <c r="I9" s="19">
        <f t="shared" si="1"/>
        <v>728</v>
      </c>
    </row>
    <row r="10" spans="1:15" ht="16.5" thickTop="1" thickBot="1" x14ac:dyDescent="0.3">
      <c r="A10" s="13" t="s">
        <v>15</v>
      </c>
      <c r="B10" s="20">
        <v>1235.75</v>
      </c>
      <c r="C10" s="20">
        <v>1790</v>
      </c>
      <c r="D10" s="20">
        <v>1561</v>
      </c>
      <c r="E10" s="20">
        <v>1944.49</v>
      </c>
      <c r="F10" s="64">
        <v>2627.5</v>
      </c>
      <c r="G10" s="98">
        <v>1549.75</v>
      </c>
      <c r="H10" s="81">
        <v>2007.5</v>
      </c>
      <c r="I10" s="22">
        <f t="shared" si="1"/>
        <v>12715.99</v>
      </c>
    </row>
    <row r="11" spans="1:15" ht="16.5" thickTop="1" thickBot="1" x14ac:dyDescent="0.3">
      <c r="A11" s="13" t="s">
        <v>16</v>
      </c>
      <c r="B11" s="23">
        <v>42</v>
      </c>
      <c r="C11" s="23">
        <v>50</v>
      </c>
      <c r="D11" s="23">
        <v>54</v>
      </c>
      <c r="E11" s="23">
        <v>62</v>
      </c>
      <c r="F11" s="65">
        <v>74</v>
      </c>
      <c r="G11" s="99">
        <v>73</v>
      </c>
      <c r="H11" s="82">
        <v>80</v>
      </c>
      <c r="I11" s="19">
        <f t="shared" si="1"/>
        <v>435</v>
      </c>
    </row>
    <row r="12" spans="1:15" ht="16.5" thickTop="1" thickBot="1" x14ac:dyDescent="0.3">
      <c r="A12" s="13" t="s">
        <v>17</v>
      </c>
      <c r="B12" s="25">
        <v>0</v>
      </c>
      <c r="C12" s="25">
        <v>0</v>
      </c>
      <c r="D12" s="25">
        <v>0</v>
      </c>
      <c r="E12" s="25">
        <v>20</v>
      </c>
      <c r="F12" s="66">
        <v>72</v>
      </c>
      <c r="G12" s="100">
        <v>45</v>
      </c>
      <c r="H12" s="83">
        <v>0</v>
      </c>
      <c r="I12" s="22">
        <f t="shared" si="1"/>
        <v>137</v>
      </c>
    </row>
    <row r="13" spans="1:15" ht="16.5" thickTop="1" thickBot="1" x14ac:dyDescent="0.3">
      <c r="A13" s="13" t="s">
        <v>118</v>
      </c>
      <c r="B13" s="25">
        <v>0</v>
      </c>
      <c r="C13" s="25">
        <v>0</v>
      </c>
      <c r="D13" s="25">
        <v>0</v>
      </c>
      <c r="E13" s="25">
        <v>0</v>
      </c>
      <c r="F13" s="66">
        <v>0</v>
      </c>
      <c r="G13" s="100">
        <v>2807.5</v>
      </c>
      <c r="H13" s="83">
        <v>0</v>
      </c>
      <c r="I13" s="22">
        <f>SUM(B13:H13)</f>
        <v>2807.5</v>
      </c>
      <c r="O13" t="s">
        <v>189</v>
      </c>
    </row>
    <row r="14" spans="1:15" ht="16.5" thickTop="1" thickBot="1" x14ac:dyDescent="0.3">
      <c r="A14" s="13" t="s">
        <v>120</v>
      </c>
      <c r="B14" s="26">
        <f t="shared" ref="B14:H14" si="2">B6+B8+B13</f>
        <v>6746.25</v>
      </c>
      <c r="C14" s="26">
        <f t="shared" si="2"/>
        <v>5823.25</v>
      </c>
      <c r="D14" s="26">
        <f t="shared" si="2"/>
        <v>6336.75</v>
      </c>
      <c r="E14" s="26">
        <f t="shared" si="2"/>
        <v>6456.74</v>
      </c>
      <c r="F14" s="26">
        <f t="shared" si="2"/>
        <v>14848.58</v>
      </c>
      <c r="G14" s="26">
        <f t="shared" si="2"/>
        <v>13378.76</v>
      </c>
      <c r="H14" s="26">
        <f t="shared" si="2"/>
        <v>11826.75</v>
      </c>
      <c r="I14" s="22">
        <f>SUM(B14:H14)</f>
        <v>65417.08</v>
      </c>
    </row>
    <row r="15" spans="1:15" ht="16.5" thickTop="1" thickBot="1" x14ac:dyDescent="0.3">
      <c r="A15" s="13" t="s">
        <v>119</v>
      </c>
      <c r="B15" s="26">
        <f t="shared" ref="B15:H15" si="3">B6+B8</f>
        <v>6746.25</v>
      </c>
      <c r="C15" s="26">
        <f t="shared" si="3"/>
        <v>5823.25</v>
      </c>
      <c r="D15" s="26">
        <f t="shared" si="3"/>
        <v>6336.75</v>
      </c>
      <c r="E15" s="26">
        <f>E6+E8</f>
        <v>6456.74</v>
      </c>
      <c r="F15" s="67">
        <f t="shared" si="3"/>
        <v>14848.58</v>
      </c>
      <c r="G15" s="101">
        <f t="shared" si="3"/>
        <v>10571.26</v>
      </c>
      <c r="H15" s="84">
        <f t="shared" si="3"/>
        <v>11826.75</v>
      </c>
      <c r="I15" s="15">
        <f t="shared" si="1"/>
        <v>62609.58</v>
      </c>
    </row>
    <row r="16" spans="1:15" ht="16.5" thickTop="1" thickBot="1" x14ac:dyDescent="0.3">
      <c r="A16" s="13" t="s">
        <v>19</v>
      </c>
      <c r="B16" s="26">
        <v>6553.5</v>
      </c>
      <c r="C16" s="26">
        <v>8283.52</v>
      </c>
      <c r="D16" s="26">
        <v>6762.5</v>
      </c>
      <c r="E16" s="26">
        <v>18149.5</v>
      </c>
      <c r="F16" s="67">
        <v>13202.35</v>
      </c>
      <c r="G16" s="101">
        <v>13055</v>
      </c>
      <c r="H16" s="84">
        <v>12771</v>
      </c>
      <c r="I16" s="58">
        <f t="shared" si="1"/>
        <v>78777.37</v>
      </c>
    </row>
    <row r="17" spans="1:14" ht="15.75" thickTop="1" x14ac:dyDescent="0.25">
      <c r="A17" s="13" t="s">
        <v>47</v>
      </c>
      <c r="B17" s="57">
        <f t="shared" ref="B17:I17" si="4">(B15-B16)/B16</f>
        <v>2.9411764705882353E-2</v>
      </c>
      <c r="C17" s="57">
        <f t="shared" si="4"/>
        <v>-0.29700779378814807</v>
      </c>
      <c r="D17" s="57">
        <f t="shared" si="4"/>
        <v>-6.295748613678373E-2</v>
      </c>
      <c r="E17" s="57">
        <f t="shared" si="4"/>
        <v>-0.64424694895176182</v>
      </c>
      <c r="F17" s="68">
        <f t="shared" si="4"/>
        <v>0.12469219495014142</v>
      </c>
      <c r="G17" s="102">
        <f t="shared" si="4"/>
        <v>-0.19025201072386058</v>
      </c>
      <c r="H17" s="85">
        <f t="shared" si="4"/>
        <v>-7.3937044867277424E-2</v>
      </c>
      <c r="I17" s="28">
        <f t="shared" si="4"/>
        <v>-0.20523393964535747</v>
      </c>
      <c r="M17" t="s">
        <v>189</v>
      </c>
    </row>
    <row r="18" spans="1:14" ht="88.5" customHeight="1" x14ac:dyDescent="0.25">
      <c r="A18" s="29" t="s">
        <v>21</v>
      </c>
      <c r="B18" s="59" t="s">
        <v>228</v>
      </c>
      <c r="C18" s="31" t="s">
        <v>229</v>
      </c>
      <c r="D18" s="31" t="s">
        <v>230</v>
      </c>
      <c r="E18" s="31" t="s">
        <v>231</v>
      </c>
      <c r="F18" s="117" t="s">
        <v>227</v>
      </c>
      <c r="G18" s="103" t="s">
        <v>232</v>
      </c>
      <c r="H18" s="86" t="s">
        <v>233</v>
      </c>
      <c r="I18" s="33"/>
      <c r="N18" t="s">
        <v>189</v>
      </c>
    </row>
    <row r="19" spans="1:14" x14ac:dyDescent="0.25">
      <c r="A19" s="29" t="s">
        <v>29</v>
      </c>
      <c r="B19" s="34">
        <f>B7+B9</f>
        <v>153</v>
      </c>
      <c r="C19" s="34">
        <f>C7+C9</f>
        <v>127</v>
      </c>
      <c r="D19" s="34">
        <f>D7+D9</f>
        <v>164</v>
      </c>
      <c r="E19" s="34">
        <f>E7+E9</f>
        <v>160</v>
      </c>
      <c r="F19" s="34">
        <v>174</v>
      </c>
      <c r="G19" s="34">
        <f>G7+G9</f>
        <v>237</v>
      </c>
      <c r="H19" s="34">
        <f>H7+H9</f>
        <v>279</v>
      </c>
      <c r="I19" s="34">
        <f>SUM(B19:H19)</f>
        <v>1294</v>
      </c>
    </row>
    <row r="20" spans="1:14" ht="15.75" thickBot="1" x14ac:dyDescent="0.3">
      <c r="A20" s="13" t="s">
        <v>30</v>
      </c>
      <c r="B20" s="35">
        <f t="shared" ref="B20:I20" si="5">B6/B7</f>
        <v>39.232142857142854</v>
      </c>
      <c r="C20" s="35">
        <f t="shared" si="5"/>
        <v>39.5625</v>
      </c>
      <c r="D20" s="35">
        <f t="shared" si="5"/>
        <v>33.952941176470588</v>
      </c>
      <c r="E20" s="35">
        <f>E6/E7</f>
        <v>36.992714285714285</v>
      </c>
      <c r="F20" s="71">
        <f t="shared" si="5"/>
        <v>40.059210526315788</v>
      </c>
      <c r="G20" s="105">
        <f t="shared" si="5"/>
        <v>36.416666666666664</v>
      </c>
      <c r="H20" s="88">
        <f t="shared" si="5"/>
        <v>39.588129496402878</v>
      </c>
      <c r="I20" s="36">
        <f t="shared" si="5"/>
        <v>37.97661101836394</v>
      </c>
    </row>
    <row r="21" spans="1:14" ht="16.5" thickTop="1" thickBot="1" x14ac:dyDescent="0.3">
      <c r="A21" s="37" t="s">
        <v>31</v>
      </c>
      <c r="B21" s="35">
        <f t="shared" ref="B21:I21" si="6">B8/B9</f>
        <v>48.192771084337352</v>
      </c>
      <c r="C21" s="35">
        <f t="shared" si="6"/>
        <v>51.485074626865675</v>
      </c>
      <c r="D21" s="35">
        <f t="shared" si="6"/>
        <v>43.680379746835442</v>
      </c>
      <c r="E21" s="35">
        <f t="shared" si="6"/>
        <v>42.969444444444441</v>
      </c>
      <c r="F21" s="71">
        <f t="shared" si="6"/>
        <v>90.107480916030539</v>
      </c>
      <c r="G21" s="105">
        <f t="shared" si="6"/>
        <v>50.478333333333332</v>
      </c>
      <c r="H21" s="88">
        <f t="shared" si="6"/>
        <v>45.171428571428571</v>
      </c>
      <c r="I21" s="22">
        <f t="shared" si="6"/>
        <v>54.754931318681322</v>
      </c>
    </row>
    <row r="22" spans="1:14" ht="16.5" thickTop="1" thickBot="1" x14ac:dyDescent="0.3">
      <c r="A22" s="38" t="s">
        <v>32</v>
      </c>
      <c r="B22" s="39">
        <v>30</v>
      </c>
      <c r="C22" s="39">
        <v>30</v>
      </c>
      <c r="D22" s="39">
        <v>125</v>
      </c>
      <c r="E22" s="39">
        <v>86</v>
      </c>
      <c r="F22" s="72">
        <v>95</v>
      </c>
      <c r="G22" s="96">
        <v>173</v>
      </c>
      <c r="H22" s="96">
        <v>176</v>
      </c>
      <c r="I22" s="22">
        <f>SUM(B22:H22)</f>
        <v>715</v>
      </c>
    </row>
    <row r="23" spans="1:14" ht="16.5" thickTop="1" thickBot="1" x14ac:dyDescent="0.3">
      <c r="A23" s="37" t="s">
        <v>33</v>
      </c>
      <c r="B23" s="40">
        <f t="shared" ref="B23:I23" si="7">B22/B15</f>
        <v>4.4469149527515284E-3</v>
      </c>
      <c r="C23" s="41">
        <f t="shared" si="7"/>
        <v>5.1517623320310822E-3</v>
      </c>
      <c r="D23" s="40">
        <f t="shared" si="7"/>
        <v>1.9726200339290647E-2</v>
      </c>
      <c r="E23" s="40">
        <f t="shared" si="7"/>
        <v>1.3319415060851141E-2</v>
      </c>
      <c r="F23" s="40">
        <f t="shared" si="7"/>
        <v>6.3979181847691833E-3</v>
      </c>
      <c r="G23" s="106">
        <f t="shared" si="7"/>
        <v>1.6365125822276626E-2</v>
      </c>
      <c r="H23" s="106">
        <f t="shared" si="7"/>
        <v>1.4881518591328979E-2</v>
      </c>
      <c r="I23" s="42">
        <f t="shared" si="7"/>
        <v>1.1419977581705546E-2</v>
      </c>
    </row>
    <row r="24" spans="1:14" ht="46.5" customHeight="1" thickTop="1" x14ac:dyDescent="0.25">
      <c r="A24" s="43" t="s">
        <v>34</v>
      </c>
      <c r="B24" s="44"/>
      <c r="C24" s="45"/>
      <c r="D24" s="46"/>
      <c r="E24" s="59"/>
      <c r="F24" s="74"/>
      <c r="G24" s="107"/>
      <c r="H24" s="91"/>
      <c r="I24" s="48" t="s">
        <v>36</v>
      </c>
    </row>
    <row r="25" spans="1:14" x14ac:dyDescent="0.25">
      <c r="A25" s="49" t="s">
        <v>37</v>
      </c>
      <c r="B25" s="111">
        <v>1869.84</v>
      </c>
      <c r="C25" s="112">
        <v>1862.4</v>
      </c>
      <c r="D25" s="113">
        <v>1921.41</v>
      </c>
      <c r="E25" s="113">
        <v>2425.42</v>
      </c>
      <c r="F25" s="113">
        <v>2760.18</v>
      </c>
      <c r="G25" s="114">
        <v>2939.67</v>
      </c>
      <c r="H25" s="115">
        <v>2525.4499999999998</v>
      </c>
      <c r="I25" s="121">
        <f>SUM(B25:H25)/I15</f>
        <v>0.26041334249487058</v>
      </c>
    </row>
    <row r="26" spans="1:14" ht="15.75" thickBot="1" x14ac:dyDescent="0.3">
      <c r="A26" s="54" t="s">
        <v>38</v>
      </c>
      <c r="B26" s="55">
        <f>B25/B15</f>
        <v>0.27716731517509724</v>
      </c>
      <c r="C26" s="55">
        <f t="shared" ref="C26:H26" si="8">C25/C15</f>
        <v>0.31982140557248961</v>
      </c>
      <c r="D26" s="55">
        <f t="shared" si="8"/>
        <v>0.30321694875133154</v>
      </c>
      <c r="E26" s="55">
        <f t="shared" si="8"/>
        <v>0.3756415776382509</v>
      </c>
      <c r="F26" s="55">
        <f t="shared" si="8"/>
        <v>0.18588848226564425</v>
      </c>
      <c r="G26" s="55">
        <f t="shared" si="8"/>
        <v>0.27808132616168746</v>
      </c>
      <c r="H26" s="55">
        <f t="shared" si="8"/>
        <v>0.21353710867313505</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55269-55FB-44E6-BF97-20F26831559C}">
  <dimension ref="A1:O27"/>
  <sheetViews>
    <sheetView zoomScaleNormal="100" workbookViewId="0">
      <selection activeCell="H14" sqref="H14"/>
    </sheetView>
  </sheetViews>
  <sheetFormatPr defaultRowHeight="15" x14ac:dyDescent="0.25"/>
  <cols>
    <col min="1" max="1" width="38" bestFit="1" customWidth="1"/>
    <col min="2" max="2" width="13.5703125" customWidth="1"/>
    <col min="3" max="3" width="13" bestFit="1" customWidth="1"/>
    <col min="4" max="4" width="14.42578125" bestFit="1" customWidth="1"/>
    <col min="5" max="5" width="17" customWidth="1"/>
    <col min="6" max="6" width="14.5703125" customWidth="1"/>
    <col min="7" max="7" width="17.140625" customWidth="1"/>
    <col min="8" max="8" width="13" bestFit="1" customWidth="1"/>
    <col min="9" max="9" width="18.42578125" bestFit="1" customWidth="1"/>
  </cols>
  <sheetData>
    <row r="1" spans="1:15" ht="16.5" thickTop="1" thickBot="1" x14ac:dyDescent="0.3">
      <c r="A1" s="1"/>
      <c r="B1" s="2" t="s">
        <v>0</v>
      </c>
      <c r="C1" s="3">
        <v>45110</v>
      </c>
      <c r="D1" s="4"/>
      <c r="E1" s="4"/>
      <c r="F1" s="4"/>
      <c r="G1" s="4"/>
      <c r="H1" s="4"/>
      <c r="I1" s="4"/>
    </row>
    <row r="2" spans="1:15" x14ac:dyDescent="0.25">
      <c r="A2" s="4"/>
      <c r="B2" s="5"/>
      <c r="C2" s="4"/>
      <c r="D2" s="4"/>
      <c r="E2" s="4" t="s">
        <v>1</v>
      </c>
      <c r="F2" s="4"/>
      <c r="G2" s="4"/>
      <c r="H2" s="4"/>
      <c r="I2" s="4"/>
    </row>
    <row r="3" spans="1:15" ht="15.75" thickBot="1" x14ac:dyDescent="0.3">
      <c r="A3" s="4"/>
      <c r="B3" s="4"/>
      <c r="C3" s="4"/>
      <c r="D3" s="4"/>
      <c r="E3" s="4"/>
      <c r="F3" s="4"/>
      <c r="G3" s="4"/>
      <c r="H3" s="4"/>
      <c r="I3" s="4"/>
    </row>
    <row r="4" spans="1:15" ht="16.5" thickTop="1" thickBot="1" x14ac:dyDescent="0.3">
      <c r="A4" s="6"/>
      <c r="B4" s="7" t="s">
        <v>2</v>
      </c>
      <c r="C4" s="7" t="s">
        <v>3</v>
      </c>
      <c r="D4" s="7" t="s">
        <v>4</v>
      </c>
      <c r="E4" s="7" t="s">
        <v>5</v>
      </c>
      <c r="F4" s="60" t="s">
        <v>6</v>
      </c>
      <c r="G4" s="94" t="s">
        <v>7</v>
      </c>
      <c r="H4" s="76" t="s">
        <v>8</v>
      </c>
      <c r="I4" s="4"/>
    </row>
    <row r="5" spans="1:15" ht="16.5" thickTop="1" thickBot="1" x14ac:dyDescent="0.3">
      <c r="A5" s="9" t="s">
        <v>9</v>
      </c>
      <c r="B5" s="1">
        <v>45110</v>
      </c>
      <c r="C5" s="1">
        <f t="shared" ref="C5:H5" si="0">B5+1</f>
        <v>45111</v>
      </c>
      <c r="D5" s="10">
        <f t="shared" si="0"/>
        <v>45112</v>
      </c>
      <c r="E5" s="11">
        <f t="shared" si="0"/>
        <v>45113</v>
      </c>
      <c r="F5" s="61">
        <f t="shared" si="0"/>
        <v>45114</v>
      </c>
      <c r="G5" s="95">
        <f t="shared" si="0"/>
        <v>45115</v>
      </c>
      <c r="H5" s="77">
        <f t="shared" si="0"/>
        <v>45116</v>
      </c>
      <c r="I5" s="12" t="s">
        <v>10</v>
      </c>
    </row>
    <row r="6" spans="1:15" ht="16.5" thickTop="1" thickBot="1" x14ac:dyDescent="0.3">
      <c r="A6" s="13" t="s">
        <v>11</v>
      </c>
      <c r="B6" s="116">
        <v>4546</v>
      </c>
      <c r="C6" s="14">
        <v>7582</v>
      </c>
      <c r="D6" s="14">
        <v>2244.25</v>
      </c>
      <c r="E6" s="14">
        <v>2058</v>
      </c>
      <c r="F6" s="62">
        <v>1937</v>
      </c>
      <c r="G6" s="96">
        <v>3170.5</v>
      </c>
      <c r="H6" s="78">
        <v>4920.75</v>
      </c>
      <c r="I6" s="15">
        <f t="shared" ref="I6:I16" si="1">SUM(B6:H6)</f>
        <v>26458.5</v>
      </c>
    </row>
    <row r="7" spans="1:15" ht="16.5" thickTop="1" thickBot="1" x14ac:dyDescent="0.3">
      <c r="A7" s="13" t="s">
        <v>12</v>
      </c>
      <c r="B7" s="16">
        <v>141</v>
      </c>
      <c r="C7" s="16">
        <v>198</v>
      </c>
      <c r="D7" s="16">
        <v>56</v>
      </c>
      <c r="E7" s="16">
        <v>56</v>
      </c>
      <c r="F7" s="63">
        <v>58</v>
      </c>
      <c r="G7" s="97">
        <v>110</v>
      </c>
      <c r="H7" s="79">
        <v>137</v>
      </c>
      <c r="I7" s="18">
        <f t="shared" si="1"/>
        <v>756</v>
      </c>
    </row>
    <row r="8" spans="1:15" ht="16.5" thickTop="1" thickBot="1" x14ac:dyDescent="0.3">
      <c r="A8" s="13" t="s">
        <v>13</v>
      </c>
      <c r="B8" s="14">
        <v>8176.02</v>
      </c>
      <c r="C8" s="14">
        <v>5818.5</v>
      </c>
      <c r="D8" s="14">
        <v>3984.25</v>
      </c>
      <c r="E8" s="14">
        <v>3562.49</v>
      </c>
      <c r="F8" s="62">
        <v>5682.5</v>
      </c>
      <c r="G8" s="96">
        <v>6445.11</v>
      </c>
      <c r="H8" s="78">
        <v>4566.5</v>
      </c>
      <c r="I8" s="15">
        <f t="shared" si="1"/>
        <v>38235.370000000003</v>
      </c>
    </row>
    <row r="9" spans="1:15" ht="16.5" thickTop="1" thickBot="1" x14ac:dyDescent="0.3">
      <c r="A9" s="13" t="s">
        <v>14</v>
      </c>
      <c r="B9" s="16">
        <v>157</v>
      </c>
      <c r="C9" s="16">
        <v>112</v>
      </c>
      <c r="D9" s="16">
        <v>55</v>
      </c>
      <c r="E9" s="16">
        <v>68</v>
      </c>
      <c r="F9" s="63">
        <v>116</v>
      </c>
      <c r="G9" s="97">
        <v>117</v>
      </c>
      <c r="H9" s="80">
        <v>84</v>
      </c>
      <c r="I9" s="19">
        <f t="shared" si="1"/>
        <v>709</v>
      </c>
    </row>
    <row r="10" spans="1:15" ht="16.5" thickTop="1" thickBot="1" x14ac:dyDescent="0.3">
      <c r="A10" s="13" t="s">
        <v>15</v>
      </c>
      <c r="B10" s="20">
        <v>2611.5</v>
      </c>
      <c r="C10" s="20">
        <v>2937.25</v>
      </c>
      <c r="D10" s="20">
        <v>1847</v>
      </c>
      <c r="E10" s="20">
        <v>1258</v>
      </c>
      <c r="F10" s="64">
        <v>1470</v>
      </c>
      <c r="G10" s="98">
        <v>2019.01</v>
      </c>
      <c r="H10" s="81">
        <v>2529</v>
      </c>
      <c r="I10" s="22">
        <f t="shared" si="1"/>
        <v>14671.76</v>
      </c>
    </row>
    <row r="11" spans="1:15" ht="16.5" thickTop="1" thickBot="1" x14ac:dyDescent="0.3">
      <c r="A11" s="13" t="s">
        <v>16</v>
      </c>
      <c r="B11" s="23">
        <v>84</v>
      </c>
      <c r="C11" s="23">
        <v>78</v>
      </c>
      <c r="D11" s="23">
        <v>81</v>
      </c>
      <c r="E11" s="23">
        <v>42</v>
      </c>
      <c r="F11" s="65">
        <v>49</v>
      </c>
      <c r="G11" s="99">
        <v>72</v>
      </c>
      <c r="H11" s="82">
        <v>72</v>
      </c>
      <c r="I11" s="19">
        <f t="shared" si="1"/>
        <v>478</v>
      </c>
    </row>
    <row r="12" spans="1:15" ht="16.5" thickTop="1" thickBot="1" x14ac:dyDescent="0.3">
      <c r="A12" s="13" t="s">
        <v>17</v>
      </c>
      <c r="B12" s="25">
        <v>0</v>
      </c>
      <c r="C12" s="25">
        <v>0</v>
      </c>
      <c r="D12" s="25">
        <v>7</v>
      </c>
      <c r="E12" s="25">
        <v>151.99</v>
      </c>
      <c r="F12" s="66">
        <v>0</v>
      </c>
      <c r="G12" s="100">
        <v>30</v>
      </c>
      <c r="H12" s="83">
        <v>0</v>
      </c>
      <c r="I12" s="22">
        <f t="shared" si="1"/>
        <v>188.99</v>
      </c>
    </row>
    <row r="13" spans="1:15" ht="16.5" thickTop="1" thickBot="1" x14ac:dyDescent="0.3">
      <c r="A13" s="13" t="s">
        <v>118</v>
      </c>
      <c r="B13" s="25">
        <v>0</v>
      </c>
      <c r="C13" s="25">
        <v>0</v>
      </c>
      <c r="D13" s="25">
        <v>0</v>
      </c>
      <c r="E13" s="25">
        <v>0</v>
      </c>
      <c r="F13" s="66">
        <v>0</v>
      </c>
      <c r="G13" s="100">
        <v>19616.73</v>
      </c>
      <c r="H13" s="83">
        <v>0</v>
      </c>
      <c r="I13" s="22">
        <f>SUM(B13:H13)</f>
        <v>19616.73</v>
      </c>
      <c r="O13" t="s">
        <v>189</v>
      </c>
    </row>
    <row r="14" spans="1:15" ht="16.5" thickTop="1" thickBot="1" x14ac:dyDescent="0.3">
      <c r="A14" s="13" t="s">
        <v>120</v>
      </c>
      <c r="B14" s="26">
        <f t="shared" ref="B14:H14" si="2">B6+B8+B13</f>
        <v>12722.02</v>
      </c>
      <c r="C14" s="26">
        <f t="shared" si="2"/>
        <v>13400.5</v>
      </c>
      <c r="D14" s="26">
        <f t="shared" si="2"/>
        <v>6228.5</v>
      </c>
      <c r="E14" s="26">
        <f t="shared" si="2"/>
        <v>5620.49</v>
      </c>
      <c r="F14" s="26">
        <f t="shared" si="2"/>
        <v>7619.5</v>
      </c>
      <c r="G14" s="26">
        <f t="shared" si="2"/>
        <v>29232.34</v>
      </c>
      <c r="H14" s="26">
        <f t="shared" si="2"/>
        <v>9487.25</v>
      </c>
      <c r="I14" s="22">
        <f>SUM(B14:H14)</f>
        <v>84310.6</v>
      </c>
    </row>
    <row r="15" spans="1:15" ht="16.5" thickTop="1" thickBot="1" x14ac:dyDescent="0.3">
      <c r="A15" s="13" t="s">
        <v>119</v>
      </c>
      <c r="B15" s="26">
        <f t="shared" ref="B15:H15" si="3">B6+B8</f>
        <v>12722.02</v>
      </c>
      <c r="C15" s="26">
        <f t="shared" si="3"/>
        <v>13400.5</v>
      </c>
      <c r="D15" s="26">
        <f t="shared" si="3"/>
        <v>6228.5</v>
      </c>
      <c r="E15" s="26">
        <f>E6+E8</f>
        <v>5620.49</v>
      </c>
      <c r="F15" s="67">
        <f t="shared" si="3"/>
        <v>7619.5</v>
      </c>
      <c r="G15" s="101">
        <f t="shared" si="3"/>
        <v>9615.61</v>
      </c>
      <c r="H15" s="84">
        <f t="shared" si="3"/>
        <v>9487.25</v>
      </c>
      <c r="I15" s="15">
        <f t="shared" si="1"/>
        <v>64693.87</v>
      </c>
    </row>
    <row r="16" spans="1:15" ht="16.5" thickTop="1" thickBot="1" x14ac:dyDescent="0.3">
      <c r="A16" s="13" t="s">
        <v>19</v>
      </c>
      <c r="B16" s="26">
        <v>17300.05</v>
      </c>
      <c r="C16" s="26">
        <v>5943</v>
      </c>
      <c r="D16" s="26">
        <v>6575.1</v>
      </c>
      <c r="E16" s="26">
        <v>9625.75</v>
      </c>
      <c r="F16" s="67">
        <v>14254.17</v>
      </c>
      <c r="G16" s="101">
        <v>17351</v>
      </c>
      <c r="H16" s="84">
        <v>10127.26</v>
      </c>
      <c r="I16" s="58">
        <f t="shared" si="1"/>
        <v>81176.33</v>
      </c>
    </row>
    <row r="17" spans="1:14" ht="15.75" thickTop="1" x14ac:dyDescent="0.25">
      <c r="A17" s="13" t="s">
        <v>47</v>
      </c>
      <c r="B17" s="57">
        <f t="shared" ref="B17:I17" si="4">(B15-B16)/B16</f>
        <v>-0.26462524674784171</v>
      </c>
      <c r="C17" s="57">
        <f t="shared" si="4"/>
        <v>1.2548376240955745</v>
      </c>
      <c r="D17" s="57">
        <f t="shared" si="4"/>
        <v>-5.2714027163085021E-2</v>
      </c>
      <c r="E17" s="57">
        <f t="shared" si="4"/>
        <v>-0.41609848583227282</v>
      </c>
      <c r="F17" s="68">
        <f t="shared" si="4"/>
        <v>-0.46545467045783795</v>
      </c>
      <c r="G17" s="102">
        <f t="shared" si="4"/>
        <v>-0.44581810846637077</v>
      </c>
      <c r="H17" s="85">
        <f t="shared" si="4"/>
        <v>-6.3196758056967062E-2</v>
      </c>
      <c r="I17" s="28">
        <f t="shared" si="4"/>
        <v>-0.20304514875210544</v>
      </c>
      <c r="M17" t="s">
        <v>189</v>
      </c>
    </row>
    <row r="18" spans="1:14" ht="88.5" customHeight="1" x14ac:dyDescent="0.25">
      <c r="A18" s="29" t="s">
        <v>21</v>
      </c>
      <c r="B18" s="59" t="s">
        <v>220</v>
      </c>
      <c r="C18" s="31" t="s">
        <v>221</v>
      </c>
      <c r="D18" s="31" t="s">
        <v>222</v>
      </c>
      <c r="E18" s="31" t="s">
        <v>223</v>
      </c>
      <c r="F18" s="69" t="s">
        <v>224</v>
      </c>
      <c r="G18" s="103" t="s">
        <v>225</v>
      </c>
      <c r="H18" s="86" t="s">
        <v>226</v>
      </c>
      <c r="I18" s="33"/>
      <c r="N18" t="s">
        <v>189</v>
      </c>
    </row>
    <row r="19" spans="1:14" x14ac:dyDescent="0.25">
      <c r="A19" s="29" t="s">
        <v>29</v>
      </c>
      <c r="B19" s="34">
        <f>B7+B9</f>
        <v>298</v>
      </c>
      <c r="C19" s="34">
        <f>C7+C9</f>
        <v>310</v>
      </c>
      <c r="D19" s="34">
        <f>D7+D9</f>
        <v>111</v>
      </c>
      <c r="E19" s="34">
        <f>E7+E9</f>
        <v>124</v>
      </c>
      <c r="F19" s="34">
        <v>174</v>
      </c>
      <c r="G19" s="34">
        <f>G7+G9</f>
        <v>227</v>
      </c>
      <c r="H19" s="34">
        <f>H7+H9</f>
        <v>221</v>
      </c>
      <c r="I19" s="34">
        <f>SUM(B19:H19)</f>
        <v>1465</v>
      </c>
    </row>
    <row r="20" spans="1:14" ht="15.75" thickBot="1" x14ac:dyDescent="0.3">
      <c r="A20" s="13" t="s">
        <v>30</v>
      </c>
      <c r="B20" s="35">
        <f t="shared" ref="B20:I20" si="5">B6/B7</f>
        <v>32.241134751773046</v>
      </c>
      <c r="C20" s="35">
        <f t="shared" si="5"/>
        <v>38.292929292929294</v>
      </c>
      <c r="D20" s="35">
        <f t="shared" si="5"/>
        <v>40.075892857142854</v>
      </c>
      <c r="E20" s="35">
        <f>E6/E7</f>
        <v>36.75</v>
      </c>
      <c r="F20" s="71">
        <f t="shared" si="5"/>
        <v>33.396551724137929</v>
      </c>
      <c r="G20" s="105">
        <f t="shared" si="5"/>
        <v>28.822727272727274</v>
      </c>
      <c r="H20" s="88">
        <f t="shared" si="5"/>
        <v>35.917883211678834</v>
      </c>
      <c r="I20" s="36">
        <f t="shared" si="5"/>
        <v>34.998015873015873</v>
      </c>
    </row>
    <row r="21" spans="1:14" ht="16.5" thickTop="1" thickBot="1" x14ac:dyDescent="0.3">
      <c r="A21" s="37" t="s">
        <v>31</v>
      </c>
      <c r="B21" s="35">
        <f t="shared" ref="B21:I21" si="6">B8/B9</f>
        <v>52.076560509554142</v>
      </c>
      <c r="C21" s="35">
        <f t="shared" si="6"/>
        <v>51.950892857142854</v>
      </c>
      <c r="D21" s="35">
        <f t="shared" si="6"/>
        <v>72.440909090909088</v>
      </c>
      <c r="E21" s="35">
        <f t="shared" si="6"/>
        <v>52.389558823529406</v>
      </c>
      <c r="F21" s="71">
        <f t="shared" si="6"/>
        <v>48.987068965517238</v>
      </c>
      <c r="G21" s="105">
        <f t="shared" si="6"/>
        <v>55.086410256410254</v>
      </c>
      <c r="H21" s="88">
        <f t="shared" si="6"/>
        <v>54.363095238095241</v>
      </c>
      <c r="I21" s="22">
        <f t="shared" si="6"/>
        <v>53.928589562764458</v>
      </c>
    </row>
    <row r="22" spans="1:14" ht="16.5" thickTop="1" thickBot="1" x14ac:dyDescent="0.3">
      <c r="A22" s="38" t="s">
        <v>32</v>
      </c>
      <c r="B22" s="39">
        <v>137</v>
      </c>
      <c r="C22" s="39">
        <v>242</v>
      </c>
      <c r="D22" s="39">
        <v>79</v>
      </c>
      <c r="E22" s="39">
        <v>90</v>
      </c>
      <c r="F22" s="72">
        <v>68</v>
      </c>
      <c r="G22" s="96">
        <v>208</v>
      </c>
      <c r="H22" s="96">
        <v>152</v>
      </c>
      <c r="I22" s="22">
        <f>SUM(B22:H22)</f>
        <v>976</v>
      </c>
    </row>
    <row r="23" spans="1:14" ht="16.5" thickTop="1" thickBot="1" x14ac:dyDescent="0.3">
      <c r="A23" s="37" t="s">
        <v>33</v>
      </c>
      <c r="B23" s="40">
        <f t="shared" ref="B23:I23" si="7">B22/B15</f>
        <v>1.0768730123046497E-2</v>
      </c>
      <c r="C23" s="41">
        <f t="shared" si="7"/>
        <v>1.8059027648222082E-2</v>
      </c>
      <c r="D23" s="40">
        <f t="shared" si="7"/>
        <v>1.2683631693024002E-2</v>
      </c>
      <c r="E23" s="40">
        <f t="shared" si="7"/>
        <v>1.6012838738259476E-2</v>
      </c>
      <c r="F23" s="40">
        <f t="shared" si="7"/>
        <v>8.9244701095872441E-3</v>
      </c>
      <c r="G23" s="106">
        <f t="shared" si="7"/>
        <v>2.1631492957805067E-2</v>
      </c>
      <c r="H23" s="106">
        <f t="shared" si="7"/>
        <v>1.6021502542886507E-2</v>
      </c>
      <c r="I23" s="42">
        <f t="shared" si="7"/>
        <v>1.5086437092107798E-2</v>
      </c>
    </row>
    <row r="24" spans="1:14" ht="46.5" customHeight="1" thickTop="1" x14ac:dyDescent="0.25">
      <c r="A24" s="43" t="s">
        <v>34</v>
      </c>
      <c r="B24" s="44"/>
      <c r="C24" s="45"/>
      <c r="D24" s="46"/>
      <c r="E24" s="59"/>
      <c r="F24" s="74"/>
      <c r="G24" s="107"/>
      <c r="H24" s="91"/>
      <c r="I24" s="48" t="s">
        <v>36</v>
      </c>
    </row>
    <row r="25" spans="1:14" x14ac:dyDescent="0.25">
      <c r="A25" s="49" t="s">
        <v>37</v>
      </c>
      <c r="B25" s="111">
        <v>2439.19</v>
      </c>
      <c r="C25" s="112">
        <v>3264.22</v>
      </c>
      <c r="D25" s="113">
        <v>2000.86</v>
      </c>
      <c r="E25" s="113">
        <v>2431.9899999999998</v>
      </c>
      <c r="F25" s="113">
        <v>2774.02</v>
      </c>
      <c r="G25" s="114">
        <v>2547.94</v>
      </c>
      <c r="H25" s="115">
        <v>2327.7800000000002</v>
      </c>
      <c r="I25" s="121">
        <f>SUM(B25:H25)/I15</f>
        <v>0.27492558413957924</v>
      </c>
    </row>
    <row r="26" spans="1:14" ht="15.75" thickBot="1" x14ac:dyDescent="0.3">
      <c r="A26" s="54" t="s">
        <v>38</v>
      </c>
      <c r="B26" s="55">
        <f>B25/B15</f>
        <v>0.1917297724732393</v>
      </c>
      <c r="C26" s="55">
        <f t="shared" ref="C26:H26" si="8">C25/C15</f>
        <v>0.2435894183052871</v>
      </c>
      <c r="D26" s="55">
        <f t="shared" si="8"/>
        <v>0.32124267480131652</v>
      </c>
      <c r="E26" s="55">
        <f t="shared" si="8"/>
        <v>0.43270070758955176</v>
      </c>
      <c r="F26" s="55">
        <f t="shared" si="8"/>
        <v>0.36406850843231181</v>
      </c>
      <c r="G26" s="55">
        <f t="shared" si="8"/>
        <v>0.26497954887937425</v>
      </c>
      <c r="H26" s="55">
        <f t="shared" si="8"/>
        <v>0.24535877098210759</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76027-DA4F-467B-9476-3E09F72DBC41}">
  <dimension ref="A1:M27"/>
  <sheetViews>
    <sheetView zoomScaleNormal="100" workbookViewId="0">
      <selection activeCell="L18" sqref="L18"/>
    </sheetView>
  </sheetViews>
  <sheetFormatPr defaultRowHeight="15" x14ac:dyDescent="0.25"/>
  <cols>
    <col min="1" max="1" width="38" bestFit="1" customWidth="1"/>
    <col min="2" max="2" width="13.5703125" customWidth="1"/>
    <col min="3" max="3" width="13" bestFit="1" customWidth="1"/>
    <col min="4" max="4" width="14.42578125" bestFit="1" customWidth="1"/>
    <col min="5" max="5" width="17" customWidth="1"/>
    <col min="6" max="6" width="12.7109375" bestFit="1" customWidth="1"/>
    <col min="7" max="7" width="17.140625" customWidth="1"/>
    <col min="8" max="8" width="13" bestFit="1" customWidth="1"/>
    <col min="9" max="9" width="18.42578125" bestFit="1" customWidth="1"/>
  </cols>
  <sheetData>
    <row r="1" spans="1:9" ht="16.5" thickTop="1" thickBot="1" x14ac:dyDescent="0.3">
      <c r="A1" s="1"/>
      <c r="B1" s="2" t="s">
        <v>0</v>
      </c>
      <c r="C1" s="3">
        <v>45103</v>
      </c>
      <c r="D1" s="4"/>
      <c r="E1" s="4"/>
      <c r="F1" s="4"/>
      <c r="G1" s="4"/>
      <c r="H1" s="4"/>
      <c r="I1" s="4"/>
    </row>
    <row r="2" spans="1:9" x14ac:dyDescent="0.25">
      <c r="A2" s="4"/>
      <c r="B2" s="5"/>
      <c r="C2" s="4"/>
      <c r="D2" s="4"/>
      <c r="E2" s="4" t="s">
        <v>1</v>
      </c>
      <c r="F2" s="4"/>
      <c r="G2" s="4"/>
      <c r="H2" s="4"/>
      <c r="I2" s="4"/>
    </row>
    <row r="3" spans="1:9" ht="15.75" thickBot="1" x14ac:dyDescent="0.3">
      <c r="A3" s="4"/>
      <c r="B3" s="4"/>
      <c r="C3" s="4"/>
      <c r="D3" s="4"/>
      <c r="E3" s="4"/>
      <c r="F3" s="4"/>
      <c r="G3" s="4"/>
      <c r="H3" s="4"/>
      <c r="I3" s="4"/>
    </row>
    <row r="4" spans="1:9" ht="16.5" thickTop="1" thickBot="1" x14ac:dyDescent="0.3">
      <c r="A4" s="6"/>
      <c r="B4" s="7" t="s">
        <v>2</v>
      </c>
      <c r="C4" s="7" t="s">
        <v>3</v>
      </c>
      <c r="D4" s="7" t="s">
        <v>4</v>
      </c>
      <c r="E4" s="7" t="s">
        <v>5</v>
      </c>
      <c r="F4" s="60" t="s">
        <v>6</v>
      </c>
      <c r="G4" s="94" t="s">
        <v>7</v>
      </c>
      <c r="H4" s="76" t="s">
        <v>8</v>
      </c>
      <c r="I4" s="4"/>
    </row>
    <row r="5" spans="1:9" ht="16.5" thickTop="1" thickBot="1" x14ac:dyDescent="0.3">
      <c r="A5" s="9" t="s">
        <v>9</v>
      </c>
      <c r="B5" s="1">
        <v>45103</v>
      </c>
      <c r="C5" s="1">
        <f t="shared" ref="C5:H5" si="0">B5+1</f>
        <v>45104</v>
      </c>
      <c r="D5" s="10">
        <f t="shared" si="0"/>
        <v>45105</v>
      </c>
      <c r="E5" s="11">
        <f t="shared" si="0"/>
        <v>45106</v>
      </c>
      <c r="F5" s="61">
        <f t="shared" si="0"/>
        <v>45107</v>
      </c>
      <c r="G5" s="95">
        <f t="shared" si="0"/>
        <v>45108</v>
      </c>
      <c r="H5" s="77">
        <f t="shared" si="0"/>
        <v>45109</v>
      </c>
      <c r="I5" s="12" t="s">
        <v>10</v>
      </c>
    </row>
    <row r="6" spans="1:9" ht="16.5" thickTop="1" thickBot="1" x14ac:dyDescent="0.3">
      <c r="A6" s="13" t="s">
        <v>11</v>
      </c>
      <c r="B6" s="116">
        <v>1439</v>
      </c>
      <c r="C6" s="14">
        <v>2369.25</v>
      </c>
      <c r="D6" s="14">
        <v>2840.75</v>
      </c>
      <c r="E6" s="14">
        <v>3624.25</v>
      </c>
      <c r="F6" s="62">
        <v>3747.5</v>
      </c>
      <c r="G6" s="96">
        <v>5150.25</v>
      </c>
      <c r="H6" s="78">
        <v>7939.5</v>
      </c>
      <c r="I6" s="15">
        <f t="shared" ref="I6:I16" si="1">SUM(B6:H6)</f>
        <v>27110.5</v>
      </c>
    </row>
    <row r="7" spans="1:9" ht="16.5" thickTop="1" thickBot="1" x14ac:dyDescent="0.3">
      <c r="A7" s="13" t="s">
        <v>12</v>
      </c>
      <c r="B7" s="16">
        <v>43</v>
      </c>
      <c r="C7" s="16">
        <v>62</v>
      </c>
      <c r="D7" s="16">
        <v>83</v>
      </c>
      <c r="E7" s="16">
        <v>91</v>
      </c>
      <c r="F7" s="63">
        <v>97</v>
      </c>
      <c r="G7" s="97">
        <v>125</v>
      </c>
      <c r="H7" s="79">
        <v>215</v>
      </c>
      <c r="I7" s="18">
        <f t="shared" si="1"/>
        <v>716</v>
      </c>
    </row>
    <row r="8" spans="1:9" ht="16.5" thickTop="1" thickBot="1" x14ac:dyDescent="0.3">
      <c r="A8" s="13" t="s">
        <v>13</v>
      </c>
      <c r="B8" s="14">
        <v>3771.5</v>
      </c>
      <c r="C8" s="14">
        <v>2846.51</v>
      </c>
      <c r="D8" s="14">
        <v>3057.25</v>
      </c>
      <c r="E8" s="14">
        <v>4186.5</v>
      </c>
      <c r="F8" s="62">
        <v>8935.25</v>
      </c>
      <c r="G8" s="96">
        <v>10501.8</v>
      </c>
      <c r="H8" s="78">
        <v>8753.81</v>
      </c>
      <c r="I8" s="15">
        <f t="shared" si="1"/>
        <v>42052.619999999995</v>
      </c>
    </row>
    <row r="9" spans="1:9" ht="16.5" thickTop="1" thickBot="1" x14ac:dyDescent="0.3">
      <c r="A9" s="13" t="s">
        <v>14</v>
      </c>
      <c r="B9" s="16">
        <v>99</v>
      </c>
      <c r="C9" s="16">
        <v>59</v>
      </c>
      <c r="D9" s="16">
        <v>63</v>
      </c>
      <c r="E9" s="16">
        <v>87</v>
      </c>
      <c r="F9" s="63">
        <v>141</v>
      </c>
      <c r="G9" s="97">
        <v>195</v>
      </c>
      <c r="H9" s="80">
        <v>167</v>
      </c>
      <c r="I9" s="19">
        <f t="shared" si="1"/>
        <v>811</v>
      </c>
    </row>
    <row r="10" spans="1:9" ht="16.5" thickTop="1" thickBot="1" x14ac:dyDescent="0.3">
      <c r="A10" s="13" t="s">
        <v>15</v>
      </c>
      <c r="B10" s="20">
        <v>1445</v>
      </c>
      <c r="C10" s="20">
        <v>1409.51</v>
      </c>
      <c r="D10" s="20">
        <v>1975</v>
      </c>
      <c r="E10" s="20">
        <v>1424</v>
      </c>
      <c r="F10" s="64">
        <v>2496.5</v>
      </c>
      <c r="G10" s="98">
        <v>3088.25</v>
      </c>
      <c r="H10" s="81">
        <v>3263.01</v>
      </c>
      <c r="I10" s="22">
        <f t="shared" si="1"/>
        <v>15101.27</v>
      </c>
    </row>
    <row r="11" spans="1:9" ht="16.5" thickTop="1" thickBot="1" x14ac:dyDescent="0.3">
      <c r="A11" s="13" t="s">
        <v>16</v>
      </c>
      <c r="B11" s="23">
        <v>53</v>
      </c>
      <c r="C11" s="23">
        <v>50</v>
      </c>
      <c r="D11" s="23">
        <v>56</v>
      </c>
      <c r="E11" s="23">
        <v>46</v>
      </c>
      <c r="F11" s="65">
        <v>65</v>
      </c>
      <c r="G11" s="99">
        <v>85</v>
      </c>
      <c r="H11" s="82">
        <v>95</v>
      </c>
      <c r="I11" s="19">
        <f t="shared" si="1"/>
        <v>450</v>
      </c>
    </row>
    <row r="12" spans="1:9" ht="16.5" thickTop="1" thickBot="1" x14ac:dyDescent="0.3">
      <c r="A12" s="13" t="s">
        <v>17</v>
      </c>
      <c r="B12" s="25">
        <v>0</v>
      </c>
      <c r="C12" s="25">
        <v>116</v>
      </c>
      <c r="D12" s="25">
        <v>55</v>
      </c>
      <c r="E12" s="25">
        <v>0</v>
      </c>
      <c r="F12" s="66">
        <v>73</v>
      </c>
      <c r="G12" s="100">
        <v>0</v>
      </c>
      <c r="H12" s="83">
        <v>19</v>
      </c>
      <c r="I12" s="22">
        <f t="shared" si="1"/>
        <v>263</v>
      </c>
    </row>
    <row r="13" spans="1:9" ht="16.5" thickTop="1" thickBot="1" x14ac:dyDescent="0.3">
      <c r="A13" s="13" t="s">
        <v>118</v>
      </c>
      <c r="B13" s="25">
        <v>0</v>
      </c>
      <c r="C13" s="25">
        <v>0</v>
      </c>
      <c r="D13" s="25">
        <v>0</v>
      </c>
      <c r="E13" s="25">
        <v>12125</v>
      </c>
      <c r="F13" s="66">
        <v>2425</v>
      </c>
      <c r="G13" s="100">
        <v>0</v>
      </c>
      <c r="H13" s="83">
        <v>0</v>
      </c>
      <c r="I13" s="22">
        <f>SUM(B13:H13)</f>
        <v>14550</v>
      </c>
    </row>
    <row r="14" spans="1:9" ht="16.5" thickTop="1" thickBot="1" x14ac:dyDescent="0.3">
      <c r="A14" s="13" t="s">
        <v>120</v>
      </c>
      <c r="B14" s="26">
        <f t="shared" ref="B14:H14" si="2">B6+B8+B13</f>
        <v>5210.5</v>
      </c>
      <c r="C14" s="26">
        <f t="shared" si="2"/>
        <v>5215.76</v>
      </c>
      <c r="D14" s="26">
        <f t="shared" si="2"/>
        <v>5898</v>
      </c>
      <c r="E14" s="26">
        <f t="shared" si="2"/>
        <v>19935.75</v>
      </c>
      <c r="F14" s="26">
        <f t="shared" si="2"/>
        <v>15107.75</v>
      </c>
      <c r="G14" s="26">
        <f t="shared" si="2"/>
        <v>15652.05</v>
      </c>
      <c r="H14" s="26">
        <f t="shared" si="2"/>
        <v>16693.309999999998</v>
      </c>
      <c r="I14" s="22">
        <f>SUM(B14:H14)</f>
        <v>83713.119999999995</v>
      </c>
    </row>
    <row r="15" spans="1:9" ht="16.5" thickTop="1" thickBot="1" x14ac:dyDescent="0.3">
      <c r="A15" s="13" t="s">
        <v>119</v>
      </c>
      <c r="B15" s="26">
        <f t="shared" ref="B15:H15" si="3">B6+B8</f>
        <v>5210.5</v>
      </c>
      <c r="C15" s="26">
        <f t="shared" si="3"/>
        <v>5215.76</v>
      </c>
      <c r="D15" s="26">
        <f t="shared" si="3"/>
        <v>5898</v>
      </c>
      <c r="E15" s="26">
        <f>E6+E8</f>
        <v>7810.75</v>
      </c>
      <c r="F15" s="67">
        <f t="shared" si="3"/>
        <v>12682.75</v>
      </c>
      <c r="G15" s="101">
        <f t="shared" si="3"/>
        <v>15652.05</v>
      </c>
      <c r="H15" s="84">
        <f t="shared" si="3"/>
        <v>16693.309999999998</v>
      </c>
      <c r="I15" s="15">
        <f t="shared" si="1"/>
        <v>69163.12</v>
      </c>
    </row>
    <row r="16" spans="1:9" ht="16.5" thickTop="1" thickBot="1" x14ac:dyDescent="0.3">
      <c r="A16" s="13" t="s">
        <v>19</v>
      </c>
      <c r="B16" s="26">
        <v>9187.15</v>
      </c>
      <c r="C16" s="26">
        <v>8572.75</v>
      </c>
      <c r="D16" s="26">
        <v>7439</v>
      </c>
      <c r="E16" s="26">
        <v>6632.05</v>
      </c>
      <c r="F16" s="67">
        <v>12362.9</v>
      </c>
      <c r="G16" s="101">
        <v>16747.75</v>
      </c>
      <c r="H16" s="84">
        <v>16520</v>
      </c>
      <c r="I16" s="58">
        <f t="shared" si="1"/>
        <v>77461.600000000006</v>
      </c>
    </row>
    <row r="17" spans="1:13" ht="15.75" thickTop="1" x14ac:dyDescent="0.25">
      <c r="A17" s="13" t="s">
        <v>47</v>
      </c>
      <c r="B17" s="57">
        <f t="shared" ref="B17:I17" si="4">(B15-B16)/B16</f>
        <v>-0.43284914255236934</v>
      </c>
      <c r="C17" s="57">
        <f t="shared" si="4"/>
        <v>-0.39158846344521886</v>
      </c>
      <c r="D17" s="57">
        <f t="shared" si="4"/>
        <v>-0.2071514988573733</v>
      </c>
      <c r="E17" s="57">
        <f t="shared" si="4"/>
        <v>0.17772785187083931</v>
      </c>
      <c r="F17" s="68">
        <f t="shared" si="4"/>
        <v>2.5871761479911701E-2</v>
      </c>
      <c r="G17" s="102">
        <f t="shared" si="4"/>
        <v>-6.5423713633174646E-2</v>
      </c>
      <c r="H17" s="85">
        <f t="shared" si="4"/>
        <v>1.0490920096852159E-2</v>
      </c>
      <c r="I17" s="28">
        <f t="shared" si="4"/>
        <v>-0.10713024259762269</v>
      </c>
      <c r="M17" t="s">
        <v>189</v>
      </c>
    </row>
    <row r="18" spans="1:13" ht="88.5" customHeight="1" x14ac:dyDescent="0.25">
      <c r="A18" s="29" t="s">
        <v>21</v>
      </c>
      <c r="B18" s="59" t="s">
        <v>213</v>
      </c>
      <c r="C18" s="31" t="s">
        <v>214</v>
      </c>
      <c r="D18" s="31" t="s">
        <v>215</v>
      </c>
      <c r="E18" s="31" t="s">
        <v>216</v>
      </c>
      <c r="F18" s="69" t="s">
        <v>217</v>
      </c>
      <c r="G18" s="103" t="s">
        <v>218</v>
      </c>
      <c r="H18" s="86" t="s">
        <v>219</v>
      </c>
      <c r="I18" s="33"/>
    </row>
    <row r="19" spans="1:13" x14ac:dyDescent="0.25">
      <c r="A19" s="29" t="s">
        <v>29</v>
      </c>
      <c r="B19" s="34">
        <f t="shared" ref="B19:H19" si="5">B7+B9</f>
        <v>142</v>
      </c>
      <c r="C19" s="34">
        <f t="shared" si="5"/>
        <v>121</v>
      </c>
      <c r="D19" s="34">
        <f t="shared" si="5"/>
        <v>146</v>
      </c>
      <c r="E19" s="34">
        <f t="shared" si="5"/>
        <v>178</v>
      </c>
      <c r="F19" s="34">
        <f t="shared" si="5"/>
        <v>238</v>
      </c>
      <c r="G19" s="34">
        <f t="shared" si="5"/>
        <v>320</v>
      </c>
      <c r="H19" s="34">
        <f t="shared" si="5"/>
        <v>382</v>
      </c>
      <c r="I19" s="34">
        <f>SUM(B19:H19)</f>
        <v>1527</v>
      </c>
    </row>
    <row r="20" spans="1:13" ht="15.75" thickBot="1" x14ac:dyDescent="0.3">
      <c r="A20" s="13" t="s">
        <v>30</v>
      </c>
      <c r="B20" s="35">
        <f t="shared" ref="B20:I20" si="6">B6/B7</f>
        <v>33.465116279069768</v>
      </c>
      <c r="C20" s="35">
        <f t="shared" si="6"/>
        <v>38.213709677419352</v>
      </c>
      <c r="D20" s="35">
        <f t="shared" si="6"/>
        <v>34.225903614457835</v>
      </c>
      <c r="E20" s="35">
        <f>E6/E7</f>
        <v>39.82692307692308</v>
      </c>
      <c r="F20" s="71">
        <f t="shared" si="6"/>
        <v>38.634020618556704</v>
      </c>
      <c r="G20" s="105">
        <f t="shared" si="6"/>
        <v>41.201999999999998</v>
      </c>
      <c r="H20" s="88">
        <f t="shared" si="6"/>
        <v>36.927906976744183</v>
      </c>
      <c r="I20" s="36">
        <f t="shared" si="6"/>
        <v>37.863826815642462</v>
      </c>
    </row>
    <row r="21" spans="1:13" ht="16.5" thickTop="1" thickBot="1" x14ac:dyDescent="0.3">
      <c r="A21" s="37" t="s">
        <v>31</v>
      </c>
      <c r="B21" s="35">
        <f t="shared" ref="B21:I21" si="7">B8/B9</f>
        <v>38.095959595959599</v>
      </c>
      <c r="C21" s="35">
        <f t="shared" si="7"/>
        <v>48.245932203389835</v>
      </c>
      <c r="D21" s="35">
        <f t="shared" si="7"/>
        <v>48.527777777777779</v>
      </c>
      <c r="E21" s="35">
        <f t="shared" si="7"/>
        <v>48.120689655172413</v>
      </c>
      <c r="F21" s="71">
        <f t="shared" si="7"/>
        <v>63.370567375886523</v>
      </c>
      <c r="G21" s="105">
        <f t="shared" si="7"/>
        <v>53.855384615384615</v>
      </c>
      <c r="H21" s="88">
        <f t="shared" si="7"/>
        <v>52.418023952095808</v>
      </c>
      <c r="I21" s="22">
        <f t="shared" si="7"/>
        <v>51.852799013563498</v>
      </c>
    </row>
    <row r="22" spans="1:13" ht="16.5" thickTop="1" thickBot="1" x14ac:dyDescent="0.3">
      <c r="A22" s="38" t="s">
        <v>32</v>
      </c>
      <c r="B22" s="39">
        <v>92</v>
      </c>
      <c r="C22" s="39">
        <v>39</v>
      </c>
      <c r="D22" s="39">
        <v>89</v>
      </c>
      <c r="E22" s="39">
        <v>133</v>
      </c>
      <c r="F22" s="72">
        <v>130</v>
      </c>
      <c r="G22" s="96">
        <v>285.5</v>
      </c>
      <c r="H22" s="96">
        <v>234</v>
      </c>
      <c r="I22" s="22">
        <f>SUM(B22:H22)</f>
        <v>1002.5</v>
      </c>
    </row>
    <row r="23" spans="1:13" ht="16.5" thickTop="1" thickBot="1" x14ac:dyDescent="0.3">
      <c r="A23" s="37" t="s">
        <v>33</v>
      </c>
      <c r="B23" s="40">
        <f t="shared" ref="B23:I23" si="8">B22/B15</f>
        <v>1.7656654831590058E-2</v>
      </c>
      <c r="C23" s="41">
        <f t="shared" si="8"/>
        <v>7.4773379143212105E-3</v>
      </c>
      <c r="D23" s="40">
        <f t="shared" si="8"/>
        <v>1.5089860969820278E-2</v>
      </c>
      <c r="E23" s="40">
        <f t="shared" si="8"/>
        <v>1.7027814230387607E-2</v>
      </c>
      <c r="F23" s="40">
        <f t="shared" si="8"/>
        <v>1.025014291064635E-2</v>
      </c>
      <c r="G23" s="106">
        <f t="shared" si="8"/>
        <v>1.8240422181120045E-2</v>
      </c>
      <c r="H23" s="106">
        <f t="shared" si="8"/>
        <v>1.4017591478262851E-2</v>
      </c>
      <c r="I23" s="42">
        <f t="shared" si="8"/>
        <v>1.4494719150900077E-2</v>
      </c>
    </row>
    <row r="24" spans="1:13" ht="46.5" customHeight="1" thickTop="1" x14ac:dyDescent="0.25">
      <c r="A24" s="43" t="s">
        <v>34</v>
      </c>
      <c r="B24" s="44"/>
      <c r="C24" s="45"/>
      <c r="D24" s="46"/>
      <c r="E24" s="59"/>
      <c r="F24" s="74"/>
      <c r="G24" s="107"/>
      <c r="H24" s="91"/>
      <c r="I24" s="48" t="s">
        <v>36</v>
      </c>
    </row>
    <row r="25" spans="1:13" x14ac:dyDescent="0.25">
      <c r="A25" s="49" t="s">
        <v>37</v>
      </c>
      <c r="B25" s="111">
        <v>1931.69</v>
      </c>
      <c r="C25" s="112">
        <v>2222.13</v>
      </c>
      <c r="D25" s="113">
        <v>1937.42</v>
      </c>
      <c r="E25" s="113">
        <v>2248.36</v>
      </c>
      <c r="F25" s="113">
        <v>2821.24</v>
      </c>
      <c r="G25" s="114">
        <v>2705.73</v>
      </c>
      <c r="H25" s="115">
        <v>3007.71</v>
      </c>
      <c r="I25" s="121">
        <f>SUM(B25:H25)/I15</f>
        <v>0.24397800446249387</v>
      </c>
    </row>
    <row r="26" spans="1:13" ht="15.75" thickBot="1" x14ac:dyDescent="0.3">
      <c r="A26" s="54" t="s">
        <v>38</v>
      </c>
      <c r="B26" s="55">
        <f>B25/B15</f>
        <v>0.37073025621341521</v>
      </c>
      <c r="C26" s="55">
        <f t="shared" ref="C26:H26" si="9">C25/C15</f>
        <v>0.42604145896283574</v>
      </c>
      <c r="D26" s="55">
        <f t="shared" si="9"/>
        <v>0.32848762292302475</v>
      </c>
      <c r="E26" s="55">
        <f t="shared" si="9"/>
        <v>0.28785455942131039</v>
      </c>
      <c r="F26" s="55">
        <f t="shared" si="9"/>
        <v>0.22244702450178391</v>
      </c>
      <c r="G26" s="55">
        <f t="shared" si="9"/>
        <v>0.1728674518673273</v>
      </c>
      <c r="H26" s="55">
        <f t="shared" si="9"/>
        <v>0.18017457292771777</v>
      </c>
      <c r="I26" s="122"/>
    </row>
    <row r="27" spans="1:13"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F05A4-D833-4F8E-82BB-EF326E2933D3}">
  <dimension ref="A1:Q36"/>
  <sheetViews>
    <sheetView zoomScaleNormal="100" workbookViewId="0">
      <selection activeCell="M18" sqref="M18"/>
    </sheetView>
  </sheetViews>
  <sheetFormatPr defaultRowHeight="15" x14ac:dyDescent="0.25"/>
  <cols>
    <col min="1" max="1" width="38" bestFit="1" customWidth="1"/>
    <col min="2" max="2" width="19.85546875" customWidth="1"/>
    <col min="3" max="3" width="18.42578125" customWidth="1"/>
    <col min="4" max="4" width="16" customWidth="1"/>
    <col min="5" max="5" width="16.7109375" customWidth="1"/>
    <col min="6" max="6" width="14.140625" customWidth="1"/>
    <col min="7" max="7" width="17.42578125" customWidth="1"/>
    <col min="8" max="8" width="16.42578125" customWidth="1"/>
    <col min="9" max="9" width="18.42578125" bestFit="1" customWidth="1"/>
  </cols>
  <sheetData>
    <row r="1" spans="1:17" ht="16.5" thickTop="1" thickBot="1" x14ac:dyDescent="0.3">
      <c r="A1" s="1"/>
      <c r="B1" s="2" t="s">
        <v>0</v>
      </c>
      <c r="C1" s="3">
        <v>45222</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119"/>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45222</v>
      </c>
      <c r="C5" s="1">
        <v>45223</v>
      </c>
      <c r="D5" s="1">
        <v>45224</v>
      </c>
      <c r="E5" s="1">
        <v>45225</v>
      </c>
      <c r="F5" s="1">
        <v>45226</v>
      </c>
      <c r="G5" s="1">
        <v>45227</v>
      </c>
      <c r="H5" s="1">
        <v>45228</v>
      </c>
      <c r="I5" s="12" t="s">
        <v>10</v>
      </c>
    </row>
    <row r="6" spans="1:17" ht="16.5" thickTop="1" thickBot="1" x14ac:dyDescent="0.3">
      <c r="A6" s="13" t="s">
        <v>11</v>
      </c>
      <c r="B6" s="116">
        <v>2560.5</v>
      </c>
      <c r="C6" s="14">
        <v>2485</v>
      </c>
      <c r="D6" s="14">
        <v>2625.51</v>
      </c>
      <c r="E6" s="14">
        <v>2373.75</v>
      </c>
      <c r="F6" s="62">
        <v>3228.5</v>
      </c>
      <c r="G6" s="96">
        <v>4737.7</v>
      </c>
      <c r="H6" s="78">
        <v>7047.77</v>
      </c>
      <c r="I6" s="15">
        <f t="shared" ref="I6:I16" si="0">SUM(B6:H6)</f>
        <v>25058.73</v>
      </c>
    </row>
    <row r="7" spans="1:17" ht="16.5" thickTop="1" thickBot="1" x14ac:dyDescent="0.3">
      <c r="A7" s="13" t="s">
        <v>12</v>
      </c>
      <c r="B7" s="16">
        <v>59</v>
      </c>
      <c r="C7" s="16">
        <v>76</v>
      </c>
      <c r="D7" s="16">
        <v>73</v>
      </c>
      <c r="E7" s="16">
        <v>117</v>
      </c>
      <c r="F7" s="63">
        <v>87</v>
      </c>
      <c r="G7" s="97">
        <v>130</v>
      </c>
      <c r="H7" s="79">
        <v>195</v>
      </c>
      <c r="I7" s="18">
        <f t="shared" si="0"/>
        <v>737</v>
      </c>
    </row>
    <row r="8" spans="1:17" ht="16.5" thickTop="1" thickBot="1" x14ac:dyDescent="0.3">
      <c r="A8" s="13" t="s">
        <v>13</v>
      </c>
      <c r="B8" s="14">
        <v>7918</v>
      </c>
      <c r="C8" s="14">
        <v>8153</v>
      </c>
      <c r="D8" s="14">
        <v>10910.2</v>
      </c>
      <c r="E8" s="14">
        <v>7908</v>
      </c>
      <c r="F8" s="62">
        <v>19704</v>
      </c>
      <c r="G8" s="96">
        <v>14801.26</v>
      </c>
      <c r="H8" s="78">
        <v>4483</v>
      </c>
      <c r="I8" s="15">
        <f t="shared" si="0"/>
        <v>73877.459999999992</v>
      </c>
    </row>
    <row r="9" spans="1:17" ht="16.5" thickTop="1" thickBot="1" x14ac:dyDescent="0.3">
      <c r="A9" s="13" t="s">
        <v>14</v>
      </c>
      <c r="B9" s="16">
        <v>108</v>
      </c>
      <c r="C9" s="16">
        <v>125</v>
      </c>
      <c r="D9" s="16">
        <v>170</v>
      </c>
      <c r="E9" s="16">
        <v>128</v>
      </c>
      <c r="F9" s="63">
        <v>255</v>
      </c>
      <c r="G9" s="97">
        <v>275</v>
      </c>
      <c r="H9" s="80">
        <v>94</v>
      </c>
      <c r="I9" s="19">
        <f t="shared" si="0"/>
        <v>1155</v>
      </c>
    </row>
    <row r="10" spans="1:17" ht="16.5" thickTop="1" thickBot="1" x14ac:dyDescent="0.3">
      <c r="A10" s="13" t="s">
        <v>15</v>
      </c>
      <c r="B10" s="20">
        <v>2342</v>
      </c>
      <c r="C10" s="20">
        <v>1510.5</v>
      </c>
      <c r="D10" s="20">
        <v>2159.2600000000002</v>
      </c>
      <c r="E10" s="20">
        <v>1460.5</v>
      </c>
      <c r="F10" s="64">
        <v>2631</v>
      </c>
      <c r="G10" s="98">
        <v>3201.25</v>
      </c>
      <c r="H10" s="81">
        <v>2451.27</v>
      </c>
      <c r="I10" s="22">
        <f t="shared" si="0"/>
        <v>15755.78</v>
      </c>
    </row>
    <row r="11" spans="1:17" ht="16.5" thickTop="1" thickBot="1" x14ac:dyDescent="0.3">
      <c r="A11" s="13" t="s">
        <v>16</v>
      </c>
      <c r="B11" s="23">
        <v>66</v>
      </c>
      <c r="C11" s="23">
        <v>45</v>
      </c>
      <c r="D11" s="23">
        <v>67</v>
      </c>
      <c r="E11" s="23">
        <v>63</v>
      </c>
      <c r="F11" s="65">
        <v>98</v>
      </c>
      <c r="G11" s="99">
        <v>130</v>
      </c>
      <c r="H11" s="82">
        <v>84</v>
      </c>
      <c r="I11" s="19">
        <f t="shared" si="0"/>
        <v>553</v>
      </c>
    </row>
    <row r="12" spans="1:17" ht="16.5" thickTop="1" thickBot="1" x14ac:dyDescent="0.3">
      <c r="A12" s="13" t="s">
        <v>17</v>
      </c>
      <c r="B12" s="25">
        <v>26</v>
      </c>
      <c r="C12" s="25">
        <v>61</v>
      </c>
      <c r="D12" s="25">
        <v>0</v>
      </c>
      <c r="E12" s="25">
        <v>22</v>
      </c>
      <c r="F12" s="66">
        <v>0</v>
      </c>
      <c r="G12" s="100">
        <v>46</v>
      </c>
      <c r="H12" s="83">
        <v>62</v>
      </c>
      <c r="I12" s="22">
        <f t="shared" si="0"/>
        <v>217</v>
      </c>
    </row>
    <row r="13" spans="1:17" ht="16.5" thickTop="1" thickBot="1" x14ac:dyDescent="0.3">
      <c r="A13" s="13" t="s">
        <v>118</v>
      </c>
      <c r="B13" s="25">
        <v>0</v>
      </c>
      <c r="C13" s="25">
        <v>0</v>
      </c>
      <c r="D13" s="25">
        <v>0</v>
      </c>
      <c r="E13" s="120">
        <v>0</v>
      </c>
      <c r="F13" s="66">
        <v>0</v>
      </c>
      <c r="G13" s="100">
        <v>0</v>
      </c>
      <c r="H13" s="83">
        <v>0</v>
      </c>
      <c r="I13" s="22">
        <f>SUM(B13:H13)</f>
        <v>0</v>
      </c>
      <c r="O13" t="s">
        <v>189</v>
      </c>
    </row>
    <row r="14" spans="1:17" ht="16.5" thickTop="1" thickBot="1" x14ac:dyDescent="0.3">
      <c r="A14" s="13" t="s">
        <v>120</v>
      </c>
      <c r="B14" s="26">
        <f t="shared" ref="B14:H14" si="1">B6+B8+B13</f>
        <v>10478.5</v>
      </c>
      <c r="C14" s="26">
        <f t="shared" si="1"/>
        <v>10638</v>
      </c>
      <c r="D14" s="26">
        <f t="shared" si="1"/>
        <v>13535.710000000001</v>
      </c>
      <c r="E14" s="26">
        <f t="shared" si="1"/>
        <v>10281.75</v>
      </c>
      <c r="F14" s="26">
        <f t="shared" si="1"/>
        <v>22932.5</v>
      </c>
      <c r="G14" s="26">
        <f t="shared" si="1"/>
        <v>19538.96</v>
      </c>
      <c r="H14" s="26">
        <f t="shared" si="1"/>
        <v>11530.77</v>
      </c>
      <c r="I14" s="22">
        <f>SUM(B14:H14)</f>
        <v>98936.189999999988</v>
      </c>
      <c r="K14" s="24"/>
      <c r="L14" s="24"/>
      <c r="M14" s="24"/>
      <c r="N14" s="24"/>
      <c r="O14" s="24"/>
      <c r="P14" s="24"/>
      <c r="Q14" s="24"/>
    </row>
    <row r="15" spans="1:17" ht="16.5" thickTop="1" thickBot="1" x14ac:dyDescent="0.3">
      <c r="A15" s="13" t="s">
        <v>119</v>
      </c>
      <c r="B15" s="26">
        <f t="shared" ref="B15:H15" si="2">B6+B8</f>
        <v>10478.5</v>
      </c>
      <c r="C15" s="26">
        <f t="shared" si="2"/>
        <v>10638</v>
      </c>
      <c r="D15" s="26">
        <f t="shared" si="2"/>
        <v>13535.710000000001</v>
      </c>
      <c r="E15" s="26">
        <f>E6+E8</f>
        <v>10281.75</v>
      </c>
      <c r="F15" s="67">
        <f t="shared" si="2"/>
        <v>22932.5</v>
      </c>
      <c r="G15" s="101">
        <f t="shared" si="2"/>
        <v>19538.96</v>
      </c>
      <c r="H15" s="84">
        <f t="shared" si="2"/>
        <v>11530.77</v>
      </c>
      <c r="I15" s="15">
        <f t="shared" si="0"/>
        <v>98936.189999999988</v>
      </c>
    </row>
    <row r="16" spans="1:17" ht="16.5" thickTop="1" thickBot="1" x14ac:dyDescent="0.3">
      <c r="A16" s="13" t="s">
        <v>19</v>
      </c>
      <c r="B16" s="26">
        <v>8441</v>
      </c>
      <c r="C16" s="26">
        <v>9369.75</v>
      </c>
      <c r="D16" s="26">
        <v>10146.25</v>
      </c>
      <c r="E16" s="26">
        <v>10994</v>
      </c>
      <c r="F16" s="67">
        <v>20453.330000000002</v>
      </c>
      <c r="G16" s="101">
        <v>19960.830000000002</v>
      </c>
      <c r="H16" s="84">
        <v>15288.5</v>
      </c>
      <c r="I16" s="58">
        <f t="shared" si="0"/>
        <v>94653.66</v>
      </c>
    </row>
    <row r="17" spans="1:14" ht="15.75" thickTop="1" x14ac:dyDescent="0.25">
      <c r="A17" s="13" t="s">
        <v>47</v>
      </c>
      <c r="B17" s="57">
        <f t="shared" ref="B17:I17" si="3">(B15-B16)/B16</f>
        <v>0.2413813529202701</v>
      </c>
      <c r="C17" s="57">
        <f t="shared" si="3"/>
        <v>0.13535579924757865</v>
      </c>
      <c r="D17" s="57">
        <f t="shared" si="3"/>
        <v>0.33406036713071341</v>
      </c>
      <c r="E17" s="57">
        <f t="shared" si="3"/>
        <v>-6.4785337456794614E-2</v>
      </c>
      <c r="F17" s="68">
        <f t="shared" si="3"/>
        <v>0.12121106929776218</v>
      </c>
      <c r="G17" s="102">
        <f t="shared" si="3"/>
        <v>-2.1134892687328263E-2</v>
      </c>
      <c r="H17" s="85">
        <f t="shared" si="3"/>
        <v>-0.24578801059619973</v>
      </c>
      <c r="I17" s="28">
        <f t="shared" si="3"/>
        <v>4.5244209257201295E-2</v>
      </c>
      <c r="M17" t="s">
        <v>189</v>
      </c>
    </row>
    <row r="18" spans="1:14" ht="93" customHeight="1" x14ac:dyDescent="0.25">
      <c r="A18" s="29" t="s">
        <v>21</v>
      </c>
      <c r="B18" s="59" t="s">
        <v>345</v>
      </c>
      <c r="C18" s="31" t="s">
        <v>346</v>
      </c>
      <c r="D18" s="31" t="s">
        <v>347</v>
      </c>
      <c r="E18" s="31" t="s">
        <v>349</v>
      </c>
      <c r="F18" s="69" t="s">
        <v>350</v>
      </c>
      <c r="G18" s="103" t="s">
        <v>351</v>
      </c>
      <c r="H18" s="86" t="s">
        <v>352</v>
      </c>
      <c r="I18" s="33"/>
      <c r="N18" t="s">
        <v>189</v>
      </c>
    </row>
    <row r="19" spans="1:14" ht="20.25" customHeight="1" x14ac:dyDescent="0.25">
      <c r="A19" s="29" t="s">
        <v>29</v>
      </c>
      <c r="B19" s="34">
        <f>B7+B9</f>
        <v>167</v>
      </c>
      <c r="C19" s="34">
        <f t="shared" ref="C19:H19" si="4">C7+C9</f>
        <v>201</v>
      </c>
      <c r="D19" s="34">
        <f t="shared" si="4"/>
        <v>243</v>
      </c>
      <c r="E19" s="34">
        <f>E7+E9</f>
        <v>245</v>
      </c>
      <c r="F19" s="34">
        <f t="shared" si="4"/>
        <v>342</v>
      </c>
      <c r="G19" s="34">
        <f t="shared" si="4"/>
        <v>405</v>
      </c>
      <c r="H19" s="34">
        <f t="shared" si="4"/>
        <v>289</v>
      </c>
      <c r="I19" s="34">
        <f>SUM(B19:H19)</f>
        <v>1892</v>
      </c>
    </row>
    <row r="20" spans="1:14" ht="15.75" thickBot="1" x14ac:dyDescent="0.3">
      <c r="A20" s="13" t="s">
        <v>30</v>
      </c>
      <c r="B20" s="35">
        <f t="shared" ref="B20:I20" si="5">B6/B7</f>
        <v>43.398305084745765</v>
      </c>
      <c r="C20" s="35">
        <f t="shared" si="5"/>
        <v>32.69736842105263</v>
      </c>
      <c r="D20" s="35">
        <f t="shared" si="5"/>
        <v>35.965890410958906</v>
      </c>
      <c r="E20" s="35">
        <f>E6/E7</f>
        <v>20.28846153846154</v>
      </c>
      <c r="F20" s="71">
        <f t="shared" si="5"/>
        <v>37.109195402298852</v>
      </c>
      <c r="G20" s="105">
        <f t="shared" si="5"/>
        <v>36.443846153846152</v>
      </c>
      <c r="H20" s="88">
        <f t="shared" si="5"/>
        <v>36.142410256410258</v>
      </c>
      <c r="I20" s="36">
        <f t="shared" si="5"/>
        <v>34.000990502035279</v>
      </c>
    </row>
    <row r="21" spans="1:14" ht="16.5" thickTop="1" thickBot="1" x14ac:dyDescent="0.3">
      <c r="A21" s="37" t="s">
        <v>31</v>
      </c>
      <c r="B21" s="35">
        <f t="shared" ref="B21:I21" si="6">B8/B9</f>
        <v>73.31481481481481</v>
      </c>
      <c r="C21" s="35">
        <f t="shared" si="6"/>
        <v>65.224000000000004</v>
      </c>
      <c r="D21" s="35">
        <f t="shared" si="6"/>
        <v>64.177647058823538</v>
      </c>
      <c r="E21" s="35">
        <f t="shared" si="6"/>
        <v>61.78125</v>
      </c>
      <c r="F21" s="71">
        <f t="shared" si="6"/>
        <v>77.270588235294113</v>
      </c>
      <c r="G21" s="105">
        <f t="shared" si="6"/>
        <v>53.822763636363639</v>
      </c>
      <c r="H21" s="88">
        <f t="shared" si="6"/>
        <v>47.691489361702125</v>
      </c>
      <c r="I21" s="22">
        <f t="shared" si="6"/>
        <v>63.963168831168822</v>
      </c>
    </row>
    <row r="22" spans="1:14" ht="16.5" thickTop="1" thickBot="1" x14ac:dyDescent="0.3">
      <c r="A22" s="38" t="s">
        <v>32</v>
      </c>
      <c r="B22" s="39">
        <v>116</v>
      </c>
      <c r="C22" s="39">
        <v>83</v>
      </c>
      <c r="D22" s="39">
        <v>396</v>
      </c>
      <c r="E22" s="39">
        <v>188</v>
      </c>
      <c r="F22" s="72">
        <v>244</v>
      </c>
      <c r="G22" s="96">
        <v>291</v>
      </c>
      <c r="H22" s="96">
        <v>189</v>
      </c>
      <c r="I22" s="22">
        <f>SUM(B22:H22)</f>
        <v>1507</v>
      </c>
    </row>
    <row r="23" spans="1:14" ht="16.5" thickTop="1" thickBot="1" x14ac:dyDescent="0.3">
      <c r="A23" s="37" t="s">
        <v>33</v>
      </c>
      <c r="B23" s="40">
        <f>B22/B15</f>
        <v>1.1070286777687646E-2</v>
      </c>
      <c r="C23" s="41">
        <f t="shared" ref="C23:I23" si="7">C22/C15</f>
        <v>7.802218462116939E-3</v>
      </c>
      <c r="D23" s="40">
        <f t="shared" si="7"/>
        <v>2.925594593855808E-2</v>
      </c>
      <c r="E23" s="40">
        <f t="shared" si="7"/>
        <v>1.8284825054100711E-2</v>
      </c>
      <c r="F23" s="40">
        <f t="shared" si="7"/>
        <v>1.0639921508775754E-2</v>
      </c>
      <c r="G23" s="106">
        <f t="shared" si="7"/>
        <v>1.4893320831815E-2</v>
      </c>
      <c r="H23" s="106">
        <f t="shared" si="7"/>
        <v>1.6390926191399185E-2</v>
      </c>
      <c r="I23" s="42">
        <f t="shared" si="7"/>
        <v>1.5232039964344697E-2</v>
      </c>
    </row>
    <row r="24" spans="1:14" ht="51" customHeight="1" thickTop="1" x14ac:dyDescent="0.25">
      <c r="A24" s="43" t="s">
        <v>34</v>
      </c>
      <c r="B24" s="44"/>
      <c r="C24" s="45"/>
      <c r="D24" s="46" t="s">
        <v>348</v>
      </c>
      <c r="E24" s="44"/>
      <c r="F24" s="74"/>
      <c r="G24" s="107"/>
      <c r="H24" s="91"/>
      <c r="I24" s="48" t="s">
        <v>36</v>
      </c>
    </row>
    <row r="25" spans="1:14" x14ac:dyDescent="0.25">
      <c r="A25" s="49" t="s">
        <v>37</v>
      </c>
      <c r="B25" s="111">
        <v>2725.59</v>
      </c>
      <c r="C25" s="112">
        <v>3056.83</v>
      </c>
      <c r="D25" s="113">
        <v>3599.8</v>
      </c>
      <c r="E25" s="113">
        <v>3345.68</v>
      </c>
      <c r="F25" s="113">
        <v>4125.1499999999996</v>
      </c>
      <c r="G25" s="114">
        <v>4226.9799999999996</v>
      </c>
      <c r="H25" s="115">
        <v>3557.03</v>
      </c>
      <c r="I25" s="121">
        <f>SUM(B25:H25)/I14</f>
        <v>0.2490196964326199</v>
      </c>
    </row>
    <row r="26" spans="1:14" ht="15.75" thickBot="1" x14ac:dyDescent="0.3">
      <c r="A26" s="54" t="s">
        <v>38</v>
      </c>
      <c r="B26" s="55">
        <f>B25/B14</f>
        <v>0.26011261153791099</v>
      </c>
      <c r="C26" s="55">
        <f t="shared" ref="C26:H26" si="8">C25/C14</f>
        <v>0.28735006580184247</v>
      </c>
      <c r="D26" s="55">
        <f t="shared" si="8"/>
        <v>0.26594836916571057</v>
      </c>
      <c r="E26" s="55">
        <f t="shared" si="8"/>
        <v>0.32539985897342377</v>
      </c>
      <c r="F26" s="55">
        <f t="shared" si="8"/>
        <v>0.17988226316363237</v>
      </c>
      <c r="G26" s="55">
        <f t="shared" si="8"/>
        <v>0.2163359769404308</v>
      </c>
      <c r="H26" s="55">
        <f t="shared" si="8"/>
        <v>0.30848156714599284</v>
      </c>
      <c r="I26" s="122"/>
    </row>
    <row r="27" spans="1:14" ht="15.75" thickTop="1" x14ac:dyDescent="0.25"/>
    <row r="36" spans="7:7" x14ac:dyDescent="0.25">
      <c r="G36" t="s">
        <v>314</v>
      </c>
    </row>
  </sheetData>
  <mergeCells count="1">
    <mergeCell ref="I25:I26"/>
  </mergeCells>
  <pageMargins left="0.7" right="0.7" top="0.75" bottom="0.75" header="0.3" footer="0.3"/>
  <pageSetup scale="65" orientation="landscape" r:id="rId1"/>
  <colBreaks count="1" manualBreakCount="1">
    <brk id="15" max="2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87E63-163A-4C47-9FC0-D70E12827CE2}">
  <dimension ref="A1:M27"/>
  <sheetViews>
    <sheetView zoomScaleNormal="100" workbookViewId="0">
      <selection activeCell="L17" sqref="L17"/>
    </sheetView>
  </sheetViews>
  <sheetFormatPr defaultRowHeight="15" x14ac:dyDescent="0.25"/>
  <cols>
    <col min="1" max="1" width="38" bestFit="1" customWidth="1"/>
    <col min="2" max="2" width="12.7109375" customWidth="1"/>
    <col min="3" max="3" width="13" bestFit="1" customWidth="1"/>
    <col min="4" max="4" width="14.42578125" bestFit="1" customWidth="1"/>
    <col min="5" max="5" width="17" customWidth="1"/>
    <col min="6" max="6" width="12.7109375" bestFit="1" customWidth="1"/>
    <col min="7" max="7" width="17.140625" customWidth="1"/>
    <col min="8" max="8" width="13" bestFit="1" customWidth="1"/>
    <col min="9" max="9" width="18.42578125" bestFit="1" customWidth="1"/>
  </cols>
  <sheetData>
    <row r="1" spans="1:9" ht="16.5" thickTop="1" thickBot="1" x14ac:dyDescent="0.3">
      <c r="A1" s="1"/>
      <c r="B1" s="2" t="s">
        <v>0</v>
      </c>
      <c r="C1" s="3">
        <v>45096</v>
      </c>
      <c r="D1" s="4"/>
      <c r="E1" s="4"/>
      <c r="F1" s="4"/>
      <c r="G1" s="4"/>
      <c r="H1" s="4"/>
      <c r="I1" s="4"/>
    </row>
    <row r="2" spans="1:9" x14ac:dyDescent="0.25">
      <c r="A2" s="4"/>
      <c r="B2" s="5"/>
      <c r="C2" s="4"/>
      <c r="D2" s="4"/>
      <c r="E2" s="4" t="s">
        <v>1</v>
      </c>
      <c r="F2" s="4"/>
      <c r="G2" s="4"/>
      <c r="H2" s="4"/>
      <c r="I2" s="4"/>
    </row>
    <row r="3" spans="1:9" ht="15.75" thickBot="1" x14ac:dyDescent="0.3">
      <c r="A3" s="4"/>
      <c r="B3" s="4"/>
      <c r="C3" s="4"/>
      <c r="D3" s="4"/>
      <c r="E3" s="4"/>
      <c r="F3" s="4"/>
      <c r="G3" s="4"/>
      <c r="H3" s="4"/>
      <c r="I3" s="4"/>
    </row>
    <row r="4" spans="1:9" ht="16.5" thickTop="1" thickBot="1" x14ac:dyDescent="0.3">
      <c r="A4" s="6"/>
      <c r="B4" s="7" t="s">
        <v>2</v>
      </c>
      <c r="C4" s="7" t="s">
        <v>3</v>
      </c>
      <c r="D4" s="7" t="s">
        <v>4</v>
      </c>
      <c r="E4" s="7" t="s">
        <v>5</v>
      </c>
      <c r="F4" s="60" t="s">
        <v>6</v>
      </c>
      <c r="G4" s="94" t="s">
        <v>7</v>
      </c>
      <c r="H4" s="76" t="s">
        <v>8</v>
      </c>
      <c r="I4" s="4"/>
    </row>
    <row r="5" spans="1:9" ht="16.5" thickTop="1" thickBot="1" x14ac:dyDescent="0.3">
      <c r="A5" s="9" t="s">
        <v>9</v>
      </c>
      <c r="B5" s="1">
        <v>45096</v>
      </c>
      <c r="C5" s="1">
        <f t="shared" ref="C5:H5" si="0">B5+1</f>
        <v>45097</v>
      </c>
      <c r="D5" s="10">
        <f t="shared" si="0"/>
        <v>45098</v>
      </c>
      <c r="E5" s="11">
        <f t="shared" si="0"/>
        <v>45099</v>
      </c>
      <c r="F5" s="61">
        <f t="shared" si="0"/>
        <v>45100</v>
      </c>
      <c r="G5" s="95">
        <f t="shared" si="0"/>
        <v>45101</v>
      </c>
      <c r="H5" s="77">
        <f t="shared" si="0"/>
        <v>45102</v>
      </c>
      <c r="I5" s="12" t="s">
        <v>10</v>
      </c>
    </row>
    <row r="6" spans="1:9" ht="16.5" thickTop="1" thickBot="1" x14ac:dyDescent="0.3">
      <c r="A6" s="13" t="s">
        <v>11</v>
      </c>
      <c r="B6" s="116">
        <v>3749.5</v>
      </c>
      <c r="C6" s="14">
        <v>1984.75</v>
      </c>
      <c r="D6" s="14">
        <v>2563.4</v>
      </c>
      <c r="E6" s="14">
        <v>2614.75</v>
      </c>
      <c r="F6" s="62">
        <v>2120.25</v>
      </c>
      <c r="G6" s="96">
        <v>4760.01</v>
      </c>
      <c r="H6" s="78">
        <v>8968</v>
      </c>
      <c r="I6" s="15">
        <f t="shared" ref="I6:I16" si="1">SUM(B6:H6)</f>
        <v>26760.66</v>
      </c>
    </row>
    <row r="7" spans="1:9" ht="16.5" thickTop="1" thickBot="1" x14ac:dyDescent="0.3">
      <c r="A7" s="13" t="s">
        <v>12</v>
      </c>
      <c r="B7" s="16">
        <v>84</v>
      </c>
      <c r="C7" s="16">
        <v>53</v>
      </c>
      <c r="D7" s="16">
        <v>63</v>
      </c>
      <c r="E7" s="16">
        <v>71</v>
      </c>
      <c r="F7" s="63">
        <v>67</v>
      </c>
      <c r="G7" s="97">
        <v>135</v>
      </c>
      <c r="H7" s="79">
        <v>204</v>
      </c>
      <c r="I7" s="18">
        <f t="shared" si="1"/>
        <v>677</v>
      </c>
    </row>
    <row r="8" spans="1:9" ht="16.5" thickTop="1" thickBot="1" x14ac:dyDescent="0.3">
      <c r="A8" s="13" t="s">
        <v>13</v>
      </c>
      <c r="B8" s="14">
        <v>3012.75</v>
      </c>
      <c r="C8" s="14">
        <v>3393.25</v>
      </c>
      <c r="D8" s="14">
        <v>3387.75</v>
      </c>
      <c r="E8" s="14">
        <v>5644.01</v>
      </c>
      <c r="F8" s="62">
        <v>7415.25</v>
      </c>
      <c r="G8" s="96">
        <v>13939.05</v>
      </c>
      <c r="H8" s="78">
        <v>2973.01</v>
      </c>
      <c r="I8" s="15">
        <f t="shared" si="1"/>
        <v>39765.07</v>
      </c>
    </row>
    <row r="9" spans="1:9" ht="16.5" thickTop="1" thickBot="1" x14ac:dyDescent="0.3">
      <c r="A9" s="13" t="s">
        <v>14</v>
      </c>
      <c r="B9" s="16">
        <v>73</v>
      </c>
      <c r="C9" s="16">
        <v>77</v>
      </c>
      <c r="D9" s="16">
        <v>84</v>
      </c>
      <c r="E9" s="16">
        <v>103</v>
      </c>
      <c r="F9" s="63">
        <v>133</v>
      </c>
      <c r="G9" s="97">
        <v>270</v>
      </c>
      <c r="H9" s="80">
        <v>74</v>
      </c>
      <c r="I9" s="19">
        <f t="shared" si="1"/>
        <v>814</v>
      </c>
    </row>
    <row r="10" spans="1:9" ht="16.5" thickTop="1" thickBot="1" x14ac:dyDescent="0.3">
      <c r="A10" s="13" t="s">
        <v>15</v>
      </c>
      <c r="B10" s="20">
        <v>1978.75</v>
      </c>
      <c r="C10" s="20">
        <v>1967</v>
      </c>
      <c r="D10" s="20">
        <v>2041.25</v>
      </c>
      <c r="E10" s="20">
        <v>1776.01</v>
      </c>
      <c r="F10" s="64">
        <v>2596.25</v>
      </c>
      <c r="G10" s="98">
        <v>3334</v>
      </c>
      <c r="H10" s="81">
        <v>3000.01</v>
      </c>
      <c r="I10" s="22">
        <f t="shared" si="1"/>
        <v>16693.27</v>
      </c>
    </row>
    <row r="11" spans="1:9" ht="16.5" thickTop="1" thickBot="1" x14ac:dyDescent="0.3">
      <c r="A11" s="13" t="s">
        <v>16</v>
      </c>
      <c r="B11" s="23">
        <v>48</v>
      </c>
      <c r="C11" s="23">
        <v>55</v>
      </c>
      <c r="D11" s="23">
        <v>54</v>
      </c>
      <c r="E11" s="23">
        <v>54</v>
      </c>
      <c r="F11" s="65">
        <v>71</v>
      </c>
      <c r="G11" s="99">
        <v>101</v>
      </c>
      <c r="H11" s="82">
        <v>87</v>
      </c>
      <c r="I11" s="19">
        <f t="shared" si="1"/>
        <v>470</v>
      </c>
    </row>
    <row r="12" spans="1:9" ht="16.5" thickTop="1" thickBot="1" x14ac:dyDescent="0.3">
      <c r="A12" s="13" t="s">
        <v>17</v>
      </c>
      <c r="B12" s="25">
        <v>20.5</v>
      </c>
      <c r="C12" s="25">
        <v>0</v>
      </c>
      <c r="D12" s="25">
        <v>14</v>
      </c>
      <c r="E12" s="25">
        <v>0</v>
      </c>
      <c r="F12" s="66">
        <v>0</v>
      </c>
      <c r="G12" s="100">
        <v>57</v>
      </c>
      <c r="H12" s="83">
        <v>0</v>
      </c>
      <c r="I12" s="22">
        <f t="shared" si="1"/>
        <v>91.5</v>
      </c>
    </row>
    <row r="13" spans="1:9" ht="16.5" thickTop="1" thickBot="1" x14ac:dyDescent="0.3">
      <c r="A13" s="13" t="s">
        <v>118</v>
      </c>
      <c r="B13" s="25">
        <v>0</v>
      </c>
      <c r="C13" s="25">
        <v>0</v>
      </c>
      <c r="D13" s="25">
        <v>2340</v>
      </c>
      <c r="E13" s="25">
        <v>807.36</v>
      </c>
      <c r="F13" s="66">
        <v>0</v>
      </c>
      <c r="G13" s="100">
        <v>0</v>
      </c>
      <c r="H13" s="83">
        <v>0</v>
      </c>
      <c r="I13" s="22">
        <f>SUM(B13:H13)</f>
        <v>3147.36</v>
      </c>
    </row>
    <row r="14" spans="1:9" ht="16.5" thickTop="1" thickBot="1" x14ac:dyDescent="0.3">
      <c r="A14" s="13" t="s">
        <v>120</v>
      </c>
      <c r="B14" s="26">
        <f t="shared" ref="B14:H14" si="2">B6+B8+B13</f>
        <v>6762.25</v>
      </c>
      <c r="C14" s="26">
        <f t="shared" si="2"/>
        <v>5378</v>
      </c>
      <c r="D14" s="26">
        <f t="shared" si="2"/>
        <v>8291.15</v>
      </c>
      <c r="E14" s="26">
        <f t="shared" si="2"/>
        <v>9066.1200000000008</v>
      </c>
      <c r="F14" s="26">
        <f t="shared" si="2"/>
        <v>9535.5</v>
      </c>
      <c r="G14" s="26">
        <f t="shared" si="2"/>
        <v>18699.059999999998</v>
      </c>
      <c r="H14" s="26">
        <f t="shared" si="2"/>
        <v>11941.01</v>
      </c>
      <c r="I14" s="22">
        <f>SUM(B14:H14)</f>
        <v>69673.09</v>
      </c>
    </row>
    <row r="15" spans="1:9" ht="16.5" thickTop="1" thickBot="1" x14ac:dyDescent="0.3">
      <c r="A15" s="13" t="s">
        <v>119</v>
      </c>
      <c r="B15" s="26">
        <f t="shared" ref="B15:H15" si="3">B6+B8</f>
        <v>6762.25</v>
      </c>
      <c r="C15" s="26">
        <f t="shared" si="3"/>
        <v>5378</v>
      </c>
      <c r="D15" s="26">
        <f t="shared" si="3"/>
        <v>5951.15</v>
      </c>
      <c r="E15" s="26">
        <f>E6+E8</f>
        <v>8258.76</v>
      </c>
      <c r="F15" s="67">
        <f t="shared" si="3"/>
        <v>9535.5</v>
      </c>
      <c r="G15" s="101">
        <f t="shared" si="3"/>
        <v>18699.059999999998</v>
      </c>
      <c r="H15" s="84">
        <f t="shared" si="3"/>
        <v>11941.01</v>
      </c>
      <c r="I15" s="15">
        <f t="shared" si="1"/>
        <v>66525.73</v>
      </c>
    </row>
    <row r="16" spans="1:9" ht="16.5" thickTop="1" thickBot="1" x14ac:dyDescent="0.3">
      <c r="A16" s="13" t="s">
        <v>19</v>
      </c>
      <c r="B16" s="26">
        <v>8466.9</v>
      </c>
      <c r="C16" s="26">
        <v>8563.25</v>
      </c>
      <c r="D16" s="26">
        <v>21976.51</v>
      </c>
      <c r="E16" s="26">
        <v>6375</v>
      </c>
      <c r="F16" s="67">
        <v>12847</v>
      </c>
      <c r="G16" s="101">
        <v>15394.26</v>
      </c>
      <c r="H16" s="84">
        <v>12341.5</v>
      </c>
      <c r="I16" s="58">
        <f t="shared" si="1"/>
        <v>85964.42</v>
      </c>
    </row>
    <row r="17" spans="1:13" ht="15.75" thickTop="1" x14ac:dyDescent="0.25">
      <c r="A17" s="13" t="s">
        <v>47</v>
      </c>
      <c r="B17" s="57">
        <f t="shared" ref="B17:I17" si="4">(B15-B16)/B16</f>
        <v>-0.20133106567929226</v>
      </c>
      <c r="C17" s="57">
        <f t="shared" si="4"/>
        <v>-0.37196741891221208</v>
      </c>
      <c r="D17" s="57">
        <f t="shared" si="4"/>
        <v>-0.72920404559231655</v>
      </c>
      <c r="E17" s="57">
        <f t="shared" si="4"/>
        <v>0.2954917647058824</v>
      </c>
      <c r="F17" s="68">
        <f t="shared" si="4"/>
        <v>-0.25776445862847358</v>
      </c>
      <c r="G17" s="102">
        <f t="shared" si="4"/>
        <v>0.21467741872620039</v>
      </c>
      <c r="H17" s="85">
        <f t="shared" si="4"/>
        <v>-3.2450674553336285E-2</v>
      </c>
      <c r="I17" s="28">
        <f t="shared" si="4"/>
        <v>-0.22612483164546451</v>
      </c>
      <c r="M17" t="s">
        <v>189</v>
      </c>
    </row>
    <row r="18" spans="1:13" ht="88.5" customHeight="1" x14ac:dyDescent="0.25">
      <c r="A18" s="29" t="s">
        <v>21</v>
      </c>
      <c r="B18" s="29" t="s">
        <v>206</v>
      </c>
      <c r="C18" s="31" t="s">
        <v>207</v>
      </c>
      <c r="D18" s="31" t="s">
        <v>208</v>
      </c>
      <c r="E18" s="31" t="s">
        <v>209</v>
      </c>
      <c r="F18" s="69" t="s">
        <v>210</v>
      </c>
      <c r="G18" s="103" t="s">
        <v>211</v>
      </c>
      <c r="H18" s="86" t="s">
        <v>212</v>
      </c>
      <c r="I18" s="33"/>
    </row>
    <row r="19" spans="1:13" x14ac:dyDescent="0.25">
      <c r="A19" s="29" t="s">
        <v>29</v>
      </c>
      <c r="B19" s="34">
        <f t="shared" ref="B19:H19" si="5">B7+B9</f>
        <v>157</v>
      </c>
      <c r="C19" s="34">
        <f t="shared" si="5"/>
        <v>130</v>
      </c>
      <c r="D19" s="34">
        <f t="shared" si="5"/>
        <v>147</v>
      </c>
      <c r="E19" s="34">
        <f t="shared" si="5"/>
        <v>174</v>
      </c>
      <c r="F19" s="34">
        <f t="shared" si="5"/>
        <v>200</v>
      </c>
      <c r="G19" s="34">
        <f t="shared" si="5"/>
        <v>405</v>
      </c>
      <c r="H19" s="34">
        <f t="shared" si="5"/>
        <v>278</v>
      </c>
      <c r="I19" s="34">
        <f>SUM(B19:H19)</f>
        <v>1491</v>
      </c>
    </row>
    <row r="20" spans="1:13" ht="15.75" thickBot="1" x14ac:dyDescent="0.3">
      <c r="A20" s="13" t="s">
        <v>30</v>
      </c>
      <c r="B20" s="35">
        <f t="shared" ref="B20:I20" si="6">B6/B7</f>
        <v>44.636904761904759</v>
      </c>
      <c r="C20" s="35">
        <f t="shared" si="6"/>
        <v>37.448113207547166</v>
      </c>
      <c r="D20" s="35">
        <f t="shared" si="6"/>
        <v>40.68888888888889</v>
      </c>
      <c r="E20" s="35">
        <f>E6/E7</f>
        <v>36.827464788732392</v>
      </c>
      <c r="F20" s="71">
        <f t="shared" si="6"/>
        <v>31.645522388059703</v>
      </c>
      <c r="G20" s="105">
        <f t="shared" si="6"/>
        <v>35.259333333333338</v>
      </c>
      <c r="H20" s="88">
        <f t="shared" si="6"/>
        <v>43.96078431372549</v>
      </c>
      <c r="I20" s="36">
        <f t="shared" si="6"/>
        <v>39.528301329394388</v>
      </c>
    </row>
    <row r="21" spans="1:13" ht="16.5" thickTop="1" thickBot="1" x14ac:dyDescent="0.3">
      <c r="A21" s="37" t="s">
        <v>31</v>
      </c>
      <c r="B21" s="35">
        <f t="shared" ref="B21:I21" si="7">B8/B9</f>
        <v>41.270547945205479</v>
      </c>
      <c r="C21" s="35">
        <f t="shared" si="7"/>
        <v>44.06818181818182</v>
      </c>
      <c r="D21" s="35">
        <f t="shared" si="7"/>
        <v>40.330357142857146</v>
      </c>
      <c r="E21" s="35">
        <f t="shared" si="7"/>
        <v>54.796213592233009</v>
      </c>
      <c r="F21" s="71">
        <f t="shared" si="7"/>
        <v>55.753759398496243</v>
      </c>
      <c r="G21" s="105">
        <f t="shared" si="7"/>
        <v>51.626111111111108</v>
      </c>
      <c r="H21" s="88">
        <f t="shared" si="7"/>
        <v>40.175810810810816</v>
      </c>
      <c r="I21" s="22">
        <f t="shared" si="7"/>
        <v>48.851437346437343</v>
      </c>
    </row>
    <row r="22" spans="1:13" ht="16.5" thickTop="1" thickBot="1" x14ac:dyDescent="0.3">
      <c r="A22" s="38" t="s">
        <v>32</v>
      </c>
      <c r="B22" s="39">
        <v>71</v>
      </c>
      <c r="C22" s="39">
        <v>38</v>
      </c>
      <c r="D22" s="39">
        <v>45</v>
      </c>
      <c r="E22" s="39">
        <v>163</v>
      </c>
      <c r="F22" s="72">
        <v>155</v>
      </c>
      <c r="G22" s="96">
        <v>297.2</v>
      </c>
      <c r="H22" s="96">
        <v>105</v>
      </c>
      <c r="I22" s="22">
        <f>SUM(B22:H22)</f>
        <v>874.2</v>
      </c>
    </row>
    <row r="23" spans="1:13" ht="16.5" thickTop="1" thickBot="1" x14ac:dyDescent="0.3">
      <c r="A23" s="37" t="s">
        <v>33</v>
      </c>
      <c r="B23" s="40">
        <f t="shared" ref="B23:I23" si="8">B22/B15</f>
        <v>1.0499463935820179E-2</v>
      </c>
      <c r="C23" s="41">
        <f t="shared" si="8"/>
        <v>7.0658237262923021E-3</v>
      </c>
      <c r="D23" s="40">
        <f t="shared" si="8"/>
        <v>7.5615637313796499E-3</v>
      </c>
      <c r="E23" s="40">
        <f t="shared" si="8"/>
        <v>1.9736619056613825E-2</v>
      </c>
      <c r="F23" s="40">
        <f t="shared" si="8"/>
        <v>1.6255046929893557E-2</v>
      </c>
      <c r="G23" s="106">
        <f t="shared" si="8"/>
        <v>1.5893847070387497E-2</v>
      </c>
      <c r="H23" s="106">
        <f t="shared" si="8"/>
        <v>8.7932260336437192E-3</v>
      </c>
      <c r="I23" s="42">
        <f t="shared" si="8"/>
        <v>1.3140780266522442E-2</v>
      </c>
    </row>
    <row r="24" spans="1:13" ht="46.5" customHeight="1" thickTop="1" x14ac:dyDescent="0.25">
      <c r="A24" s="43" t="s">
        <v>34</v>
      </c>
      <c r="B24" s="44"/>
      <c r="C24" s="45"/>
      <c r="D24" s="46"/>
      <c r="E24" s="59"/>
      <c r="F24" s="74"/>
      <c r="G24" s="107"/>
      <c r="H24" s="91"/>
      <c r="I24" s="48" t="s">
        <v>36</v>
      </c>
    </row>
    <row r="25" spans="1:13" x14ac:dyDescent="0.25">
      <c r="A25" s="49" t="s">
        <v>37</v>
      </c>
      <c r="B25" s="111">
        <v>1620.96</v>
      </c>
      <c r="C25" s="112">
        <v>2114.7199999999998</v>
      </c>
      <c r="D25" s="113">
        <v>2291.5300000000002</v>
      </c>
      <c r="E25" s="113">
        <v>2438.6799999999998</v>
      </c>
      <c r="F25" s="113">
        <v>2472.35</v>
      </c>
      <c r="G25" s="114">
        <v>3181.21</v>
      </c>
      <c r="H25" s="115">
        <v>2639.78</v>
      </c>
      <c r="I25" s="121">
        <f>SUM(B25:H25)/I15</f>
        <v>0.25192102364002622</v>
      </c>
    </row>
    <row r="26" spans="1:13" ht="15.75" thickBot="1" x14ac:dyDescent="0.3">
      <c r="A26" s="54" t="s">
        <v>38</v>
      </c>
      <c r="B26" s="55">
        <f>B25/B15</f>
        <v>0.23970719804798699</v>
      </c>
      <c r="C26" s="55">
        <f t="shared" ref="C26:H26" si="9">C25/C15</f>
        <v>0.39321680922275937</v>
      </c>
      <c r="D26" s="55">
        <f t="shared" si="9"/>
        <v>0.38505666971929803</v>
      </c>
      <c r="E26" s="55">
        <f t="shared" si="9"/>
        <v>0.29528403779744172</v>
      </c>
      <c r="F26" s="55">
        <f t="shared" si="9"/>
        <v>0.25927848565885375</v>
      </c>
      <c r="G26" s="55">
        <f t="shared" si="9"/>
        <v>0.17012673364329547</v>
      </c>
      <c r="H26" s="55">
        <f t="shared" si="9"/>
        <v>0.22106840208659068</v>
      </c>
      <c r="I26" s="122"/>
    </row>
    <row r="27" spans="1:13"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439E7-69C3-45EC-90BD-15A37B709F41}">
  <dimension ref="A1:M27"/>
  <sheetViews>
    <sheetView zoomScaleNormal="100" workbookViewId="0">
      <selection activeCell="L18" sqref="L18"/>
    </sheetView>
  </sheetViews>
  <sheetFormatPr defaultRowHeight="15" x14ac:dyDescent="0.25"/>
  <cols>
    <col min="1" max="1" width="38" bestFit="1" customWidth="1"/>
    <col min="2" max="2" width="12.7109375" customWidth="1"/>
    <col min="3" max="3" width="13" bestFit="1" customWidth="1"/>
    <col min="4" max="4" width="14.42578125" bestFit="1" customWidth="1"/>
    <col min="5" max="5" width="17" customWidth="1"/>
    <col min="6" max="6" width="12.7109375" bestFit="1" customWidth="1"/>
    <col min="7" max="8" width="13" bestFit="1" customWidth="1"/>
    <col min="9" max="9" width="18.42578125" bestFit="1" customWidth="1"/>
  </cols>
  <sheetData>
    <row r="1" spans="1:9" ht="16.5" thickTop="1" thickBot="1" x14ac:dyDescent="0.3">
      <c r="A1" s="1"/>
      <c r="B1" s="2" t="s">
        <v>0</v>
      </c>
      <c r="C1" s="3">
        <v>45089</v>
      </c>
      <c r="D1" s="4"/>
      <c r="E1" s="4"/>
      <c r="F1" s="4"/>
      <c r="G1" s="4"/>
      <c r="H1" s="4"/>
      <c r="I1" s="4"/>
    </row>
    <row r="2" spans="1:9" x14ac:dyDescent="0.25">
      <c r="A2" s="4"/>
      <c r="B2" s="5"/>
      <c r="C2" s="4"/>
      <c r="D2" s="4"/>
      <c r="E2" s="4" t="s">
        <v>1</v>
      </c>
      <c r="F2" s="4"/>
      <c r="G2" s="4"/>
      <c r="H2" s="4"/>
      <c r="I2" s="4"/>
    </row>
    <row r="3" spans="1:9" ht="15.75" thickBot="1" x14ac:dyDescent="0.3">
      <c r="A3" s="4"/>
      <c r="B3" s="4"/>
      <c r="C3" s="4"/>
      <c r="D3" s="4"/>
      <c r="E3" s="4"/>
      <c r="F3" s="4"/>
      <c r="G3" s="4"/>
      <c r="H3" s="4"/>
      <c r="I3" s="4"/>
    </row>
    <row r="4" spans="1:9" ht="16.5" thickTop="1" thickBot="1" x14ac:dyDescent="0.3">
      <c r="A4" s="6"/>
      <c r="B4" s="7" t="s">
        <v>2</v>
      </c>
      <c r="C4" s="7" t="s">
        <v>3</v>
      </c>
      <c r="D4" s="7" t="s">
        <v>4</v>
      </c>
      <c r="E4" s="7" t="s">
        <v>5</v>
      </c>
      <c r="F4" s="60" t="s">
        <v>6</v>
      </c>
      <c r="G4" s="94" t="s">
        <v>7</v>
      </c>
      <c r="H4" s="76" t="s">
        <v>8</v>
      </c>
      <c r="I4" s="4"/>
    </row>
    <row r="5" spans="1:9" ht="16.5" thickTop="1" thickBot="1" x14ac:dyDescent="0.3">
      <c r="A5" s="9" t="s">
        <v>9</v>
      </c>
      <c r="B5" s="1">
        <v>45089</v>
      </c>
      <c r="C5" s="1">
        <f t="shared" ref="C5:H5" si="0">B5+1</f>
        <v>45090</v>
      </c>
      <c r="D5" s="10">
        <f t="shared" si="0"/>
        <v>45091</v>
      </c>
      <c r="E5" s="11">
        <f t="shared" si="0"/>
        <v>45092</v>
      </c>
      <c r="F5" s="61">
        <f t="shared" si="0"/>
        <v>45093</v>
      </c>
      <c r="G5" s="95">
        <f t="shared" si="0"/>
        <v>45094</v>
      </c>
      <c r="H5" s="77">
        <f t="shared" si="0"/>
        <v>45095</v>
      </c>
      <c r="I5" s="12" t="s">
        <v>10</v>
      </c>
    </row>
    <row r="6" spans="1:9" ht="16.5" thickTop="1" thickBot="1" x14ac:dyDescent="0.3">
      <c r="A6" s="13" t="s">
        <v>11</v>
      </c>
      <c r="B6" s="116">
        <v>2647.75</v>
      </c>
      <c r="C6" s="14">
        <v>3166.5</v>
      </c>
      <c r="D6" s="14">
        <v>2868.5</v>
      </c>
      <c r="E6" s="14">
        <v>2391.25</v>
      </c>
      <c r="F6" s="62">
        <v>2230.25</v>
      </c>
      <c r="G6" s="96">
        <v>4341</v>
      </c>
      <c r="H6" s="78">
        <v>9002</v>
      </c>
      <c r="I6" s="15">
        <f t="shared" ref="I6:I16" si="1">SUM(B6:H6)</f>
        <v>26647.25</v>
      </c>
    </row>
    <row r="7" spans="1:9" ht="16.5" thickTop="1" thickBot="1" x14ac:dyDescent="0.3">
      <c r="A7" s="13" t="s">
        <v>12</v>
      </c>
      <c r="B7" s="16">
        <v>73</v>
      </c>
      <c r="C7" s="16">
        <v>67</v>
      </c>
      <c r="D7" s="16">
        <v>79</v>
      </c>
      <c r="E7" s="16">
        <v>77</v>
      </c>
      <c r="F7" s="63">
        <v>65</v>
      </c>
      <c r="G7" s="97">
        <v>108</v>
      </c>
      <c r="H7" s="79">
        <v>222</v>
      </c>
      <c r="I7" s="18">
        <f t="shared" si="1"/>
        <v>691</v>
      </c>
    </row>
    <row r="8" spans="1:9" ht="16.5" thickTop="1" thickBot="1" x14ac:dyDescent="0.3">
      <c r="A8" s="13" t="s">
        <v>13</v>
      </c>
      <c r="B8" s="14">
        <v>4288</v>
      </c>
      <c r="C8" s="14">
        <v>10205.5</v>
      </c>
      <c r="D8" s="14">
        <v>4552.2</v>
      </c>
      <c r="E8" s="14">
        <v>7038.75</v>
      </c>
      <c r="F8" s="62">
        <v>8181.91</v>
      </c>
      <c r="G8" s="96">
        <v>7416.12</v>
      </c>
      <c r="H8" s="78">
        <v>5645.01</v>
      </c>
      <c r="I8" s="15">
        <f t="shared" si="1"/>
        <v>47327.490000000005</v>
      </c>
    </row>
    <row r="9" spans="1:9" ht="16.5" thickTop="1" thickBot="1" x14ac:dyDescent="0.3">
      <c r="A9" s="13" t="s">
        <v>14</v>
      </c>
      <c r="B9" s="16">
        <v>76</v>
      </c>
      <c r="C9" s="16">
        <v>101</v>
      </c>
      <c r="D9" s="16">
        <v>86</v>
      </c>
      <c r="E9" s="16">
        <v>146</v>
      </c>
      <c r="F9" s="63">
        <v>126</v>
      </c>
      <c r="G9" s="97">
        <v>145</v>
      </c>
      <c r="H9" s="80">
        <v>97</v>
      </c>
      <c r="I9" s="19">
        <f t="shared" si="1"/>
        <v>777</v>
      </c>
    </row>
    <row r="10" spans="1:9" ht="16.5" thickTop="1" thickBot="1" x14ac:dyDescent="0.3">
      <c r="A10" s="13" t="s">
        <v>15</v>
      </c>
      <c r="B10" s="20">
        <v>1666.5</v>
      </c>
      <c r="C10" s="20">
        <v>1423.5</v>
      </c>
      <c r="D10" s="20">
        <v>2188.5</v>
      </c>
      <c r="E10" s="20">
        <v>1545.25</v>
      </c>
      <c r="F10" s="64">
        <v>2876.75</v>
      </c>
      <c r="G10" s="98">
        <v>2198.62</v>
      </c>
      <c r="H10" s="81">
        <v>2303</v>
      </c>
      <c r="I10" s="22">
        <f t="shared" si="1"/>
        <v>14202.119999999999</v>
      </c>
    </row>
    <row r="11" spans="1:9" ht="16.5" thickTop="1" thickBot="1" x14ac:dyDescent="0.3">
      <c r="A11" s="13" t="s">
        <v>16</v>
      </c>
      <c r="B11" s="23">
        <v>38</v>
      </c>
      <c r="C11" s="23">
        <v>52</v>
      </c>
      <c r="D11" s="23">
        <v>58</v>
      </c>
      <c r="E11" s="23">
        <v>63</v>
      </c>
      <c r="F11" s="65">
        <v>68</v>
      </c>
      <c r="G11" s="99">
        <v>82</v>
      </c>
      <c r="H11" s="82">
        <v>65</v>
      </c>
      <c r="I11" s="19">
        <f t="shared" si="1"/>
        <v>426</v>
      </c>
    </row>
    <row r="12" spans="1:9" ht="16.5" thickTop="1" thickBot="1" x14ac:dyDescent="0.3">
      <c r="A12" s="13" t="s">
        <v>17</v>
      </c>
      <c r="B12" s="25">
        <v>25</v>
      </c>
      <c r="C12" s="25">
        <v>0</v>
      </c>
      <c r="D12" s="25">
        <v>70</v>
      </c>
      <c r="E12" s="25">
        <v>124</v>
      </c>
      <c r="F12" s="66">
        <v>142.65</v>
      </c>
      <c r="G12" s="100">
        <v>89</v>
      </c>
      <c r="H12" s="83">
        <v>0</v>
      </c>
      <c r="I12" s="22">
        <f t="shared" si="1"/>
        <v>450.65</v>
      </c>
    </row>
    <row r="13" spans="1:9" ht="16.5" thickTop="1" thickBot="1" x14ac:dyDescent="0.3">
      <c r="A13" s="13" t="s">
        <v>118</v>
      </c>
      <c r="B13" s="25">
        <v>115</v>
      </c>
      <c r="C13" s="25">
        <v>0</v>
      </c>
      <c r="D13" s="25">
        <v>0</v>
      </c>
      <c r="E13" s="25">
        <v>0</v>
      </c>
      <c r="F13" s="66">
        <v>2843.99</v>
      </c>
      <c r="G13" s="100">
        <v>4832.5</v>
      </c>
      <c r="H13" s="83">
        <v>0</v>
      </c>
      <c r="I13" s="22">
        <f>SUM(B13:H13)</f>
        <v>7791.49</v>
      </c>
    </row>
    <row r="14" spans="1:9" ht="16.5" thickTop="1" thickBot="1" x14ac:dyDescent="0.3">
      <c r="A14" s="13" t="s">
        <v>120</v>
      </c>
      <c r="B14" s="26">
        <v>7165.75</v>
      </c>
      <c r="C14" s="26">
        <f t="shared" ref="C14:H14" si="2">C6+C8+C13</f>
        <v>13372</v>
      </c>
      <c r="D14" s="26">
        <f t="shared" si="2"/>
        <v>7420.7</v>
      </c>
      <c r="E14" s="26">
        <f t="shared" si="2"/>
        <v>9430</v>
      </c>
      <c r="F14" s="26">
        <f t="shared" si="2"/>
        <v>13256.15</v>
      </c>
      <c r="G14" s="26">
        <f t="shared" si="2"/>
        <v>16589.62</v>
      </c>
      <c r="H14" s="26">
        <f t="shared" si="2"/>
        <v>14647.01</v>
      </c>
      <c r="I14" s="22">
        <f>SUM(B14:H14)</f>
        <v>81881.23</v>
      </c>
    </row>
    <row r="15" spans="1:9" ht="16.5" thickTop="1" thickBot="1" x14ac:dyDescent="0.3">
      <c r="A15" s="13" t="s">
        <v>119</v>
      </c>
      <c r="B15" s="26">
        <v>7050.75</v>
      </c>
      <c r="C15" s="26">
        <f t="shared" ref="C15:H15" si="3">C6+C8</f>
        <v>13372</v>
      </c>
      <c r="D15" s="26">
        <f t="shared" si="3"/>
        <v>7420.7</v>
      </c>
      <c r="E15" s="26">
        <f t="shared" si="3"/>
        <v>9430</v>
      </c>
      <c r="F15" s="67">
        <f t="shared" si="3"/>
        <v>10412.16</v>
      </c>
      <c r="G15" s="101">
        <f t="shared" si="3"/>
        <v>11757.119999999999</v>
      </c>
      <c r="H15" s="84">
        <f t="shared" si="3"/>
        <v>14647.01</v>
      </c>
      <c r="I15" s="15">
        <f t="shared" si="1"/>
        <v>74089.739999999991</v>
      </c>
    </row>
    <row r="16" spans="1:9" ht="16.5" thickTop="1" thickBot="1" x14ac:dyDescent="0.3">
      <c r="A16" s="13" t="s">
        <v>19</v>
      </c>
      <c r="B16" s="26">
        <v>5883.25</v>
      </c>
      <c r="C16" s="26">
        <v>8679</v>
      </c>
      <c r="D16" s="26">
        <v>9052.9</v>
      </c>
      <c r="E16" s="26">
        <v>9991.01</v>
      </c>
      <c r="F16" s="67">
        <v>10044.75</v>
      </c>
      <c r="G16" s="101">
        <v>13357.5</v>
      </c>
      <c r="H16" s="84">
        <v>17703.5</v>
      </c>
      <c r="I16" s="58">
        <f t="shared" si="1"/>
        <v>74711.91</v>
      </c>
    </row>
    <row r="17" spans="1:13" ht="15.75" thickTop="1" x14ac:dyDescent="0.25">
      <c r="A17" s="13" t="s">
        <v>47</v>
      </c>
      <c r="B17" s="57">
        <f t="shared" ref="B17:I17" si="4">(B15-B16)/B16</f>
        <v>0.19844473717758043</v>
      </c>
      <c r="C17" s="57">
        <f t="shared" si="4"/>
        <v>0.54073049890540381</v>
      </c>
      <c r="D17" s="57">
        <f t="shared" si="4"/>
        <v>-0.18029581681008294</v>
      </c>
      <c r="E17" s="57">
        <f t="shared" si="4"/>
        <v>-5.6151480180682452E-2</v>
      </c>
      <c r="F17" s="68">
        <f t="shared" si="4"/>
        <v>3.6577316508623892E-2</v>
      </c>
      <c r="G17" s="102">
        <f t="shared" si="4"/>
        <v>-0.11981134194272888</v>
      </c>
      <c r="H17" s="85">
        <f t="shared" si="4"/>
        <v>-0.17264891123224219</v>
      </c>
      <c r="I17" s="28">
        <f t="shared" si="4"/>
        <v>-8.3275879307598052E-3</v>
      </c>
      <c r="M17" t="s">
        <v>189</v>
      </c>
    </row>
    <row r="18" spans="1:13" ht="142.5" customHeight="1" x14ac:dyDescent="0.25">
      <c r="A18" s="29" t="s">
        <v>21</v>
      </c>
      <c r="B18" s="29" t="s">
        <v>199</v>
      </c>
      <c r="C18" s="31" t="s">
        <v>200</v>
      </c>
      <c r="D18" s="31" t="s">
        <v>202</v>
      </c>
      <c r="E18" s="31" t="s">
        <v>201</v>
      </c>
      <c r="F18" s="69" t="s">
        <v>203</v>
      </c>
      <c r="G18" s="103" t="s">
        <v>204</v>
      </c>
      <c r="H18" s="86" t="s">
        <v>205</v>
      </c>
      <c r="I18" s="33"/>
    </row>
    <row r="19" spans="1:13" x14ac:dyDescent="0.25">
      <c r="A19" s="29" t="s">
        <v>29</v>
      </c>
      <c r="B19" s="34">
        <f t="shared" ref="B19:H19" si="5">B7+B9</f>
        <v>149</v>
      </c>
      <c r="C19" s="34">
        <f t="shared" si="5"/>
        <v>168</v>
      </c>
      <c r="D19" s="34">
        <f t="shared" si="5"/>
        <v>165</v>
      </c>
      <c r="E19" s="34">
        <f t="shared" si="5"/>
        <v>223</v>
      </c>
      <c r="F19" s="34">
        <f t="shared" si="5"/>
        <v>191</v>
      </c>
      <c r="G19" s="34">
        <f t="shared" si="5"/>
        <v>253</v>
      </c>
      <c r="H19" s="34">
        <f t="shared" si="5"/>
        <v>319</v>
      </c>
      <c r="I19" s="34">
        <f>SUM(B19:H19)</f>
        <v>1468</v>
      </c>
    </row>
    <row r="20" spans="1:13" ht="15.75" thickBot="1" x14ac:dyDescent="0.3">
      <c r="A20" s="13" t="s">
        <v>30</v>
      </c>
      <c r="B20" s="35">
        <f t="shared" ref="B20:I20" si="6">B6/B7</f>
        <v>36.270547945205479</v>
      </c>
      <c r="C20" s="35">
        <f t="shared" si="6"/>
        <v>47.261194029850749</v>
      </c>
      <c r="D20" s="35">
        <f t="shared" si="6"/>
        <v>36.310126582278478</v>
      </c>
      <c r="E20" s="35">
        <f>E6/E7</f>
        <v>31.055194805194805</v>
      </c>
      <c r="F20" s="71">
        <f t="shared" si="6"/>
        <v>34.311538461538461</v>
      </c>
      <c r="G20" s="105">
        <f t="shared" si="6"/>
        <v>40.194444444444443</v>
      </c>
      <c r="H20" s="88">
        <f t="shared" si="6"/>
        <v>40.549549549549546</v>
      </c>
      <c r="I20" s="36">
        <f t="shared" si="6"/>
        <v>38.563314037626625</v>
      </c>
    </row>
    <row r="21" spans="1:13" ht="16.5" thickTop="1" thickBot="1" x14ac:dyDescent="0.3">
      <c r="A21" s="37" t="s">
        <v>31</v>
      </c>
      <c r="B21" s="35">
        <f t="shared" ref="B21:I21" si="7">B8/B9</f>
        <v>56.421052631578945</v>
      </c>
      <c r="C21" s="35">
        <f t="shared" si="7"/>
        <v>101.04455445544555</v>
      </c>
      <c r="D21" s="35">
        <f t="shared" si="7"/>
        <v>52.932558139534883</v>
      </c>
      <c r="E21" s="35">
        <f t="shared" si="7"/>
        <v>48.210616438356162</v>
      </c>
      <c r="F21" s="71">
        <f t="shared" si="7"/>
        <v>64.935793650793656</v>
      </c>
      <c r="G21" s="105">
        <f t="shared" si="7"/>
        <v>51.14565517241379</v>
      </c>
      <c r="H21" s="88">
        <f t="shared" si="7"/>
        <v>58.195979381443301</v>
      </c>
      <c r="I21" s="22">
        <f t="shared" si="7"/>
        <v>60.910540540540545</v>
      </c>
    </row>
    <row r="22" spans="1:13" ht="16.5" thickTop="1" thickBot="1" x14ac:dyDescent="0.3">
      <c r="A22" s="38" t="s">
        <v>32</v>
      </c>
      <c r="B22" s="39">
        <v>84</v>
      </c>
      <c r="C22" s="39">
        <v>96</v>
      </c>
      <c r="D22" s="39">
        <v>102</v>
      </c>
      <c r="E22" s="39">
        <v>157</v>
      </c>
      <c r="F22" s="72">
        <v>131.35</v>
      </c>
      <c r="G22" s="96">
        <v>191.88</v>
      </c>
      <c r="H22" s="96">
        <v>116</v>
      </c>
      <c r="I22" s="22">
        <f>SUM(B22:H22)</f>
        <v>878.23</v>
      </c>
    </row>
    <row r="23" spans="1:13" ht="16.5" thickTop="1" thickBot="1" x14ac:dyDescent="0.3">
      <c r="A23" s="37" t="s">
        <v>33</v>
      </c>
      <c r="B23" s="40">
        <f t="shared" ref="B23:I23" si="8">B22/B15</f>
        <v>1.1913626209977662E-2</v>
      </c>
      <c r="C23" s="41">
        <f t="shared" si="8"/>
        <v>7.1791803769069695E-3</v>
      </c>
      <c r="D23" s="40">
        <f t="shared" si="8"/>
        <v>1.3745333998140338E-2</v>
      </c>
      <c r="E23" s="40">
        <f t="shared" si="8"/>
        <v>1.664899257688229E-2</v>
      </c>
      <c r="F23" s="40">
        <f t="shared" si="8"/>
        <v>1.2615057778597331E-2</v>
      </c>
      <c r="G23" s="106">
        <f t="shared" si="8"/>
        <v>1.6320323344492529E-2</v>
      </c>
      <c r="H23" s="106">
        <f t="shared" si="8"/>
        <v>7.9197051138764837E-3</v>
      </c>
      <c r="I23" s="42">
        <f t="shared" si="8"/>
        <v>1.1853598082541526E-2</v>
      </c>
    </row>
    <row r="24" spans="1:13" ht="46.5" customHeight="1" thickTop="1" x14ac:dyDescent="0.25">
      <c r="A24" s="43" t="s">
        <v>34</v>
      </c>
      <c r="B24" s="44"/>
      <c r="C24" s="45"/>
      <c r="D24" s="46"/>
      <c r="E24" s="59"/>
      <c r="F24" s="74"/>
      <c r="G24" s="107"/>
      <c r="H24" s="91"/>
      <c r="I24" s="48" t="s">
        <v>36</v>
      </c>
    </row>
    <row r="25" spans="1:13" x14ac:dyDescent="0.25">
      <c r="A25" s="49" t="s">
        <v>37</v>
      </c>
      <c r="B25" s="111">
        <v>1325.25</v>
      </c>
      <c r="C25" s="112">
        <v>2469.4699999999998</v>
      </c>
      <c r="D25" s="113">
        <v>2367.5300000000002</v>
      </c>
      <c r="E25" s="113">
        <v>2410.9699999999998</v>
      </c>
      <c r="F25" s="113">
        <v>2527.5700000000002</v>
      </c>
      <c r="G25" s="114">
        <v>2629.35</v>
      </c>
      <c r="H25" s="115">
        <v>2321.35</v>
      </c>
      <c r="I25" s="121">
        <f>SUM(B25:H25)/I15</f>
        <v>0.21664929584042272</v>
      </c>
    </row>
    <row r="26" spans="1:13" ht="15.75" thickBot="1" x14ac:dyDescent="0.3">
      <c r="A26" s="54" t="s">
        <v>38</v>
      </c>
      <c r="B26" s="55">
        <f>B25/B15</f>
        <v>0.18795872779491543</v>
      </c>
      <c r="C26" s="55">
        <f t="shared" ref="C26:H26" si="9">C25/C15</f>
        <v>0.18467469338917139</v>
      </c>
      <c r="D26" s="55">
        <f t="shared" si="9"/>
        <v>0.319044025496247</v>
      </c>
      <c r="E26" s="55">
        <f t="shared" si="9"/>
        <v>0.25567020148462349</v>
      </c>
      <c r="F26" s="55">
        <f t="shared" si="9"/>
        <v>0.24275174411457376</v>
      </c>
      <c r="G26" s="55">
        <f t="shared" si="9"/>
        <v>0.22363895239650528</v>
      </c>
      <c r="H26" s="55">
        <f t="shared" si="9"/>
        <v>0.15848627125945841</v>
      </c>
      <c r="I26" s="122"/>
    </row>
    <row r="27" spans="1:13"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2C87D-B1BF-4481-A8F9-1D9C7C263A79}">
  <dimension ref="A1:M27"/>
  <sheetViews>
    <sheetView zoomScaleNormal="100" workbookViewId="0">
      <selection activeCell="E25" sqref="E25"/>
    </sheetView>
  </sheetViews>
  <sheetFormatPr defaultRowHeight="15" x14ac:dyDescent="0.25"/>
  <cols>
    <col min="1" max="1" width="38" bestFit="1" customWidth="1"/>
    <col min="2" max="2" width="12.7109375" customWidth="1"/>
    <col min="3" max="3" width="13" bestFit="1" customWidth="1"/>
    <col min="4" max="4" width="14.42578125" bestFit="1" customWidth="1"/>
    <col min="5" max="5" width="17" customWidth="1"/>
    <col min="6" max="6" width="12.7109375" bestFit="1" customWidth="1"/>
    <col min="7" max="8" width="13" bestFit="1" customWidth="1"/>
    <col min="9" max="9" width="18.42578125" bestFit="1" customWidth="1"/>
  </cols>
  <sheetData>
    <row r="1" spans="1:9" ht="16.5" thickTop="1" thickBot="1" x14ac:dyDescent="0.3">
      <c r="A1" s="1"/>
      <c r="B1" s="2" t="s">
        <v>0</v>
      </c>
      <c r="C1" s="3">
        <v>45082</v>
      </c>
      <c r="D1" s="4"/>
      <c r="E1" s="4"/>
      <c r="F1" s="4"/>
      <c r="G1" s="4"/>
      <c r="H1" s="4"/>
      <c r="I1" s="4"/>
    </row>
    <row r="2" spans="1:9" x14ac:dyDescent="0.25">
      <c r="A2" s="4"/>
      <c r="B2" s="5"/>
      <c r="C2" s="4"/>
      <c r="D2" s="4"/>
      <c r="E2" s="4" t="s">
        <v>1</v>
      </c>
      <c r="F2" s="4"/>
      <c r="G2" s="4"/>
      <c r="H2" s="4"/>
      <c r="I2" s="4"/>
    </row>
    <row r="3" spans="1:9" ht="15.75" thickBot="1" x14ac:dyDescent="0.3">
      <c r="A3" s="4"/>
      <c r="B3" s="4"/>
      <c r="C3" s="4"/>
      <c r="D3" s="4"/>
      <c r="E3" s="4"/>
      <c r="F3" s="4"/>
      <c r="G3" s="4"/>
      <c r="H3" s="4"/>
      <c r="I3" s="4"/>
    </row>
    <row r="4" spans="1:9" ht="16.5" thickTop="1" thickBot="1" x14ac:dyDescent="0.3">
      <c r="A4" s="6"/>
      <c r="B4" s="7" t="s">
        <v>2</v>
      </c>
      <c r="C4" s="7" t="s">
        <v>3</v>
      </c>
      <c r="D4" s="7" t="s">
        <v>4</v>
      </c>
      <c r="E4" s="7" t="s">
        <v>5</v>
      </c>
      <c r="F4" s="60" t="s">
        <v>6</v>
      </c>
      <c r="G4" s="94" t="s">
        <v>7</v>
      </c>
      <c r="H4" s="76" t="s">
        <v>8</v>
      </c>
      <c r="I4" s="4"/>
    </row>
    <row r="5" spans="1:9" ht="16.5" thickTop="1" thickBot="1" x14ac:dyDescent="0.3">
      <c r="A5" s="9" t="s">
        <v>9</v>
      </c>
      <c r="B5" s="1">
        <v>45082</v>
      </c>
      <c r="C5" s="1">
        <f t="shared" ref="C5:H5" si="0">B5+1</f>
        <v>45083</v>
      </c>
      <c r="D5" s="10">
        <f t="shared" si="0"/>
        <v>45084</v>
      </c>
      <c r="E5" s="11">
        <f t="shared" si="0"/>
        <v>45085</v>
      </c>
      <c r="F5" s="61">
        <f t="shared" si="0"/>
        <v>45086</v>
      </c>
      <c r="G5" s="95">
        <f t="shared" si="0"/>
        <v>45087</v>
      </c>
      <c r="H5" s="77">
        <f t="shared" si="0"/>
        <v>45088</v>
      </c>
      <c r="I5" s="12" t="s">
        <v>10</v>
      </c>
    </row>
    <row r="6" spans="1:9" ht="16.5" thickTop="1" thickBot="1" x14ac:dyDescent="0.3">
      <c r="A6" s="13" t="s">
        <v>11</v>
      </c>
      <c r="B6" s="116">
        <v>1698</v>
      </c>
      <c r="C6" s="14">
        <v>2132.67</v>
      </c>
      <c r="D6" s="14">
        <v>2194.75</v>
      </c>
      <c r="E6" s="14">
        <v>2028.55</v>
      </c>
      <c r="F6" s="62">
        <v>2579.5</v>
      </c>
      <c r="G6" s="96">
        <v>4771.5</v>
      </c>
      <c r="H6" s="78">
        <v>6714.82</v>
      </c>
      <c r="I6" s="15">
        <f t="shared" ref="I6:I16" si="1">SUM(B6:H6)</f>
        <v>22119.79</v>
      </c>
    </row>
    <row r="7" spans="1:9" ht="16.5" thickTop="1" thickBot="1" x14ac:dyDescent="0.3">
      <c r="A7" s="13" t="s">
        <v>12</v>
      </c>
      <c r="B7" s="16">
        <v>56</v>
      </c>
      <c r="C7" s="16">
        <v>64</v>
      </c>
      <c r="D7" s="16">
        <v>53</v>
      </c>
      <c r="E7" s="16">
        <v>67</v>
      </c>
      <c r="F7" s="63">
        <v>75</v>
      </c>
      <c r="G7" s="97">
        <v>150</v>
      </c>
      <c r="H7" s="79">
        <v>182</v>
      </c>
      <c r="I7" s="18">
        <f t="shared" si="1"/>
        <v>647</v>
      </c>
    </row>
    <row r="8" spans="1:9" ht="16.5" thickTop="1" thickBot="1" x14ac:dyDescent="0.3">
      <c r="A8" s="13" t="s">
        <v>13</v>
      </c>
      <c r="B8" s="14">
        <v>2994</v>
      </c>
      <c r="C8" s="14">
        <v>3459.5</v>
      </c>
      <c r="D8" s="14">
        <v>3793.2</v>
      </c>
      <c r="E8" s="14">
        <v>5242.5</v>
      </c>
      <c r="F8" s="62">
        <v>10201.76</v>
      </c>
      <c r="G8" s="96">
        <v>6585.99</v>
      </c>
      <c r="H8" s="78">
        <v>6404.5</v>
      </c>
      <c r="I8" s="15">
        <f t="shared" si="1"/>
        <v>38681.449999999997</v>
      </c>
    </row>
    <row r="9" spans="1:9" ht="16.5" thickTop="1" thickBot="1" x14ac:dyDescent="0.3">
      <c r="A9" s="13" t="s">
        <v>14</v>
      </c>
      <c r="B9" s="16">
        <v>66</v>
      </c>
      <c r="C9" s="16">
        <v>75</v>
      </c>
      <c r="D9" s="16">
        <v>66</v>
      </c>
      <c r="E9" s="16">
        <v>101</v>
      </c>
      <c r="F9" s="63">
        <v>161</v>
      </c>
      <c r="G9" s="97">
        <v>122</v>
      </c>
      <c r="H9" s="80">
        <v>108</v>
      </c>
      <c r="I9" s="19">
        <f t="shared" si="1"/>
        <v>699</v>
      </c>
    </row>
    <row r="10" spans="1:9" ht="16.5" thickTop="1" thickBot="1" x14ac:dyDescent="0.3">
      <c r="A10" s="13" t="s">
        <v>15</v>
      </c>
      <c r="B10" s="20">
        <v>1454.5</v>
      </c>
      <c r="C10" s="20">
        <v>1166.5</v>
      </c>
      <c r="D10" s="20">
        <v>1840.7</v>
      </c>
      <c r="E10" s="20">
        <v>2221</v>
      </c>
      <c r="F10" s="64">
        <v>2510.0100000000002</v>
      </c>
      <c r="G10" s="98">
        <v>2663.75</v>
      </c>
      <c r="H10" s="81">
        <v>2932</v>
      </c>
      <c r="I10" s="22">
        <f t="shared" si="1"/>
        <v>14788.46</v>
      </c>
    </row>
    <row r="11" spans="1:9" ht="16.5" thickTop="1" thickBot="1" x14ac:dyDescent="0.3">
      <c r="A11" s="13" t="s">
        <v>16</v>
      </c>
      <c r="B11" s="23">
        <v>53</v>
      </c>
      <c r="C11" s="23">
        <v>47</v>
      </c>
      <c r="D11" s="23">
        <v>44</v>
      </c>
      <c r="E11" s="23">
        <v>65</v>
      </c>
      <c r="F11" s="65">
        <v>70</v>
      </c>
      <c r="G11" s="99">
        <v>84</v>
      </c>
      <c r="H11" s="82">
        <v>81</v>
      </c>
      <c r="I11" s="19">
        <f t="shared" si="1"/>
        <v>444</v>
      </c>
    </row>
    <row r="12" spans="1:9" ht="16.5" thickTop="1" thickBot="1" x14ac:dyDescent="0.3">
      <c r="A12" s="13" t="s">
        <v>17</v>
      </c>
      <c r="B12" s="25">
        <v>0</v>
      </c>
      <c r="C12" s="25">
        <v>0</v>
      </c>
      <c r="D12" s="25">
        <v>83</v>
      </c>
      <c r="E12" s="25">
        <v>0</v>
      </c>
      <c r="F12" s="66">
        <v>67</v>
      </c>
      <c r="G12" s="100">
        <v>0</v>
      </c>
      <c r="H12" s="83">
        <v>0</v>
      </c>
      <c r="I12" s="22">
        <f t="shared" si="1"/>
        <v>150</v>
      </c>
    </row>
    <row r="13" spans="1:9" ht="16.5" thickTop="1" thickBot="1" x14ac:dyDescent="0.3">
      <c r="A13" s="13" t="s">
        <v>118</v>
      </c>
      <c r="B13" s="25">
        <v>1693.79</v>
      </c>
      <c r="C13" s="25">
        <v>0</v>
      </c>
      <c r="D13" s="25">
        <v>0</v>
      </c>
      <c r="E13" s="25">
        <v>0</v>
      </c>
      <c r="F13" s="66">
        <v>0</v>
      </c>
      <c r="G13" s="100">
        <v>0</v>
      </c>
      <c r="H13" s="83">
        <v>0</v>
      </c>
      <c r="I13" s="22">
        <f>SUM(B13:H13)</f>
        <v>1693.79</v>
      </c>
    </row>
    <row r="14" spans="1:9" ht="16.5" thickTop="1" thickBot="1" x14ac:dyDescent="0.3">
      <c r="A14" s="13" t="s">
        <v>120</v>
      </c>
      <c r="B14" s="26">
        <f>B6+B8+B13</f>
        <v>6385.79</v>
      </c>
      <c r="C14" s="26">
        <f t="shared" ref="C14:H14" si="2">C6+C8+C13</f>
        <v>5592.17</v>
      </c>
      <c r="D14" s="26">
        <f t="shared" si="2"/>
        <v>5987.95</v>
      </c>
      <c r="E14" s="26">
        <f t="shared" si="2"/>
        <v>7271.05</v>
      </c>
      <c r="F14" s="26">
        <f t="shared" si="2"/>
        <v>12781.26</v>
      </c>
      <c r="G14" s="26">
        <f t="shared" si="2"/>
        <v>11357.49</v>
      </c>
      <c r="H14" s="26">
        <f t="shared" si="2"/>
        <v>13119.32</v>
      </c>
      <c r="I14" s="22">
        <f>SUM(B14:H14)</f>
        <v>62495.03</v>
      </c>
    </row>
    <row r="15" spans="1:9" ht="16.5" thickTop="1" thickBot="1" x14ac:dyDescent="0.3">
      <c r="A15" s="13" t="s">
        <v>119</v>
      </c>
      <c r="B15" s="26">
        <f>B6+B8</f>
        <v>4692</v>
      </c>
      <c r="C15" s="26">
        <f t="shared" ref="C15:H15" si="3">C6+C8</f>
        <v>5592.17</v>
      </c>
      <c r="D15" s="26">
        <f t="shared" si="3"/>
        <v>5987.95</v>
      </c>
      <c r="E15" s="26">
        <f t="shared" si="3"/>
        <v>7271.05</v>
      </c>
      <c r="F15" s="67">
        <f t="shared" si="3"/>
        <v>12781.26</v>
      </c>
      <c r="G15" s="101">
        <f t="shared" si="3"/>
        <v>11357.49</v>
      </c>
      <c r="H15" s="84">
        <f t="shared" si="3"/>
        <v>13119.32</v>
      </c>
      <c r="I15" s="15">
        <f t="shared" si="1"/>
        <v>60801.24</v>
      </c>
    </row>
    <row r="16" spans="1:9" ht="16.5" thickTop="1" thickBot="1" x14ac:dyDescent="0.3">
      <c r="A16" s="13" t="s">
        <v>19</v>
      </c>
      <c r="B16" s="26">
        <v>8991.75</v>
      </c>
      <c r="C16" s="26">
        <v>5754.75</v>
      </c>
      <c r="D16" s="26">
        <v>7177.01</v>
      </c>
      <c r="E16" s="26">
        <v>10495.29</v>
      </c>
      <c r="F16" s="67">
        <v>11989.75</v>
      </c>
      <c r="G16" s="101">
        <v>14904.51</v>
      </c>
      <c r="H16" s="84">
        <v>14947.02</v>
      </c>
      <c r="I16" s="58">
        <f t="shared" si="1"/>
        <v>74260.08</v>
      </c>
    </row>
    <row r="17" spans="1:13" ht="15.75" thickTop="1" x14ac:dyDescent="0.25">
      <c r="A17" s="13" t="s">
        <v>47</v>
      </c>
      <c r="B17" s="57">
        <f t="shared" ref="B17:I17" si="4">(B15-B16)/B16</f>
        <v>-0.4781883393110351</v>
      </c>
      <c r="C17" s="57">
        <f t="shared" si="4"/>
        <v>-2.8251444458925221E-2</v>
      </c>
      <c r="D17" s="57">
        <f t="shared" si="4"/>
        <v>-0.16567623564687806</v>
      </c>
      <c r="E17" s="57">
        <f t="shared" si="4"/>
        <v>-0.30720828104797487</v>
      </c>
      <c r="F17" s="68">
        <f t="shared" si="4"/>
        <v>6.6015554953189198E-2</v>
      </c>
      <c r="G17" s="102">
        <f t="shared" si="4"/>
        <v>-0.23798299977657772</v>
      </c>
      <c r="H17" s="85">
        <f t="shared" si="4"/>
        <v>-0.12227855452123572</v>
      </c>
      <c r="I17" s="28">
        <f t="shared" si="4"/>
        <v>-0.18123923378482765</v>
      </c>
      <c r="M17" t="s">
        <v>189</v>
      </c>
    </row>
    <row r="18" spans="1:13" ht="142.5" customHeight="1" x14ac:dyDescent="0.25">
      <c r="A18" s="29" t="s">
        <v>21</v>
      </c>
      <c r="B18" s="29" t="s">
        <v>191</v>
      </c>
      <c r="C18" s="31" t="s">
        <v>192</v>
      </c>
      <c r="D18" s="31" t="s">
        <v>193</v>
      </c>
      <c r="E18" s="31" t="s">
        <v>194</v>
      </c>
      <c r="F18" s="69" t="s">
        <v>195</v>
      </c>
      <c r="G18" s="103" t="s">
        <v>196</v>
      </c>
      <c r="H18" s="86" t="s">
        <v>197</v>
      </c>
      <c r="I18" s="33"/>
    </row>
    <row r="19" spans="1:13" x14ac:dyDescent="0.25">
      <c r="A19" s="29" t="s">
        <v>29</v>
      </c>
      <c r="B19" s="34">
        <f>B7+B9</f>
        <v>122</v>
      </c>
      <c r="C19" s="34">
        <f>C7+C9</f>
        <v>139</v>
      </c>
      <c r="D19" s="34">
        <f>D7+D9</f>
        <v>119</v>
      </c>
      <c r="E19" s="34">
        <f>E7+E9</f>
        <v>168</v>
      </c>
      <c r="F19" s="34">
        <v>277</v>
      </c>
      <c r="G19" s="34">
        <v>272</v>
      </c>
      <c r="H19" s="34">
        <f>H7+H9</f>
        <v>290</v>
      </c>
      <c r="I19" s="34">
        <f>SUM(B19:H19)</f>
        <v>1387</v>
      </c>
    </row>
    <row r="20" spans="1:13" ht="15.75" thickBot="1" x14ac:dyDescent="0.3">
      <c r="A20" s="13" t="s">
        <v>30</v>
      </c>
      <c r="B20" s="35">
        <f t="shared" ref="B20:I20" si="5">B6/B7</f>
        <v>30.321428571428573</v>
      </c>
      <c r="C20" s="35">
        <f t="shared" si="5"/>
        <v>33.322968750000001</v>
      </c>
      <c r="D20" s="35">
        <f t="shared" si="5"/>
        <v>41.410377358490564</v>
      </c>
      <c r="E20" s="35">
        <f>E6/E7</f>
        <v>30.27686567164179</v>
      </c>
      <c r="F20" s="71">
        <f t="shared" si="5"/>
        <v>34.393333333333331</v>
      </c>
      <c r="G20" s="105">
        <f t="shared" si="5"/>
        <v>31.81</v>
      </c>
      <c r="H20" s="88">
        <f t="shared" si="5"/>
        <v>36.894615384615385</v>
      </c>
      <c r="I20" s="36">
        <f t="shared" si="5"/>
        <v>34.188238021638334</v>
      </c>
    </row>
    <row r="21" spans="1:13" ht="16.5" thickTop="1" thickBot="1" x14ac:dyDescent="0.3">
      <c r="A21" s="37" t="s">
        <v>31</v>
      </c>
      <c r="B21" s="35">
        <f t="shared" ref="B21:I21" si="6">B8/B9</f>
        <v>45.363636363636367</v>
      </c>
      <c r="C21" s="35">
        <f t="shared" si="6"/>
        <v>46.126666666666665</v>
      </c>
      <c r="D21" s="35">
        <f t="shared" si="6"/>
        <v>57.472727272727269</v>
      </c>
      <c r="E21" s="35">
        <f t="shared" si="6"/>
        <v>51.905940594059409</v>
      </c>
      <c r="F21" s="71">
        <f t="shared" si="6"/>
        <v>63.364968944099381</v>
      </c>
      <c r="G21" s="105">
        <f t="shared" si="6"/>
        <v>53.983524590163931</v>
      </c>
      <c r="H21" s="88">
        <f t="shared" si="6"/>
        <v>59.300925925925924</v>
      </c>
      <c r="I21" s="22">
        <f t="shared" si="6"/>
        <v>55.338268955650925</v>
      </c>
    </row>
    <row r="22" spans="1:13" ht="16.5" thickTop="1" thickBot="1" x14ac:dyDescent="0.3">
      <c r="A22" s="38" t="s">
        <v>32</v>
      </c>
      <c r="B22" s="39">
        <v>94</v>
      </c>
      <c r="C22" s="39">
        <v>88.5</v>
      </c>
      <c r="D22" s="39">
        <v>75</v>
      </c>
      <c r="E22" s="39">
        <v>339.5</v>
      </c>
      <c r="F22" s="72">
        <v>41</v>
      </c>
      <c r="G22" s="96">
        <v>185</v>
      </c>
      <c r="H22" s="96">
        <v>209</v>
      </c>
      <c r="I22" s="22">
        <f>SUM(B22:H22)</f>
        <v>1032</v>
      </c>
    </row>
    <row r="23" spans="1:13" ht="16.5" thickTop="1" thickBot="1" x14ac:dyDescent="0.3">
      <c r="A23" s="37" t="s">
        <v>33</v>
      </c>
      <c r="B23" s="40">
        <f t="shared" ref="B23:I23" si="7">B22/B15</f>
        <v>2.0034100596760442E-2</v>
      </c>
      <c r="C23" s="41">
        <f t="shared" si="7"/>
        <v>1.5825699147200459E-2</v>
      </c>
      <c r="D23" s="40">
        <f t="shared" si="7"/>
        <v>1.2525154685660369E-2</v>
      </c>
      <c r="E23" s="40">
        <f t="shared" si="7"/>
        <v>4.6692018346731215E-2</v>
      </c>
      <c r="F23" s="40">
        <f t="shared" si="7"/>
        <v>3.2078214510932413E-3</v>
      </c>
      <c r="G23" s="106">
        <f t="shared" si="7"/>
        <v>1.628881029171058E-2</v>
      </c>
      <c r="H23" s="106">
        <f t="shared" si="7"/>
        <v>1.5930703725497968E-2</v>
      </c>
      <c r="I23" s="42">
        <f t="shared" si="7"/>
        <v>1.6973338043763581E-2</v>
      </c>
    </row>
    <row r="24" spans="1:13" ht="46.5" customHeight="1" thickTop="1" x14ac:dyDescent="0.25">
      <c r="A24" s="43" t="s">
        <v>34</v>
      </c>
      <c r="B24" s="44"/>
      <c r="C24" s="45"/>
      <c r="D24" s="46"/>
      <c r="E24" s="59" t="s">
        <v>198</v>
      </c>
      <c r="F24" s="74"/>
      <c r="G24" s="107"/>
      <c r="H24" s="91"/>
      <c r="I24" s="48" t="s">
        <v>36</v>
      </c>
    </row>
    <row r="25" spans="1:13" x14ac:dyDescent="0.25">
      <c r="A25" s="49" t="s">
        <v>37</v>
      </c>
      <c r="B25" s="111">
        <v>1764.87</v>
      </c>
      <c r="C25" s="112">
        <v>2020.27</v>
      </c>
      <c r="D25" s="113">
        <v>2232.9699999999998</v>
      </c>
      <c r="E25" s="113">
        <v>2278.7399999999998</v>
      </c>
      <c r="F25" s="113">
        <v>2189.6799999999998</v>
      </c>
      <c r="G25" s="114">
        <v>2569.2800000000002</v>
      </c>
      <c r="H25" s="115">
        <v>2627.96</v>
      </c>
      <c r="I25" s="121">
        <f>SUM(B25:H25)/I15</f>
        <v>0.25795148256844763</v>
      </c>
    </row>
    <row r="26" spans="1:13" ht="15.75" thickBot="1" x14ac:dyDescent="0.3">
      <c r="A26" s="54" t="s">
        <v>38</v>
      </c>
      <c r="B26" s="55">
        <f>B25/B15</f>
        <v>0.37614450127877236</v>
      </c>
      <c r="C26" s="55">
        <f t="shared" ref="C26:H26" si="8">C25/C15</f>
        <v>0.36126762956061781</v>
      </c>
      <c r="D26" s="55">
        <f t="shared" si="8"/>
        <v>0.37291059544585375</v>
      </c>
      <c r="E26" s="55">
        <f t="shared" si="8"/>
        <v>0.31339902765075189</v>
      </c>
      <c r="F26" s="55">
        <f t="shared" si="8"/>
        <v>0.1713195725617036</v>
      </c>
      <c r="G26" s="55">
        <f t="shared" si="8"/>
        <v>0.22621899733127657</v>
      </c>
      <c r="H26" s="55">
        <f t="shared" si="8"/>
        <v>0.20031221130363464</v>
      </c>
      <c r="I26" s="122"/>
    </row>
    <row r="27" spans="1:13"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2666D-49C8-4CBB-95C8-9F90A44760B5}">
  <dimension ref="A1"/>
  <sheetViews>
    <sheetView workbookViewId="0"/>
  </sheetViews>
  <sheetFormatPr defaultRowHeight="15" x14ac:dyDescent="0.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AD29-829A-4456-B8B7-5184D9C94E41}">
  <dimension ref="A1:M27"/>
  <sheetViews>
    <sheetView topLeftCell="A4" zoomScaleNormal="100" workbookViewId="0">
      <selection activeCell="L21" sqref="L21"/>
    </sheetView>
  </sheetViews>
  <sheetFormatPr defaultRowHeight="15" x14ac:dyDescent="0.25"/>
  <cols>
    <col min="1" max="1" width="38" bestFit="1" customWidth="1"/>
    <col min="2" max="2" width="12.7109375" customWidth="1"/>
    <col min="3" max="3" width="13" bestFit="1" customWidth="1"/>
    <col min="4" max="4" width="14.42578125" bestFit="1" customWidth="1"/>
    <col min="5" max="5" width="17" customWidth="1"/>
    <col min="6" max="6" width="12.7109375" bestFit="1" customWidth="1"/>
    <col min="7" max="8" width="13" bestFit="1" customWidth="1"/>
    <col min="9" max="9" width="18.42578125" bestFit="1" customWidth="1"/>
  </cols>
  <sheetData>
    <row r="1" spans="1:9" ht="16.5" thickTop="1" thickBot="1" x14ac:dyDescent="0.3">
      <c r="A1" s="1"/>
      <c r="B1" s="2" t="s">
        <v>0</v>
      </c>
      <c r="C1" s="3">
        <v>45075</v>
      </c>
      <c r="D1" s="4"/>
      <c r="E1" s="4"/>
      <c r="F1" s="4"/>
      <c r="G1" s="4"/>
      <c r="H1" s="4"/>
      <c r="I1" s="4"/>
    </row>
    <row r="2" spans="1:9" x14ac:dyDescent="0.25">
      <c r="A2" s="4"/>
      <c r="B2" s="5"/>
      <c r="C2" s="4"/>
      <c r="D2" s="4"/>
      <c r="E2" s="4" t="s">
        <v>1</v>
      </c>
      <c r="F2" s="4"/>
      <c r="G2" s="4"/>
      <c r="H2" s="4"/>
      <c r="I2" s="4"/>
    </row>
    <row r="3" spans="1:9" ht="15.75" thickBot="1" x14ac:dyDescent="0.3">
      <c r="A3" s="4"/>
      <c r="B3" s="4"/>
      <c r="C3" s="4"/>
      <c r="D3" s="4"/>
      <c r="E3" s="4"/>
      <c r="F3" s="4"/>
      <c r="G3" s="4"/>
      <c r="H3" s="4"/>
      <c r="I3" s="4"/>
    </row>
    <row r="4" spans="1:9" ht="16.5" thickTop="1" thickBot="1" x14ac:dyDescent="0.3">
      <c r="A4" s="6"/>
      <c r="B4" s="7" t="s">
        <v>2</v>
      </c>
      <c r="C4" s="7" t="s">
        <v>3</v>
      </c>
      <c r="D4" s="7" t="s">
        <v>4</v>
      </c>
      <c r="E4" s="7" t="s">
        <v>5</v>
      </c>
      <c r="F4" s="60" t="s">
        <v>6</v>
      </c>
      <c r="G4" s="94" t="s">
        <v>7</v>
      </c>
      <c r="H4" s="76" t="s">
        <v>8</v>
      </c>
      <c r="I4" s="4"/>
    </row>
    <row r="5" spans="1:9" ht="16.5" thickTop="1" thickBot="1" x14ac:dyDescent="0.3">
      <c r="A5" s="9" t="s">
        <v>9</v>
      </c>
      <c r="B5" s="1">
        <v>45075</v>
      </c>
      <c r="C5" s="1">
        <f t="shared" ref="C5:H5" si="0">B5+1</f>
        <v>45076</v>
      </c>
      <c r="D5" s="10">
        <f t="shared" si="0"/>
        <v>45077</v>
      </c>
      <c r="E5" s="11">
        <f t="shared" si="0"/>
        <v>45078</v>
      </c>
      <c r="F5" s="61">
        <f t="shared" si="0"/>
        <v>45079</v>
      </c>
      <c r="G5" s="95">
        <f t="shared" si="0"/>
        <v>45080</v>
      </c>
      <c r="H5" s="77">
        <f t="shared" si="0"/>
        <v>45081</v>
      </c>
      <c r="I5" s="12" t="s">
        <v>10</v>
      </c>
    </row>
    <row r="6" spans="1:9" ht="16.5" thickTop="1" thickBot="1" x14ac:dyDescent="0.3">
      <c r="A6" s="13" t="s">
        <v>11</v>
      </c>
      <c r="B6" s="116">
        <v>8185.5</v>
      </c>
      <c r="C6" s="14">
        <v>1687.01</v>
      </c>
      <c r="D6" s="14">
        <v>2027.6</v>
      </c>
      <c r="E6" s="14">
        <v>3115.25</v>
      </c>
      <c r="F6" s="62">
        <v>2634.65</v>
      </c>
      <c r="G6" s="96">
        <v>4339.25</v>
      </c>
      <c r="H6" s="78">
        <v>7170.25</v>
      </c>
      <c r="I6" s="15">
        <f t="shared" ref="I6:I16" si="1">SUM(B6:H6)</f>
        <v>29159.510000000002</v>
      </c>
    </row>
    <row r="7" spans="1:9" ht="16.5" thickTop="1" thickBot="1" x14ac:dyDescent="0.3">
      <c r="A7" s="13" t="s">
        <v>12</v>
      </c>
      <c r="B7" s="16">
        <v>224</v>
      </c>
      <c r="C7" s="16">
        <v>49</v>
      </c>
      <c r="D7" s="16">
        <v>55</v>
      </c>
      <c r="E7" s="16">
        <v>85</v>
      </c>
      <c r="F7" s="63">
        <v>82</v>
      </c>
      <c r="G7" s="97">
        <v>88</v>
      </c>
      <c r="H7" s="79">
        <v>171</v>
      </c>
      <c r="I7" s="18">
        <f t="shared" si="1"/>
        <v>754</v>
      </c>
    </row>
    <row r="8" spans="1:9" ht="16.5" thickTop="1" thickBot="1" x14ac:dyDescent="0.3">
      <c r="A8" s="13" t="s">
        <v>13</v>
      </c>
      <c r="B8" s="14">
        <v>7752.5</v>
      </c>
      <c r="C8" s="14">
        <v>5002.62</v>
      </c>
      <c r="D8" s="14">
        <v>4446.3900000000003</v>
      </c>
      <c r="E8" s="14">
        <v>4336.76</v>
      </c>
      <c r="F8" s="62">
        <v>8325.5</v>
      </c>
      <c r="G8" s="96">
        <v>12960.26</v>
      </c>
      <c r="H8" s="78">
        <v>5405.75</v>
      </c>
      <c r="I8" s="15">
        <f t="shared" si="1"/>
        <v>48229.78</v>
      </c>
    </row>
    <row r="9" spans="1:9" ht="16.5" thickTop="1" thickBot="1" x14ac:dyDescent="0.3">
      <c r="A9" s="13" t="s">
        <v>14</v>
      </c>
      <c r="B9" s="16">
        <v>170</v>
      </c>
      <c r="C9" s="16">
        <v>101</v>
      </c>
      <c r="D9" s="16">
        <v>89</v>
      </c>
      <c r="E9" s="16">
        <v>84</v>
      </c>
      <c r="F9" s="63">
        <v>157</v>
      </c>
      <c r="G9" s="97">
        <v>221</v>
      </c>
      <c r="H9" s="80">
        <v>98</v>
      </c>
      <c r="I9" s="19">
        <f t="shared" si="1"/>
        <v>920</v>
      </c>
    </row>
    <row r="10" spans="1:9" ht="16.5" thickTop="1" thickBot="1" x14ac:dyDescent="0.3">
      <c r="A10" s="13" t="s">
        <v>15</v>
      </c>
      <c r="B10" s="20">
        <v>2802.5</v>
      </c>
      <c r="C10" s="20">
        <v>1401.76</v>
      </c>
      <c r="D10" s="20">
        <v>2083.85</v>
      </c>
      <c r="E10" s="20">
        <v>2229.5</v>
      </c>
      <c r="F10" s="64">
        <v>1895</v>
      </c>
      <c r="G10" s="98">
        <v>4266</v>
      </c>
      <c r="H10" s="81">
        <v>2171</v>
      </c>
      <c r="I10" s="22">
        <f t="shared" si="1"/>
        <v>16849.61</v>
      </c>
    </row>
    <row r="11" spans="1:9" ht="16.5" thickTop="1" thickBot="1" x14ac:dyDescent="0.3">
      <c r="A11" s="13" t="s">
        <v>16</v>
      </c>
      <c r="B11" s="23">
        <v>105</v>
      </c>
      <c r="C11" s="23">
        <v>49</v>
      </c>
      <c r="D11" s="23">
        <v>60</v>
      </c>
      <c r="E11" s="23">
        <v>63</v>
      </c>
      <c r="F11" s="65">
        <v>69</v>
      </c>
      <c r="G11" s="99">
        <v>102</v>
      </c>
      <c r="H11" s="82">
        <v>75</v>
      </c>
      <c r="I11" s="19">
        <f t="shared" si="1"/>
        <v>523</v>
      </c>
    </row>
    <row r="12" spans="1:9" ht="16.5" thickTop="1" thickBot="1" x14ac:dyDescent="0.3">
      <c r="A12" s="13" t="s">
        <v>17</v>
      </c>
      <c r="B12" s="25">
        <v>74</v>
      </c>
      <c r="C12" s="25">
        <v>25</v>
      </c>
      <c r="D12" s="25">
        <v>48</v>
      </c>
      <c r="E12" s="25">
        <v>15</v>
      </c>
      <c r="F12" s="66">
        <v>30</v>
      </c>
      <c r="G12" s="100">
        <v>133</v>
      </c>
      <c r="H12" s="83">
        <v>19</v>
      </c>
      <c r="I12" s="22">
        <f t="shared" si="1"/>
        <v>344</v>
      </c>
    </row>
    <row r="13" spans="1:9" ht="16.5" thickTop="1" thickBot="1" x14ac:dyDescent="0.3">
      <c r="A13" s="13" t="s">
        <v>118</v>
      </c>
      <c r="B13" s="25">
        <v>0</v>
      </c>
      <c r="C13" s="25">
        <v>0</v>
      </c>
      <c r="D13" s="25">
        <v>0</v>
      </c>
      <c r="E13" s="25">
        <v>0</v>
      </c>
      <c r="F13" s="66">
        <v>0</v>
      </c>
      <c r="G13" s="100">
        <v>2170</v>
      </c>
      <c r="H13" s="83">
        <v>0</v>
      </c>
      <c r="I13" s="22">
        <f>SUM(B13:H13)</f>
        <v>2170</v>
      </c>
    </row>
    <row r="14" spans="1:9" ht="16.5" thickTop="1" thickBot="1" x14ac:dyDescent="0.3">
      <c r="A14" s="13" t="s">
        <v>120</v>
      </c>
      <c r="B14" s="26">
        <f>B6+B8+B13</f>
        <v>15938</v>
      </c>
      <c r="C14" s="26">
        <f t="shared" ref="C14:H14" si="2">C6+C8+C13</f>
        <v>6689.63</v>
      </c>
      <c r="D14" s="26">
        <f t="shared" si="2"/>
        <v>6473.99</v>
      </c>
      <c r="E14" s="26">
        <f t="shared" si="2"/>
        <v>7452.01</v>
      </c>
      <c r="F14" s="26">
        <f t="shared" si="2"/>
        <v>10960.15</v>
      </c>
      <c r="G14" s="26">
        <f t="shared" si="2"/>
        <v>19469.510000000002</v>
      </c>
      <c r="H14" s="26">
        <f t="shared" si="2"/>
        <v>12576</v>
      </c>
      <c r="I14" s="22">
        <f>SUM(B14:H14)</f>
        <v>79559.290000000008</v>
      </c>
    </row>
    <row r="15" spans="1:9" ht="16.5" thickTop="1" thickBot="1" x14ac:dyDescent="0.3">
      <c r="A15" s="13" t="s">
        <v>119</v>
      </c>
      <c r="B15" s="26">
        <f>B6+B8</f>
        <v>15938</v>
      </c>
      <c r="C15" s="26">
        <f t="shared" ref="C15:H15" si="3">C6+C8</f>
        <v>6689.63</v>
      </c>
      <c r="D15" s="26">
        <f t="shared" si="3"/>
        <v>6473.99</v>
      </c>
      <c r="E15" s="26">
        <f t="shared" si="3"/>
        <v>7452.01</v>
      </c>
      <c r="F15" s="67">
        <f t="shared" si="3"/>
        <v>10960.15</v>
      </c>
      <c r="G15" s="101">
        <f t="shared" si="3"/>
        <v>17299.510000000002</v>
      </c>
      <c r="H15" s="84">
        <f t="shared" si="3"/>
        <v>12576</v>
      </c>
      <c r="I15" s="15">
        <f t="shared" si="1"/>
        <v>77389.290000000008</v>
      </c>
    </row>
    <row r="16" spans="1:9" ht="16.5" thickTop="1" thickBot="1" x14ac:dyDescent="0.3">
      <c r="A16" s="13" t="s">
        <v>19</v>
      </c>
      <c r="B16" s="26">
        <v>13875.25</v>
      </c>
      <c r="C16" s="26">
        <v>7542.41</v>
      </c>
      <c r="D16" s="26">
        <v>8263.5</v>
      </c>
      <c r="E16" s="26">
        <v>9804.75</v>
      </c>
      <c r="F16" s="67">
        <v>6263.3</v>
      </c>
      <c r="G16" s="101">
        <v>17857.5</v>
      </c>
      <c r="H16" s="84">
        <v>10791.25</v>
      </c>
      <c r="I16" s="58">
        <f t="shared" si="1"/>
        <v>74397.960000000006</v>
      </c>
    </row>
    <row r="17" spans="1:13" ht="15.75" thickTop="1" x14ac:dyDescent="0.25">
      <c r="A17" s="13" t="s">
        <v>47</v>
      </c>
      <c r="B17" s="57">
        <f t="shared" ref="B17:I17" si="4">(B15-B16)/B16</f>
        <v>0.14866398803625161</v>
      </c>
      <c r="C17" s="57">
        <f t="shared" si="4"/>
        <v>-0.11306465705258661</v>
      </c>
      <c r="D17" s="57">
        <f t="shared" si="4"/>
        <v>-0.21655593876686638</v>
      </c>
      <c r="E17" s="57">
        <f t="shared" si="4"/>
        <v>-0.23995920344730867</v>
      </c>
      <c r="F17" s="68">
        <f t="shared" si="4"/>
        <v>0.7499002123481231</v>
      </c>
      <c r="G17" s="102">
        <f t="shared" si="4"/>
        <v>-3.1246815063698613E-2</v>
      </c>
      <c r="H17" s="85">
        <f t="shared" si="4"/>
        <v>0.16538862504343796</v>
      </c>
      <c r="I17" s="28">
        <f t="shared" si="4"/>
        <v>4.0207150841232761E-2</v>
      </c>
      <c r="M17" t="s">
        <v>189</v>
      </c>
    </row>
    <row r="18" spans="1:13" ht="142.5" customHeight="1" x14ac:dyDescent="0.25">
      <c r="A18" s="29" t="s">
        <v>21</v>
      </c>
      <c r="B18" s="29" t="s">
        <v>183</v>
      </c>
      <c r="C18" s="31" t="s">
        <v>184</v>
      </c>
      <c r="D18" s="31" t="s">
        <v>185</v>
      </c>
      <c r="E18" s="31" t="s">
        <v>186</v>
      </c>
      <c r="F18" s="69" t="s">
        <v>187</v>
      </c>
      <c r="G18" s="103" t="s">
        <v>188</v>
      </c>
      <c r="H18" s="86" t="s">
        <v>190</v>
      </c>
      <c r="I18" s="33"/>
    </row>
    <row r="19" spans="1:13" x14ac:dyDescent="0.25">
      <c r="A19" s="29" t="s">
        <v>29</v>
      </c>
      <c r="B19" s="34">
        <f t="shared" ref="B19:H19" si="5">B7+B9</f>
        <v>394</v>
      </c>
      <c r="C19" s="34">
        <f t="shared" si="5"/>
        <v>150</v>
      </c>
      <c r="D19" s="34">
        <f t="shared" si="5"/>
        <v>144</v>
      </c>
      <c r="E19" s="34">
        <f t="shared" si="5"/>
        <v>169</v>
      </c>
      <c r="F19" s="34">
        <f t="shared" si="5"/>
        <v>239</v>
      </c>
      <c r="G19" s="34">
        <f t="shared" si="5"/>
        <v>309</v>
      </c>
      <c r="H19" s="34">
        <f t="shared" si="5"/>
        <v>269</v>
      </c>
      <c r="I19" s="34">
        <f>SUM(B19:H19)</f>
        <v>1674</v>
      </c>
    </row>
    <row r="20" spans="1:13" ht="15.75" thickBot="1" x14ac:dyDescent="0.3">
      <c r="A20" s="13" t="s">
        <v>30</v>
      </c>
      <c r="B20" s="35">
        <f t="shared" ref="B20:I20" si="6">B6/B7</f>
        <v>36.542410714285715</v>
      </c>
      <c r="C20" s="35">
        <f t="shared" si="6"/>
        <v>34.428775510204083</v>
      </c>
      <c r="D20" s="35">
        <f t="shared" si="6"/>
        <v>36.865454545454547</v>
      </c>
      <c r="E20" s="35">
        <f>E6/E7</f>
        <v>36.65</v>
      </c>
      <c r="F20" s="71">
        <f t="shared" si="6"/>
        <v>32.12987804878049</v>
      </c>
      <c r="G20" s="105">
        <f t="shared" si="6"/>
        <v>49.309659090909093</v>
      </c>
      <c r="H20" s="88">
        <f t="shared" si="6"/>
        <v>41.9312865497076</v>
      </c>
      <c r="I20" s="36">
        <f t="shared" si="6"/>
        <v>38.673090185676394</v>
      </c>
    </row>
    <row r="21" spans="1:13" ht="16.5" thickTop="1" thickBot="1" x14ac:dyDescent="0.3">
      <c r="A21" s="37" t="s">
        <v>31</v>
      </c>
      <c r="B21" s="35">
        <f t="shared" ref="B21:I21" si="7">B8/B9</f>
        <v>45.602941176470587</v>
      </c>
      <c r="C21" s="35">
        <f t="shared" si="7"/>
        <v>49.530891089108913</v>
      </c>
      <c r="D21" s="35">
        <f t="shared" si="7"/>
        <v>49.959438202247192</v>
      </c>
      <c r="E21" s="35">
        <f t="shared" si="7"/>
        <v>51.628095238095241</v>
      </c>
      <c r="F21" s="71">
        <f t="shared" si="7"/>
        <v>53.028662420382169</v>
      </c>
      <c r="G21" s="105">
        <f t="shared" si="7"/>
        <v>58.643710407239823</v>
      </c>
      <c r="H21" s="88">
        <f t="shared" si="7"/>
        <v>55.160714285714285</v>
      </c>
      <c r="I21" s="22">
        <f t="shared" si="7"/>
        <v>52.42367391304348</v>
      </c>
      <c r="L21" t="s">
        <v>189</v>
      </c>
    </row>
    <row r="22" spans="1:13" ht="16.5" thickTop="1" thickBot="1" x14ac:dyDescent="0.3">
      <c r="A22" s="38" t="s">
        <v>32</v>
      </c>
      <c r="B22" s="39">
        <v>114</v>
      </c>
      <c r="C22" s="39">
        <v>123</v>
      </c>
      <c r="D22" s="39">
        <v>82</v>
      </c>
      <c r="E22" s="39">
        <v>54</v>
      </c>
      <c r="F22" s="72">
        <v>130</v>
      </c>
      <c r="G22" s="96">
        <v>90</v>
      </c>
      <c r="H22" s="96">
        <v>181</v>
      </c>
      <c r="I22" s="22">
        <f>SUM(B22:H22)</f>
        <v>774</v>
      </c>
    </row>
    <row r="23" spans="1:13" ht="16.5" thickTop="1" thickBot="1" x14ac:dyDescent="0.3">
      <c r="A23" s="37" t="s">
        <v>33</v>
      </c>
      <c r="B23" s="40">
        <f t="shared" ref="B23:I23" si="8">B22/B15</f>
        <v>7.1527167775128622E-3</v>
      </c>
      <c r="C23" s="41">
        <f t="shared" si="8"/>
        <v>1.8386667125087637E-2</v>
      </c>
      <c r="D23" s="40">
        <f t="shared" si="8"/>
        <v>1.2666068375144231E-2</v>
      </c>
      <c r="E23" s="40">
        <f t="shared" si="8"/>
        <v>7.2463670875374565E-3</v>
      </c>
      <c r="F23" s="40">
        <f t="shared" si="8"/>
        <v>1.1861151535334827E-2</v>
      </c>
      <c r="G23" s="106">
        <f t="shared" si="8"/>
        <v>5.2024594916272185E-3</v>
      </c>
      <c r="H23" s="106">
        <f t="shared" si="8"/>
        <v>1.4392493638676845E-2</v>
      </c>
      <c r="I23" s="42">
        <f t="shared" si="8"/>
        <v>1.0001383912425091E-2</v>
      </c>
    </row>
    <row r="24" spans="1:13" ht="46.5" customHeight="1" thickTop="1" x14ac:dyDescent="0.25">
      <c r="A24" s="43" t="s">
        <v>34</v>
      </c>
      <c r="B24" s="44"/>
      <c r="C24" s="45"/>
      <c r="D24" s="46"/>
      <c r="E24" s="59"/>
      <c r="F24" s="74"/>
      <c r="G24" s="107"/>
      <c r="H24" s="91"/>
      <c r="I24" s="48" t="s">
        <v>36</v>
      </c>
    </row>
    <row r="25" spans="1:13" x14ac:dyDescent="0.25">
      <c r="A25" s="49" t="s">
        <v>37</v>
      </c>
      <c r="B25" s="111">
        <v>2825.82</v>
      </c>
      <c r="C25" s="112">
        <v>2719</v>
      </c>
      <c r="D25" s="113">
        <v>2519.3000000000002</v>
      </c>
      <c r="E25" s="113">
        <v>2706.24</v>
      </c>
      <c r="F25" s="113">
        <v>3009.97</v>
      </c>
      <c r="G25" s="114">
        <v>2730.33</v>
      </c>
      <c r="H25" s="115">
        <v>2559.63</v>
      </c>
      <c r="I25" s="121">
        <f>SUM(B25:H25)/I15</f>
        <v>0.24642027339958797</v>
      </c>
    </row>
    <row r="26" spans="1:13" ht="15.75" thickBot="1" x14ac:dyDescent="0.3">
      <c r="A26" s="54" t="s">
        <v>38</v>
      </c>
      <c r="B26" s="55">
        <f>B25/B15</f>
        <v>0.17730079056343331</v>
      </c>
      <c r="C26" s="55">
        <f t="shared" ref="C26:H26" si="9">C25/C15</f>
        <v>0.40644998303344132</v>
      </c>
      <c r="D26" s="55">
        <v>0.38400000000000001</v>
      </c>
      <c r="E26" s="55">
        <f t="shared" si="9"/>
        <v>0.36315571235143268</v>
      </c>
      <c r="F26" s="55">
        <f t="shared" si="9"/>
        <v>0.27462854066778281</v>
      </c>
      <c r="G26" s="55">
        <f t="shared" si="9"/>
        <v>0.15782701359749493</v>
      </c>
      <c r="H26" s="55">
        <f t="shared" si="9"/>
        <v>0.20353291984732824</v>
      </c>
      <c r="I26" s="122"/>
    </row>
    <row r="27" spans="1:13"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01FF-6468-46DD-AA56-F7186821C5D4}">
  <dimension ref="A1:I27"/>
  <sheetViews>
    <sheetView zoomScaleNormal="100" workbookViewId="0">
      <selection activeCell="F35" sqref="E35:F35"/>
    </sheetView>
  </sheetViews>
  <sheetFormatPr defaultRowHeight="15" x14ac:dyDescent="0.25"/>
  <cols>
    <col min="1" max="1" width="38" bestFit="1" customWidth="1"/>
    <col min="2" max="2" width="12.7109375" customWidth="1"/>
    <col min="3" max="3" width="13" bestFit="1" customWidth="1"/>
    <col min="4" max="4" width="14.42578125" bestFit="1" customWidth="1"/>
    <col min="5" max="5" width="17" customWidth="1"/>
    <col min="6" max="6" width="12.7109375" bestFit="1" customWidth="1"/>
    <col min="7" max="8" width="13" bestFit="1" customWidth="1"/>
    <col min="9" max="9" width="18.42578125" bestFit="1" customWidth="1"/>
  </cols>
  <sheetData>
    <row r="1" spans="1:9" ht="16.5" thickTop="1" thickBot="1" x14ac:dyDescent="0.3">
      <c r="A1" s="1"/>
      <c r="B1" s="2" t="s">
        <v>0</v>
      </c>
      <c r="C1" s="3">
        <v>45068</v>
      </c>
      <c r="D1" s="4"/>
      <c r="E1" s="4"/>
      <c r="F1" s="4"/>
      <c r="G1" s="4"/>
      <c r="H1" s="4"/>
      <c r="I1" s="4"/>
    </row>
    <row r="2" spans="1:9" x14ac:dyDescent="0.25">
      <c r="A2" s="4"/>
      <c r="B2" s="5"/>
      <c r="C2" s="4"/>
      <c r="D2" s="4"/>
      <c r="E2" s="4" t="s">
        <v>1</v>
      </c>
      <c r="F2" s="4"/>
      <c r="G2" s="4"/>
      <c r="H2" s="4"/>
      <c r="I2" s="4"/>
    </row>
    <row r="3" spans="1:9" ht="15.75" thickBot="1" x14ac:dyDescent="0.3">
      <c r="A3" s="4"/>
      <c r="B3" s="4"/>
      <c r="C3" s="4"/>
      <c r="D3" s="4"/>
      <c r="E3" s="4"/>
      <c r="F3" s="4"/>
      <c r="G3" s="4"/>
      <c r="H3" s="4"/>
      <c r="I3" s="4"/>
    </row>
    <row r="4" spans="1:9" ht="16.5" thickTop="1" thickBot="1" x14ac:dyDescent="0.3">
      <c r="A4" s="6"/>
      <c r="B4" s="7" t="s">
        <v>2</v>
      </c>
      <c r="C4" s="7" t="s">
        <v>3</v>
      </c>
      <c r="D4" s="7" t="s">
        <v>4</v>
      </c>
      <c r="E4" s="7" t="s">
        <v>5</v>
      </c>
      <c r="F4" s="60" t="s">
        <v>6</v>
      </c>
      <c r="G4" s="94" t="s">
        <v>7</v>
      </c>
      <c r="H4" s="76" t="s">
        <v>8</v>
      </c>
      <c r="I4" s="4"/>
    </row>
    <row r="5" spans="1:9" ht="16.5" thickTop="1" thickBot="1" x14ac:dyDescent="0.3">
      <c r="A5" s="9" t="s">
        <v>9</v>
      </c>
      <c r="B5" s="1">
        <v>45068</v>
      </c>
      <c r="C5" s="1">
        <f t="shared" ref="C5:H5" si="0">B5+1</f>
        <v>45069</v>
      </c>
      <c r="D5" s="10">
        <f t="shared" si="0"/>
        <v>45070</v>
      </c>
      <c r="E5" s="11">
        <f t="shared" si="0"/>
        <v>45071</v>
      </c>
      <c r="F5" s="61">
        <f t="shared" si="0"/>
        <v>45072</v>
      </c>
      <c r="G5" s="95">
        <f t="shared" si="0"/>
        <v>45073</v>
      </c>
      <c r="H5" s="77">
        <f t="shared" si="0"/>
        <v>45074</v>
      </c>
      <c r="I5" s="12" t="s">
        <v>10</v>
      </c>
    </row>
    <row r="6" spans="1:9" ht="16.5" thickTop="1" thickBot="1" x14ac:dyDescent="0.3">
      <c r="A6" s="13" t="s">
        <v>11</v>
      </c>
      <c r="B6" s="116">
        <v>2522.5</v>
      </c>
      <c r="C6" s="14">
        <v>4346.5</v>
      </c>
      <c r="D6" s="14">
        <v>2734.5</v>
      </c>
      <c r="E6" s="14">
        <v>3723.77</v>
      </c>
      <c r="F6" s="62">
        <v>3296.2</v>
      </c>
      <c r="G6" s="96">
        <v>6485.5</v>
      </c>
      <c r="H6" s="78">
        <v>10561.76</v>
      </c>
      <c r="I6" s="15">
        <f t="shared" ref="I6:I16" si="1">SUM(B6:H6)</f>
        <v>33670.730000000003</v>
      </c>
    </row>
    <row r="7" spans="1:9" ht="16.5" thickTop="1" thickBot="1" x14ac:dyDescent="0.3">
      <c r="A7" s="13" t="s">
        <v>12</v>
      </c>
      <c r="B7" s="16">
        <v>65</v>
      </c>
      <c r="C7" s="16">
        <v>129</v>
      </c>
      <c r="D7" s="16">
        <v>71</v>
      </c>
      <c r="E7" s="16">
        <v>93</v>
      </c>
      <c r="F7" s="63">
        <v>85</v>
      </c>
      <c r="G7" s="97">
        <v>168</v>
      </c>
      <c r="H7" s="79">
        <v>260</v>
      </c>
      <c r="I7" s="18">
        <f t="shared" si="1"/>
        <v>871</v>
      </c>
    </row>
    <row r="8" spans="1:9" ht="16.5" thickTop="1" thickBot="1" x14ac:dyDescent="0.3">
      <c r="A8" s="13" t="s">
        <v>13</v>
      </c>
      <c r="B8" s="14">
        <v>8283.08</v>
      </c>
      <c r="C8" s="14">
        <v>6205.45</v>
      </c>
      <c r="D8" s="14">
        <v>4897.75</v>
      </c>
      <c r="E8" s="14">
        <v>7626.26</v>
      </c>
      <c r="F8" s="62">
        <v>8764.75</v>
      </c>
      <c r="G8" s="96">
        <v>19931.5</v>
      </c>
      <c r="H8" s="78">
        <v>14044</v>
      </c>
      <c r="I8" s="15">
        <f t="shared" si="1"/>
        <v>69752.790000000008</v>
      </c>
    </row>
    <row r="9" spans="1:9" ht="16.5" thickTop="1" thickBot="1" x14ac:dyDescent="0.3">
      <c r="A9" s="13" t="s">
        <v>14</v>
      </c>
      <c r="B9" s="16">
        <v>125</v>
      </c>
      <c r="C9" s="16">
        <v>98</v>
      </c>
      <c r="D9" s="16">
        <v>83</v>
      </c>
      <c r="E9" s="16">
        <v>126</v>
      </c>
      <c r="F9" s="63">
        <v>176</v>
      </c>
      <c r="G9" s="97">
        <v>343</v>
      </c>
      <c r="H9" s="80">
        <v>269</v>
      </c>
      <c r="I9" s="19">
        <f t="shared" si="1"/>
        <v>1220</v>
      </c>
    </row>
    <row r="10" spans="1:9" ht="16.5" thickTop="1" thickBot="1" x14ac:dyDescent="0.3">
      <c r="A10" s="13" t="s">
        <v>15</v>
      </c>
      <c r="B10" s="20">
        <v>2152.08</v>
      </c>
      <c r="C10" s="20">
        <v>1771.25</v>
      </c>
      <c r="D10" s="20">
        <v>1821.5</v>
      </c>
      <c r="E10" s="20">
        <v>2342.75</v>
      </c>
      <c r="F10" s="64">
        <v>2638.2</v>
      </c>
      <c r="G10" s="98">
        <v>3282.75</v>
      </c>
      <c r="H10" s="81">
        <v>3154.26</v>
      </c>
      <c r="I10" s="22">
        <f t="shared" si="1"/>
        <v>17162.79</v>
      </c>
    </row>
    <row r="11" spans="1:9" ht="16.5" thickTop="1" thickBot="1" x14ac:dyDescent="0.3">
      <c r="A11" s="13" t="s">
        <v>16</v>
      </c>
      <c r="B11" s="23">
        <v>54</v>
      </c>
      <c r="C11" s="23">
        <v>50</v>
      </c>
      <c r="D11" s="23">
        <v>57</v>
      </c>
      <c r="E11" s="23">
        <v>58</v>
      </c>
      <c r="F11" s="65">
        <v>89</v>
      </c>
      <c r="G11" s="99">
        <v>100</v>
      </c>
      <c r="H11" s="82">
        <v>113</v>
      </c>
      <c r="I11" s="19">
        <f t="shared" si="1"/>
        <v>521</v>
      </c>
    </row>
    <row r="12" spans="1:9" ht="16.5" thickTop="1" thickBot="1" x14ac:dyDescent="0.3">
      <c r="A12" s="13" t="s">
        <v>17</v>
      </c>
      <c r="B12" s="25">
        <v>0</v>
      </c>
      <c r="C12" s="25">
        <v>18</v>
      </c>
      <c r="D12" s="25">
        <v>0</v>
      </c>
      <c r="E12" s="25">
        <v>47</v>
      </c>
      <c r="F12" s="66">
        <v>0</v>
      </c>
      <c r="G12" s="100">
        <v>0</v>
      </c>
      <c r="H12" s="83">
        <v>182</v>
      </c>
      <c r="I12" s="22">
        <f t="shared" si="1"/>
        <v>247</v>
      </c>
    </row>
    <row r="13" spans="1:9" ht="16.5" thickTop="1" thickBot="1" x14ac:dyDescent="0.3">
      <c r="A13" s="13" t="s">
        <v>118</v>
      </c>
      <c r="B13" s="25">
        <v>0</v>
      </c>
      <c r="C13" s="25">
        <v>4407.5</v>
      </c>
      <c r="D13" s="25">
        <v>4485.5200000000004</v>
      </c>
      <c r="E13" s="25">
        <v>0</v>
      </c>
      <c r="F13" s="66">
        <v>0</v>
      </c>
      <c r="G13" s="100">
        <v>0</v>
      </c>
      <c r="H13" s="83">
        <v>0</v>
      </c>
      <c r="I13" s="22">
        <f>SUM(B13:H13)</f>
        <v>8893.02</v>
      </c>
    </row>
    <row r="14" spans="1:9" ht="16.5" thickTop="1" thickBot="1" x14ac:dyDescent="0.3">
      <c r="A14" s="13" t="s">
        <v>120</v>
      </c>
      <c r="B14" s="26">
        <f>B6+B8+B13</f>
        <v>10805.58</v>
      </c>
      <c r="C14" s="26">
        <f t="shared" ref="C14:H14" si="2">C6+C8+C13</f>
        <v>14959.45</v>
      </c>
      <c r="D14" s="26">
        <f t="shared" si="2"/>
        <v>12117.77</v>
      </c>
      <c r="E14" s="26">
        <f t="shared" si="2"/>
        <v>11350.03</v>
      </c>
      <c r="F14" s="26">
        <f t="shared" si="2"/>
        <v>12060.95</v>
      </c>
      <c r="G14" s="26">
        <f t="shared" si="2"/>
        <v>26417</v>
      </c>
      <c r="H14" s="26">
        <f t="shared" si="2"/>
        <v>24605.760000000002</v>
      </c>
      <c r="I14" s="22">
        <f>SUM(B14:H14)</f>
        <v>112316.54000000001</v>
      </c>
    </row>
    <row r="15" spans="1:9" ht="16.5" thickTop="1" thickBot="1" x14ac:dyDescent="0.3">
      <c r="A15" s="13" t="s">
        <v>119</v>
      </c>
      <c r="B15" s="26">
        <f>B6+B8</f>
        <v>10805.58</v>
      </c>
      <c r="C15" s="26">
        <f t="shared" ref="C15:H15" si="3">C6+C8</f>
        <v>10551.95</v>
      </c>
      <c r="D15" s="26">
        <f t="shared" si="3"/>
        <v>7632.25</v>
      </c>
      <c r="E15" s="26">
        <f t="shared" si="3"/>
        <v>11350.03</v>
      </c>
      <c r="F15" s="67">
        <f t="shared" si="3"/>
        <v>12060.95</v>
      </c>
      <c r="G15" s="101">
        <f t="shared" si="3"/>
        <v>26417</v>
      </c>
      <c r="H15" s="84">
        <f t="shared" si="3"/>
        <v>24605.760000000002</v>
      </c>
      <c r="I15" s="15">
        <f t="shared" si="1"/>
        <v>103423.51999999999</v>
      </c>
    </row>
    <row r="16" spans="1:9" ht="16.5" thickTop="1" thickBot="1" x14ac:dyDescent="0.3">
      <c r="A16" s="13" t="s">
        <v>19</v>
      </c>
      <c r="B16" s="26">
        <v>8513.75</v>
      </c>
      <c r="C16" s="26">
        <v>16478.509999999998</v>
      </c>
      <c r="D16" s="26">
        <v>9189.25</v>
      </c>
      <c r="E16" s="26">
        <v>12010.75</v>
      </c>
      <c r="F16" s="67">
        <v>20947</v>
      </c>
      <c r="G16" s="101">
        <v>28747.5</v>
      </c>
      <c r="H16" s="84">
        <v>24417.599999999999</v>
      </c>
      <c r="I16" s="58">
        <f t="shared" si="1"/>
        <v>120304.35999999999</v>
      </c>
    </row>
    <row r="17" spans="1:9" ht="15.75" thickTop="1" x14ac:dyDescent="0.25">
      <c r="A17" s="13" t="s">
        <v>47</v>
      </c>
      <c r="B17" s="57">
        <f t="shared" ref="B17:I17" si="4">(B15-B16)/B16</f>
        <v>0.26919160182058433</v>
      </c>
      <c r="C17" s="57">
        <f t="shared" si="4"/>
        <v>-0.3596538764730548</v>
      </c>
      <c r="D17" s="57">
        <f t="shared" si="4"/>
        <v>-0.16943711401909839</v>
      </c>
      <c r="E17" s="57">
        <f t="shared" si="4"/>
        <v>-5.5010719563724109E-2</v>
      </c>
      <c r="F17" s="68">
        <f t="shared" si="4"/>
        <v>-0.42421587816871148</v>
      </c>
      <c r="G17" s="102">
        <f t="shared" si="4"/>
        <v>-8.1067918949473863E-2</v>
      </c>
      <c r="H17" s="85">
        <f t="shared" si="4"/>
        <v>7.7059170434442166E-3</v>
      </c>
      <c r="I17" s="28">
        <f t="shared" si="4"/>
        <v>-0.14031777401916271</v>
      </c>
    </row>
    <row r="18" spans="1:9" ht="142.5" customHeight="1" x14ac:dyDescent="0.25">
      <c r="A18" s="29" t="s">
        <v>21</v>
      </c>
      <c r="B18" s="29" t="s">
        <v>176</v>
      </c>
      <c r="C18" s="31" t="s">
        <v>177</v>
      </c>
      <c r="D18" s="31" t="s">
        <v>178</v>
      </c>
      <c r="E18" s="31" t="s">
        <v>179</v>
      </c>
      <c r="F18" s="69" t="s">
        <v>180</v>
      </c>
      <c r="G18" s="103" t="s">
        <v>181</v>
      </c>
      <c r="H18" s="86" t="s">
        <v>182</v>
      </c>
      <c r="I18" s="33"/>
    </row>
    <row r="19" spans="1:9" x14ac:dyDescent="0.25">
      <c r="A19" s="29" t="s">
        <v>29</v>
      </c>
      <c r="B19" s="34">
        <f t="shared" ref="B19:H19" si="5">B7+B9</f>
        <v>190</v>
      </c>
      <c r="C19" s="34">
        <f t="shared" si="5"/>
        <v>227</v>
      </c>
      <c r="D19" s="34">
        <f t="shared" si="5"/>
        <v>154</v>
      </c>
      <c r="E19" s="34">
        <f t="shared" si="5"/>
        <v>219</v>
      </c>
      <c r="F19" s="34">
        <f t="shared" si="5"/>
        <v>261</v>
      </c>
      <c r="G19" s="34">
        <f t="shared" si="5"/>
        <v>511</v>
      </c>
      <c r="H19" s="34">
        <f t="shared" si="5"/>
        <v>529</v>
      </c>
      <c r="I19" s="34">
        <f>SUM(B19:H19)</f>
        <v>2091</v>
      </c>
    </row>
    <row r="20" spans="1:9" ht="15.75" thickBot="1" x14ac:dyDescent="0.3">
      <c r="A20" s="13" t="s">
        <v>30</v>
      </c>
      <c r="B20" s="35">
        <f t="shared" ref="B20:I20" si="6">B6/B7</f>
        <v>38.807692307692307</v>
      </c>
      <c r="C20" s="35">
        <f t="shared" si="6"/>
        <v>33.693798449612402</v>
      </c>
      <c r="D20" s="35">
        <f t="shared" si="6"/>
        <v>38.514084507042256</v>
      </c>
      <c r="E20" s="35">
        <f>E6/E7</f>
        <v>40.040537634408601</v>
      </c>
      <c r="F20" s="71">
        <f t="shared" si="6"/>
        <v>38.77882352941176</v>
      </c>
      <c r="G20" s="105">
        <f t="shared" si="6"/>
        <v>38.604166666666664</v>
      </c>
      <c r="H20" s="88">
        <f t="shared" si="6"/>
        <v>40.62215384615385</v>
      </c>
      <c r="I20" s="36">
        <f t="shared" si="6"/>
        <v>38.657554535017226</v>
      </c>
    </row>
    <row r="21" spans="1:9" ht="16.5" thickTop="1" thickBot="1" x14ac:dyDescent="0.3">
      <c r="A21" s="37" t="s">
        <v>31</v>
      </c>
      <c r="B21" s="35">
        <f t="shared" ref="B21:I21" si="7">B8/B9</f>
        <v>66.26464</v>
      </c>
      <c r="C21" s="35">
        <f t="shared" si="7"/>
        <v>63.320918367346934</v>
      </c>
      <c r="D21" s="35">
        <f t="shared" si="7"/>
        <v>59.00903614457831</v>
      </c>
      <c r="E21" s="35">
        <f t="shared" si="7"/>
        <v>60.525873015873017</v>
      </c>
      <c r="F21" s="71">
        <f t="shared" si="7"/>
        <v>49.799715909090907</v>
      </c>
      <c r="G21" s="105">
        <f t="shared" si="7"/>
        <v>58.109329446064137</v>
      </c>
      <c r="H21" s="88">
        <f t="shared" si="7"/>
        <v>52.208178438661712</v>
      </c>
      <c r="I21" s="22">
        <f t="shared" si="7"/>
        <v>57.174418032786889</v>
      </c>
    </row>
    <row r="22" spans="1:9" ht="16.5" thickTop="1" thickBot="1" x14ac:dyDescent="0.3">
      <c r="A22" s="38" t="s">
        <v>32</v>
      </c>
      <c r="B22" s="39">
        <v>99</v>
      </c>
      <c r="C22" s="39">
        <v>155</v>
      </c>
      <c r="D22" s="39">
        <v>110</v>
      </c>
      <c r="E22" s="39">
        <v>224</v>
      </c>
      <c r="F22" s="72">
        <v>190</v>
      </c>
      <c r="G22" s="96">
        <v>144</v>
      </c>
      <c r="H22" s="96">
        <v>424</v>
      </c>
      <c r="I22" s="22">
        <f>SUM(B22:H22)</f>
        <v>1346</v>
      </c>
    </row>
    <row r="23" spans="1:9" ht="16.5" thickTop="1" thickBot="1" x14ac:dyDescent="0.3">
      <c r="A23" s="37" t="s">
        <v>33</v>
      </c>
      <c r="B23" s="40">
        <f t="shared" ref="B23:I23" si="8">B22/B15</f>
        <v>9.1619330012826707E-3</v>
      </c>
      <c r="C23" s="41">
        <f t="shared" si="8"/>
        <v>1.468922805737328E-2</v>
      </c>
      <c r="D23" s="40">
        <f t="shared" si="8"/>
        <v>1.4412525795145599E-2</v>
      </c>
      <c r="E23" s="40">
        <f t="shared" si="8"/>
        <v>1.9735630654720736E-2</v>
      </c>
      <c r="F23" s="40">
        <f t="shared" si="8"/>
        <v>1.5753319597544141E-2</v>
      </c>
      <c r="G23" s="106">
        <f t="shared" si="8"/>
        <v>5.4510353181663326E-3</v>
      </c>
      <c r="H23" s="106">
        <f t="shared" si="8"/>
        <v>1.7231737609405277E-2</v>
      </c>
      <c r="I23" s="42">
        <f t="shared" si="8"/>
        <v>1.3014447777449464E-2</v>
      </c>
    </row>
    <row r="24" spans="1:9" ht="46.5" customHeight="1" thickTop="1" x14ac:dyDescent="0.25">
      <c r="A24" s="43" t="s">
        <v>34</v>
      </c>
      <c r="B24" s="44"/>
      <c r="C24" s="45"/>
      <c r="D24" s="46"/>
      <c r="E24" s="59"/>
      <c r="F24" s="74"/>
      <c r="G24" s="107"/>
      <c r="H24" s="91"/>
      <c r="I24" s="48" t="s">
        <v>36</v>
      </c>
    </row>
    <row r="25" spans="1:9" x14ac:dyDescent="0.25">
      <c r="A25" s="49" t="s">
        <v>37</v>
      </c>
      <c r="B25" s="111">
        <v>2426.73</v>
      </c>
      <c r="C25" s="112">
        <v>2653.58</v>
      </c>
      <c r="D25" s="113">
        <v>2664.02</v>
      </c>
      <c r="E25" s="113">
        <v>2928.75</v>
      </c>
      <c r="F25" s="113">
        <v>3552.64</v>
      </c>
      <c r="G25" s="114">
        <v>3587.3</v>
      </c>
      <c r="H25" s="115">
        <v>3419.22</v>
      </c>
      <c r="I25" s="121">
        <f>SUM(B25:H25)/I15</f>
        <v>0.20529411491699376</v>
      </c>
    </row>
    <row r="26" spans="1:9" ht="15.75" thickBot="1" x14ac:dyDescent="0.3">
      <c r="A26" s="54" t="s">
        <v>38</v>
      </c>
      <c r="B26" s="55">
        <f>B25/B15</f>
        <v>0.22458118860810802</v>
      </c>
      <c r="C26" s="55">
        <f t="shared" ref="C26:H26" si="9">C25/C15</f>
        <v>0.25147768895796507</v>
      </c>
      <c r="D26" s="55">
        <f t="shared" si="9"/>
        <v>0.34904779062530711</v>
      </c>
      <c r="E26" s="55">
        <f t="shared" si="9"/>
        <v>0.25803896553577388</v>
      </c>
      <c r="F26" s="55">
        <f t="shared" si="9"/>
        <v>0.29455722807904849</v>
      </c>
      <c r="G26" s="55">
        <f t="shared" si="9"/>
        <v>0.1357951319226256</v>
      </c>
      <c r="H26" s="55">
        <f t="shared" si="9"/>
        <v>0.13896014591705355</v>
      </c>
      <c r="I26" s="122"/>
    </row>
    <row r="27" spans="1:9"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126AA-AF57-401F-8EB8-2F69072F5FEA}">
  <dimension ref="A1:I27"/>
  <sheetViews>
    <sheetView zoomScaleNormal="100" workbookViewId="0">
      <selection activeCell="F26" sqref="F26"/>
    </sheetView>
  </sheetViews>
  <sheetFormatPr defaultRowHeight="15" x14ac:dyDescent="0.25"/>
  <cols>
    <col min="1" max="1" width="38" bestFit="1" customWidth="1"/>
    <col min="2" max="2" width="12.7109375" customWidth="1"/>
    <col min="3" max="3" width="13" bestFit="1" customWidth="1"/>
    <col min="4" max="4" width="14.42578125" bestFit="1" customWidth="1"/>
    <col min="5" max="5" width="17" customWidth="1"/>
    <col min="6" max="6" width="12.7109375" bestFit="1" customWidth="1"/>
    <col min="7" max="8" width="13" bestFit="1" customWidth="1"/>
    <col min="9" max="9" width="18.42578125" bestFit="1" customWidth="1"/>
  </cols>
  <sheetData>
    <row r="1" spans="1:9" ht="16.5" thickTop="1" thickBot="1" x14ac:dyDescent="0.3">
      <c r="A1" s="1"/>
      <c r="B1" s="2" t="s">
        <v>0</v>
      </c>
      <c r="C1" s="3">
        <v>45061</v>
      </c>
      <c r="D1" s="4"/>
      <c r="E1" s="4"/>
      <c r="F1" s="4"/>
      <c r="G1" s="4"/>
      <c r="H1" s="4"/>
      <c r="I1" s="4"/>
    </row>
    <row r="2" spans="1:9" x14ac:dyDescent="0.25">
      <c r="A2" s="4"/>
      <c r="B2" s="5"/>
      <c r="C2" s="4"/>
      <c r="D2" s="4"/>
      <c r="E2" s="4" t="s">
        <v>1</v>
      </c>
      <c r="F2" s="4"/>
      <c r="G2" s="4"/>
      <c r="H2" s="4"/>
      <c r="I2" s="4"/>
    </row>
    <row r="3" spans="1:9" ht="15.75" thickBot="1" x14ac:dyDescent="0.3">
      <c r="A3" s="4"/>
      <c r="B3" s="4"/>
      <c r="C3" s="4"/>
      <c r="D3" s="4"/>
      <c r="E3" s="4"/>
      <c r="F3" s="4"/>
      <c r="G3" s="4"/>
      <c r="H3" s="4"/>
      <c r="I3" s="4"/>
    </row>
    <row r="4" spans="1:9" ht="16.5" thickTop="1" thickBot="1" x14ac:dyDescent="0.3">
      <c r="A4" s="6"/>
      <c r="B4" s="7" t="s">
        <v>2</v>
      </c>
      <c r="C4" s="7" t="s">
        <v>3</v>
      </c>
      <c r="D4" s="7" t="s">
        <v>4</v>
      </c>
      <c r="E4" s="7" t="s">
        <v>5</v>
      </c>
      <c r="F4" s="60" t="s">
        <v>6</v>
      </c>
      <c r="G4" s="94" t="s">
        <v>7</v>
      </c>
      <c r="H4" s="76" t="s">
        <v>8</v>
      </c>
      <c r="I4" s="4"/>
    </row>
    <row r="5" spans="1:9" ht="16.5" thickTop="1" thickBot="1" x14ac:dyDescent="0.3">
      <c r="A5" s="9" t="s">
        <v>9</v>
      </c>
      <c r="B5" s="1">
        <v>45061</v>
      </c>
      <c r="C5" s="1">
        <f t="shared" ref="C5:H5" si="0">B5+1</f>
        <v>45062</v>
      </c>
      <c r="D5" s="10">
        <f t="shared" si="0"/>
        <v>45063</v>
      </c>
      <c r="E5" s="11">
        <f t="shared" si="0"/>
        <v>45064</v>
      </c>
      <c r="F5" s="61">
        <f t="shared" si="0"/>
        <v>45065</v>
      </c>
      <c r="G5" s="95">
        <f t="shared" si="0"/>
        <v>45066</v>
      </c>
      <c r="H5" s="77">
        <f t="shared" si="0"/>
        <v>45067</v>
      </c>
      <c r="I5" s="12" t="s">
        <v>10</v>
      </c>
    </row>
    <row r="6" spans="1:9" ht="16.5" thickTop="1" thickBot="1" x14ac:dyDescent="0.3">
      <c r="A6" s="13" t="s">
        <v>11</v>
      </c>
      <c r="B6" s="116">
        <v>2856.5</v>
      </c>
      <c r="C6" s="14">
        <v>2650.5</v>
      </c>
      <c r="D6" s="14">
        <v>2883</v>
      </c>
      <c r="E6" s="14">
        <v>2719.5</v>
      </c>
      <c r="F6" s="62">
        <v>3937.52</v>
      </c>
      <c r="G6" s="96">
        <v>3979.75</v>
      </c>
      <c r="H6" s="78">
        <v>7226.5</v>
      </c>
      <c r="I6" s="15">
        <f t="shared" ref="I6:I16" si="1">SUM(B6:H6)</f>
        <v>26253.27</v>
      </c>
    </row>
    <row r="7" spans="1:9" ht="16.5" thickTop="1" thickBot="1" x14ac:dyDescent="0.3">
      <c r="A7" s="13" t="s">
        <v>12</v>
      </c>
      <c r="B7" s="16">
        <v>77</v>
      </c>
      <c r="C7" s="16">
        <v>73</v>
      </c>
      <c r="D7" s="16">
        <v>73</v>
      </c>
      <c r="E7" s="16">
        <v>82</v>
      </c>
      <c r="F7" s="63">
        <v>107</v>
      </c>
      <c r="G7" s="97">
        <v>110</v>
      </c>
      <c r="H7" s="79">
        <v>190</v>
      </c>
      <c r="I7" s="18">
        <f t="shared" si="1"/>
        <v>712</v>
      </c>
    </row>
    <row r="8" spans="1:9" ht="16.5" thickTop="1" thickBot="1" x14ac:dyDescent="0.3">
      <c r="A8" s="13" t="s">
        <v>13</v>
      </c>
      <c r="B8" s="14">
        <v>4497</v>
      </c>
      <c r="C8" s="14">
        <v>5015.5</v>
      </c>
      <c r="D8" s="14">
        <v>8846.5</v>
      </c>
      <c r="E8" s="14">
        <v>4561</v>
      </c>
      <c r="F8" s="62">
        <v>8442.5</v>
      </c>
      <c r="G8" s="96">
        <v>13564.75</v>
      </c>
      <c r="H8" s="78">
        <v>7046.75</v>
      </c>
      <c r="I8" s="15">
        <f t="shared" si="1"/>
        <v>51974</v>
      </c>
    </row>
    <row r="9" spans="1:9" ht="16.5" thickTop="1" thickBot="1" x14ac:dyDescent="0.3">
      <c r="A9" s="13" t="s">
        <v>14</v>
      </c>
      <c r="B9" s="16">
        <v>88</v>
      </c>
      <c r="C9" s="16">
        <v>92</v>
      </c>
      <c r="D9" s="16">
        <v>136</v>
      </c>
      <c r="E9" s="16">
        <v>98</v>
      </c>
      <c r="F9" s="63">
        <v>164</v>
      </c>
      <c r="G9" s="97">
        <v>231</v>
      </c>
      <c r="H9" s="80">
        <v>98</v>
      </c>
      <c r="I9" s="19">
        <f t="shared" si="1"/>
        <v>907</v>
      </c>
    </row>
    <row r="10" spans="1:9" ht="16.5" thickTop="1" thickBot="1" x14ac:dyDescent="0.3">
      <c r="A10" s="13" t="s">
        <v>15</v>
      </c>
      <c r="B10" s="20">
        <v>1625</v>
      </c>
      <c r="C10" s="20">
        <v>1294.5</v>
      </c>
      <c r="D10" s="20">
        <v>2068.5</v>
      </c>
      <c r="E10" s="20">
        <v>2121.5</v>
      </c>
      <c r="F10" s="64">
        <v>3079.02</v>
      </c>
      <c r="G10" s="98">
        <v>2973</v>
      </c>
      <c r="H10" s="81">
        <v>3114</v>
      </c>
      <c r="I10" s="22">
        <f t="shared" si="1"/>
        <v>16275.52</v>
      </c>
    </row>
    <row r="11" spans="1:9" ht="16.5" thickTop="1" thickBot="1" x14ac:dyDescent="0.3">
      <c r="A11" s="13" t="s">
        <v>16</v>
      </c>
      <c r="B11" s="23">
        <v>54</v>
      </c>
      <c r="C11" s="23">
        <v>37</v>
      </c>
      <c r="D11" s="23">
        <v>55</v>
      </c>
      <c r="E11" s="23">
        <v>75</v>
      </c>
      <c r="F11" s="65">
        <v>85</v>
      </c>
      <c r="G11" s="99">
        <v>93</v>
      </c>
      <c r="H11" s="82">
        <v>93</v>
      </c>
      <c r="I11" s="19">
        <f t="shared" si="1"/>
        <v>492</v>
      </c>
    </row>
    <row r="12" spans="1:9" ht="16.5" thickTop="1" thickBot="1" x14ac:dyDescent="0.3">
      <c r="A12" s="13" t="s">
        <v>17</v>
      </c>
      <c r="B12" s="25">
        <v>0</v>
      </c>
      <c r="C12" s="25">
        <v>58</v>
      </c>
      <c r="D12" s="25">
        <v>142</v>
      </c>
      <c r="E12" s="25">
        <v>0</v>
      </c>
      <c r="F12" s="66">
        <v>243</v>
      </c>
      <c r="G12" s="100">
        <v>57</v>
      </c>
      <c r="H12" s="83">
        <v>0</v>
      </c>
      <c r="I12" s="22">
        <f t="shared" si="1"/>
        <v>500</v>
      </c>
    </row>
    <row r="13" spans="1:9" ht="16.5" thickTop="1" thickBot="1" x14ac:dyDescent="0.3">
      <c r="A13" s="13" t="s">
        <v>118</v>
      </c>
      <c r="B13" s="25">
        <v>4454.91</v>
      </c>
      <c r="C13" s="25">
        <v>0</v>
      </c>
      <c r="D13" s="25">
        <v>0</v>
      </c>
      <c r="E13" s="25">
        <v>0</v>
      </c>
      <c r="F13" s="66">
        <v>0</v>
      </c>
      <c r="G13" s="100">
        <v>0</v>
      </c>
      <c r="H13" s="83">
        <v>0</v>
      </c>
      <c r="I13" s="22">
        <f>SUM(B13:H13)</f>
        <v>4454.91</v>
      </c>
    </row>
    <row r="14" spans="1:9" ht="16.5" thickTop="1" thickBot="1" x14ac:dyDescent="0.3">
      <c r="A14" s="13" t="s">
        <v>120</v>
      </c>
      <c r="B14" s="26">
        <f>B6+B8+B13</f>
        <v>11808.41</v>
      </c>
      <c r="C14" s="26">
        <f t="shared" ref="C14:H14" si="2">C6+C8+C13</f>
        <v>7666</v>
      </c>
      <c r="D14" s="26">
        <f t="shared" si="2"/>
        <v>11729.5</v>
      </c>
      <c r="E14" s="26">
        <f t="shared" si="2"/>
        <v>7280.5</v>
      </c>
      <c r="F14" s="26">
        <f t="shared" si="2"/>
        <v>12380.02</v>
      </c>
      <c r="G14" s="26">
        <f t="shared" si="2"/>
        <v>17544.5</v>
      </c>
      <c r="H14" s="26">
        <f t="shared" si="2"/>
        <v>14273.25</v>
      </c>
      <c r="I14" s="22">
        <f>SUM(B14:H14)</f>
        <v>82682.180000000008</v>
      </c>
    </row>
    <row r="15" spans="1:9" ht="16.5" thickTop="1" thickBot="1" x14ac:dyDescent="0.3">
      <c r="A15" s="13" t="s">
        <v>119</v>
      </c>
      <c r="B15" s="26">
        <f>B6+B8</f>
        <v>7353.5</v>
      </c>
      <c r="C15" s="26">
        <f t="shared" ref="C15:H15" si="3">C6+C8</f>
        <v>7666</v>
      </c>
      <c r="D15" s="26">
        <f t="shared" si="3"/>
        <v>11729.5</v>
      </c>
      <c r="E15" s="26">
        <f t="shared" si="3"/>
        <v>7280.5</v>
      </c>
      <c r="F15" s="67">
        <f t="shared" si="3"/>
        <v>12380.02</v>
      </c>
      <c r="G15" s="101">
        <f t="shared" si="3"/>
        <v>17544.5</v>
      </c>
      <c r="H15" s="84">
        <f t="shared" si="3"/>
        <v>14273.25</v>
      </c>
      <c r="I15" s="15">
        <f t="shared" si="1"/>
        <v>78227.27</v>
      </c>
    </row>
    <row r="16" spans="1:9" ht="16.5" thickTop="1" thickBot="1" x14ac:dyDescent="0.3">
      <c r="A16" s="13" t="s">
        <v>19</v>
      </c>
      <c r="B16" s="26">
        <v>10367.5</v>
      </c>
      <c r="C16" s="26">
        <v>11083.13</v>
      </c>
      <c r="D16" s="26">
        <v>9725.25</v>
      </c>
      <c r="E16" s="26">
        <v>9654.77</v>
      </c>
      <c r="F16" s="67">
        <v>15829.7</v>
      </c>
      <c r="G16" s="101">
        <v>24527.5</v>
      </c>
      <c r="H16" s="84">
        <v>17695.75</v>
      </c>
      <c r="I16" s="58">
        <f t="shared" si="1"/>
        <v>98883.599999999991</v>
      </c>
    </row>
    <row r="17" spans="1:9" ht="15.75" thickTop="1" x14ac:dyDescent="0.25">
      <c r="A17" s="13" t="s">
        <v>47</v>
      </c>
      <c r="B17" s="57">
        <f t="shared" ref="B17:I17" si="4">(B15-B16)/B16</f>
        <v>-0.29071618037135277</v>
      </c>
      <c r="C17" s="57">
        <f t="shared" si="4"/>
        <v>-0.30831813756583198</v>
      </c>
      <c r="D17" s="57">
        <f t="shared" si="4"/>
        <v>0.20608724711447007</v>
      </c>
      <c r="E17" s="57">
        <f t="shared" si="4"/>
        <v>-0.24591678517458213</v>
      </c>
      <c r="F17" s="68">
        <f t="shared" si="4"/>
        <v>-0.21792453426154634</v>
      </c>
      <c r="G17" s="102">
        <f t="shared" si="4"/>
        <v>-0.28470084598919582</v>
      </c>
      <c r="H17" s="85">
        <f t="shared" si="4"/>
        <v>-0.19340802170012575</v>
      </c>
      <c r="I17" s="28">
        <f t="shared" si="4"/>
        <v>-0.20889540833869305</v>
      </c>
    </row>
    <row r="18" spans="1:9" ht="129.75" customHeight="1" x14ac:dyDescent="0.25">
      <c r="A18" s="29" t="s">
        <v>21</v>
      </c>
      <c r="B18" s="29" t="s">
        <v>169</v>
      </c>
      <c r="C18" s="31" t="s">
        <v>170</v>
      </c>
      <c r="D18" s="31" t="s">
        <v>175</v>
      </c>
      <c r="E18" s="31" t="s">
        <v>171</v>
      </c>
      <c r="F18" s="69" t="s">
        <v>172</v>
      </c>
      <c r="G18" s="103" t="s">
        <v>174</v>
      </c>
      <c r="H18" s="86" t="s">
        <v>173</v>
      </c>
      <c r="I18" s="33"/>
    </row>
    <row r="19" spans="1:9" x14ac:dyDescent="0.25">
      <c r="A19" s="29" t="s">
        <v>29</v>
      </c>
      <c r="B19" s="34">
        <v>114</v>
      </c>
      <c r="C19" s="34">
        <f t="shared" ref="C19:H19" si="5">C7+C9</f>
        <v>165</v>
      </c>
      <c r="D19" s="34">
        <f t="shared" si="5"/>
        <v>209</v>
      </c>
      <c r="E19" s="34">
        <v>175</v>
      </c>
      <c r="F19" s="34">
        <f t="shared" si="5"/>
        <v>271</v>
      </c>
      <c r="G19" s="34">
        <v>332</v>
      </c>
      <c r="H19" s="34">
        <f t="shared" si="5"/>
        <v>288</v>
      </c>
      <c r="I19" s="34">
        <f>SUM(B19:H19)</f>
        <v>1554</v>
      </c>
    </row>
    <row r="20" spans="1:9" ht="15.75" thickBot="1" x14ac:dyDescent="0.3">
      <c r="A20" s="13" t="s">
        <v>30</v>
      </c>
      <c r="B20" s="35">
        <f t="shared" ref="B20:I20" si="6">B6/B7</f>
        <v>37.097402597402599</v>
      </c>
      <c r="C20" s="35">
        <f t="shared" si="6"/>
        <v>36.30821917808219</v>
      </c>
      <c r="D20" s="35">
        <f t="shared" si="6"/>
        <v>39.493150684931507</v>
      </c>
      <c r="E20" s="35">
        <f>E6/E7</f>
        <v>33.164634146341463</v>
      </c>
      <c r="F20" s="71">
        <f t="shared" si="6"/>
        <v>36.799252336448596</v>
      </c>
      <c r="G20" s="105">
        <f t="shared" si="6"/>
        <v>36.179545454545455</v>
      </c>
      <c r="H20" s="88">
        <f t="shared" si="6"/>
        <v>38.034210526315789</v>
      </c>
      <c r="I20" s="36">
        <f t="shared" si="6"/>
        <v>36.872570224719105</v>
      </c>
    </row>
    <row r="21" spans="1:9" ht="16.5" thickTop="1" thickBot="1" x14ac:dyDescent="0.3">
      <c r="A21" s="37" t="s">
        <v>31</v>
      </c>
      <c r="B21" s="35">
        <f t="shared" ref="B21:I21" si="7">B8/B9</f>
        <v>51.102272727272727</v>
      </c>
      <c r="C21" s="35">
        <f t="shared" si="7"/>
        <v>54.516304347826086</v>
      </c>
      <c r="D21" s="35">
        <f t="shared" si="7"/>
        <v>65.047794117647058</v>
      </c>
      <c r="E21" s="35">
        <f t="shared" si="7"/>
        <v>46.54081632653061</v>
      </c>
      <c r="F21" s="71">
        <f t="shared" si="7"/>
        <v>51.478658536585364</v>
      </c>
      <c r="G21" s="105">
        <f t="shared" si="7"/>
        <v>58.721861471861473</v>
      </c>
      <c r="H21" s="88">
        <f t="shared" si="7"/>
        <v>71.905612244897952</v>
      </c>
      <c r="I21" s="22">
        <f t="shared" si="7"/>
        <v>57.303197353914001</v>
      </c>
    </row>
    <row r="22" spans="1:9" ht="16.5" thickTop="1" thickBot="1" x14ac:dyDescent="0.3">
      <c r="A22" s="38" t="s">
        <v>32</v>
      </c>
      <c r="B22" s="39">
        <v>75</v>
      </c>
      <c r="C22" s="39">
        <v>148</v>
      </c>
      <c r="D22" s="39">
        <v>195</v>
      </c>
      <c r="E22" s="39">
        <v>95</v>
      </c>
      <c r="F22" s="72">
        <v>146</v>
      </c>
      <c r="G22" s="96">
        <v>201</v>
      </c>
      <c r="H22" s="96">
        <v>162</v>
      </c>
      <c r="I22" s="22">
        <f>SUM(B22:H22)</f>
        <v>1022</v>
      </c>
    </row>
    <row r="23" spans="1:9" ht="16.5" thickTop="1" thickBot="1" x14ac:dyDescent="0.3">
      <c r="A23" s="37" t="s">
        <v>33</v>
      </c>
      <c r="B23" s="40">
        <f t="shared" ref="B23:I23" si="8">B22/B15</f>
        <v>1.0199224858910724E-2</v>
      </c>
      <c r="C23" s="41">
        <f t="shared" si="8"/>
        <v>1.9306026611009653E-2</v>
      </c>
      <c r="D23" s="40">
        <f t="shared" si="8"/>
        <v>1.6624749563067479E-2</v>
      </c>
      <c r="E23" s="40">
        <f t="shared" si="8"/>
        <v>1.3048554357530389E-2</v>
      </c>
      <c r="F23" s="40">
        <f t="shared" si="8"/>
        <v>1.1793195810669127E-2</v>
      </c>
      <c r="G23" s="106">
        <f t="shared" si="8"/>
        <v>1.1456581834763032E-2</v>
      </c>
      <c r="H23" s="106">
        <f t="shared" si="8"/>
        <v>1.1349902790184435E-2</v>
      </c>
      <c r="I23" s="42">
        <f t="shared" si="8"/>
        <v>1.3064497840714624E-2</v>
      </c>
    </row>
    <row r="24" spans="1:9" ht="46.5" customHeight="1" thickTop="1" x14ac:dyDescent="0.25">
      <c r="A24" s="43" t="s">
        <v>34</v>
      </c>
      <c r="B24" s="44"/>
      <c r="C24" s="45"/>
      <c r="D24" s="46"/>
      <c r="E24" s="59"/>
      <c r="F24" s="74"/>
      <c r="G24" s="107"/>
      <c r="H24" s="91"/>
      <c r="I24" s="48" t="s">
        <v>36</v>
      </c>
    </row>
    <row r="25" spans="1:9" x14ac:dyDescent="0.25">
      <c r="A25" s="49" t="s">
        <v>37</v>
      </c>
      <c r="B25" s="111">
        <v>2095</v>
      </c>
      <c r="C25" s="112">
        <v>2542.54</v>
      </c>
      <c r="D25" s="113">
        <v>2400.1799999999998</v>
      </c>
      <c r="E25" s="113">
        <v>2711.32</v>
      </c>
      <c r="F25" s="113">
        <v>2914.84</v>
      </c>
      <c r="G25" s="114">
        <v>3622.24</v>
      </c>
      <c r="H25" s="115">
        <v>3048.3</v>
      </c>
      <c r="I25" s="121">
        <f>SUM(B25:H25)/I15</f>
        <v>0.24715703360222077</v>
      </c>
    </row>
    <row r="26" spans="1:9" ht="15.75" thickBot="1" x14ac:dyDescent="0.3">
      <c r="A26" s="54" t="s">
        <v>38</v>
      </c>
      <c r="B26" s="55">
        <v>0.1774</v>
      </c>
      <c r="C26" s="55">
        <v>0.32700000000000001</v>
      </c>
      <c r="D26" s="55">
        <v>0.20499999999999999</v>
      </c>
      <c r="E26" s="55">
        <v>0.36699999999999999</v>
      </c>
      <c r="F26" s="55">
        <f>F25/F15</f>
        <v>0.23544711559432052</v>
      </c>
      <c r="G26" s="55">
        <v>0.20599999999999999</v>
      </c>
      <c r="H26" s="55">
        <v>0.214</v>
      </c>
      <c r="I26" s="122"/>
    </row>
    <row r="27" spans="1:9"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1109-53DE-48B6-9C1F-075A09B5169B}">
  <dimension ref="A1:I27"/>
  <sheetViews>
    <sheetView topLeftCell="A13" zoomScaleNormal="100" workbookViewId="0">
      <selection activeCell="B25" sqref="B25"/>
    </sheetView>
  </sheetViews>
  <sheetFormatPr defaultRowHeight="15" x14ac:dyDescent="0.25"/>
  <cols>
    <col min="1" max="1" width="38" bestFit="1" customWidth="1"/>
    <col min="2" max="2" width="12.7109375" customWidth="1"/>
    <col min="3" max="3" width="13" bestFit="1" customWidth="1"/>
    <col min="4" max="4" width="14.42578125" bestFit="1" customWidth="1"/>
    <col min="5" max="5" width="17" customWidth="1"/>
    <col min="6" max="6" width="12.7109375" bestFit="1" customWidth="1"/>
    <col min="7" max="8" width="13" bestFit="1" customWidth="1"/>
    <col min="9" max="9" width="18.42578125" bestFit="1" customWidth="1"/>
  </cols>
  <sheetData>
    <row r="1" spans="1:9" ht="16.5" thickTop="1" thickBot="1" x14ac:dyDescent="0.3">
      <c r="A1" s="1"/>
      <c r="B1" s="2" t="s">
        <v>0</v>
      </c>
      <c r="C1" s="3">
        <v>45054</v>
      </c>
      <c r="D1" s="4"/>
      <c r="E1" s="4"/>
      <c r="F1" s="4"/>
      <c r="G1" s="4"/>
      <c r="H1" s="4"/>
      <c r="I1" s="4"/>
    </row>
    <row r="2" spans="1:9" x14ac:dyDescent="0.25">
      <c r="A2" s="4"/>
      <c r="B2" s="5"/>
      <c r="C2" s="4"/>
      <c r="D2" s="4"/>
      <c r="E2" s="4" t="s">
        <v>1</v>
      </c>
      <c r="F2" s="4"/>
      <c r="G2" s="4"/>
      <c r="H2" s="4"/>
      <c r="I2" s="4"/>
    </row>
    <row r="3" spans="1:9" ht="15.75" thickBot="1" x14ac:dyDescent="0.3">
      <c r="A3" s="4"/>
      <c r="B3" s="4"/>
      <c r="C3" s="4"/>
      <c r="D3" s="4"/>
      <c r="E3" s="4"/>
      <c r="F3" s="4"/>
      <c r="G3" s="4"/>
      <c r="H3" s="4"/>
      <c r="I3" s="4"/>
    </row>
    <row r="4" spans="1:9" ht="16.5" thickTop="1" thickBot="1" x14ac:dyDescent="0.3">
      <c r="A4" s="6"/>
      <c r="B4" s="7" t="s">
        <v>2</v>
      </c>
      <c r="C4" s="7" t="s">
        <v>3</v>
      </c>
      <c r="D4" s="7" t="s">
        <v>4</v>
      </c>
      <c r="E4" s="7" t="s">
        <v>5</v>
      </c>
      <c r="F4" s="60" t="s">
        <v>6</v>
      </c>
      <c r="G4" s="94" t="s">
        <v>7</v>
      </c>
      <c r="H4" s="76" t="s">
        <v>8</v>
      </c>
      <c r="I4" s="4"/>
    </row>
    <row r="5" spans="1:9" ht="16.5" thickTop="1" thickBot="1" x14ac:dyDescent="0.3">
      <c r="A5" s="9" t="s">
        <v>9</v>
      </c>
      <c r="B5" s="1">
        <v>45054</v>
      </c>
      <c r="C5" s="1">
        <f t="shared" ref="C5:H5" si="0">B5+1</f>
        <v>45055</v>
      </c>
      <c r="D5" s="10">
        <f t="shared" si="0"/>
        <v>45056</v>
      </c>
      <c r="E5" s="11">
        <f t="shared" si="0"/>
        <v>45057</v>
      </c>
      <c r="F5" s="61">
        <f t="shared" si="0"/>
        <v>45058</v>
      </c>
      <c r="G5" s="95">
        <f t="shared" si="0"/>
        <v>45059</v>
      </c>
      <c r="H5" s="77">
        <f t="shared" si="0"/>
        <v>45060</v>
      </c>
      <c r="I5" s="12" t="s">
        <v>10</v>
      </c>
    </row>
    <row r="6" spans="1:9" ht="16.5" thickTop="1" thickBot="1" x14ac:dyDescent="0.3">
      <c r="A6" s="13" t="s">
        <v>11</v>
      </c>
      <c r="B6" s="14">
        <v>2773.25</v>
      </c>
      <c r="C6" s="14">
        <v>3920.25</v>
      </c>
      <c r="D6" s="14">
        <v>2667.25</v>
      </c>
      <c r="E6" s="14">
        <v>2800.25</v>
      </c>
      <c r="F6" s="62">
        <v>4249.8500000000004</v>
      </c>
      <c r="G6" s="96">
        <v>6541.7</v>
      </c>
      <c r="H6" s="78">
        <v>17322</v>
      </c>
      <c r="I6" s="15">
        <f t="shared" ref="I6:I16" si="1">SUM(B6:H6)</f>
        <v>40274.550000000003</v>
      </c>
    </row>
    <row r="7" spans="1:9" ht="16.5" thickTop="1" thickBot="1" x14ac:dyDescent="0.3">
      <c r="A7" s="13" t="s">
        <v>12</v>
      </c>
      <c r="B7" s="16">
        <v>81</v>
      </c>
      <c r="C7" s="16">
        <v>71</v>
      </c>
      <c r="D7" s="16">
        <v>46</v>
      </c>
      <c r="E7" s="16">
        <v>54</v>
      </c>
      <c r="F7" s="63">
        <v>85</v>
      </c>
      <c r="G7" s="97">
        <v>123</v>
      </c>
      <c r="H7" s="79">
        <v>366</v>
      </c>
      <c r="I7" s="18">
        <f t="shared" si="1"/>
        <v>826</v>
      </c>
    </row>
    <row r="8" spans="1:9" ht="16.5" thickTop="1" thickBot="1" x14ac:dyDescent="0.3">
      <c r="A8" s="13" t="s">
        <v>13</v>
      </c>
      <c r="B8" s="14">
        <v>4790.5</v>
      </c>
      <c r="C8" s="14">
        <v>7597.75</v>
      </c>
      <c r="D8" s="14">
        <v>6083.81</v>
      </c>
      <c r="E8" s="14">
        <v>8922.58</v>
      </c>
      <c r="F8" s="62">
        <v>24613.25</v>
      </c>
      <c r="G8" s="96">
        <v>18930.759999999998</v>
      </c>
      <c r="H8" s="78">
        <v>16717.259999999998</v>
      </c>
      <c r="I8" s="15">
        <f t="shared" si="1"/>
        <v>87655.909999999989</v>
      </c>
    </row>
    <row r="9" spans="1:9" ht="16.5" thickTop="1" thickBot="1" x14ac:dyDescent="0.3">
      <c r="A9" s="13" t="s">
        <v>14</v>
      </c>
      <c r="B9" s="16">
        <v>62</v>
      </c>
      <c r="C9" s="16">
        <v>96</v>
      </c>
      <c r="D9" s="16">
        <v>69</v>
      </c>
      <c r="E9" s="16">
        <v>113</v>
      </c>
      <c r="F9" s="63">
        <v>202</v>
      </c>
      <c r="G9" s="97">
        <v>229</v>
      </c>
      <c r="H9" s="80">
        <v>250</v>
      </c>
      <c r="I9" s="19">
        <f t="shared" si="1"/>
        <v>1021</v>
      </c>
    </row>
    <row r="10" spans="1:9" ht="16.5" thickTop="1" thickBot="1" x14ac:dyDescent="0.3">
      <c r="A10" s="13" t="s">
        <v>15</v>
      </c>
      <c r="B10" s="20">
        <v>1915</v>
      </c>
      <c r="C10" s="20">
        <v>1944.5</v>
      </c>
      <c r="D10" s="20">
        <v>2133.5</v>
      </c>
      <c r="E10" s="20">
        <v>2285.5</v>
      </c>
      <c r="F10" s="64">
        <v>4336.3500000000004</v>
      </c>
      <c r="G10" s="98">
        <v>3793.5</v>
      </c>
      <c r="H10" s="81">
        <v>3022.5</v>
      </c>
      <c r="I10" s="22">
        <f t="shared" si="1"/>
        <v>19430.849999999999</v>
      </c>
    </row>
    <row r="11" spans="1:9" ht="16.5" thickTop="1" thickBot="1" x14ac:dyDescent="0.3">
      <c r="A11" s="13" t="s">
        <v>16</v>
      </c>
      <c r="B11" s="23">
        <v>62</v>
      </c>
      <c r="C11" s="23">
        <v>51</v>
      </c>
      <c r="D11" s="23">
        <v>63</v>
      </c>
      <c r="E11" s="23">
        <v>85</v>
      </c>
      <c r="F11" s="65">
        <v>115</v>
      </c>
      <c r="G11" s="99">
        <v>111</v>
      </c>
      <c r="H11" s="82">
        <v>93</v>
      </c>
      <c r="I11" s="19">
        <f t="shared" si="1"/>
        <v>580</v>
      </c>
    </row>
    <row r="12" spans="1:9" ht="16.5" thickTop="1" thickBot="1" x14ac:dyDescent="0.3">
      <c r="A12" s="13" t="s">
        <v>17</v>
      </c>
      <c r="B12" s="25">
        <v>27</v>
      </c>
      <c r="C12" s="25">
        <v>0</v>
      </c>
      <c r="D12" s="25">
        <v>0</v>
      </c>
      <c r="E12" s="25">
        <v>55</v>
      </c>
      <c r="F12" s="66">
        <v>49</v>
      </c>
      <c r="G12" s="100">
        <v>126</v>
      </c>
      <c r="H12" s="83">
        <v>29</v>
      </c>
      <c r="I12" s="22">
        <f t="shared" si="1"/>
        <v>286</v>
      </c>
    </row>
    <row r="13" spans="1:9" ht="16.5" thickTop="1" thickBot="1" x14ac:dyDescent="0.3">
      <c r="A13" s="13" t="s">
        <v>118</v>
      </c>
      <c r="B13" s="25">
        <v>0</v>
      </c>
      <c r="C13" s="25">
        <v>0</v>
      </c>
      <c r="D13" s="25">
        <v>0</v>
      </c>
      <c r="E13" s="25">
        <v>0</v>
      </c>
      <c r="F13" s="66">
        <v>2800</v>
      </c>
      <c r="G13" s="100">
        <v>762</v>
      </c>
      <c r="H13" s="83">
        <v>0</v>
      </c>
      <c r="I13" s="22">
        <f>SUM(B13:H13)</f>
        <v>3562</v>
      </c>
    </row>
    <row r="14" spans="1:9" ht="16.5" thickTop="1" thickBot="1" x14ac:dyDescent="0.3">
      <c r="A14" s="13" t="s">
        <v>120</v>
      </c>
      <c r="B14" s="26">
        <f>B6+B8+B13</f>
        <v>7563.75</v>
      </c>
      <c r="C14" s="26">
        <f t="shared" ref="C14:H14" si="2">C6+C8+C13</f>
        <v>11518</v>
      </c>
      <c r="D14" s="26">
        <f t="shared" si="2"/>
        <v>8751.0600000000013</v>
      </c>
      <c r="E14" s="26">
        <f t="shared" si="2"/>
        <v>11722.83</v>
      </c>
      <c r="F14" s="26">
        <f t="shared" si="2"/>
        <v>31663.1</v>
      </c>
      <c r="G14" s="26">
        <f t="shared" si="2"/>
        <v>26234.46</v>
      </c>
      <c r="H14" s="26">
        <f t="shared" si="2"/>
        <v>34039.259999999995</v>
      </c>
      <c r="I14" s="22">
        <f>SUM(B14:H14)</f>
        <v>131492.45999999996</v>
      </c>
    </row>
    <row r="15" spans="1:9" ht="16.5" thickTop="1" thickBot="1" x14ac:dyDescent="0.3">
      <c r="A15" s="13" t="s">
        <v>119</v>
      </c>
      <c r="B15" s="26">
        <f>B6+B8</f>
        <v>7563.75</v>
      </c>
      <c r="C15" s="26">
        <f t="shared" ref="C15:H15" si="3">C6+C8</f>
        <v>11518</v>
      </c>
      <c r="D15" s="26">
        <f t="shared" si="3"/>
        <v>8751.0600000000013</v>
      </c>
      <c r="E15" s="26">
        <f t="shared" si="3"/>
        <v>11722.83</v>
      </c>
      <c r="F15" s="67">
        <f t="shared" si="3"/>
        <v>28863.1</v>
      </c>
      <c r="G15" s="101">
        <f t="shared" si="3"/>
        <v>25472.46</v>
      </c>
      <c r="H15" s="84">
        <f t="shared" si="3"/>
        <v>34039.259999999995</v>
      </c>
      <c r="I15" s="15">
        <f t="shared" si="1"/>
        <v>127930.45999999998</v>
      </c>
    </row>
    <row r="16" spans="1:9" ht="16.5" thickTop="1" thickBot="1" x14ac:dyDescent="0.3">
      <c r="A16" s="13" t="s">
        <v>19</v>
      </c>
      <c r="B16" s="26">
        <v>13735</v>
      </c>
      <c r="C16" s="26">
        <v>11287.8</v>
      </c>
      <c r="D16" s="26">
        <v>10054.44</v>
      </c>
      <c r="E16" s="26">
        <v>9853.75</v>
      </c>
      <c r="F16" s="67">
        <v>19115.45</v>
      </c>
      <c r="G16" s="101">
        <v>22495.48</v>
      </c>
      <c r="H16" s="84">
        <v>20222.169999999998</v>
      </c>
      <c r="I16" s="58">
        <f t="shared" si="1"/>
        <v>106764.09</v>
      </c>
    </row>
    <row r="17" spans="1:9" ht="15.75" thickTop="1" x14ac:dyDescent="0.25">
      <c r="A17" s="13" t="s">
        <v>47</v>
      </c>
      <c r="B17" s="57">
        <f t="shared" ref="B17:I17" si="4">(B15-B16)/B16</f>
        <v>-0.44930833636694578</v>
      </c>
      <c r="C17" s="57">
        <f t="shared" si="4"/>
        <v>2.0393699392264281E-2</v>
      </c>
      <c r="D17" s="57">
        <f t="shared" si="4"/>
        <v>-0.12963228185756731</v>
      </c>
      <c r="E17" s="57">
        <f t="shared" si="4"/>
        <v>0.18968210072307495</v>
      </c>
      <c r="F17" s="68">
        <f t="shared" si="4"/>
        <v>0.50993568030048975</v>
      </c>
      <c r="G17" s="102">
        <f t="shared" si="4"/>
        <v>0.132336807216383</v>
      </c>
      <c r="H17" s="85">
        <f t="shared" si="4"/>
        <v>0.68326445678183878</v>
      </c>
      <c r="I17" s="28">
        <f t="shared" si="4"/>
        <v>0.19825364502240389</v>
      </c>
    </row>
    <row r="18" spans="1:9" ht="129.75" customHeight="1" x14ac:dyDescent="0.25">
      <c r="A18" s="29" t="s">
        <v>21</v>
      </c>
      <c r="B18" s="29" t="s">
        <v>162</v>
      </c>
      <c r="C18" s="31" t="s">
        <v>163</v>
      </c>
      <c r="D18" s="31" t="s">
        <v>164</v>
      </c>
      <c r="E18" s="31" t="s">
        <v>165</v>
      </c>
      <c r="F18" s="69" t="s">
        <v>166</v>
      </c>
      <c r="G18" s="103" t="s">
        <v>167</v>
      </c>
      <c r="H18" s="86" t="s">
        <v>168</v>
      </c>
      <c r="I18" s="33"/>
    </row>
    <row r="19" spans="1:9" x14ac:dyDescent="0.25">
      <c r="A19" s="29" t="s">
        <v>29</v>
      </c>
      <c r="B19" s="34">
        <f>B7+B9</f>
        <v>143</v>
      </c>
      <c r="C19" s="34">
        <f t="shared" ref="C19:H19" si="5">C7+C9</f>
        <v>167</v>
      </c>
      <c r="D19" s="34">
        <f t="shared" si="5"/>
        <v>115</v>
      </c>
      <c r="E19" s="34">
        <f t="shared" si="5"/>
        <v>167</v>
      </c>
      <c r="F19" s="34">
        <f t="shared" si="5"/>
        <v>287</v>
      </c>
      <c r="G19" s="34">
        <f t="shared" si="5"/>
        <v>352</v>
      </c>
      <c r="H19" s="34">
        <f t="shared" si="5"/>
        <v>616</v>
      </c>
      <c r="I19" s="34">
        <f>SUM(B19:H19)</f>
        <v>1847</v>
      </c>
    </row>
    <row r="20" spans="1:9" ht="15.75" thickBot="1" x14ac:dyDescent="0.3">
      <c r="A20" s="13" t="s">
        <v>30</v>
      </c>
      <c r="B20" s="35">
        <f t="shared" ref="B20:I20" si="6">B6/B7</f>
        <v>34.237654320987652</v>
      </c>
      <c r="C20" s="35">
        <f t="shared" si="6"/>
        <v>55.214788732394368</v>
      </c>
      <c r="D20" s="35">
        <f t="shared" si="6"/>
        <v>57.983695652173914</v>
      </c>
      <c r="E20" s="35">
        <f>E6/E7</f>
        <v>51.856481481481481</v>
      </c>
      <c r="F20" s="71">
        <f t="shared" si="6"/>
        <v>49.998235294117649</v>
      </c>
      <c r="G20" s="105">
        <f t="shared" si="6"/>
        <v>53.184552845528451</v>
      </c>
      <c r="H20" s="88">
        <f t="shared" si="6"/>
        <v>47.327868852459019</v>
      </c>
      <c r="I20" s="36">
        <f t="shared" si="6"/>
        <v>48.758535108958839</v>
      </c>
    </row>
    <row r="21" spans="1:9" ht="16.5" thickTop="1" thickBot="1" x14ac:dyDescent="0.3">
      <c r="A21" s="37" t="s">
        <v>31</v>
      </c>
      <c r="B21" s="35">
        <f t="shared" ref="B21:I21" si="7">B8/B9</f>
        <v>77.266129032258064</v>
      </c>
      <c r="C21" s="35">
        <f t="shared" si="7"/>
        <v>79.143229166666671</v>
      </c>
      <c r="D21" s="35">
        <f t="shared" si="7"/>
        <v>88.171159420289854</v>
      </c>
      <c r="E21" s="35">
        <f t="shared" si="7"/>
        <v>78.960884955752206</v>
      </c>
      <c r="F21" s="71">
        <f t="shared" si="7"/>
        <v>121.84777227722772</v>
      </c>
      <c r="G21" s="105">
        <f t="shared" si="7"/>
        <v>82.66707423580786</v>
      </c>
      <c r="H21" s="88">
        <f t="shared" si="7"/>
        <v>66.869039999999998</v>
      </c>
      <c r="I21" s="22">
        <f t="shared" si="7"/>
        <v>85.852997061704201</v>
      </c>
    </row>
    <row r="22" spans="1:9" ht="16.5" thickTop="1" thickBot="1" x14ac:dyDescent="0.3">
      <c r="A22" s="38" t="s">
        <v>32</v>
      </c>
      <c r="B22" s="39">
        <v>33</v>
      </c>
      <c r="C22" s="39">
        <v>179</v>
      </c>
      <c r="D22" s="39">
        <v>30</v>
      </c>
      <c r="E22" s="39">
        <v>87</v>
      </c>
      <c r="F22" s="72">
        <v>322.25</v>
      </c>
      <c r="G22" s="96">
        <v>203</v>
      </c>
      <c r="H22" s="96">
        <v>350</v>
      </c>
      <c r="I22" s="22">
        <f>SUM(B22:H22)</f>
        <v>1204.25</v>
      </c>
    </row>
    <row r="23" spans="1:9" ht="16.5" thickTop="1" thickBot="1" x14ac:dyDescent="0.3">
      <c r="A23" s="37" t="s">
        <v>33</v>
      </c>
      <c r="B23" s="40">
        <f t="shared" ref="B23:I23" si="8">B22/B15</f>
        <v>4.3629152206246897E-3</v>
      </c>
      <c r="C23" s="41">
        <f t="shared" si="8"/>
        <v>1.5540892516061817E-2</v>
      </c>
      <c r="D23" s="40">
        <f t="shared" si="8"/>
        <v>3.4281561319428728E-3</v>
      </c>
      <c r="E23" s="40">
        <f t="shared" si="8"/>
        <v>7.4214161597498211E-3</v>
      </c>
      <c r="F23" s="40">
        <f t="shared" si="8"/>
        <v>1.1164774400532169E-2</v>
      </c>
      <c r="G23" s="106">
        <f t="shared" si="8"/>
        <v>7.9693912562822759E-3</v>
      </c>
      <c r="H23" s="106">
        <f t="shared" si="8"/>
        <v>1.0282244678644602E-2</v>
      </c>
      <c r="I23" s="42">
        <f t="shared" si="8"/>
        <v>9.4133172037370941E-3</v>
      </c>
    </row>
    <row r="24" spans="1:9" ht="46.5" customHeight="1" thickTop="1" x14ac:dyDescent="0.25">
      <c r="A24" s="43" t="s">
        <v>34</v>
      </c>
      <c r="B24" s="44"/>
      <c r="C24" s="45"/>
      <c r="D24" s="46"/>
      <c r="E24" s="59"/>
      <c r="F24" s="74"/>
      <c r="G24" s="107"/>
      <c r="H24" s="91"/>
      <c r="I24" s="48" t="s">
        <v>36</v>
      </c>
    </row>
    <row r="25" spans="1:9" x14ac:dyDescent="0.25">
      <c r="A25" s="49" t="s">
        <v>37</v>
      </c>
      <c r="B25" s="111">
        <v>2744.92</v>
      </c>
      <c r="C25" s="112">
        <v>2492.81</v>
      </c>
      <c r="D25" s="113">
        <v>2332.7199999999998</v>
      </c>
      <c r="E25" s="113">
        <v>3264.2</v>
      </c>
      <c r="F25" s="113">
        <v>3823.15</v>
      </c>
      <c r="G25" s="114">
        <v>4164.95</v>
      </c>
      <c r="H25" s="115">
        <v>4272.2700000000004</v>
      </c>
      <c r="I25" s="121">
        <f>SUM(B25:H25)/I15</f>
        <v>0.18052792118468111</v>
      </c>
    </row>
    <row r="26" spans="1:9" ht="15.75" thickBot="1" x14ac:dyDescent="0.3">
      <c r="A26" s="54" t="s">
        <v>38</v>
      </c>
      <c r="B26" s="55">
        <v>0.36199999999999999</v>
      </c>
      <c r="C26" s="55">
        <f>C25/C15</f>
        <v>0.21642733113387741</v>
      </c>
      <c r="D26" s="55">
        <v>0.26600000000000001</v>
      </c>
      <c r="E26" s="55">
        <v>0.27800000000000002</v>
      </c>
      <c r="F26" s="55">
        <v>0.1205</v>
      </c>
      <c r="G26" s="55">
        <v>0.16400000000000001</v>
      </c>
      <c r="H26" s="55">
        <v>0.126</v>
      </c>
      <c r="I26" s="122"/>
    </row>
    <row r="27" spans="1:9" ht="15.75" thickTop="1" x14ac:dyDescent="0.25"/>
  </sheetData>
  <mergeCells count="1">
    <mergeCell ref="I25:I26"/>
  </mergeCells>
  <pageMargins left="0.7" right="0.7" top="0.75" bottom="0.75" header="0.3" footer="0.3"/>
  <pageSetup scale="65" orientation="portrait" r:id="rId1"/>
  <colBreaks count="1" manualBreakCount="1">
    <brk id="15" max="2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89234-7B6D-4BD8-AAB0-824963101B33}">
  <dimension ref="A1:I27"/>
  <sheetViews>
    <sheetView zoomScaleNormal="100" workbookViewId="0">
      <selection activeCell="D9" sqref="D9"/>
    </sheetView>
  </sheetViews>
  <sheetFormatPr defaultRowHeight="15" x14ac:dyDescent="0.25"/>
  <cols>
    <col min="1" max="1" width="38" bestFit="1" customWidth="1"/>
    <col min="2" max="2" width="12.7109375" customWidth="1"/>
    <col min="3" max="3" width="13" bestFit="1" customWidth="1"/>
    <col min="4" max="4" width="14.42578125" bestFit="1" customWidth="1"/>
    <col min="5" max="5" width="17" customWidth="1"/>
    <col min="6" max="6" width="12.7109375" bestFit="1" customWidth="1"/>
    <col min="7" max="8" width="13" bestFit="1" customWidth="1"/>
    <col min="9" max="9" width="18.42578125" bestFit="1" customWidth="1"/>
  </cols>
  <sheetData>
    <row r="1" spans="1:9" ht="16.5" thickTop="1" thickBot="1" x14ac:dyDescent="0.3">
      <c r="A1" s="1"/>
      <c r="B1" s="2" t="s">
        <v>0</v>
      </c>
      <c r="C1" s="3">
        <v>45047</v>
      </c>
      <c r="D1" s="4"/>
      <c r="E1" s="4"/>
      <c r="F1" s="4"/>
      <c r="G1" s="4"/>
      <c r="H1" s="4"/>
      <c r="I1" s="4"/>
    </row>
    <row r="2" spans="1:9" x14ac:dyDescent="0.25">
      <c r="A2" s="4"/>
      <c r="B2" s="5"/>
      <c r="C2" s="4"/>
      <c r="D2" s="4"/>
      <c r="E2" s="4" t="s">
        <v>1</v>
      </c>
      <c r="F2" s="4"/>
      <c r="G2" s="4"/>
      <c r="H2" s="4"/>
      <c r="I2" s="4"/>
    </row>
    <row r="3" spans="1:9" ht="15.75" thickBot="1" x14ac:dyDescent="0.3">
      <c r="A3" s="4"/>
      <c r="B3" s="4"/>
      <c r="C3" s="4"/>
      <c r="D3" s="4"/>
      <c r="E3" s="4"/>
      <c r="F3" s="4"/>
      <c r="G3" s="4"/>
      <c r="H3" s="4"/>
      <c r="I3" s="4"/>
    </row>
    <row r="4" spans="1:9" ht="16.5" thickTop="1" thickBot="1" x14ac:dyDescent="0.3">
      <c r="A4" s="6"/>
      <c r="B4" s="7" t="s">
        <v>2</v>
      </c>
      <c r="C4" s="7" t="s">
        <v>3</v>
      </c>
      <c r="D4" s="7" t="s">
        <v>4</v>
      </c>
      <c r="E4" s="7" t="s">
        <v>5</v>
      </c>
      <c r="F4" s="60" t="s">
        <v>6</v>
      </c>
      <c r="G4" s="94" t="s">
        <v>7</v>
      </c>
      <c r="H4" s="76" t="s">
        <v>8</v>
      </c>
      <c r="I4" s="4"/>
    </row>
    <row r="5" spans="1:9" ht="16.5" thickTop="1" thickBot="1" x14ac:dyDescent="0.3">
      <c r="A5" s="9" t="s">
        <v>9</v>
      </c>
      <c r="B5" s="1">
        <v>45047</v>
      </c>
      <c r="C5" s="1">
        <f t="shared" ref="C5:H5" si="0">B5+1</f>
        <v>45048</v>
      </c>
      <c r="D5" s="10">
        <f t="shared" si="0"/>
        <v>45049</v>
      </c>
      <c r="E5" s="11">
        <f t="shared" si="0"/>
        <v>45050</v>
      </c>
      <c r="F5" s="61">
        <f t="shared" si="0"/>
        <v>45051</v>
      </c>
      <c r="G5" s="95">
        <f t="shared" si="0"/>
        <v>45052</v>
      </c>
      <c r="H5" s="77">
        <f t="shared" si="0"/>
        <v>45053</v>
      </c>
      <c r="I5" s="12" t="s">
        <v>10</v>
      </c>
    </row>
    <row r="6" spans="1:9" ht="16.5" thickTop="1" thickBot="1" x14ac:dyDescent="0.3">
      <c r="A6" s="13" t="s">
        <v>11</v>
      </c>
      <c r="B6" s="14">
        <v>3511.25</v>
      </c>
      <c r="C6" s="14">
        <v>2414.75</v>
      </c>
      <c r="D6" s="14">
        <v>3977.5</v>
      </c>
      <c r="E6" s="14">
        <v>3826.75</v>
      </c>
      <c r="F6" s="62">
        <v>5709.36</v>
      </c>
      <c r="G6" s="96">
        <v>7406.01</v>
      </c>
      <c r="H6" s="78">
        <v>7595.15</v>
      </c>
      <c r="I6" s="15">
        <f t="shared" ref="I6:I16" si="1">SUM(B6:H6)</f>
        <v>34440.770000000004</v>
      </c>
    </row>
    <row r="7" spans="1:9" ht="16.5" thickTop="1" thickBot="1" x14ac:dyDescent="0.3">
      <c r="A7" s="13" t="s">
        <v>12</v>
      </c>
      <c r="B7" s="16">
        <v>59</v>
      </c>
      <c r="C7" s="16">
        <v>51</v>
      </c>
      <c r="D7" s="16">
        <v>55</v>
      </c>
      <c r="E7" s="16">
        <v>68</v>
      </c>
      <c r="F7" s="63">
        <v>121</v>
      </c>
      <c r="G7" s="97">
        <v>140</v>
      </c>
      <c r="H7" s="79">
        <v>151</v>
      </c>
      <c r="I7" s="18">
        <f t="shared" si="1"/>
        <v>645</v>
      </c>
    </row>
    <row r="8" spans="1:9" ht="16.5" thickTop="1" thickBot="1" x14ac:dyDescent="0.3">
      <c r="A8" s="13" t="s">
        <v>13</v>
      </c>
      <c r="B8" s="14">
        <v>8470.25</v>
      </c>
      <c r="C8" s="14">
        <v>10337.5</v>
      </c>
      <c r="D8" s="14">
        <v>13253.75</v>
      </c>
      <c r="E8" s="14">
        <v>6961.26</v>
      </c>
      <c r="F8" s="62">
        <v>13014.26</v>
      </c>
      <c r="G8" s="96">
        <v>17122.5</v>
      </c>
      <c r="H8" s="78">
        <v>7117</v>
      </c>
      <c r="I8" s="15">
        <f t="shared" si="1"/>
        <v>76276.52</v>
      </c>
    </row>
    <row r="9" spans="1:9" ht="16.5" thickTop="1" thickBot="1" x14ac:dyDescent="0.3">
      <c r="A9" s="13" t="s">
        <v>14</v>
      </c>
      <c r="B9" s="16">
        <v>113</v>
      </c>
      <c r="C9" s="16">
        <v>102</v>
      </c>
      <c r="D9" s="16">
        <v>170</v>
      </c>
      <c r="E9" s="16">
        <v>104</v>
      </c>
      <c r="F9" s="63">
        <v>183</v>
      </c>
      <c r="G9" s="97">
        <v>215</v>
      </c>
      <c r="H9" s="80">
        <v>88</v>
      </c>
      <c r="I9" s="19">
        <f t="shared" si="1"/>
        <v>975</v>
      </c>
    </row>
    <row r="10" spans="1:9" ht="16.5" thickTop="1" thickBot="1" x14ac:dyDescent="0.3">
      <c r="A10" s="13" t="s">
        <v>15</v>
      </c>
      <c r="B10" s="20">
        <v>2161.25</v>
      </c>
      <c r="C10" s="20">
        <v>2172.5</v>
      </c>
      <c r="D10" s="20">
        <v>1959.25</v>
      </c>
      <c r="E10" s="20">
        <v>1827</v>
      </c>
      <c r="F10" s="64">
        <v>2840.5</v>
      </c>
      <c r="G10" s="98">
        <v>3931.5</v>
      </c>
      <c r="H10" s="81">
        <v>2294.5</v>
      </c>
      <c r="I10" s="22">
        <f t="shared" si="1"/>
        <v>17186.5</v>
      </c>
    </row>
    <row r="11" spans="1:9" ht="16.5" thickTop="1" thickBot="1" x14ac:dyDescent="0.3">
      <c r="A11" s="13" t="s">
        <v>16</v>
      </c>
      <c r="B11" s="23">
        <v>61</v>
      </c>
      <c r="C11" s="23">
        <v>65</v>
      </c>
      <c r="D11" s="23">
        <v>65</v>
      </c>
      <c r="E11" s="23">
        <v>64</v>
      </c>
      <c r="F11" s="65">
        <v>99</v>
      </c>
      <c r="G11" s="99">
        <v>89</v>
      </c>
      <c r="H11" s="82">
        <v>76</v>
      </c>
      <c r="I11" s="19">
        <f t="shared" si="1"/>
        <v>519</v>
      </c>
    </row>
    <row r="12" spans="1:9" ht="16.5" thickTop="1" thickBot="1" x14ac:dyDescent="0.3">
      <c r="A12" s="13" t="s">
        <v>17</v>
      </c>
      <c r="B12" s="25">
        <v>273</v>
      </c>
      <c r="C12" s="25">
        <v>30</v>
      </c>
      <c r="D12" s="25">
        <v>37.5</v>
      </c>
      <c r="E12" s="25">
        <v>0</v>
      </c>
      <c r="F12" s="66">
        <v>14</v>
      </c>
      <c r="G12" s="100">
        <v>0</v>
      </c>
      <c r="H12" s="83">
        <v>170</v>
      </c>
      <c r="I12" s="22">
        <f t="shared" si="1"/>
        <v>524.5</v>
      </c>
    </row>
    <row r="13" spans="1:9" ht="16.5" thickTop="1" thickBot="1" x14ac:dyDescent="0.3">
      <c r="A13" s="13" t="s">
        <v>118</v>
      </c>
      <c r="B13" s="25">
        <v>0</v>
      </c>
      <c r="C13" s="25">
        <v>0</v>
      </c>
      <c r="D13" s="25">
        <v>0</v>
      </c>
      <c r="E13" s="25">
        <v>0</v>
      </c>
      <c r="F13" s="66">
        <v>0</v>
      </c>
      <c r="G13" s="100">
        <v>0</v>
      </c>
      <c r="H13" s="83">
        <v>0</v>
      </c>
      <c r="I13" s="22">
        <f>SUM(B13:H13)</f>
        <v>0</v>
      </c>
    </row>
    <row r="14" spans="1:9" ht="16.5" thickTop="1" thickBot="1" x14ac:dyDescent="0.3">
      <c r="A14" s="13" t="s">
        <v>120</v>
      </c>
      <c r="B14" s="26">
        <f>B6+B8+B13</f>
        <v>11981.5</v>
      </c>
      <c r="C14" s="26">
        <f t="shared" ref="C14:H14" si="2">C6+C8+C13</f>
        <v>12752.25</v>
      </c>
      <c r="D14" s="26">
        <f t="shared" si="2"/>
        <v>17231.25</v>
      </c>
      <c r="E14" s="26">
        <f t="shared" si="2"/>
        <v>10788.01</v>
      </c>
      <c r="F14" s="26">
        <f t="shared" si="2"/>
        <v>18723.62</v>
      </c>
      <c r="G14" s="26">
        <f t="shared" si="2"/>
        <v>24528.510000000002</v>
      </c>
      <c r="H14" s="26">
        <f t="shared" si="2"/>
        <v>14712.15</v>
      </c>
      <c r="I14" s="22">
        <f>SUM(B14:H14)</f>
        <v>110717.29000000001</v>
      </c>
    </row>
    <row r="15" spans="1:9" ht="16.5" thickTop="1" thickBot="1" x14ac:dyDescent="0.3">
      <c r="A15" s="13" t="s">
        <v>119</v>
      </c>
      <c r="B15" s="26">
        <f>B6+B8</f>
        <v>11981.5</v>
      </c>
      <c r="C15" s="26">
        <f t="shared" ref="C15:H15" si="3">C6+C8</f>
        <v>12752.25</v>
      </c>
      <c r="D15" s="26">
        <f t="shared" si="3"/>
        <v>17231.25</v>
      </c>
      <c r="E15" s="26">
        <f t="shared" si="3"/>
        <v>10788.01</v>
      </c>
      <c r="F15" s="67">
        <f t="shared" si="3"/>
        <v>18723.62</v>
      </c>
      <c r="G15" s="101">
        <f t="shared" si="3"/>
        <v>24528.510000000002</v>
      </c>
      <c r="H15" s="84">
        <f t="shared" si="3"/>
        <v>14712.15</v>
      </c>
      <c r="I15" s="15">
        <f t="shared" si="1"/>
        <v>110717.29000000001</v>
      </c>
    </row>
    <row r="16" spans="1:9" ht="16.5" thickTop="1" thickBot="1" x14ac:dyDescent="0.3">
      <c r="A16" s="13" t="s">
        <v>19</v>
      </c>
      <c r="B16" s="26">
        <v>10726.85</v>
      </c>
      <c r="C16" s="26">
        <v>13296.75</v>
      </c>
      <c r="D16" s="26">
        <v>11584.25</v>
      </c>
      <c r="E16" s="26">
        <v>13870</v>
      </c>
      <c r="F16" s="67">
        <v>22461.75</v>
      </c>
      <c r="G16" s="101">
        <v>22360.25</v>
      </c>
      <c r="H16" s="84">
        <v>37328.5</v>
      </c>
      <c r="I16" s="58">
        <f t="shared" si="1"/>
        <v>131628.35</v>
      </c>
    </row>
    <row r="17" spans="1:9" ht="15.75" thickTop="1" x14ac:dyDescent="0.25">
      <c r="A17" s="13" t="s">
        <v>47</v>
      </c>
      <c r="B17" s="57">
        <f t="shared" ref="B17:I17" si="4">(B15-B16)/B16</f>
        <v>0.11696350746025157</v>
      </c>
      <c r="C17" s="57">
        <f t="shared" si="4"/>
        <v>-4.0949856167860565E-2</v>
      </c>
      <c r="D17" s="57">
        <f t="shared" si="4"/>
        <v>0.48747221442907396</v>
      </c>
      <c r="E17" s="57">
        <f t="shared" si="4"/>
        <v>-0.22220547945205477</v>
      </c>
      <c r="F17" s="68">
        <f t="shared" si="4"/>
        <v>-0.16642202855966259</v>
      </c>
      <c r="G17" s="102">
        <f t="shared" si="4"/>
        <v>9.6969398821569616E-2</v>
      </c>
      <c r="H17" s="85">
        <f t="shared" si="4"/>
        <v>-0.60587352826928487</v>
      </c>
      <c r="I17" s="28">
        <f t="shared" si="4"/>
        <v>-0.15886440876908353</v>
      </c>
    </row>
    <row r="18" spans="1:9" ht="87.75" customHeight="1" x14ac:dyDescent="0.25">
      <c r="A18" s="29" t="s">
        <v>21</v>
      </c>
      <c r="B18" s="29" t="s">
        <v>155</v>
      </c>
      <c r="C18" s="31" t="s">
        <v>156</v>
      </c>
      <c r="D18" s="31" t="s">
        <v>157</v>
      </c>
      <c r="E18" s="31" t="s">
        <v>158</v>
      </c>
      <c r="F18" s="69" t="s">
        <v>159</v>
      </c>
      <c r="G18" s="103" t="s">
        <v>160</v>
      </c>
      <c r="H18" s="86" t="s">
        <v>161</v>
      </c>
      <c r="I18" s="33"/>
    </row>
    <row r="19" spans="1:9" x14ac:dyDescent="0.25">
      <c r="A19" s="29" t="s">
        <v>29</v>
      </c>
      <c r="B19" s="34">
        <f>B7+B9</f>
        <v>172</v>
      </c>
      <c r="C19" s="34">
        <f t="shared" ref="C19:H19" si="5">C7+C9</f>
        <v>153</v>
      </c>
      <c r="D19" s="34">
        <f t="shared" si="5"/>
        <v>225</v>
      </c>
      <c r="E19" s="34">
        <f t="shared" si="5"/>
        <v>172</v>
      </c>
      <c r="F19" s="34">
        <f t="shared" si="5"/>
        <v>304</v>
      </c>
      <c r="G19" s="34">
        <f t="shared" si="5"/>
        <v>355</v>
      </c>
      <c r="H19" s="34">
        <f t="shared" si="5"/>
        <v>239</v>
      </c>
      <c r="I19" s="34">
        <f>SUM(B19:H19)</f>
        <v>1620</v>
      </c>
    </row>
    <row r="20" spans="1:9" ht="15.75" thickBot="1" x14ac:dyDescent="0.3">
      <c r="A20" s="13" t="s">
        <v>30</v>
      </c>
      <c r="B20" s="35">
        <f t="shared" ref="B20:I20" si="6">B6/B7</f>
        <v>59.512711864406782</v>
      </c>
      <c r="C20" s="35">
        <f t="shared" si="6"/>
        <v>47.348039215686278</v>
      </c>
      <c r="D20" s="35">
        <f t="shared" si="6"/>
        <v>72.318181818181813</v>
      </c>
      <c r="E20" s="35">
        <f>E6/E7</f>
        <v>56.275735294117645</v>
      </c>
      <c r="F20" s="71">
        <f t="shared" si="6"/>
        <v>47.184793388429746</v>
      </c>
      <c r="G20" s="105">
        <f t="shared" si="6"/>
        <v>52.90007142857143</v>
      </c>
      <c r="H20" s="88">
        <f t="shared" si="6"/>
        <v>50.299006622516551</v>
      </c>
      <c r="I20" s="36">
        <f t="shared" si="6"/>
        <v>53.396542635658918</v>
      </c>
    </row>
    <row r="21" spans="1:9" ht="16.5" thickTop="1" thickBot="1" x14ac:dyDescent="0.3">
      <c r="A21" s="37" t="s">
        <v>31</v>
      </c>
      <c r="B21" s="35">
        <f t="shared" ref="B21:I21" si="7">B8/B9</f>
        <v>74.957964601769916</v>
      </c>
      <c r="C21" s="35">
        <f t="shared" si="7"/>
        <v>101.34803921568627</v>
      </c>
      <c r="D21" s="35">
        <f t="shared" si="7"/>
        <v>77.963235294117652</v>
      </c>
      <c r="E21" s="35">
        <f t="shared" si="7"/>
        <v>66.935192307692304</v>
      </c>
      <c r="F21" s="71">
        <f t="shared" si="7"/>
        <v>71.116174863387982</v>
      </c>
      <c r="G21" s="105">
        <f t="shared" si="7"/>
        <v>79.639534883720927</v>
      </c>
      <c r="H21" s="88">
        <f t="shared" si="7"/>
        <v>80.875</v>
      </c>
      <c r="I21" s="22">
        <f t="shared" si="7"/>
        <v>78.232328205128212</v>
      </c>
    </row>
    <row r="22" spans="1:9" ht="16.5" thickTop="1" thickBot="1" x14ac:dyDescent="0.3">
      <c r="A22" s="38" t="s">
        <v>32</v>
      </c>
      <c r="B22" s="39">
        <v>187</v>
      </c>
      <c r="C22" s="39">
        <v>57</v>
      </c>
      <c r="D22" s="39">
        <v>104</v>
      </c>
      <c r="E22" s="39">
        <v>198</v>
      </c>
      <c r="F22" s="72">
        <v>291</v>
      </c>
      <c r="G22" s="96">
        <v>456</v>
      </c>
      <c r="H22" s="96">
        <v>224</v>
      </c>
      <c r="I22" s="22">
        <f>SUM(B22:H22)</f>
        <v>1517</v>
      </c>
    </row>
    <row r="23" spans="1:9" ht="16.5" thickTop="1" thickBot="1" x14ac:dyDescent="0.3">
      <c r="A23" s="37" t="s">
        <v>33</v>
      </c>
      <c r="B23" s="40">
        <f t="shared" ref="B23:I23" si="8">B22/B15</f>
        <v>1.5607394733547553E-2</v>
      </c>
      <c r="C23" s="41">
        <f t="shared" si="8"/>
        <v>4.469799447156384E-3</v>
      </c>
      <c r="D23" s="40">
        <f t="shared" si="8"/>
        <v>6.0355458832063837E-3</v>
      </c>
      <c r="E23" s="40">
        <f t="shared" si="8"/>
        <v>1.8353709349546395E-2</v>
      </c>
      <c r="F23" s="40">
        <f t="shared" si="8"/>
        <v>1.5541866369857967E-2</v>
      </c>
      <c r="G23" s="106">
        <f t="shared" si="8"/>
        <v>1.8590611496580915E-2</v>
      </c>
      <c r="H23" s="106">
        <f t="shared" si="8"/>
        <v>1.522551088725985E-2</v>
      </c>
      <c r="I23" s="42">
        <f t="shared" si="8"/>
        <v>1.3701563685310577E-2</v>
      </c>
    </row>
    <row r="24" spans="1:9" ht="46.5" customHeight="1" thickTop="1" x14ac:dyDescent="0.25">
      <c r="A24" s="43" t="s">
        <v>34</v>
      </c>
      <c r="B24" s="44"/>
      <c r="C24" s="45"/>
      <c r="D24" s="46"/>
      <c r="E24" s="59"/>
      <c r="F24" s="74"/>
      <c r="G24" s="107"/>
      <c r="H24" s="91"/>
      <c r="I24" s="48" t="s">
        <v>36</v>
      </c>
    </row>
    <row r="25" spans="1:9" x14ac:dyDescent="0.25">
      <c r="A25" s="49" t="s">
        <v>37</v>
      </c>
      <c r="B25" s="50">
        <v>2601.2399999999998</v>
      </c>
      <c r="C25" s="110">
        <v>3087.84</v>
      </c>
      <c r="D25" s="52">
        <v>3049.56</v>
      </c>
      <c r="E25" s="52">
        <v>3058</v>
      </c>
      <c r="F25" s="52">
        <v>3588.26</v>
      </c>
      <c r="G25" s="108">
        <v>3995.89</v>
      </c>
      <c r="H25" s="92">
        <v>3104.86</v>
      </c>
      <c r="I25" s="121">
        <f>SUM(B25:H25)/I15</f>
        <v>0.20309068258444549</v>
      </c>
    </row>
    <row r="26" spans="1:9" ht="15.75" thickBot="1" x14ac:dyDescent="0.3">
      <c r="A26" s="54" t="s">
        <v>38</v>
      </c>
      <c r="B26" s="55">
        <f>B25/B15</f>
        <v>0.21710470308392102</v>
      </c>
      <c r="C26" s="55">
        <f t="shared" ref="C26:H26" si="9">C25/C15</f>
        <v>0.24214079868258545</v>
      </c>
      <c r="D26" s="55">
        <f t="shared" si="9"/>
        <v>0.1769784548422198</v>
      </c>
      <c r="E26" s="55">
        <f t="shared" si="9"/>
        <v>0.28346284439854985</v>
      </c>
      <c r="F26" s="55">
        <f t="shared" si="9"/>
        <v>0.19164349628971322</v>
      </c>
      <c r="G26" s="55">
        <f t="shared" si="9"/>
        <v>0.16290797932691384</v>
      </c>
      <c r="H26" s="55">
        <f t="shared" si="9"/>
        <v>0.21104053452418581</v>
      </c>
      <c r="I26" s="122"/>
    </row>
    <row r="27" spans="1:9" ht="15.75" thickTop="1" x14ac:dyDescent="0.25"/>
  </sheetData>
  <mergeCells count="1">
    <mergeCell ref="I25:I26"/>
  </mergeCells>
  <pageMargins left="0.7" right="0.7" top="0.75" bottom="0.75" header="0.3" footer="0.3"/>
  <pageSetup scale="65" orientation="portrait" r:id="rId1"/>
  <colBreaks count="1" manualBreakCount="1">
    <brk id="15" max="2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A7859-C88B-4A04-A993-E9EB0D1DC097}">
  <dimension ref="A1:Q1002"/>
  <sheetViews>
    <sheetView zoomScaleNormal="100" zoomScaleSheetLayoutView="50" workbookViewId="0">
      <selection activeCell="B31" sqref="B31"/>
    </sheetView>
  </sheetViews>
  <sheetFormatPr defaultColWidth="14.42578125" defaultRowHeight="15" customHeight="1" x14ac:dyDescent="0.25"/>
  <cols>
    <col min="1" max="1" width="30.42578125" bestFit="1" customWidth="1"/>
    <col min="2" max="2" width="15.85546875" customWidth="1"/>
    <col min="3" max="3" width="14" customWidth="1"/>
    <col min="4" max="4" width="14.42578125" customWidth="1"/>
    <col min="5" max="5" width="15.7109375" customWidth="1"/>
    <col min="6" max="6" width="12" customWidth="1"/>
    <col min="7" max="7" width="12.85546875" customWidth="1"/>
    <col min="8" max="8" width="14.140625" customWidth="1"/>
    <col min="9" max="9" width="16.42578125" customWidth="1"/>
    <col min="10" max="26" width="8.7109375" customWidth="1"/>
  </cols>
  <sheetData>
    <row r="1" spans="1:17" ht="16.5" thickTop="1" thickBot="1" x14ac:dyDescent="0.3">
      <c r="A1" s="1"/>
      <c r="B1" s="2" t="s">
        <v>0</v>
      </c>
      <c r="C1" s="3">
        <v>45040</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45040</v>
      </c>
      <c r="C5" s="1">
        <f t="shared" ref="C5:H5" si="0">B5+1</f>
        <v>45041</v>
      </c>
      <c r="D5" s="10">
        <f t="shared" si="0"/>
        <v>45042</v>
      </c>
      <c r="E5" s="11">
        <f t="shared" si="0"/>
        <v>45043</v>
      </c>
      <c r="F5" s="61">
        <f t="shared" si="0"/>
        <v>45044</v>
      </c>
      <c r="G5" s="95">
        <f t="shared" si="0"/>
        <v>45045</v>
      </c>
      <c r="H5" s="77">
        <f t="shared" si="0"/>
        <v>45046</v>
      </c>
      <c r="I5" s="12" t="s">
        <v>10</v>
      </c>
    </row>
    <row r="6" spans="1:17" ht="16.5" thickTop="1" thickBot="1" x14ac:dyDescent="0.3">
      <c r="A6" s="13" t="s">
        <v>11</v>
      </c>
      <c r="B6" s="14">
        <v>4597.5</v>
      </c>
      <c r="C6" s="14">
        <v>2488</v>
      </c>
      <c r="D6" s="14">
        <v>3894.5</v>
      </c>
      <c r="E6" s="14">
        <v>7344.25</v>
      </c>
      <c r="F6" s="62">
        <v>5252.87</v>
      </c>
      <c r="G6" s="96">
        <v>3999.1</v>
      </c>
      <c r="H6" s="78">
        <v>10568.25</v>
      </c>
      <c r="I6" s="15">
        <f t="shared" ref="I6:I16" si="1">SUM(B6:H6)</f>
        <v>38144.47</v>
      </c>
    </row>
    <row r="7" spans="1:17" ht="16.5" thickTop="1" thickBot="1" x14ac:dyDescent="0.3">
      <c r="A7" s="13" t="s">
        <v>12</v>
      </c>
      <c r="B7" s="16">
        <v>71</v>
      </c>
      <c r="C7" s="16">
        <v>53</v>
      </c>
      <c r="D7" s="16">
        <v>70</v>
      </c>
      <c r="E7" s="16">
        <v>122</v>
      </c>
      <c r="F7" s="63">
        <v>109</v>
      </c>
      <c r="G7" s="97">
        <v>57</v>
      </c>
      <c r="H7" s="79">
        <v>188</v>
      </c>
      <c r="I7" s="18">
        <f t="shared" si="1"/>
        <v>670</v>
      </c>
    </row>
    <row r="8" spans="1:17" ht="16.5" thickTop="1" thickBot="1" x14ac:dyDescent="0.3">
      <c r="A8" s="13" t="s">
        <v>13</v>
      </c>
      <c r="B8" s="14">
        <v>4817.75</v>
      </c>
      <c r="C8" s="14">
        <v>11506.5</v>
      </c>
      <c r="D8" s="14">
        <v>18795.5</v>
      </c>
      <c r="E8" s="14">
        <v>6858.5</v>
      </c>
      <c r="F8" s="62">
        <v>18278.5</v>
      </c>
      <c r="G8" s="96">
        <v>19155.900000000001</v>
      </c>
      <c r="H8" s="78">
        <v>10632.77</v>
      </c>
      <c r="I8" s="15">
        <f t="shared" si="1"/>
        <v>90045.42</v>
      </c>
    </row>
    <row r="9" spans="1:17" ht="16.5" thickTop="1" thickBot="1" x14ac:dyDescent="0.3">
      <c r="A9" s="13" t="s">
        <v>14</v>
      </c>
      <c r="B9" s="16">
        <v>46</v>
      </c>
      <c r="C9" s="16">
        <v>132</v>
      </c>
      <c r="D9" s="16">
        <v>143</v>
      </c>
      <c r="E9" s="16">
        <v>81</v>
      </c>
      <c r="F9" s="63">
        <v>222</v>
      </c>
      <c r="G9" s="97">
        <v>235</v>
      </c>
      <c r="H9" s="80">
        <v>137</v>
      </c>
      <c r="I9" s="19">
        <f t="shared" si="1"/>
        <v>996</v>
      </c>
    </row>
    <row r="10" spans="1:17" ht="16.5" thickTop="1" thickBot="1" x14ac:dyDescent="0.3">
      <c r="A10" s="13" t="s">
        <v>15</v>
      </c>
      <c r="B10" s="20">
        <v>2256.5</v>
      </c>
      <c r="C10" s="20">
        <v>2218</v>
      </c>
      <c r="D10" s="20">
        <v>2345.5</v>
      </c>
      <c r="E10" s="20">
        <v>2297.5</v>
      </c>
      <c r="F10" s="64">
        <v>3415</v>
      </c>
      <c r="G10" s="98">
        <v>3592</v>
      </c>
      <c r="H10" s="81">
        <v>2993.77</v>
      </c>
      <c r="I10" s="22">
        <f t="shared" si="1"/>
        <v>19118.27</v>
      </c>
    </row>
    <row r="11" spans="1:17" ht="16.5" thickTop="1" thickBot="1" x14ac:dyDescent="0.3">
      <c r="A11" s="13" t="s">
        <v>16</v>
      </c>
      <c r="B11" s="23">
        <v>64</v>
      </c>
      <c r="C11" s="23">
        <v>69</v>
      </c>
      <c r="D11" s="23">
        <v>70</v>
      </c>
      <c r="E11" s="23">
        <v>63</v>
      </c>
      <c r="F11" s="65">
        <v>112</v>
      </c>
      <c r="G11" s="99">
        <v>92</v>
      </c>
      <c r="H11" s="82">
        <v>99</v>
      </c>
      <c r="I11" s="19">
        <f t="shared" si="1"/>
        <v>569</v>
      </c>
      <c r="K11" s="24"/>
      <c r="L11" s="24"/>
      <c r="M11" s="24"/>
      <c r="N11" s="24"/>
      <c r="O11" s="24"/>
      <c r="P11" s="24"/>
      <c r="Q11" s="24"/>
    </row>
    <row r="12" spans="1:17" ht="16.5" thickTop="1" thickBot="1" x14ac:dyDescent="0.3">
      <c r="A12" s="13" t="s">
        <v>17</v>
      </c>
      <c r="B12" s="25">
        <v>48</v>
      </c>
      <c r="C12" s="25">
        <v>30</v>
      </c>
      <c r="D12" s="25">
        <v>73</v>
      </c>
      <c r="E12" s="25">
        <v>22.5</v>
      </c>
      <c r="F12" s="66">
        <v>13.5</v>
      </c>
      <c r="G12" s="100">
        <v>252</v>
      </c>
      <c r="H12" s="83">
        <v>177</v>
      </c>
      <c r="I12" s="22">
        <f t="shared" si="1"/>
        <v>616</v>
      </c>
    </row>
    <row r="13" spans="1:17" ht="16.5" thickTop="1" thickBot="1" x14ac:dyDescent="0.3">
      <c r="A13" s="13" t="s">
        <v>118</v>
      </c>
      <c r="B13" s="25">
        <v>4700</v>
      </c>
      <c r="C13" s="25">
        <v>72351</v>
      </c>
      <c r="D13" s="25">
        <v>0</v>
      </c>
      <c r="E13" s="25">
        <v>0</v>
      </c>
      <c r="F13" s="66">
        <v>0</v>
      </c>
      <c r="G13" s="100">
        <v>0</v>
      </c>
      <c r="H13" s="83">
        <v>0</v>
      </c>
      <c r="I13" s="22">
        <f>SUM(B13:H13)</f>
        <v>77051</v>
      </c>
    </row>
    <row r="14" spans="1:17" ht="16.5" thickTop="1" thickBot="1" x14ac:dyDescent="0.3">
      <c r="A14" s="13" t="s">
        <v>120</v>
      </c>
      <c r="B14" s="26">
        <f>B6+B8+B13</f>
        <v>14115.25</v>
      </c>
      <c r="C14" s="26">
        <f t="shared" ref="C14:H14" si="2">C6+C8+C13</f>
        <v>86345.5</v>
      </c>
      <c r="D14" s="26">
        <f t="shared" si="2"/>
        <v>22690</v>
      </c>
      <c r="E14" s="26">
        <f t="shared" si="2"/>
        <v>14202.75</v>
      </c>
      <c r="F14" s="26">
        <f t="shared" si="2"/>
        <v>23531.37</v>
      </c>
      <c r="G14" s="26">
        <f t="shared" si="2"/>
        <v>23155</v>
      </c>
      <c r="H14" s="26">
        <f t="shared" si="2"/>
        <v>21201.02</v>
      </c>
      <c r="I14" s="22">
        <f>SUM(B14:H14)</f>
        <v>205240.88999999998</v>
      </c>
    </row>
    <row r="15" spans="1:17" ht="16.5" thickTop="1" thickBot="1" x14ac:dyDescent="0.3">
      <c r="A15" s="13" t="s">
        <v>119</v>
      </c>
      <c r="B15" s="26">
        <f>B6+B8</f>
        <v>9415.25</v>
      </c>
      <c r="C15" s="26">
        <f t="shared" ref="C15:H15" si="3">C6+C8</f>
        <v>13994.5</v>
      </c>
      <c r="D15" s="26">
        <f t="shared" si="3"/>
        <v>22690</v>
      </c>
      <c r="E15" s="26">
        <f t="shared" si="3"/>
        <v>14202.75</v>
      </c>
      <c r="F15" s="67">
        <f t="shared" si="3"/>
        <v>23531.37</v>
      </c>
      <c r="G15" s="101">
        <f t="shared" si="3"/>
        <v>23155</v>
      </c>
      <c r="H15" s="84">
        <f t="shared" si="3"/>
        <v>21201.02</v>
      </c>
      <c r="I15" s="15">
        <f t="shared" si="1"/>
        <v>128189.89</v>
      </c>
    </row>
    <row r="16" spans="1:17" ht="16.5" thickTop="1" thickBot="1" x14ac:dyDescent="0.3">
      <c r="A16" s="13" t="s">
        <v>19</v>
      </c>
      <c r="B16" s="26">
        <v>18723.52</v>
      </c>
      <c r="C16" s="26">
        <v>16585.509999999998</v>
      </c>
      <c r="D16" s="26">
        <v>18231</v>
      </c>
      <c r="E16" s="26">
        <v>18297.099999999999</v>
      </c>
      <c r="F16" s="67">
        <v>22451</v>
      </c>
      <c r="G16" s="101">
        <v>24686</v>
      </c>
      <c r="H16" s="84">
        <v>22586.5</v>
      </c>
      <c r="I16" s="58">
        <f t="shared" si="1"/>
        <v>141560.63</v>
      </c>
    </row>
    <row r="17" spans="1:9" ht="15.75" thickTop="1" x14ac:dyDescent="0.25">
      <c r="A17" s="13" t="s">
        <v>47</v>
      </c>
      <c r="B17" s="57">
        <f t="shared" ref="B17:I17" si="4">(B15-B16)/B16</f>
        <v>-0.49714316538770487</v>
      </c>
      <c r="C17" s="57">
        <f t="shared" si="4"/>
        <v>-0.15622130401778411</v>
      </c>
      <c r="D17" s="57">
        <f t="shared" si="4"/>
        <v>0.24458340189786626</v>
      </c>
      <c r="E17" s="57">
        <f t="shared" si="4"/>
        <v>-0.22377043356597487</v>
      </c>
      <c r="F17" s="68">
        <f t="shared" si="4"/>
        <v>4.8121241815509287E-2</v>
      </c>
      <c r="G17" s="102">
        <f t="shared" si="4"/>
        <v>-6.201895811391072E-2</v>
      </c>
      <c r="H17" s="85">
        <f t="shared" si="4"/>
        <v>-6.1341066566311712E-2</v>
      </c>
      <c r="I17" s="28">
        <f t="shared" si="4"/>
        <v>-9.4452391176840664E-2</v>
      </c>
    </row>
    <row r="18" spans="1:9" ht="149.25" customHeight="1" x14ac:dyDescent="0.25">
      <c r="A18" s="29" t="s">
        <v>21</v>
      </c>
      <c r="B18" s="29" t="s">
        <v>148</v>
      </c>
      <c r="C18" s="31" t="s">
        <v>149</v>
      </c>
      <c r="D18" s="31" t="s">
        <v>150</v>
      </c>
      <c r="E18" s="31" t="s">
        <v>151</v>
      </c>
      <c r="F18" s="69" t="s">
        <v>152</v>
      </c>
      <c r="G18" s="103" t="s">
        <v>153</v>
      </c>
      <c r="H18" s="86" t="s">
        <v>154</v>
      </c>
      <c r="I18" s="33"/>
    </row>
    <row r="19" spans="1:9" x14ac:dyDescent="0.25">
      <c r="A19" s="29" t="s">
        <v>29</v>
      </c>
      <c r="B19" s="34">
        <f>B7+B9</f>
        <v>117</v>
      </c>
      <c r="C19" s="34">
        <f t="shared" ref="C19:H19" si="5">C7+C9</f>
        <v>185</v>
      </c>
      <c r="D19" s="34">
        <f t="shared" si="5"/>
        <v>213</v>
      </c>
      <c r="E19" s="34">
        <f t="shared" si="5"/>
        <v>203</v>
      </c>
      <c r="F19" s="34">
        <f t="shared" si="5"/>
        <v>331</v>
      </c>
      <c r="G19" s="34">
        <f t="shared" si="5"/>
        <v>292</v>
      </c>
      <c r="H19" s="34">
        <f t="shared" si="5"/>
        <v>325</v>
      </c>
      <c r="I19" s="34">
        <f>SUM(B19:H19)</f>
        <v>1666</v>
      </c>
    </row>
    <row r="20" spans="1:9" ht="15.75" thickBot="1" x14ac:dyDescent="0.3">
      <c r="A20" s="13" t="s">
        <v>30</v>
      </c>
      <c r="B20" s="35">
        <f t="shared" ref="B20:I20" si="6">B6/B7</f>
        <v>64.75352112676056</v>
      </c>
      <c r="C20" s="35">
        <f t="shared" si="6"/>
        <v>46.943396226415096</v>
      </c>
      <c r="D20" s="35">
        <f t="shared" si="6"/>
        <v>55.635714285714286</v>
      </c>
      <c r="E20" s="35">
        <f>E6/E7</f>
        <v>60.19877049180328</v>
      </c>
      <c r="F20" s="71">
        <f t="shared" si="6"/>
        <v>48.191467889908253</v>
      </c>
      <c r="G20" s="105">
        <f t="shared" si="6"/>
        <v>70.159649122807011</v>
      </c>
      <c r="H20" s="88">
        <f t="shared" si="6"/>
        <v>56.214095744680854</v>
      </c>
      <c r="I20" s="36">
        <f t="shared" si="6"/>
        <v>56.932044776119405</v>
      </c>
    </row>
    <row r="21" spans="1:9" ht="16.5" thickTop="1" thickBot="1" x14ac:dyDescent="0.3">
      <c r="A21" s="37" t="s">
        <v>31</v>
      </c>
      <c r="B21" s="35">
        <f t="shared" ref="B21:I21" si="7">B8/B9</f>
        <v>104.73369565217391</v>
      </c>
      <c r="C21" s="35">
        <f t="shared" si="7"/>
        <v>87.170454545454547</v>
      </c>
      <c r="D21" s="35">
        <f t="shared" si="7"/>
        <v>131.43706293706293</v>
      </c>
      <c r="E21" s="35">
        <f t="shared" si="7"/>
        <v>84.672839506172835</v>
      </c>
      <c r="F21" s="71">
        <f t="shared" si="7"/>
        <v>82.335585585585591</v>
      </c>
      <c r="G21" s="105">
        <f t="shared" si="7"/>
        <v>81.514468085106387</v>
      </c>
      <c r="H21" s="88">
        <f t="shared" si="7"/>
        <v>77.611459854014598</v>
      </c>
      <c r="I21" s="22">
        <f t="shared" si="7"/>
        <v>90.407048192771086</v>
      </c>
    </row>
    <row r="22" spans="1:9" ht="25.5" thickTop="1" thickBot="1" x14ac:dyDescent="0.3">
      <c r="A22" s="38" t="s">
        <v>32</v>
      </c>
      <c r="B22" s="39">
        <v>113</v>
      </c>
      <c r="C22" s="39">
        <v>126</v>
      </c>
      <c r="D22" s="39">
        <v>451</v>
      </c>
      <c r="E22" s="39">
        <v>134</v>
      </c>
      <c r="F22" s="72">
        <v>258.38</v>
      </c>
      <c r="G22" s="96">
        <v>261</v>
      </c>
      <c r="H22" s="96">
        <v>261</v>
      </c>
      <c r="I22" s="22">
        <f>SUM(B22:H22)</f>
        <v>1604.38</v>
      </c>
    </row>
    <row r="23" spans="1:9" ht="15.75" customHeight="1" thickTop="1" thickBot="1" x14ac:dyDescent="0.3">
      <c r="A23" s="37" t="s">
        <v>33</v>
      </c>
      <c r="B23" s="40">
        <f t="shared" ref="B23:I23" si="8">B22/B15</f>
        <v>1.2001805581370649E-2</v>
      </c>
      <c r="C23" s="41">
        <f t="shared" si="8"/>
        <v>9.003537103862232E-3</v>
      </c>
      <c r="D23" s="40">
        <f t="shared" si="8"/>
        <v>1.9876597620096959E-2</v>
      </c>
      <c r="E23" s="40">
        <f t="shared" si="8"/>
        <v>9.4347925577793028E-3</v>
      </c>
      <c r="F23" s="73">
        <f t="shared" si="8"/>
        <v>1.0980236169844764E-2</v>
      </c>
      <c r="G23" s="106">
        <f t="shared" si="8"/>
        <v>1.1271863528395595E-2</v>
      </c>
      <c r="H23" s="106">
        <f t="shared" si="8"/>
        <v>1.2310728446084197E-2</v>
      </c>
      <c r="I23" s="42">
        <f t="shared" si="8"/>
        <v>1.2515651585316128E-2</v>
      </c>
    </row>
    <row r="24" spans="1:9" ht="95.25" customHeight="1" thickTop="1" x14ac:dyDescent="0.25">
      <c r="A24" s="43" t="s">
        <v>34</v>
      </c>
      <c r="B24" s="44"/>
      <c r="C24" s="45"/>
      <c r="D24" s="46"/>
      <c r="E24" s="59"/>
      <c r="F24" s="74"/>
      <c r="G24" s="107"/>
      <c r="H24" s="91"/>
      <c r="I24" s="48" t="s">
        <v>36</v>
      </c>
    </row>
    <row r="25" spans="1:9" ht="15.75" customHeight="1" x14ac:dyDescent="0.25">
      <c r="A25" s="49" t="s">
        <v>37</v>
      </c>
      <c r="B25" s="50">
        <v>3095.82</v>
      </c>
      <c r="C25" s="110">
        <v>2098.77</v>
      </c>
      <c r="D25" s="52">
        <v>3384.7</v>
      </c>
      <c r="E25" s="52">
        <v>3285.18</v>
      </c>
      <c r="F25" s="52">
        <v>4343.5</v>
      </c>
      <c r="G25" s="108">
        <v>3731</v>
      </c>
      <c r="H25" s="92">
        <v>3494.11</v>
      </c>
      <c r="I25" s="121">
        <f>SUM(B25:H25)/I15</f>
        <v>0.18279975121282968</v>
      </c>
    </row>
    <row r="26" spans="1:9" ht="15.75" customHeight="1" thickBot="1" x14ac:dyDescent="0.3">
      <c r="A26" s="54" t="s">
        <v>38</v>
      </c>
      <c r="B26" s="55">
        <f>B25/B15</f>
        <v>0.32880911287538833</v>
      </c>
      <c r="C26" s="55">
        <f>C25/C15</f>
        <v>0.14997106005930902</v>
      </c>
      <c r="D26" s="55">
        <f>D25/D15</f>
        <v>0.14917144116350814</v>
      </c>
      <c r="E26" s="55">
        <v>0.23100000000000001</v>
      </c>
      <c r="F26" s="55">
        <v>0.18459999999999999</v>
      </c>
      <c r="G26" s="55">
        <v>0.161</v>
      </c>
      <c r="H26" s="55">
        <v>0.16500000000000001</v>
      </c>
      <c r="I26" s="122"/>
    </row>
    <row r="27" spans="1:9" ht="15.75" customHeight="1" thickTop="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1">
    <mergeCell ref="I25:I26"/>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A836-BBDE-4747-8BE1-0D99E6BE29DF}">
  <dimension ref="A1:Q36"/>
  <sheetViews>
    <sheetView zoomScaleNormal="100" workbookViewId="0">
      <selection activeCell="M19" sqref="M19"/>
    </sheetView>
  </sheetViews>
  <sheetFormatPr defaultRowHeight="15" x14ac:dyDescent="0.25"/>
  <cols>
    <col min="1" max="1" width="38" bestFit="1" customWidth="1"/>
    <col min="2" max="2" width="21.140625" customWidth="1"/>
    <col min="3" max="3" width="18.42578125" customWidth="1"/>
    <col min="4" max="4" width="16" customWidth="1"/>
    <col min="5" max="5" width="16.7109375" customWidth="1"/>
    <col min="6" max="6" width="14.140625" customWidth="1"/>
    <col min="7" max="7" width="17.42578125" customWidth="1"/>
    <col min="8" max="8" width="16.42578125" customWidth="1"/>
    <col min="9" max="9" width="18.42578125" bestFit="1" customWidth="1"/>
  </cols>
  <sheetData>
    <row r="1" spans="1:17" ht="16.5" thickTop="1" thickBot="1" x14ac:dyDescent="0.3">
      <c r="A1" s="1"/>
      <c r="B1" s="2" t="s">
        <v>0</v>
      </c>
      <c r="C1" s="3">
        <v>45215</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119"/>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45215</v>
      </c>
      <c r="C5" s="1">
        <v>45216</v>
      </c>
      <c r="D5" s="1">
        <v>45217</v>
      </c>
      <c r="E5" s="1">
        <v>45218</v>
      </c>
      <c r="F5" s="1">
        <v>45219</v>
      </c>
      <c r="G5" s="1">
        <v>45220</v>
      </c>
      <c r="H5" s="1">
        <v>45221</v>
      </c>
      <c r="I5" s="12" t="s">
        <v>10</v>
      </c>
    </row>
    <row r="6" spans="1:17" ht="16.5" thickTop="1" thickBot="1" x14ac:dyDescent="0.3">
      <c r="A6" s="13" t="s">
        <v>11</v>
      </c>
      <c r="B6" s="116">
        <v>2197.23</v>
      </c>
      <c r="C6" s="14">
        <v>3848.25</v>
      </c>
      <c r="D6" s="14">
        <v>2167</v>
      </c>
      <c r="E6" s="14">
        <v>3012.01</v>
      </c>
      <c r="F6" s="62">
        <v>3818.75</v>
      </c>
      <c r="G6" s="96">
        <v>4065.45</v>
      </c>
      <c r="H6" s="78">
        <v>7973.25</v>
      </c>
      <c r="I6" s="15">
        <f t="shared" ref="I6:I16" si="0">SUM(B6:H6)</f>
        <v>27081.94</v>
      </c>
    </row>
    <row r="7" spans="1:17" ht="16.5" thickTop="1" thickBot="1" x14ac:dyDescent="0.3">
      <c r="A7" s="13" t="s">
        <v>12</v>
      </c>
      <c r="B7" s="16">
        <v>61</v>
      </c>
      <c r="C7" s="16">
        <v>99</v>
      </c>
      <c r="D7" s="16">
        <v>59</v>
      </c>
      <c r="E7" s="16">
        <v>89</v>
      </c>
      <c r="F7" s="63">
        <v>113</v>
      </c>
      <c r="G7" s="97">
        <v>108</v>
      </c>
      <c r="H7" s="79">
        <v>188</v>
      </c>
      <c r="I7" s="18">
        <f t="shared" si="0"/>
        <v>717</v>
      </c>
    </row>
    <row r="8" spans="1:17" ht="16.5" thickTop="1" thickBot="1" x14ac:dyDescent="0.3">
      <c r="A8" s="13" t="s">
        <v>13</v>
      </c>
      <c r="B8" s="14">
        <v>5655</v>
      </c>
      <c r="C8" s="14">
        <v>5415.25</v>
      </c>
      <c r="D8" s="14">
        <v>9947</v>
      </c>
      <c r="E8" s="14">
        <v>5632</v>
      </c>
      <c r="F8" s="62">
        <v>11784.25</v>
      </c>
      <c r="G8" s="96">
        <v>17306.75</v>
      </c>
      <c r="H8" s="78">
        <v>7130.5</v>
      </c>
      <c r="I8" s="15">
        <f t="shared" si="0"/>
        <v>62870.75</v>
      </c>
    </row>
    <row r="9" spans="1:17" ht="16.5" thickTop="1" thickBot="1" x14ac:dyDescent="0.3">
      <c r="A9" s="13" t="s">
        <v>14</v>
      </c>
      <c r="B9" s="16">
        <v>100</v>
      </c>
      <c r="C9" s="16">
        <v>74</v>
      </c>
      <c r="D9" s="16">
        <v>127</v>
      </c>
      <c r="E9" s="16">
        <v>103</v>
      </c>
      <c r="F9" s="63">
        <v>183</v>
      </c>
      <c r="G9" s="97">
        <v>237</v>
      </c>
      <c r="H9" s="80">
        <v>105</v>
      </c>
      <c r="I9" s="19">
        <f t="shared" si="0"/>
        <v>929</v>
      </c>
    </row>
    <row r="10" spans="1:17" ht="16.5" thickTop="1" thickBot="1" x14ac:dyDescent="0.3">
      <c r="A10" s="13" t="s">
        <v>15</v>
      </c>
      <c r="B10" s="20">
        <v>1834.75</v>
      </c>
      <c r="C10" s="20">
        <v>1748.25</v>
      </c>
      <c r="D10" s="20">
        <v>1793.5</v>
      </c>
      <c r="E10" s="20">
        <v>1659.76</v>
      </c>
      <c r="F10" s="64">
        <v>2330</v>
      </c>
      <c r="G10" s="98">
        <v>2762.75</v>
      </c>
      <c r="H10" s="81">
        <v>2699</v>
      </c>
      <c r="I10" s="22">
        <f t="shared" si="0"/>
        <v>14828.01</v>
      </c>
    </row>
    <row r="11" spans="1:17" ht="16.5" thickTop="1" thickBot="1" x14ac:dyDescent="0.3">
      <c r="A11" s="13" t="s">
        <v>16</v>
      </c>
      <c r="B11" s="23">
        <v>61</v>
      </c>
      <c r="C11" s="23">
        <v>50</v>
      </c>
      <c r="D11" s="23">
        <v>53</v>
      </c>
      <c r="E11" s="23">
        <v>70</v>
      </c>
      <c r="F11" s="65">
        <v>86</v>
      </c>
      <c r="G11" s="99">
        <v>93</v>
      </c>
      <c r="H11" s="82">
        <v>59</v>
      </c>
      <c r="I11" s="19">
        <f t="shared" si="0"/>
        <v>472</v>
      </c>
    </row>
    <row r="12" spans="1:17" ht="16.5" thickTop="1" thickBot="1" x14ac:dyDescent="0.3">
      <c r="A12" s="13" t="s">
        <v>17</v>
      </c>
      <c r="B12" s="25">
        <v>0</v>
      </c>
      <c r="C12" s="25">
        <v>10</v>
      </c>
      <c r="D12" s="25">
        <v>32</v>
      </c>
      <c r="E12" s="25">
        <v>70</v>
      </c>
      <c r="F12" s="66">
        <v>0</v>
      </c>
      <c r="G12" s="100">
        <v>29</v>
      </c>
      <c r="H12" s="83">
        <v>14</v>
      </c>
      <c r="I12" s="22">
        <f t="shared" si="0"/>
        <v>155</v>
      </c>
    </row>
    <row r="13" spans="1:17" ht="16.5" thickTop="1" thickBot="1" x14ac:dyDescent="0.3">
      <c r="A13" s="13" t="s">
        <v>118</v>
      </c>
      <c r="B13" s="25">
        <v>1682.22</v>
      </c>
      <c r="C13" s="25">
        <v>0</v>
      </c>
      <c r="D13" s="25">
        <v>0</v>
      </c>
      <c r="E13" s="120">
        <v>14886</v>
      </c>
      <c r="F13" s="66">
        <v>0</v>
      </c>
      <c r="G13" s="100">
        <v>3600</v>
      </c>
      <c r="H13" s="83">
        <v>0</v>
      </c>
      <c r="I13" s="22">
        <f>SUM(B13:H13)</f>
        <v>20168.22</v>
      </c>
      <c r="O13" t="s">
        <v>189</v>
      </c>
    </row>
    <row r="14" spans="1:17" ht="16.5" thickTop="1" thickBot="1" x14ac:dyDescent="0.3">
      <c r="A14" s="13" t="s">
        <v>120</v>
      </c>
      <c r="B14" s="26">
        <f t="shared" ref="B14:H14" si="1">B6+B8+B13</f>
        <v>9534.4499999999989</v>
      </c>
      <c r="C14" s="26">
        <f t="shared" si="1"/>
        <v>9263.5</v>
      </c>
      <c r="D14" s="26">
        <f t="shared" si="1"/>
        <v>12114</v>
      </c>
      <c r="E14" s="26">
        <f t="shared" si="1"/>
        <v>23530.010000000002</v>
      </c>
      <c r="F14" s="26">
        <f t="shared" si="1"/>
        <v>15603</v>
      </c>
      <c r="G14" s="26">
        <f t="shared" si="1"/>
        <v>24972.2</v>
      </c>
      <c r="H14" s="26">
        <f t="shared" si="1"/>
        <v>15103.75</v>
      </c>
      <c r="I14" s="22">
        <f>SUM(B14:H14)</f>
        <v>110120.90999999999</v>
      </c>
      <c r="K14" s="24"/>
      <c r="L14" s="24"/>
      <c r="M14" s="24"/>
      <c r="N14" s="24"/>
      <c r="O14" s="24"/>
      <c r="P14" s="24"/>
      <c r="Q14" s="24"/>
    </row>
    <row r="15" spans="1:17" ht="16.5" thickTop="1" thickBot="1" x14ac:dyDescent="0.3">
      <c r="A15" s="13" t="s">
        <v>119</v>
      </c>
      <c r="B15" s="26">
        <f t="shared" ref="B15:H15" si="2">B6+B8</f>
        <v>7852.23</v>
      </c>
      <c r="C15" s="26">
        <f t="shared" si="2"/>
        <v>9263.5</v>
      </c>
      <c r="D15" s="26">
        <f t="shared" si="2"/>
        <v>12114</v>
      </c>
      <c r="E15" s="26">
        <f>E6+E8</f>
        <v>8644.01</v>
      </c>
      <c r="F15" s="67">
        <f t="shared" si="2"/>
        <v>15603</v>
      </c>
      <c r="G15" s="101">
        <f t="shared" si="2"/>
        <v>21372.2</v>
      </c>
      <c r="H15" s="84">
        <f t="shared" si="2"/>
        <v>15103.75</v>
      </c>
      <c r="I15" s="15">
        <f t="shared" si="0"/>
        <v>89952.69</v>
      </c>
    </row>
    <row r="16" spans="1:17" ht="16.5" thickTop="1" thickBot="1" x14ac:dyDescent="0.3">
      <c r="A16" s="13" t="s">
        <v>19</v>
      </c>
      <c r="B16" s="26">
        <v>7802</v>
      </c>
      <c r="C16" s="26">
        <v>6243.01</v>
      </c>
      <c r="D16" s="26">
        <v>6272.25</v>
      </c>
      <c r="E16" s="26">
        <v>12154.05</v>
      </c>
      <c r="F16" s="67">
        <v>14392.51</v>
      </c>
      <c r="G16" s="101">
        <v>21942.01</v>
      </c>
      <c r="H16" s="84">
        <v>15224</v>
      </c>
      <c r="I16" s="58">
        <f t="shared" si="0"/>
        <v>84029.83</v>
      </c>
    </row>
    <row r="17" spans="1:14" ht="15.75" thickTop="1" x14ac:dyDescent="0.25">
      <c r="A17" s="13" t="s">
        <v>47</v>
      </c>
      <c r="B17" s="57">
        <f t="shared" ref="B17:I17" si="3">(B15-B16)/B16</f>
        <v>6.4380927967187338E-3</v>
      </c>
      <c r="C17" s="57">
        <f t="shared" si="3"/>
        <v>0.48381950373297489</v>
      </c>
      <c r="D17" s="57">
        <f t="shared" si="3"/>
        <v>0.93136434293913672</v>
      </c>
      <c r="E17" s="57">
        <f t="shared" si="3"/>
        <v>-0.28879591576470387</v>
      </c>
      <c r="F17" s="68">
        <f t="shared" si="3"/>
        <v>8.4105552123986696E-2</v>
      </c>
      <c r="G17" s="102">
        <f t="shared" si="3"/>
        <v>-2.5968906221444512E-2</v>
      </c>
      <c r="H17" s="85">
        <f t="shared" si="3"/>
        <v>-7.8987125591171835E-3</v>
      </c>
      <c r="I17" s="28">
        <f t="shared" si="3"/>
        <v>7.0485207455495275E-2</v>
      </c>
      <c r="M17" t="s">
        <v>189</v>
      </c>
    </row>
    <row r="18" spans="1:14" ht="93" customHeight="1" x14ac:dyDescent="0.25">
      <c r="A18" s="29" t="s">
        <v>21</v>
      </c>
      <c r="B18" s="59" t="s">
        <v>338</v>
      </c>
      <c r="C18" s="31" t="s">
        <v>339</v>
      </c>
      <c r="D18" s="31" t="s">
        <v>340</v>
      </c>
      <c r="E18" s="31" t="s">
        <v>341</v>
      </c>
      <c r="F18" s="69" t="s">
        <v>342</v>
      </c>
      <c r="G18" s="103" t="s">
        <v>343</v>
      </c>
      <c r="H18" s="86" t="s">
        <v>344</v>
      </c>
      <c r="I18" s="33"/>
      <c r="N18" t="s">
        <v>189</v>
      </c>
    </row>
    <row r="19" spans="1:14" ht="20.25" customHeight="1" x14ac:dyDescent="0.25">
      <c r="A19" s="29" t="s">
        <v>29</v>
      </c>
      <c r="B19" s="34">
        <f>B7+B9</f>
        <v>161</v>
      </c>
      <c r="C19" s="34">
        <f t="shared" ref="C19:H19" si="4">C7+C9</f>
        <v>173</v>
      </c>
      <c r="D19" s="34">
        <f t="shared" si="4"/>
        <v>186</v>
      </c>
      <c r="E19" s="34">
        <f>E7+E9</f>
        <v>192</v>
      </c>
      <c r="F19" s="34">
        <f t="shared" si="4"/>
        <v>296</v>
      </c>
      <c r="G19" s="34">
        <f t="shared" si="4"/>
        <v>345</v>
      </c>
      <c r="H19" s="34">
        <f t="shared" si="4"/>
        <v>293</v>
      </c>
      <c r="I19" s="34">
        <f>SUM(B19:H19)</f>
        <v>1646</v>
      </c>
    </row>
    <row r="20" spans="1:14" ht="15.75" thickBot="1" x14ac:dyDescent="0.3">
      <c r="A20" s="13" t="s">
        <v>30</v>
      </c>
      <c r="B20" s="35">
        <f t="shared" ref="B20:I20" si="5">B6/B7</f>
        <v>36.020163934426229</v>
      </c>
      <c r="C20" s="35">
        <f t="shared" si="5"/>
        <v>38.871212121212125</v>
      </c>
      <c r="D20" s="35">
        <f t="shared" si="5"/>
        <v>36.728813559322035</v>
      </c>
      <c r="E20" s="35">
        <f>E6/E7</f>
        <v>33.842808988764048</v>
      </c>
      <c r="F20" s="71">
        <f t="shared" si="5"/>
        <v>33.794247787610622</v>
      </c>
      <c r="G20" s="105">
        <f t="shared" si="5"/>
        <v>37.643055555555556</v>
      </c>
      <c r="H20" s="88">
        <f t="shared" si="5"/>
        <v>42.410904255319146</v>
      </c>
      <c r="I20" s="36">
        <f t="shared" si="5"/>
        <v>37.771185495118544</v>
      </c>
    </row>
    <row r="21" spans="1:14" ht="16.5" thickTop="1" thickBot="1" x14ac:dyDescent="0.3">
      <c r="A21" s="37" t="s">
        <v>31</v>
      </c>
      <c r="B21" s="35">
        <f t="shared" ref="B21:I21" si="6">B8/B9</f>
        <v>56.55</v>
      </c>
      <c r="C21" s="35">
        <f t="shared" si="6"/>
        <v>73.179054054054049</v>
      </c>
      <c r="D21" s="35">
        <f t="shared" si="6"/>
        <v>78.322834645669289</v>
      </c>
      <c r="E21" s="35">
        <f t="shared" si="6"/>
        <v>54.679611650485434</v>
      </c>
      <c r="F21" s="71">
        <f t="shared" si="6"/>
        <v>64.394808743169392</v>
      </c>
      <c r="G21" s="105">
        <f t="shared" si="6"/>
        <v>73.024261603375521</v>
      </c>
      <c r="H21" s="88">
        <f t="shared" si="6"/>
        <v>67.909523809523805</v>
      </c>
      <c r="I21" s="22">
        <f t="shared" si="6"/>
        <v>67.675726587728747</v>
      </c>
    </row>
    <row r="22" spans="1:14" ht="16.5" thickTop="1" thickBot="1" x14ac:dyDescent="0.3">
      <c r="A22" s="38" t="s">
        <v>32</v>
      </c>
      <c r="B22" s="39">
        <v>20.02</v>
      </c>
      <c r="C22" s="39">
        <v>120</v>
      </c>
      <c r="D22" s="39">
        <v>70</v>
      </c>
      <c r="E22" s="39">
        <v>150</v>
      </c>
      <c r="F22" s="72">
        <v>294</v>
      </c>
      <c r="G22" s="96">
        <v>310</v>
      </c>
      <c r="H22" s="96">
        <v>281</v>
      </c>
      <c r="I22" s="22">
        <f>SUM(B22:H22)</f>
        <v>1245.02</v>
      </c>
    </row>
    <row r="23" spans="1:14" ht="16.5" thickTop="1" thickBot="1" x14ac:dyDescent="0.3">
      <c r="A23" s="37" t="s">
        <v>33</v>
      </c>
      <c r="B23" s="40">
        <f>B22/B15</f>
        <v>2.5495941917136914E-3</v>
      </c>
      <c r="C23" s="41">
        <f t="shared" ref="C23:I23" si="7">C22/C15</f>
        <v>1.2954067037296919E-2</v>
      </c>
      <c r="D23" s="40">
        <f t="shared" si="7"/>
        <v>5.7784381707115737E-3</v>
      </c>
      <c r="E23" s="40">
        <f t="shared" si="7"/>
        <v>1.7353057203774638E-2</v>
      </c>
      <c r="F23" s="40">
        <f t="shared" si="7"/>
        <v>1.8842530282637954E-2</v>
      </c>
      <c r="G23" s="106">
        <f t="shared" si="7"/>
        <v>1.4504824023731763E-2</v>
      </c>
      <c r="H23" s="106">
        <f t="shared" si="7"/>
        <v>1.8604651162790697E-2</v>
      </c>
      <c r="I23" s="42">
        <f t="shared" si="7"/>
        <v>1.3840831219166429E-2</v>
      </c>
    </row>
    <row r="24" spans="1:14" ht="51" customHeight="1" thickTop="1" x14ac:dyDescent="0.25">
      <c r="A24" s="43" t="s">
        <v>34</v>
      </c>
      <c r="B24" s="44"/>
      <c r="C24" s="45"/>
      <c r="D24" s="46"/>
      <c r="E24" s="44"/>
      <c r="F24" s="74"/>
      <c r="G24" s="107"/>
      <c r="H24" s="91"/>
      <c r="I24" s="48" t="s">
        <v>36</v>
      </c>
    </row>
    <row r="25" spans="1:14" x14ac:dyDescent="0.25">
      <c r="A25" s="49" t="s">
        <v>37</v>
      </c>
      <c r="B25" s="111">
        <v>2463.0300000000002</v>
      </c>
      <c r="C25" s="112">
        <v>3013.13</v>
      </c>
      <c r="D25" s="113">
        <v>3327.96</v>
      </c>
      <c r="E25" s="113">
        <v>3194.25</v>
      </c>
      <c r="F25" s="113">
        <v>4052.12</v>
      </c>
      <c r="G25" s="114">
        <v>4134.82</v>
      </c>
      <c r="H25" s="115">
        <v>3406.66</v>
      </c>
      <c r="I25" s="121">
        <f>SUM(B25:H25)/I14</f>
        <v>0.2142369691641669</v>
      </c>
    </row>
    <row r="26" spans="1:14" ht="15.75" thickBot="1" x14ac:dyDescent="0.3">
      <c r="A26" s="54" t="s">
        <v>38</v>
      </c>
      <c r="B26" s="55">
        <f>B25/B14</f>
        <v>0.25832953133112035</v>
      </c>
      <c r="C26" s="55">
        <f t="shared" ref="C26:H26" si="8">C25/C14</f>
        <v>0.32526906676742051</v>
      </c>
      <c r="D26" s="55">
        <f t="shared" si="8"/>
        <v>0.27472015849430409</v>
      </c>
      <c r="E26" s="55">
        <f t="shared" si="8"/>
        <v>0.13575217350098873</v>
      </c>
      <c r="F26" s="55">
        <f t="shared" si="8"/>
        <v>0.25970133948599627</v>
      </c>
      <c r="G26" s="55">
        <f t="shared" si="8"/>
        <v>0.16557692153674886</v>
      </c>
      <c r="H26" s="55">
        <f t="shared" si="8"/>
        <v>0.22555060829264253</v>
      </c>
      <c r="I26" s="122"/>
    </row>
    <row r="27" spans="1:14" ht="15.75" thickTop="1" x14ac:dyDescent="0.25"/>
    <row r="36" spans="7:7" x14ac:dyDescent="0.25">
      <c r="G36" t="s">
        <v>314</v>
      </c>
    </row>
  </sheetData>
  <mergeCells count="1">
    <mergeCell ref="I25:I26"/>
  </mergeCells>
  <pageMargins left="0.7" right="0.7" top="0.75" bottom="0.75" header="0.3" footer="0.3"/>
  <pageSetup scale="65" orientation="landscape" r:id="rId1"/>
  <colBreaks count="1" manualBreakCount="1">
    <brk id="15" max="25"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38E6E-658D-40DB-AEF1-6693D3908302}">
  <dimension ref="A1:Q1002"/>
  <sheetViews>
    <sheetView topLeftCell="A3" zoomScaleNormal="100" workbookViewId="0">
      <selection activeCell="M20" sqref="M20"/>
    </sheetView>
  </sheetViews>
  <sheetFormatPr defaultColWidth="14.42578125" defaultRowHeight="15" customHeight="1" x14ac:dyDescent="0.25"/>
  <cols>
    <col min="1" max="1" width="30.42578125" bestFit="1" customWidth="1"/>
    <col min="2" max="2" width="15.85546875" customWidth="1"/>
    <col min="3" max="3" width="14" customWidth="1"/>
    <col min="4" max="4" width="14.42578125" customWidth="1"/>
    <col min="5" max="5" width="15.7109375" customWidth="1"/>
    <col min="6" max="6" width="12" customWidth="1"/>
    <col min="7" max="7" width="12.85546875" customWidth="1"/>
    <col min="8" max="8" width="14.140625" customWidth="1"/>
    <col min="9" max="9" width="16.42578125" customWidth="1"/>
    <col min="10" max="26" width="8.7109375" customWidth="1"/>
  </cols>
  <sheetData>
    <row r="1" spans="1:17" ht="16.5" thickTop="1" thickBot="1" x14ac:dyDescent="0.3">
      <c r="A1" s="1"/>
      <c r="B1" s="2" t="s">
        <v>0</v>
      </c>
      <c r="C1" s="3">
        <v>45033</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45033</v>
      </c>
      <c r="C5" s="1">
        <f t="shared" ref="C5:H5" si="0">B5+1</f>
        <v>45034</v>
      </c>
      <c r="D5" s="10">
        <f t="shared" si="0"/>
        <v>45035</v>
      </c>
      <c r="E5" s="11">
        <f t="shared" si="0"/>
        <v>45036</v>
      </c>
      <c r="F5" s="61">
        <f t="shared" si="0"/>
        <v>45037</v>
      </c>
      <c r="G5" s="95">
        <f t="shared" si="0"/>
        <v>45038</v>
      </c>
      <c r="H5" s="77">
        <f t="shared" si="0"/>
        <v>45039</v>
      </c>
      <c r="I5" s="12" t="s">
        <v>10</v>
      </c>
    </row>
    <row r="6" spans="1:17" ht="16.5" thickTop="1" thickBot="1" x14ac:dyDescent="0.3">
      <c r="A6" s="13" t="s">
        <v>11</v>
      </c>
      <c r="B6" s="14">
        <v>3630</v>
      </c>
      <c r="C6" s="14">
        <v>2983.5</v>
      </c>
      <c r="D6" s="14">
        <v>3600.8</v>
      </c>
      <c r="E6" s="14">
        <v>2868</v>
      </c>
      <c r="F6" s="62">
        <v>6907</v>
      </c>
      <c r="G6" s="96">
        <v>6659</v>
      </c>
      <c r="H6" s="78">
        <v>12646.42</v>
      </c>
      <c r="I6" s="15">
        <f t="shared" ref="I6:I16" si="1">SUM(B6:H6)</f>
        <v>39294.720000000001</v>
      </c>
    </row>
    <row r="7" spans="1:17" ht="16.5" thickTop="1" thickBot="1" x14ac:dyDescent="0.3">
      <c r="A7" s="13" t="s">
        <v>12</v>
      </c>
      <c r="B7" s="16">
        <v>88</v>
      </c>
      <c r="C7" s="16">
        <v>48</v>
      </c>
      <c r="D7" s="16">
        <v>76</v>
      </c>
      <c r="E7" s="16">
        <v>56</v>
      </c>
      <c r="F7" s="63">
        <v>140</v>
      </c>
      <c r="G7" s="97">
        <v>131</v>
      </c>
      <c r="H7" s="79">
        <v>240</v>
      </c>
      <c r="I7" s="18">
        <f t="shared" si="1"/>
        <v>779</v>
      </c>
    </row>
    <row r="8" spans="1:17" ht="16.5" thickTop="1" thickBot="1" x14ac:dyDescent="0.3">
      <c r="A8" s="13" t="s">
        <v>13</v>
      </c>
      <c r="B8" s="14">
        <v>10296.76</v>
      </c>
      <c r="C8" s="14">
        <v>10000.25</v>
      </c>
      <c r="D8" s="14">
        <v>10769.8</v>
      </c>
      <c r="E8" s="14">
        <v>20129.25</v>
      </c>
      <c r="F8" s="62">
        <v>20390.96</v>
      </c>
      <c r="G8" s="96">
        <v>24408.36</v>
      </c>
      <c r="H8" s="78">
        <v>9817.25</v>
      </c>
      <c r="I8" s="15">
        <f t="shared" si="1"/>
        <v>105812.62999999999</v>
      </c>
    </row>
    <row r="9" spans="1:17" ht="16.5" thickTop="1" thickBot="1" x14ac:dyDescent="0.3">
      <c r="A9" s="13" t="s">
        <v>14</v>
      </c>
      <c r="B9" s="16">
        <v>124</v>
      </c>
      <c r="C9" s="16">
        <v>126</v>
      </c>
      <c r="D9" s="16">
        <v>120</v>
      </c>
      <c r="E9" s="16">
        <v>228</v>
      </c>
      <c r="F9" s="63">
        <v>247</v>
      </c>
      <c r="G9" s="97">
        <v>290</v>
      </c>
      <c r="H9" s="80">
        <v>144</v>
      </c>
      <c r="I9" s="19">
        <f t="shared" si="1"/>
        <v>1279</v>
      </c>
    </row>
    <row r="10" spans="1:17" ht="16.5" thickTop="1" thickBot="1" x14ac:dyDescent="0.3">
      <c r="A10" s="13" t="s">
        <v>15</v>
      </c>
      <c r="B10" s="20">
        <v>1838</v>
      </c>
      <c r="C10" s="20">
        <v>1252</v>
      </c>
      <c r="D10" s="20">
        <v>2637.5</v>
      </c>
      <c r="E10" s="20">
        <v>3049</v>
      </c>
      <c r="F10" s="64">
        <v>3658.5</v>
      </c>
      <c r="G10" s="98">
        <v>3759.58</v>
      </c>
      <c r="H10" s="81">
        <v>3858.5</v>
      </c>
      <c r="I10" s="22">
        <f t="shared" si="1"/>
        <v>20053.080000000002</v>
      </c>
    </row>
    <row r="11" spans="1:17" ht="16.5" thickTop="1" thickBot="1" x14ac:dyDescent="0.3">
      <c r="A11" s="13" t="s">
        <v>16</v>
      </c>
      <c r="B11" s="23">
        <v>66</v>
      </c>
      <c r="C11" s="23">
        <v>78</v>
      </c>
      <c r="D11" s="23">
        <v>75</v>
      </c>
      <c r="E11" s="23">
        <v>85</v>
      </c>
      <c r="F11" s="65">
        <v>128</v>
      </c>
      <c r="G11" s="99">
        <v>120</v>
      </c>
      <c r="H11" s="82">
        <v>93</v>
      </c>
      <c r="I11" s="19">
        <f t="shared" si="1"/>
        <v>645</v>
      </c>
      <c r="K11" s="24"/>
      <c r="L11" s="24"/>
      <c r="M11" s="24"/>
      <c r="N11" s="24"/>
      <c r="O11" s="24"/>
      <c r="P11" s="24"/>
      <c r="Q11" s="24"/>
    </row>
    <row r="12" spans="1:17" ht="16.5" thickTop="1" thickBot="1" x14ac:dyDescent="0.3">
      <c r="A12" s="13" t="s">
        <v>17</v>
      </c>
      <c r="B12" s="25">
        <v>0</v>
      </c>
      <c r="C12" s="25">
        <v>27</v>
      </c>
      <c r="D12" s="25">
        <v>39</v>
      </c>
      <c r="E12" s="25">
        <v>43</v>
      </c>
      <c r="F12" s="66">
        <v>27</v>
      </c>
      <c r="G12" s="100">
        <v>115</v>
      </c>
      <c r="H12" s="83">
        <v>16</v>
      </c>
      <c r="I12" s="22">
        <f t="shared" si="1"/>
        <v>267</v>
      </c>
    </row>
    <row r="13" spans="1:17" ht="16.5" thickTop="1" thickBot="1" x14ac:dyDescent="0.3">
      <c r="A13" s="13" t="s">
        <v>118</v>
      </c>
      <c r="B13" s="25">
        <v>0</v>
      </c>
      <c r="C13" s="25">
        <v>0</v>
      </c>
      <c r="D13" s="25">
        <v>0</v>
      </c>
      <c r="E13" s="25">
        <v>0</v>
      </c>
      <c r="F13" s="66">
        <v>6626.5</v>
      </c>
      <c r="G13" s="100">
        <v>0</v>
      </c>
      <c r="H13" s="83">
        <v>0</v>
      </c>
      <c r="I13" s="22">
        <f>SUM(B13:H13)</f>
        <v>6626.5</v>
      </c>
    </row>
    <row r="14" spans="1:17" ht="16.5" thickTop="1" thickBot="1" x14ac:dyDescent="0.3">
      <c r="A14" s="13" t="s">
        <v>120</v>
      </c>
      <c r="B14" s="26">
        <f>B6+B8+B13</f>
        <v>13926.76</v>
      </c>
      <c r="C14" s="26">
        <f t="shared" ref="C14:H14" si="2">C6+C8+C13</f>
        <v>12983.75</v>
      </c>
      <c r="D14" s="26">
        <f t="shared" si="2"/>
        <v>14370.599999999999</v>
      </c>
      <c r="E14" s="26">
        <f t="shared" si="2"/>
        <v>22997.25</v>
      </c>
      <c r="F14" s="26">
        <f t="shared" si="2"/>
        <v>33924.46</v>
      </c>
      <c r="G14" s="26">
        <f t="shared" si="2"/>
        <v>31067.360000000001</v>
      </c>
      <c r="H14" s="26">
        <f t="shared" si="2"/>
        <v>22463.67</v>
      </c>
      <c r="I14" s="22">
        <f>SUM(B14:H14)</f>
        <v>151733.85</v>
      </c>
    </row>
    <row r="15" spans="1:17" ht="16.5" thickTop="1" thickBot="1" x14ac:dyDescent="0.3">
      <c r="A15" s="13" t="s">
        <v>119</v>
      </c>
      <c r="B15" s="26">
        <f>B6+B8</f>
        <v>13926.76</v>
      </c>
      <c r="C15" s="26">
        <f t="shared" ref="C15:H15" si="3">C6+C8</f>
        <v>12983.75</v>
      </c>
      <c r="D15" s="26">
        <f t="shared" si="3"/>
        <v>14370.599999999999</v>
      </c>
      <c r="E15" s="26">
        <f t="shared" si="3"/>
        <v>22997.25</v>
      </c>
      <c r="F15" s="67">
        <f t="shared" si="3"/>
        <v>27297.96</v>
      </c>
      <c r="G15" s="101">
        <f t="shared" si="3"/>
        <v>31067.360000000001</v>
      </c>
      <c r="H15" s="84">
        <f t="shared" si="3"/>
        <v>22463.67</v>
      </c>
      <c r="I15" s="15">
        <f t="shared" si="1"/>
        <v>145107.35</v>
      </c>
    </row>
    <row r="16" spans="1:17" ht="16.5" thickTop="1" thickBot="1" x14ac:dyDescent="0.3">
      <c r="A16" s="13" t="s">
        <v>19</v>
      </c>
      <c r="B16" s="26">
        <v>21786.25</v>
      </c>
      <c r="C16" s="26">
        <v>22306.13</v>
      </c>
      <c r="D16" s="26">
        <v>21956.14</v>
      </c>
      <c r="E16" s="26">
        <v>20405.5</v>
      </c>
      <c r="F16" s="67">
        <v>35838.25</v>
      </c>
      <c r="G16" s="101">
        <v>31121.119999999999</v>
      </c>
      <c r="H16" s="84">
        <v>27357</v>
      </c>
      <c r="I16" s="58">
        <f t="shared" si="1"/>
        <v>180770.39</v>
      </c>
    </row>
    <row r="17" spans="1:9" ht="15.75" thickTop="1" x14ac:dyDescent="0.25">
      <c r="A17" s="13" t="s">
        <v>47</v>
      </c>
      <c r="B17" s="57">
        <f t="shared" ref="B17:I17" si="4">(B15-B16)/B16</f>
        <v>-0.36075460439497387</v>
      </c>
      <c r="C17" s="57">
        <f t="shared" si="4"/>
        <v>-0.41792906254917372</v>
      </c>
      <c r="D17" s="57">
        <f t="shared" si="4"/>
        <v>-0.3454860462722501</v>
      </c>
      <c r="E17" s="57">
        <f t="shared" si="4"/>
        <v>0.12701232510842664</v>
      </c>
      <c r="F17" s="68">
        <f t="shared" si="4"/>
        <v>-0.23830097730776478</v>
      </c>
      <c r="G17" s="102">
        <f t="shared" si="4"/>
        <v>-1.7274442565048558E-3</v>
      </c>
      <c r="H17" s="85">
        <f t="shared" si="4"/>
        <v>-0.17886939357385684</v>
      </c>
      <c r="I17" s="28">
        <f t="shared" si="4"/>
        <v>-0.19728363699386833</v>
      </c>
    </row>
    <row r="18" spans="1:9" ht="149.25" customHeight="1" x14ac:dyDescent="0.25">
      <c r="A18" s="29" t="s">
        <v>21</v>
      </c>
      <c r="B18" s="29" t="s">
        <v>140</v>
      </c>
      <c r="C18" s="31" t="s">
        <v>141</v>
      </c>
      <c r="D18" s="31" t="s">
        <v>142</v>
      </c>
      <c r="E18" s="31" t="s">
        <v>143</v>
      </c>
      <c r="F18" s="69" t="s">
        <v>145</v>
      </c>
      <c r="G18" s="103" t="s">
        <v>146</v>
      </c>
      <c r="H18" s="86" t="s">
        <v>147</v>
      </c>
      <c r="I18" s="33"/>
    </row>
    <row r="19" spans="1:9" x14ac:dyDescent="0.25">
      <c r="A19" s="29" t="s">
        <v>29</v>
      </c>
      <c r="B19" s="34">
        <f>B7+B9</f>
        <v>212</v>
      </c>
      <c r="C19" s="34">
        <f t="shared" ref="C19:H19" si="5">C7+C9</f>
        <v>174</v>
      </c>
      <c r="D19" s="34">
        <f t="shared" si="5"/>
        <v>196</v>
      </c>
      <c r="E19" s="34">
        <f t="shared" si="5"/>
        <v>284</v>
      </c>
      <c r="F19" s="34">
        <f t="shared" si="5"/>
        <v>387</v>
      </c>
      <c r="G19" s="34">
        <f t="shared" si="5"/>
        <v>421</v>
      </c>
      <c r="H19" s="34">
        <f t="shared" si="5"/>
        <v>384</v>
      </c>
      <c r="I19" s="34">
        <f>SUM(B19:H19)</f>
        <v>2058</v>
      </c>
    </row>
    <row r="20" spans="1:9" ht="15.75" thickBot="1" x14ac:dyDescent="0.3">
      <c r="A20" s="13" t="s">
        <v>30</v>
      </c>
      <c r="B20" s="35">
        <f t="shared" ref="B20:I20" si="6">B6/B7</f>
        <v>41.25</v>
      </c>
      <c r="C20" s="35">
        <f t="shared" si="6"/>
        <v>62.15625</v>
      </c>
      <c r="D20" s="35">
        <f t="shared" si="6"/>
        <v>47.378947368421052</v>
      </c>
      <c r="E20" s="35">
        <f>E6/E7</f>
        <v>51.214285714285715</v>
      </c>
      <c r="F20" s="71">
        <f t="shared" si="6"/>
        <v>49.335714285714289</v>
      </c>
      <c r="G20" s="105">
        <f t="shared" si="6"/>
        <v>50.832061068702288</v>
      </c>
      <c r="H20" s="88">
        <f t="shared" si="6"/>
        <v>52.693416666666664</v>
      </c>
      <c r="I20" s="36">
        <f t="shared" si="6"/>
        <v>50.442516046213093</v>
      </c>
    </row>
    <row r="21" spans="1:9" ht="16.5" thickTop="1" thickBot="1" x14ac:dyDescent="0.3">
      <c r="A21" s="37" t="s">
        <v>31</v>
      </c>
      <c r="B21" s="35">
        <f t="shared" ref="B21:I21" si="7">B8/B9</f>
        <v>83.038387096774201</v>
      </c>
      <c r="C21" s="35">
        <f t="shared" si="7"/>
        <v>79.367063492063494</v>
      </c>
      <c r="D21" s="35">
        <f t="shared" si="7"/>
        <v>89.748333333333321</v>
      </c>
      <c r="E21" s="35">
        <f t="shared" si="7"/>
        <v>88.286184210526315</v>
      </c>
      <c r="F21" s="71">
        <f t="shared" si="7"/>
        <v>82.554493927125506</v>
      </c>
      <c r="G21" s="105">
        <f t="shared" si="7"/>
        <v>84.166758620689663</v>
      </c>
      <c r="H21" s="88">
        <f t="shared" si="7"/>
        <v>68.175347222222229</v>
      </c>
      <c r="I21" s="22">
        <f t="shared" si="7"/>
        <v>82.730750586395615</v>
      </c>
    </row>
    <row r="22" spans="1:9" ht="25.5" thickTop="1" thickBot="1" x14ac:dyDescent="0.3">
      <c r="A22" s="38" t="s">
        <v>32</v>
      </c>
      <c r="B22" s="39">
        <v>234</v>
      </c>
      <c r="C22" s="39">
        <v>389</v>
      </c>
      <c r="D22" s="39">
        <v>208</v>
      </c>
      <c r="E22" s="39">
        <v>178</v>
      </c>
      <c r="F22" s="72">
        <v>194</v>
      </c>
      <c r="G22" s="96">
        <v>229</v>
      </c>
      <c r="H22" s="89">
        <v>359</v>
      </c>
      <c r="I22" s="22">
        <f>SUM(B22:H22)</f>
        <v>1791</v>
      </c>
    </row>
    <row r="23" spans="1:9" ht="15.75" customHeight="1" thickTop="1" thickBot="1" x14ac:dyDescent="0.3">
      <c r="A23" s="37" t="s">
        <v>33</v>
      </c>
      <c r="B23" s="40">
        <f t="shared" ref="B23:I23" si="8">B22/B15</f>
        <v>1.6802185145719465E-2</v>
      </c>
      <c r="C23" s="41">
        <f t="shared" si="8"/>
        <v>2.9960527582555116E-2</v>
      </c>
      <c r="D23" s="40">
        <f t="shared" si="8"/>
        <v>1.4473995518628312E-2</v>
      </c>
      <c r="E23" s="40">
        <f t="shared" si="8"/>
        <v>7.7400558762460731E-3</v>
      </c>
      <c r="F23" s="73">
        <f t="shared" si="8"/>
        <v>7.1067581606830696E-3</v>
      </c>
      <c r="G23" s="106">
        <f t="shared" si="8"/>
        <v>7.3710801304005232E-3</v>
      </c>
      <c r="H23" s="90">
        <f t="shared" si="8"/>
        <v>1.5981360125037449E-2</v>
      </c>
      <c r="I23" s="42">
        <f t="shared" si="8"/>
        <v>1.2342586367954482E-2</v>
      </c>
    </row>
    <row r="24" spans="1:9" ht="95.25" customHeight="1" thickTop="1" x14ac:dyDescent="0.25">
      <c r="A24" s="43" t="s">
        <v>34</v>
      </c>
      <c r="B24" s="44"/>
      <c r="C24" s="45" t="s">
        <v>144</v>
      </c>
      <c r="D24" s="46"/>
      <c r="E24" s="59"/>
      <c r="F24" s="74"/>
      <c r="G24" s="107"/>
      <c r="H24" s="91"/>
      <c r="I24" s="48" t="s">
        <v>36</v>
      </c>
    </row>
    <row r="25" spans="1:9" ht="15.75" customHeight="1" x14ac:dyDescent="0.25">
      <c r="A25" s="49" t="s">
        <v>37</v>
      </c>
      <c r="B25" s="50">
        <v>3215.03</v>
      </c>
      <c r="C25" s="110">
        <v>3389.88</v>
      </c>
      <c r="D25" s="52">
        <v>3598.71</v>
      </c>
      <c r="E25" s="52">
        <v>3882.53</v>
      </c>
      <c r="F25" s="52">
        <v>4211.59</v>
      </c>
      <c r="G25" s="108">
        <v>4788.16</v>
      </c>
      <c r="H25" s="92">
        <v>3710.99</v>
      </c>
      <c r="I25" s="121">
        <f>SUM(B25:H25)/I15</f>
        <v>0.18466941888195187</v>
      </c>
    </row>
    <row r="26" spans="1:9" ht="15.75" customHeight="1" thickBot="1" x14ac:dyDescent="0.3">
      <c r="A26" s="54" t="s">
        <v>38</v>
      </c>
      <c r="B26" s="55">
        <v>0.23100000000000001</v>
      </c>
      <c r="C26" s="55">
        <v>0.2611</v>
      </c>
      <c r="D26" s="55">
        <v>0.251</v>
      </c>
      <c r="E26" s="55">
        <v>0.16900000000000001</v>
      </c>
      <c r="F26" s="75">
        <v>0.1241</v>
      </c>
      <c r="G26" s="109">
        <v>0.154</v>
      </c>
      <c r="H26" s="93">
        <v>0.16520000000000001</v>
      </c>
      <c r="I26" s="122"/>
    </row>
    <row r="27" spans="1:9" ht="15.75" customHeight="1" thickTop="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1">
    <mergeCell ref="I25:I26"/>
  </mergeCells>
  <pageMargins left="0.7" right="0.7" top="0.75" bottom="0.75" header="0" footer="0"/>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E6EDA-66A0-4888-AEA6-261C1891A418}">
  <dimension ref="A1:Q1002"/>
  <sheetViews>
    <sheetView topLeftCell="A7" zoomScaleNormal="100" workbookViewId="0">
      <selection activeCell="I14" sqref="I14"/>
    </sheetView>
  </sheetViews>
  <sheetFormatPr defaultColWidth="14.42578125" defaultRowHeight="15" customHeight="1" x14ac:dyDescent="0.25"/>
  <cols>
    <col min="1" max="1" width="30.42578125" bestFit="1" customWidth="1"/>
    <col min="2" max="2" width="15.85546875" customWidth="1"/>
    <col min="3" max="3" width="14" customWidth="1"/>
    <col min="4" max="4" width="14.42578125" customWidth="1"/>
    <col min="5" max="5" width="15.7109375" customWidth="1"/>
    <col min="6" max="6" width="12" customWidth="1"/>
    <col min="7" max="7" width="12.85546875" customWidth="1"/>
    <col min="8" max="8" width="14.140625" customWidth="1"/>
    <col min="9" max="9" width="16.42578125" customWidth="1"/>
    <col min="10" max="26" width="8.7109375" customWidth="1"/>
  </cols>
  <sheetData>
    <row r="1" spans="1:17" ht="16.5" thickTop="1" thickBot="1" x14ac:dyDescent="0.3">
      <c r="A1" s="1"/>
      <c r="B1" s="2" t="s">
        <v>0</v>
      </c>
      <c r="C1" s="3">
        <v>45026</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45026</v>
      </c>
      <c r="C5" s="1">
        <f t="shared" ref="C5:H5" si="0">B5+1</f>
        <v>45027</v>
      </c>
      <c r="D5" s="10">
        <f t="shared" si="0"/>
        <v>45028</v>
      </c>
      <c r="E5" s="11">
        <f t="shared" si="0"/>
        <v>45029</v>
      </c>
      <c r="F5" s="61">
        <f t="shared" si="0"/>
        <v>45030</v>
      </c>
      <c r="G5" s="95">
        <f t="shared" si="0"/>
        <v>45031</v>
      </c>
      <c r="H5" s="77">
        <f t="shared" si="0"/>
        <v>45032</v>
      </c>
      <c r="I5" s="12" t="s">
        <v>10</v>
      </c>
    </row>
    <row r="6" spans="1:17" ht="16.5" thickTop="1" thickBot="1" x14ac:dyDescent="0.3">
      <c r="A6" s="13" t="s">
        <v>11</v>
      </c>
      <c r="B6" s="14">
        <v>6737.75</v>
      </c>
      <c r="C6" s="14">
        <v>4809</v>
      </c>
      <c r="D6" s="14">
        <v>4290.5</v>
      </c>
      <c r="E6" s="14">
        <v>3275.25</v>
      </c>
      <c r="F6" s="62">
        <v>4808.75</v>
      </c>
      <c r="G6" s="96">
        <v>6289.25</v>
      </c>
      <c r="H6" s="78">
        <v>9499</v>
      </c>
      <c r="I6" s="15">
        <f t="shared" ref="I6:I16" si="1">SUM(B6:H6)</f>
        <v>39709.5</v>
      </c>
    </row>
    <row r="7" spans="1:17" ht="16.5" thickTop="1" thickBot="1" x14ac:dyDescent="0.3">
      <c r="A7" s="13" t="s">
        <v>12</v>
      </c>
      <c r="B7" s="16">
        <v>117</v>
      </c>
      <c r="C7" s="16">
        <v>109</v>
      </c>
      <c r="D7" s="16">
        <v>94</v>
      </c>
      <c r="E7" s="16">
        <v>65</v>
      </c>
      <c r="F7" s="63">
        <v>98</v>
      </c>
      <c r="G7" s="97">
        <v>98</v>
      </c>
      <c r="H7" s="79">
        <v>176</v>
      </c>
      <c r="I7" s="18">
        <f t="shared" si="1"/>
        <v>757</v>
      </c>
    </row>
    <row r="8" spans="1:17" ht="16.5" thickTop="1" thickBot="1" x14ac:dyDescent="0.3">
      <c r="A8" s="13" t="s">
        <v>13</v>
      </c>
      <c r="B8" s="14">
        <v>10648</v>
      </c>
      <c r="C8" s="14">
        <v>12523.5</v>
      </c>
      <c r="D8" s="14">
        <v>12339</v>
      </c>
      <c r="E8" s="14">
        <v>15848.5</v>
      </c>
      <c r="F8" s="62">
        <v>23285</v>
      </c>
      <c r="G8" s="96">
        <v>25217.759999999998</v>
      </c>
      <c r="H8" s="78">
        <v>12251.01</v>
      </c>
      <c r="I8" s="15">
        <f t="shared" si="1"/>
        <v>112112.76999999999</v>
      </c>
    </row>
    <row r="9" spans="1:17" ht="16.5" thickTop="1" thickBot="1" x14ac:dyDescent="0.3">
      <c r="A9" s="13" t="s">
        <v>14</v>
      </c>
      <c r="B9" s="16">
        <v>120</v>
      </c>
      <c r="C9" s="16">
        <v>176</v>
      </c>
      <c r="D9" s="16">
        <v>159</v>
      </c>
      <c r="E9" s="16">
        <v>192</v>
      </c>
      <c r="F9" s="63">
        <v>297</v>
      </c>
      <c r="G9" s="97">
        <v>310</v>
      </c>
      <c r="H9" s="80">
        <v>167</v>
      </c>
      <c r="I9" s="19">
        <f t="shared" si="1"/>
        <v>1421</v>
      </c>
    </row>
    <row r="10" spans="1:17" ht="16.5" thickTop="1" thickBot="1" x14ac:dyDescent="0.3">
      <c r="A10" s="13" t="s">
        <v>15</v>
      </c>
      <c r="B10" s="20">
        <v>3133.5</v>
      </c>
      <c r="C10" s="20">
        <v>2620</v>
      </c>
      <c r="D10" s="20">
        <v>2014.5</v>
      </c>
      <c r="E10" s="20">
        <v>2905</v>
      </c>
      <c r="F10" s="64">
        <v>2659.5</v>
      </c>
      <c r="G10" s="98">
        <v>4158</v>
      </c>
      <c r="H10" s="81">
        <v>3593.5</v>
      </c>
      <c r="I10" s="22">
        <f t="shared" si="1"/>
        <v>21084</v>
      </c>
    </row>
    <row r="11" spans="1:17" ht="16.5" thickTop="1" thickBot="1" x14ac:dyDescent="0.3">
      <c r="A11" s="13" t="s">
        <v>16</v>
      </c>
      <c r="B11" s="23">
        <v>97</v>
      </c>
      <c r="C11" s="23">
        <v>77</v>
      </c>
      <c r="D11" s="23">
        <v>70</v>
      </c>
      <c r="E11" s="23">
        <v>110</v>
      </c>
      <c r="F11" s="65">
        <v>132</v>
      </c>
      <c r="G11" s="99">
        <v>148</v>
      </c>
      <c r="H11" s="82">
        <v>115</v>
      </c>
      <c r="I11" s="19">
        <f t="shared" si="1"/>
        <v>749</v>
      </c>
      <c r="K11" s="24"/>
      <c r="L11" s="24"/>
      <c r="M11" s="24"/>
      <c r="N11" s="24"/>
      <c r="O11" s="24"/>
      <c r="P11" s="24"/>
      <c r="Q11" s="24"/>
    </row>
    <row r="12" spans="1:17" ht="16.5" thickTop="1" thickBot="1" x14ac:dyDescent="0.3">
      <c r="A12" s="13" t="s">
        <v>17</v>
      </c>
      <c r="B12" s="25">
        <v>67.5</v>
      </c>
      <c r="C12" s="25">
        <v>0</v>
      </c>
      <c r="D12" s="25">
        <v>91</v>
      </c>
      <c r="E12" s="25">
        <v>0</v>
      </c>
      <c r="F12" s="66">
        <v>0</v>
      </c>
      <c r="G12" s="100">
        <v>159</v>
      </c>
      <c r="H12" s="83">
        <v>46</v>
      </c>
      <c r="I12" s="22">
        <f t="shared" si="1"/>
        <v>363.5</v>
      </c>
    </row>
    <row r="13" spans="1:17" ht="16.5" thickTop="1" thickBot="1" x14ac:dyDescent="0.3">
      <c r="A13" s="13" t="s">
        <v>118</v>
      </c>
      <c r="B13" s="25">
        <v>4399.49</v>
      </c>
      <c r="C13" s="25">
        <v>4267.5</v>
      </c>
      <c r="D13" s="25">
        <v>0</v>
      </c>
      <c r="E13" s="25">
        <v>0</v>
      </c>
      <c r="F13" s="66">
        <v>0</v>
      </c>
      <c r="G13" s="100">
        <v>2025</v>
      </c>
      <c r="H13" s="83">
        <v>0</v>
      </c>
      <c r="I13" s="22">
        <v>10691.99</v>
      </c>
    </row>
    <row r="14" spans="1:17" ht="16.5" thickTop="1" thickBot="1" x14ac:dyDescent="0.3">
      <c r="A14" s="13" t="s">
        <v>120</v>
      </c>
      <c r="B14" s="26">
        <f t="shared" ref="B14:G14" si="2">B6+B8+B13</f>
        <v>21785.239999999998</v>
      </c>
      <c r="C14" s="26">
        <f t="shared" si="2"/>
        <v>21600</v>
      </c>
      <c r="D14" s="26">
        <f t="shared" si="2"/>
        <v>16629.5</v>
      </c>
      <c r="E14" s="26">
        <f t="shared" si="2"/>
        <v>19123.75</v>
      </c>
      <c r="F14" s="26">
        <f t="shared" si="2"/>
        <v>28093.75</v>
      </c>
      <c r="G14" s="26">
        <f t="shared" si="2"/>
        <v>33532.009999999995</v>
      </c>
      <c r="H14" s="26">
        <v>21750.01</v>
      </c>
      <c r="I14" s="22">
        <f>SUM(B14:H14)</f>
        <v>162514.26</v>
      </c>
    </row>
    <row r="15" spans="1:17" ht="16.5" thickTop="1" thickBot="1" x14ac:dyDescent="0.3">
      <c r="A15" s="13" t="s">
        <v>119</v>
      </c>
      <c r="B15" s="26">
        <f>B6+B8</f>
        <v>17385.75</v>
      </c>
      <c r="C15" s="26">
        <f t="shared" ref="C15:H15" si="3">C6+C8</f>
        <v>17332.5</v>
      </c>
      <c r="D15" s="26">
        <f t="shared" si="3"/>
        <v>16629.5</v>
      </c>
      <c r="E15" s="26">
        <f t="shared" si="3"/>
        <v>19123.75</v>
      </c>
      <c r="F15" s="67">
        <f t="shared" si="3"/>
        <v>28093.75</v>
      </c>
      <c r="G15" s="101">
        <f t="shared" si="3"/>
        <v>31507.01</v>
      </c>
      <c r="H15" s="84">
        <f t="shared" si="3"/>
        <v>21750.010000000002</v>
      </c>
      <c r="I15" s="15">
        <f t="shared" si="1"/>
        <v>151822.26999999999</v>
      </c>
    </row>
    <row r="16" spans="1:17" ht="16.5" thickTop="1" thickBot="1" x14ac:dyDescent="0.3">
      <c r="A16" s="13" t="s">
        <v>19</v>
      </c>
      <c r="B16" s="26">
        <v>18773.75</v>
      </c>
      <c r="C16" s="26">
        <v>22154.11</v>
      </c>
      <c r="D16" s="26">
        <v>20328.2</v>
      </c>
      <c r="E16" s="26">
        <v>25038.5</v>
      </c>
      <c r="F16" s="67">
        <v>39430.15</v>
      </c>
      <c r="G16" s="101">
        <v>39120.26</v>
      </c>
      <c r="H16" s="84">
        <v>34396.5</v>
      </c>
      <c r="I16" s="58">
        <f t="shared" si="1"/>
        <v>199241.47</v>
      </c>
    </row>
    <row r="17" spans="1:9" ht="15.75" thickTop="1" x14ac:dyDescent="0.25">
      <c r="A17" s="13" t="s">
        <v>47</v>
      </c>
      <c r="B17" s="57">
        <f t="shared" ref="B17:I17" si="4">(B15-B16)/B16</f>
        <v>-7.3933018176975826E-2</v>
      </c>
      <c r="C17" s="57">
        <f t="shared" si="4"/>
        <v>-0.21763952602925599</v>
      </c>
      <c r="D17" s="57">
        <f t="shared" si="4"/>
        <v>-0.18194921340797515</v>
      </c>
      <c r="E17" s="57">
        <f t="shared" si="4"/>
        <v>-0.2362262116340835</v>
      </c>
      <c r="F17" s="68">
        <f t="shared" si="4"/>
        <v>-0.28750588065224203</v>
      </c>
      <c r="G17" s="102">
        <f t="shared" si="4"/>
        <v>-0.19461143663155622</v>
      </c>
      <c r="H17" s="85">
        <f t="shared" si="4"/>
        <v>-0.36766793133022252</v>
      </c>
      <c r="I17" s="28">
        <f t="shared" si="4"/>
        <v>-0.23799864556309494</v>
      </c>
    </row>
    <row r="18" spans="1:9" ht="149.25" customHeight="1" x14ac:dyDescent="0.25">
      <c r="A18" s="29" t="s">
        <v>21</v>
      </c>
      <c r="B18" s="29" t="s">
        <v>133</v>
      </c>
      <c r="C18" s="31" t="s">
        <v>134</v>
      </c>
      <c r="D18" s="31" t="s">
        <v>135</v>
      </c>
      <c r="E18" s="31" t="s">
        <v>136</v>
      </c>
      <c r="F18" s="69" t="s">
        <v>137</v>
      </c>
      <c r="G18" s="103" t="s">
        <v>138</v>
      </c>
      <c r="H18" s="86" t="s">
        <v>139</v>
      </c>
      <c r="I18" s="33"/>
    </row>
    <row r="19" spans="1:9" x14ac:dyDescent="0.25">
      <c r="A19" s="29" t="s">
        <v>29</v>
      </c>
      <c r="B19" s="34">
        <f t="shared" ref="B19:G19" si="5">B7+B9</f>
        <v>237</v>
      </c>
      <c r="C19" s="34">
        <f t="shared" si="5"/>
        <v>285</v>
      </c>
      <c r="D19" s="34">
        <f t="shared" si="5"/>
        <v>253</v>
      </c>
      <c r="E19" s="34">
        <f t="shared" si="5"/>
        <v>257</v>
      </c>
      <c r="F19" s="34">
        <f t="shared" si="5"/>
        <v>395</v>
      </c>
      <c r="G19" s="34">
        <f t="shared" si="5"/>
        <v>408</v>
      </c>
      <c r="H19" s="34">
        <v>343</v>
      </c>
      <c r="I19" s="34">
        <f>SUM(B19:H19)</f>
        <v>2178</v>
      </c>
    </row>
    <row r="20" spans="1:9" ht="15.75" thickBot="1" x14ac:dyDescent="0.3">
      <c r="A20" s="13" t="s">
        <v>30</v>
      </c>
      <c r="B20" s="35">
        <f t="shared" ref="B20:I20" si="6">B6/B7</f>
        <v>57.587606837606835</v>
      </c>
      <c r="C20" s="35">
        <f t="shared" si="6"/>
        <v>44.11926605504587</v>
      </c>
      <c r="D20" s="35">
        <f t="shared" si="6"/>
        <v>45.643617021276597</v>
      </c>
      <c r="E20" s="35">
        <f>E6/E7</f>
        <v>50.388461538461542</v>
      </c>
      <c r="F20" s="71">
        <f t="shared" si="6"/>
        <v>49.068877551020407</v>
      </c>
      <c r="G20" s="105">
        <f t="shared" si="6"/>
        <v>64.176020408163268</v>
      </c>
      <c r="H20" s="88">
        <f t="shared" si="6"/>
        <v>53.971590909090907</v>
      </c>
      <c r="I20" s="36">
        <f t="shared" si="6"/>
        <v>52.456406869220608</v>
      </c>
    </row>
    <row r="21" spans="1:9" ht="16.5" thickTop="1" thickBot="1" x14ac:dyDescent="0.3">
      <c r="A21" s="37" t="s">
        <v>31</v>
      </c>
      <c r="B21" s="35">
        <f t="shared" ref="B21:I21" si="7">B8/B9</f>
        <v>88.733333333333334</v>
      </c>
      <c r="C21" s="35">
        <f t="shared" si="7"/>
        <v>71.15625</v>
      </c>
      <c r="D21" s="35">
        <f t="shared" si="7"/>
        <v>77.603773584905667</v>
      </c>
      <c r="E21" s="35">
        <f t="shared" si="7"/>
        <v>82.544270833333329</v>
      </c>
      <c r="F21" s="71">
        <f t="shared" si="7"/>
        <v>78.400673400673398</v>
      </c>
      <c r="G21" s="105">
        <f t="shared" si="7"/>
        <v>81.347612903225794</v>
      </c>
      <c r="H21" s="88">
        <f t="shared" si="7"/>
        <v>73.359341317365278</v>
      </c>
      <c r="I21" s="22">
        <f t="shared" si="7"/>
        <v>78.897093596059108</v>
      </c>
    </row>
    <row r="22" spans="1:9" ht="25.5" thickTop="1" thickBot="1" x14ac:dyDescent="0.3">
      <c r="A22" s="38" t="s">
        <v>32</v>
      </c>
      <c r="B22" s="39">
        <v>274</v>
      </c>
      <c r="C22" s="39">
        <v>349</v>
      </c>
      <c r="D22" s="39">
        <v>231</v>
      </c>
      <c r="E22" s="39">
        <v>335</v>
      </c>
      <c r="F22" s="72">
        <v>212</v>
      </c>
      <c r="G22" s="96">
        <v>366</v>
      </c>
      <c r="H22" s="89">
        <v>165</v>
      </c>
      <c r="I22" s="22">
        <f>SUM(B22:H22)</f>
        <v>1932</v>
      </c>
    </row>
    <row r="23" spans="1:9" ht="15.75" customHeight="1" thickTop="1" thickBot="1" x14ac:dyDescent="0.3">
      <c r="A23" s="37" t="s">
        <v>33</v>
      </c>
      <c r="B23" s="40">
        <f t="shared" ref="B23:I23" si="8">B22/B15</f>
        <v>1.5760033360654558E-2</v>
      </c>
      <c r="C23" s="41">
        <f t="shared" si="8"/>
        <v>2.0135583441511611E-2</v>
      </c>
      <c r="D23" s="40">
        <f t="shared" si="8"/>
        <v>1.3890976878438918E-2</v>
      </c>
      <c r="E23" s="40">
        <f t="shared" si="8"/>
        <v>1.7517484802928297E-2</v>
      </c>
      <c r="F23" s="73">
        <f t="shared" si="8"/>
        <v>7.5461624026696332E-3</v>
      </c>
      <c r="G23" s="106">
        <f t="shared" si="8"/>
        <v>1.161646249517171E-2</v>
      </c>
      <c r="H23" s="90">
        <f t="shared" si="8"/>
        <v>7.5862034086421103E-3</v>
      </c>
      <c r="I23" s="42">
        <f t="shared" si="8"/>
        <v>1.2725405831436984E-2</v>
      </c>
    </row>
    <row r="24" spans="1:9" ht="95.25" customHeight="1" thickTop="1" x14ac:dyDescent="0.25">
      <c r="A24" s="43" t="s">
        <v>34</v>
      </c>
      <c r="B24" s="44"/>
      <c r="C24" s="45"/>
      <c r="D24" s="46"/>
      <c r="E24" s="59"/>
      <c r="F24" s="74"/>
      <c r="G24" s="107"/>
      <c r="H24" s="91"/>
      <c r="I24" s="48" t="s">
        <v>36</v>
      </c>
    </row>
    <row r="25" spans="1:9" ht="15.75" customHeight="1" x14ac:dyDescent="0.25">
      <c r="A25" s="49" t="s">
        <v>37</v>
      </c>
      <c r="B25" s="50">
        <v>3612.02</v>
      </c>
      <c r="C25" s="110">
        <v>3094.96</v>
      </c>
      <c r="D25" s="52">
        <v>3360.78</v>
      </c>
      <c r="E25" s="52">
        <v>3893.49</v>
      </c>
      <c r="F25" s="52">
        <v>4056</v>
      </c>
      <c r="G25" s="108">
        <v>4556.6099999999997</v>
      </c>
      <c r="H25" s="92">
        <v>4017.93</v>
      </c>
      <c r="I25" s="121">
        <f>SUM(B25:H25)/I15</f>
        <v>0.17515078650846153</v>
      </c>
    </row>
    <row r="26" spans="1:9" ht="15.75" customHeight="1" thickBot="1" x14ac:dyDescent="0.3">
      <c r="A26" s="54" t="s">
        <v>38</v>
      </c>
      <c r="B26" s="55">
        <v>0.16600000000000001</v>
      </c>
      <c r="C26" s="55">
        <v>0.14319999999999999</v>
      </c>
      <c r="D26" s="55">
        <v>0.20200000000000001</v>
      </c>
      <c r="E26" s="55">
        <v>0.20399999999999999</v>
      </c>
      <c r="F26" s="75">
        <v>0.1444</v>
      </c>
      <c r="G26" s="109">
        <v>0.13600000000000001</v>
      </c>
      <c r="H26" s="93">
        <v>0.185</v>
      </c>
      <c r="I26" s="122"/>
    </row>
    <row r="27" spans="1:9" ht="15.75" customHeight="1" thickTop="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1">
    <mergeCell ref="I25:I26"/>
  </mergeCells>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E125C-CB4B-49B2-863C-40F96C0C572A}">
  <dimension ref="A1:Q1002"/>
  <sheetViews>
    <sheetView topLeftCell="B22" zoomScale="98" zoomScaleNormal="98" workbookViewId="0">
      <selection activeCell="I25" sqref="I25:I26"/>
    </sheetView>
  </sheetViews>
  <sheetFormatPr defaultColWidth="14.42578125" defaultRowHeight="15" customHeight="1" x14ac:dyDescent="0.25"/>
  <cols>
    <col min="1" max="1" width="30.42578125" bestFit="1" customWidth="1"/>
    <col min="2" max="2" width="15.85546875" customWidth="1"/>
    <col min="3" max="3" width="14" customWidth="1"/>
    <col min="4" max="4" width="14.42578125" customWidth="1"/>
    <col min="5" max="5" width="15.7109375" customWidth="1"/>
    <col min="6" max="6" width="12" customWidth="1"/>
    <col min="7" max="7" width="12.85546875" customWidth="1"/>
    <col min="8" max="8" width="14.140625" customWidth="1"/>
    <col min="9" max="9" width="16.42578125" customWidth="1"/>
    <col min="10" max="26" width="8.7109375" customWidth="1"/>
  </cols>
  <sheetData>
    <row r="1" spans="1:17" ht="16.5" thickTop="1" thickBot="1" x14ac:dyDescent="0.3">
      <c r="A1" s="1"/>
      <c r="B1" s="2" t="s">
        <v>0</v>
      </c>
      <c r="C1" s="3">
        <v>45019</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45019</v>
      </c>
      <c r="C5" s="1">
        <f t="shared" ref="C5:H5" si="0">B5+1</f>
        <v>45020</v>
      </c>
      <c r="D5" s="10">
        <f t="shared" si="0"/>
        <v>45021</v>
      </c>
      <c r="E5" s="11">
        <f t="shared" si="0"/>
        <v>45022</v>
      </c>
      <c r="F5" s="61">
        <f t="shared" si="0"/>
        <v>45023</v>
      </c>
      <c r="G5" s="95">
        <f t="shared" si="0"/>
        <v>45024</v>
      </c>
      <c r="H5" s="77">
        <f t="shared" si="0"/>
        <v>45025</v>
      </c>
      <c r="I5" s="12" t="s">
        <v>10</v>
      </c>
    </row>
    <row r="6" spans="1:17" ht="16.5" thickTop="1" thickBot="1" x14ac:dyDescent="0.3">
      <c r="A6" s="13" t="s">
        <v>11</v>
      </c>
      <c r="B6" s="14">
        <v>3839</v>
      </c>
      <c r="C6" s="14">
        <v>3847.25</v>
      </c>
      <c r="D6" s="14">
        <v>3741.75</v>
      </c>
      <c r="E6" s="14">
        <v>5002.25</v>
      </c>
      <c r="F6" s="62">
        <v>8232.2999999999993</v>
      </c>
      <c r="G6" s="96">
        <v>5969.5</v>
      </c>
      <c r="H6" s="78">
        <v>19424.009999999998</v>
      </c>
      <c r="I6" s="15">
        <f t="shared" ref="I6:I16" si="1">SUM(B6:H6)</f>
        <v>50056.06</v>
      </c>
    </row>
    <row r="7" spans="1:17" ht="16.5" thickTop="1" thickBot="1" x14ac:dyDescent="0.3">
      <c r="A7" s="13" t="s">
        <v>12</v>
      </c>
      <c r="B7" s="16">
        <v>90</v>
      </c>
      <c r="C7" s="16">
        <v>79</v>
      </c>
      <c r="D7" s="16">
        <v>79</v>
      </c>
      <c r="E7" s="16">
        <v>88</v>
      </c>
      <c r="F7" s="63">
        <v>143</v>
      </c>
      <c r="G7" s="97">
        <v>142</v>
      </c>
      <c r="H7" s="79">
        <v>328</v>
      </c>
      <c r="I7" s="18">
        <f t="shared" si="1"/>
        <v>949</v>
      </c>
    </row>
    <row r="8" spans="1:17" ht="16.5" thickTop="1" thickBot="1" x14ac:dyDescent="0.3">
      <c r="A8" s="13" t="s">
        <v>13</v>
      </c>
      <c r="B8" s="14">
        <v>9033.25</v>
      </c>
      <c r="C8" s="14">
        <v>10755.5</v>
      </c>
      <c r="D8" s="14">
        <v>15973</v>
      </c>
      <c r="E8" s="14">
        <v>17770.900000000001</v>
      </c>
      <c r="F8" s="62">
        <v>28460.53</v>
      </c>
      <c r="G8" s="96">
        <v>28948.75</v>
      </c>
      <c r="H8" s="78">
        <v>16646</v>
      </c>
      <c r="I8" s="15">
        <f t="shared" si="1"/>
        <v>127587.93</v>
      </c>
    </row>
    <row r="9" spans="1:17" ht="16.5" thickTop="1" thickBot="1" x14ac:dyDescent="0.3">
      <c r="A9" s="13" t="s">
        <v>14</v>
      </c>
      <c r="B9" s="16">
        <v>131</v>
      </c>
      <c r="C9" s="16">
        <v>137</v>
      </c>
      <c r="D9" s="16">
        <v>210</v>
      </c>
      <c r="E9" s="16">
        <v>220</v>
      </c>
      <c r="F9" s="63">
        <v>374</v>
      </c>
      <c r="G9" s="97">
        <v>366</v>
      </c>
      <c r="H9" s="80">
        <v>213</v>
      </c>
      <c r="I9" s="19">
        <f t="shared" si="1"/>
        <v>1651</v>
      </c>
    </row>
    <row r="10" spans="1:17" ht="16.5" thickTop="1" thickBot="1" x14ac:dyDescent="0.3">
      <c r="A10" s="13" t="s">
        <v>15</v>
      </c>
      <c r="B10" s="20">
        <v>1858</v>
      </c>
      <c r="C10" s="20">
        <v>2654</v>
      </c>
      <c r="D10" s="20">
        <v>2625.5</v>
      </c>
      <c r="E10" s="20">
        <v>3305</v>
      </c>
      <c r="F10" s="64">
        <v>4378.05</v>
      </c>
      <c r="G10" s="98">
        <v>3921.5</v>
      </c>
      <c r="H10" s="81">
        <v>4865</v>
      </c>
      <c r="I10" s="22">
        <f t="shared" si="1"/>
        <v>23607.05</v>
      </c>
    </row>
    <row r="11" spans="1:17" ht="16.5" thickTop="1" thickBot="1" x14ac:dyDescent="0.3">
      <c r="A11" s="13" t="s">
        <v>16</v>
      </c>
      <c r="B11" s="23">
        <v>59</v>
      </c>
      <c r="C11" s="23">
        <v>107</v>
      </c>
      <c r="D11" s="23">
        <v>77</v>
      </c>
      <c r="E11" s="23">
        <v>83</v>
      </c>
      <c r="F11" s="65">
        <v>113</v>
      </c>
      <c r="G11" s="99">
        <v>135</v>
      </c>
      <c r="H11" s="82">
        <v>130</v>
      </c>
      <c r="I11" s="19">
        <f t="shared" si="1"/>
        <v>704</v>
      </c>
      <c r="K11" s="24"/>
      <c r="L11" s="24"/>
      <c r="M11" s="24"/>
      <c r="N11" s="24"/>
      <c r="O11" s="24"/>
      <c r="P11" s="24"/>
      <c r="Q11" s="24"/>
    </row>
    <row r="12" spans="1:17" ht="16.5" thickTop="1" thickBot="1" x14ac:dyDescent="0.3">
      <c r="A12" s="13" t="s">
        <v>17</v>
      </c>
      <c r="B12" s="25">
        <v>0</v>
      </c>
      <c r="C12" s="25">
        <v>78</v>
      </c>
      <c r="D12" s="25">
        <v>25</v>
      </c>
      <c r="E12" s="25">
        <v>310.5</v>
      </c>
      <c r="F12" s="66">
        <v>66</v>
      </c>
      <c r="G12" s="100">
        <v>26.5</v>
      </c>
      <c r="H12" s="83">
        <v>92</v>
      </c>
      <c r="I12" s="22">
        <f t="shared" si="1"/>
        <v>598</v>
      </c>
    </row>
    <row r="13" spans="1:17" ht="16.5" thickTop="1" thickBot="1" x14ac:dyDescent="0.3">
      <c r="A13" s="13" t="s">
        <v>118</v>
      </c>
      <c r="B13" s="25">
        <v>0</v>
      </c>
      <c r="C13" s="25">
        <v>0</v>
      </c>
      <c r="D13" s="25">
        <v>0</v>
      </c>
      <c r="E13" s="25">
        <v>0</v>
      </c>
      <c r="F13" s="66">
        <v>883</v>
      </c>
      <c r="G13" s="100">
        <v>14900</v>
      </c>
      <c r="H13" s="83">
        <v>0</v>
      </c>
      <c r="I13" s="22">
        <v>0</v>
      </c>
    </row>
    <row r="14" spans="1:17" ht="16.5" thickTop="1" thickBot="1" x14ac:dyDescent="0.3">
      <c r="A14" s="13" t="s">
        <v>120</v>
      </c>
      <c r="B14" s="26">
        <f t="shared" ref="B14:G14" si="2">B6+B8+B13</f>
        <v>12872.25</v>
      </c>
      <c r="C14" s="26">
        <f t="shared" si="2"/>
        <v>14602.75</v>
      </c>
      <c r="D14" s="26">
        <f t="shared" si="2"/>
        <v>19714.75</v>
      </c>
      <c r="E14" s="26">
        <f t="shared" si="2"/>
        <v>22773.15</v>
      </c>
      <c r="F14" s="26">
        <f t="shared" si="2"/>
        <v>37575.83</v>
      </c>
      <c r="G14" s="26">
        <f t="shared" si="2"/>
        <v>49818.25</v>
      </c>
      <c r="H14" s="26">
        <v>36070.01</v>
      </c>
      <c r="I14" s="22">
        <f>SUM(B14:H14)</f>
        <v>193426.99</v>
      </c>
    </row>
    <row r="15" spans="1:17" ht="16.5" thickTop="1" thickBot="1" x14ac:dyDescent="0.3">
      <c r="A15" s="13" t="s">
        <v>119</v>
      </c>
      <c r="B15" s="26">
        <f>B6+B8</f>
        <v>12872.25</v>
      </c>
      <c r="C15" s="26">
        <f t="shared" ref="C15:H15" si="3">C6+C8</f>
        <v>14602.75</v>
      </c>
      <c r="D15" s="26">
        <f t="shared" si="3"/>
        <v>19714.75</v>
      </c>
      <c r="E15" s="26">
        <f t="shared" si="3"/>
        <v>22773.15</v>
      </c>
      <c r="F15" s="67">
        <f t="shared" si="3"/>
        <v>36692.83</v>
      </c>
      <c r="G15" s="101">
        <f t="shared" si="3"/>
        <v>34918.25</v>
      </c>
      <c r="H15" s="84">
        <f t="shared" si="3"/>
        <v>36070.009999999995</v>
      </c>
      <c r="I15" s="15">
        <f t="shared" si="1"/>
        <v>177643.99</v>
      </c>
    </row>
    <row r="16" spans="1:17" ht="16.5" thickTop="1" thickBot="1" x14ac:dyDescent="0.3">
      <c r="A16" s="13" t="s">
        <v>19</v>
      </c>
      <c r="B16" s="26">
        <v>21776.080000000002</v>
      </c>
      <c r="C16" s="26">
        <v>20304.61</v>
      </c>
      <c r="D16" s="26">
        <v>19254.03</v>
      </c>
      <c r="E16" s="26">
        <v>23353.5</v>
      </c>
      <c r="F16" s="67">
        <v>34004.129999999997</v>
      </c>
      <c r="G16" s="101">
        <v>41017.5</v>
      </c>
      <c r="H16" s="84">
        <v>27286</v>
      </c>
      <c r="I16" s="58">
        <f t="shared" si="1"/>
        <v>186995.85</v>
      </c>
    </row>
    <row r="17" spans="1:9" ht="15.75" thickTop="1" x14ac:dyDescent="0.25">
      <c r="A17" s="13" t="s">
        <v>47</v>
      </c>
      <c r="B17" s="57">
        <f t="shared" ref="B17:I17" si="4">(B15-B16)/B16</f>
        <v>-0.40888121278026168</v>
      </c>
      <c r="C17" s="57">
        <f t="shared" si="4"/>
        <v>-0.28081603143325584</v>
      </c>
      <c r="D17" s="57">
        <f t="shared" si="4"/>
        <v>2.3928497047111759E-2</v>
      </c>
      <c r="E17" s="57">
        <f t="shared" si="4"/>
        <v>-2.4850664782580707E-2</v>
      </c>
      <c r="F17" s="68">
        <f t="shared" si="4"/>
        <v>7.9069807108724868E-2</v>
      </c>
      <c r="G17" s="102">
        <f t="shared" si="4"/>
        <v>-0.14869872615347107</v>
      </c>
      <c r="H17" s="85">
        <f t="shared" si="4"/>
        <v>0.32192369713406122</v>
      </c>
      <c r="I17" s="28">
        <f t="shared" si="4"/>
        <v>-5.0011056395101894E-2</v>
      </c>
    </row>
    <row r="18" spans="1:9" ht="149.25" customHeight="1" x14ac:dyDescent="0.25">
      <c r="A18" s="29" t="s">
        <v>21</v>
      </c>
      <c r="B18" s="29" t="s">
        <v>126</v>
      </c>
      <c r="C18" s="31" t="s">
        <v>127</v>
      </c>
      <c r="D18" s="31" t="s">
        <v>128</v>
      </c>
      <c r="E18" s="31" t="s">
        <v>129</v>
      </c>
      <c r="F18" s="69" t="s">
        <v>130</v>
      </c>
      <c r="G18" s="103" t="s">
        <v>131</v>
      </c>
      <c r="H18" s="86" t="s">
        <v>132</v>
      </c>
      <c r="I18" s="33"/>
    </row>
    <row r="19" spans="1:9" x14ac:dyDescent="0.25">
      <c r="A19" s="29" t="s">
        <v>29</v>
      </c>
      <c r="B19" s="34">
        <f>B7+B9</f>
        <v>221</v>
      </c>
      <c r="C19" s="34">
        <f t="shared" ref="C19:H19" si="5">C7+C9</f>
        <v>216</v>
      </c>
      <c r="D19" s="34">
        <f t="shared" si="5"/>
        <v>289</v>
      </c>
      <c r="E19" s="34">
        <f t="shared" si="5"/>
        <v>308</v>
      </c>
      <c r="F19" s="34">
        <f t="shared" si="5"/>
        <v>517</v>
      </c>
      <c r="G19" s="34">
        <f t="shared" si="5"/>
        <v>508</v>
      </c>
      <c r="H19" s="34">
        <f t="shared" si="5"/>
        <v>541</v>
      </c>
      <c r="I19" s="34">
        <f>SUM(B19:H19)</f>
        <v>2600</v>
      </c>
    </row>
    <row r="20" spans="1:9" ht="15.75" thickBot="1" x14ac:dyDescent="0.3">
      <c r="A20" s="13" t="s">
        <v>30</v>
      </c>
      <c r="B20" s="35">
        <f t="shared" ref="B20:I20" si="6">B6/B7</f>
        <v>42.655555555555559</v>
      </c>
      <c r="C20" s="35">
        <f t="shared" si="6"/>
        <v>48.699367088607595</v>
      </c>
      <c r="D20" s="35">
        <f t="shared" si="6"/>
        <v>47.36392405063291</v>
      </c>
      <c r="E20" s="35">
        <f>E6/E7</f>
        <v>56.84375</v>
      </c>
      <c r="F20" s="71">
        <f t="shared" si="6"/>
        <v>57.568531468531461</v>
      </c>
      <c r="G20" s="105">
        <f t="shared" si="6"/>
        <v>42.0387323943662</v>
      </c>
      <c r="H20" s="88">
        <f t="shared" si="6"/>
        <v>59.219542682926821</v>
      </c>
      <c r="I20" s="36">
        <f t="shared" si="6"/>
        <v>52.746111696522654</v>
      </c>
    </row>
    <row r="21" spans="1:9" ht="16.5" thickTop="1" thickBot="1" x14ac:dyDescent="0.3">
      <c r="A21" s="37" t="s">
        <v>31</v>
      </c>
      <c r="B21" s="35">
        <f t="shared" ref="B21:I21" si="7">B8/B9</f>
        <v>68.956106870229007</v>
      </c>
      <c r="C21" s="35">
        <f t="shared" si="7"/>
        <v>78.507299270072991</v>
      </c>
      <c r="D21" s="35">
        <f t="shared" si="7"/>
        <v>76.061904761904756</v>
      </c>
      <c r="E21" s="35">
        <f t="shared" si="7"/>
        <v>80.776818181818186</v>
      </c>
      <c r="F21" s="71">
        <f t="shared" si="7"/>
        <v>76.09767379679144</v>
      </c>
      <c r="G21" s="105">
        <f t="shared" si="7"/>
        <v>79.094945355191257</v>
      </c>
      <c r="H21" s="88">
        <f t="shared" si="7"/>
        <v>78.150234741784033</v>
      </c>
      <c r="I21" s="22">
        <f t="shared" si="7"/>
        <v>77.279182313749246</v>
      </c>
    </row>
    <row r="22" spans="1:9" ht="25.5" thickTop="1" thickBot="1" x14ac:dyDescent="0.3">
      <c r="A22" s="38" t="s">
        <v>32</v>
      </c>
      <c r="B22" s="39">
        <v>59</v>
      </c>
      <c r="C22" s="39">
        <v>95</v>
      </c>
      <c r="D22" s="39">
        <v>123</v>
      </c>
      <c r="E22" s="39">
        <v>274</v>
      </c>
      <c r="F22" s="72">
        <v>528.95000000000005</v>
      </c>
      <c r="G22" s="96">
        <v>461</v>
      </c>
      <c r="H22" s="89">
        <v>473</v>
      </c>
      <c r="I22" s="22">
        <f>SUM(B22:H22)</f>
        <v>2013.95</v>
      </c>
    </row>
    <row r="23" spans="1:9" ht="15.75" customHeight="1" thickTop="1" thickBot="1" x14ac:dyDescent="0.3">
      <c r="A23" s="37" t="s">
        <v>33</v>
      </c>
      <c r="B23" s="40">
        <f t="shared" ref="B23:I23" si="8">B22/B15</f>
        <v>4.58350327254365E-3</v>
      </c>
      <c r="C23" s="41">
        <f t="shared" si="8"/>
        <v>6.5056239406961021E-3</v>
      </c>
      <c r="D23" s="40">
        <f t="shared" si="8"/>
        <v>6.2389835022001296E-3</v>
      </c>
      <c r="E23" s="40">
        <f t="shared" si="8"/>
        <v>1.2031712784573059E-2</v>
      </c>
      <c r="F23" s="73">
        <f t="shared" si="8"/>
        <v>1.4415622888722402E-2</v>
      </c>
      <c r="G23" s="106">
        <f t="shared" si="8"/>
        <v>1.3202265291072719E-2</v>
      </c>
      <c r="H23" s="90">
        <f t="shared" si="8"/>
        <v>1.311338699379346E-2</v>
      </c>
      <c r="I23" s="42">
        <f t="shared" si="8"/>
        <v>1.1337000480567905E-2</v>
      </c>
    </row>
    <row r="24" spans="1:9" ht="95.25" customHeight="1" thickTop="1" x14ac:dyDescent="0.25">
      <c r="A24" s="43" t="s">
        <v>34</v>
      </c>
      <c r="B24" s="44"/>
      <c r="C24" s="45"/>
      <c r="D24" s="46"/>
      <c r="E24" s="59"/>
      <c r="F24" s="74"/>
      <c r="G24" s="107"/>
      <c r="H24" s="91"/>
      <c r="I24" s="48" t="s">
        <v>36</v>
      </c>
    </row>
    <row r="25" spans="1:9" ht="15.75" customHeight="1" x14ac:dyDescent="0.25">
      <c r="A25" s="49" t="s">
        <v>37</v>
      </c>
      <c r="B25" s="50">
        <v>3410.62</v>
      </c>
      <c r="C25" s="110">
        <v>3065.59</v>
      </c>
      <c r="D25" s="52">
        <v>4021.52</v>
      </c>
      <c r="E25" s="52">
        <v>4597.95</v>
      </c>
      <c r="F25" s="52">
        <v>5207.0600000000004</v>
      </c>
      <c r="G25" s="108">
        <v>5575.91</v>
      </c>
      <c r="H25" s="92">
        <v>5579.75</v>
      </c>
      <c r="I25" s="121">
        <f>SUM(B25:H25)/I15</f>
        <v>0.17708676775386548</v>
      </c>
    </row>
    <row r="26" spans="1:9" ht="15.75" customHeight="1" thickBot="1" x14ac:dyDescent="0.3">
      <c r="A26" s="54" t="s">
        <v>38</v>
      </c>
      <c r="B26" s="55">
        <v>0.26500000000000001</v>
      </c>
      <c r="C26" s="55">
        <v>0.2099</v>
      </c>
      <c r="D26" s="55">
        <v>0.20399999999999999</v>
      </c>
      <c r="E26" s="55">
        <v>0.20200000000000001</v>
      </c>
      <c r="F26" s="75">
        <v>0.1419</v>
      </c>
      <c r="G26" s="109">
        <v>0.112</v>
      </c>
      <c r="H26" s="93">
        <v>0.155</v>
      </c>
      <c r="I26" s="122"/>
    </row>
    <row r="27" spans="1:9" ht="15.75" customHeight="1" thickTop="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1">
    <mergeCell ref="I25:I26"/>
  </mergeCells>
  <pageMargins left="0.7" right="0.7" top="0.75" bottom="0.75" header="0" footer="0"/>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BF67-FCFD-4A60-83C2-AF375AAFED0A}">
  <dimension ref="A1:Q1002"/>
  <sheetViews>
    <sheetView topLeftCell="A7" zoomScale="98" zoomScaleNormal="98" workbookViewId="0">
      <selection activeCell="O24" sqref="O24"/>
    </sheetView>
  </sheetViews>
  <sheetFormatPr defaultColWidth="14.42578125" defaultRowHeight="15" customHeight="1" x14ac:dyDescent="0.25"/>
  <cols>
    <col min="1" max="1" width="30.42578125" bestFit="1" customWidth="1"/>
    <col min="2" max="2" width="15.85546875" customWidth="1"/>
    <col min="3" max="3" width="14.140625" customWidth="1"/>
    <col min="4" max="4" width="14.42578125" customWidth="1"/>
    <col min="5" max="5" width="15.7109375" customWidth="1"/>
    <col min="6" max="6" width="12" customWidth="1"/>
    <col min="7" max="7" width="12.85546875" customWidth="1"/>
    <col min="8" max="8" width="14.140625" customWidth="1"/>
    <col min="9" max="9" width="16.42578125" customWidth="1"/>
    <col min="10" max="26" width="8.7109375" customWidth="1"/>
  </cols>
  <sheetData>
    <row r="1" spans="1:17" ht="16.5" thickTop="1" thickBot="1" x14ac:dyDescent="0.3">
      <c r="A1" s="1"/>
      <c r="B1" s="2" t="s">
        <v>0</v>
      </c>
      <c r="C1" s="3">
        <v>45012</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45012</v>
      </c>
      <c r="C5" s="1">
        <f t="shared" ref="C5:H5" si="0">B5+1</f>
        <v>45013</v>
      </c>
      <c r="D5" s="10">
        <f t="shared" si="0"/>
        <v>45014</v>
      </c>
      <c r="E5" s="11">
        <f t="shared" si="0"/>
        <v>45015</v>
      </c>
      <c r="F5" s="61">
        <f t="shared" si="0"/>
        <v>45016</v>
      </c>
      <c r="G5" s="95">
        <f t="shared" si="0"/>
        <v>45017</v>
      </c>
      <c r="H5" s="77">
        <f t="shared" si="0"/>
        <v>45018</v>
      </c>
      <c r="I5" s="12" t="s">
        <v>10</v>
      </c>
    </row>
    <row r="6" spans="1:17" ht="16.5" thickTop="1" thickBot="1" x14ac:dyDescent="0.3">
      <c r="A6" s="13" t="s">
        <v>11</v>
      </c>
      <c r="B6" s="14">
        <v>3712.25</v>
      </c>
      <c r="C6" s="14">
        <v>5131.75</v>
      </c>
      <c r="D6" s="14">
        <v>3818.5</v>
      </c>
      <c r="E6" s="14">
        <v>5427.25</v>
      </c>
      <c r="F6" s="62">
        <v>5113.01</v>
      </c>
      <c r="G6" s="96">
        <v>7474.05</v>
      </c>
      <c r="H6" s="78">
        <v>9801.5</v>
      </c>
      <c r="I6" s="15">
        <f t="shared" ref="I6:I16" si="1">SUM(B6:H6)</f>
        <v>40478.31</v>
      </c>
    </row>
    <row r="7" spans="1:17" ht="16.5" thickTop="1" thickBot="1" x14ac:dyDescent="0.3">
      <c r="A7" s="13" t="s">
        <v>12</v>
      </c>
      <c r="B7" s="16">
        <v>71</v>
      </c>
      <c r="C7" s="16">
        <v>119</v>
      </c>
      <c r="D7" s="16">
        <v>88</v>
      </c>
      <c r="E7" s="16">
        <v>103</v>
      </c>
      <c r="F7" s="63">
        <v>97</v>
      </c>
      <c r="G7" s="97">
        <v>154</v>
      </c>
      <c r="H7" s="79">
        <v>211</v>
      </c>
      <c r="I7" s="18">
        <f t="shared" si="1"/>
        <v>843</v>
      </c>
    </row>
    <row r="8" spans="1:17" ht="16.5" thickTop="1" thickBot="1" x14ac:dyDescent="0.3">
      <c r="A8" s="13" t="s">
        <v>13</v>
      </c>
      <c r="B8" s="14">
        <v>15944.75</v>
      </c>
      <c r="C8" s="14">
        <v>13613.75</v>
      </c>
      <c r="D8" s="14">
        <v>15528.75</v>
      </c>
      <c r="E8" s="14">
        <v>17806.5</v>
      </c>
      <c r="F8" s="62">
        <v>27723.45</v>
      </c>
      <c r="G8" s="96">
        <v>24804.75</v>
      </c>
      <c r="H8" s="78">
        <v>15999.5</v>
      </c>
      <c r="I8" s="15">
        <f t="shared" si="1"/>
        <v>131421.45000000001</v>
      </c>
    </row>
    <row r="9" spans="1:17" ht="16.5" thickTop="1" thickBot="1" x14ac:dyDescent="0.3">
      <c r="A9" s="13" t="s">
        <v>14</v>
      </c>
      <c r="B9" s="16">
        <v>216</v>
      </c>
      <c r="C9" s="16">
        <v>168</v>
      </c>
      <c r="D9" s="16">
        <v>186</v>
      </c>
      <c r="E9" s="16">
        <v>246</v>
      </c>
      <c r="F9" s="63">
        <v>354</v>
      </c>
      <c r="G9" s="97">
        <v>301</v>
      </c>
      <c r="H9" s="80">
        <v>207</v>
      </c>
      <c r="I9" s="19">
        <f t="shared" si="1"/>
        <v>1678</v>
      </c>
    </row>
    <row r="10" spans="1:17" ht="16.5" thickTop="1" thickBot="1" x14ac:dyDescent="0.3">
      <c r="A10" s="13" t="s">
        <v>15</v>
      </c>
      <c r="B10" s="20">
        <v>2587.5</v>
      </c>
      <c r="C10" s="20">
        <v>2436.5</v>
      </c>
      <c r="D10" s="20">
        <v>3055</v>
      </c>
      <c r="E10" s="20">
        <v>3050.5</v>
      </c>
      <c r="F10" s="64">
        <v>3792</v>
      </c>
      <c r="G10" s="98">
        <v>4129</v>
      </c>
      <c r="H10" s="81">
        <v>3941</v>
      </c>
      <c r="I10" s="22">
        <f t="shared" si="1"/>
        <v>22991.5</v>
      </c>
    </row>
    <row r="11" spans="1:17" ht="16.5" thickTop="1" thickBot="1" x14ac:dyDescent="0.3">
      <c r="A11" s="13" t="s">
        <v>16</v>
      </c>
      <c r="B11" s="23">
        <v>87</v>
      </c>
      <c r="C11" s="23">
        <v>81</v>
      </c>
      <c r="D11" s="23">
        <v>66</v>
      </c>
      <c r="E11" s="23">
        <v>66</v>
      </c>
      <c r="F11" s="65">
        <v>125</v>
      </c>
      <c r="G11" s="99">
        <v>140</v>
      </c>
      <c r="H11" s="82">
        <v>124</v>
      </c>
      <c r="I11" s="19">
        <f t="shared" si="1"/>
        <v>689</v>
      </c>
      <c r="K11" s="24"/>
      <c r="L11" s="24"/>
      <c r="M11" s="24"/>
      <c r="N11" s="24"/>
      <c r="O11" s="24"/>
      <c r="P11" s="24"/>
      <c r="Q11" s="24"/>
    </row>
    <row r="12" spans="1:17" ht="16.5" thickTop="1" thickBot="1" x14ac:dyDescent="0.3">
      <c r="A12" s="13" t="s">
        <v>17</v>
      </c>
      <c r="B12" s="25">
        <v>87</v>
      </c>
      <c r="C12" s="25">
        <v>0</v>
      </c>
      <c r="D12" s="25">
        <v>32</v>
      </c>
      <c r="E12" s="25">
        <v>45</v>
      </c>
      <c r="F12" s="66">
        <v>27</v>
      </c>
      <c r="G12" s="100">
        <v>294</v>
      </c>
      <c r="H12" s="83">
        <v>16</v>
      </c>
      <c r="I12" s="22">
        <f t="shared" si="1"/>
        <v>501</v>
      </c>
    </row>
    <row r="13" spans="1:17" ht="16.5" thickTop="1" thickBot="1" x14ac:dyDescent="0.3">
      <c r="A13" s="13" t="s">
        <v>118</v>
      </c>
      <c r="B13" s="25">
        <v>0</v>
      </c>
      <c r="C13" s="25">
        <v>0</v>
      </c>
      <c r="D13" s="25">
        <v>0</v>
      </c>
      <c r="E13" s="25">
        <v>0</v>
      </c>
      <c r="F13" s="66">
        <v>451</v>
      </c>
      <c r="G13" s="100">
        <v>0</v>
      </c>
      <c r="H13" s="83">
        <v>0</v>
      </c>
      <c r="I13" s="22"/>
    </row>
    <row r="14" spans="1:17" ht="16.5" thickTop="1" thickBot="1" x14ac:dyDescent="0.3">
      <c r="A14" s="13" t="s">
        <v>120</v>
      </c>
      <c r="B14" s="26">
        <f t="shared" ref="B14:G14" si="2">B6+B8+B13</f>
        <v>19657</v>
      </c>
      <c r="C14" s="26">
        <f t="shared" si="2"/>
        <v>18745.5</v>
      </c>
      <c r="D14" s="26">
        <f t="shared" si="2"/>
        <v>19347.25</v>
      </c>
      <c r="E14" s="26">
        <f t="shared" si="2"/>
        <v>23233.75</v>
      </c>
      <c r="F14" s="26">
        <f t="shared" si="2"/>
        <v>33287.46</v>
      </c>
      <c r="G14" s="26">
        <f t="shared" si="2"/>
        <v>32278.799999999999</v>
      </c>
      <c r="H14" s="26">
        <v>25801</v>
      </c>
      <c r="I14" s="22">
        <f>SUM(B14:H14)</f>
        <v>172350.75999999998</v>
      </c>
    </row>
    <row r="15" spans="1:17" ht="16.5" thickTop="1" thickBot="1" x14ac:dyDescent="0.3">
      <c r="A15" s="13" t="s">
        <v>119</v>
      </c>
      <c r="B15" s="26">
        <f>B6+B8</f>
        <v>19657</v>
      </c>
      <c r="C15" s="26">
        <f t="shared" ref="C15:H15" si="3">C6+C8</f>
        <v>18745.5</v>
      </c>
      <c r="D15" s="26">
        <f t="shared" si="3"/>
        <v>19347.25</v>
      </c>
      <c r="E15" s="26">
        <f t="shared" si="3"/>
        <v>23233.75</v>
      </c>
      <c r="F15" s="67">
        <f t="shared" si="3"/>
        <v>32836.46</v>
      </c>
      <c r="G15" s="101">
        <f t="shared" si="3"/>
        <v>32278.799999999999</v>
      </c>
      <c r="H15" s="84">
        <f t="shared" si="3"/>
        <v>25801</v>
      </c>
      <c r="I15" s="15">
        <f t="shared" si="1"/>
        <v>171899.75999999998</v>
      </c>
    </row>
    <row r="16" spans="1:17" ht="16.5" thickTop="1" thickBot="1" x14ac:dyDescent="0.3">
      <c r="A16" s="13" t="s">
        <v>19</v>
      </c>
      <c r="B16" s="26">
        <v>27145.5</v>
      </c>
      <c r="C16" s="26">
        <v>31237.279999999999</v>
      </c>
      <c r="D16" s="26">
        <v>21932.5</v>
      </c>
      <c r="E16" s="26">
        <v>25150.25</v>
      </c>
      <c r="F16" s="67">
        <v>32346.01</v>
      </c>
      <c r="G16" s="101">
        <v>39262.5</v>
      </c>
      <c r="H16" s="84">
        <v>28819.1</v>
      </c>
      <c r="I16" s="58">
        <f t="shared" si="1"/>
        <v>205893.14</v>
      </c>
    </row>
    <row r="17" spans="1:9" ht="15.75" thickTop="1" x14ac:dyDescent="0.25">
      <c r="A17" s="13" t="s">
        <v>47</v>
      </c>
      <c r="B17" s="57">
        <f t="shared" ref="B17:I17" si="4">(B15-B16)/B16</f>
        <v>-0.27586524469985818</v>
      </c>
      <c r="C17" s="57">
        <f t="shared" si="4"/>
        <v>-0.39989973518821098</v>
      </c>
      <c r="D17" s="57">
        <f t="shared" si="4"/>
        <v>-0.11787301949162202</v>
      </c>
      <c r="E17" s="57">
        <f t="shared" si="4"/>
        <v>-7.620202582479299E-2</v>
      </c>
      <c r="F17" s="68">
        <f t="shared" si="4"/>
        <v>1.5162612019225887E-2</v>
      </c>
      <c r="G17" s="102">
        <f t="shared" si="4"/>
        <v>-0.17787201528175742</v>
      </c>
      <c r="H17" s="85">
        <f t="shared" si="4"/>
        <v>-0.10472568539614348</v>
      </c>
      <c r="I17" s="28">
        <f t="shared" si="4"/>
        <v>-0.16510205245303478</v>
      </c>
    </row>
    <row r="18" spans="1:9" ht="87" customHeight="1" x14ac:dyDescent="0.25">
      <c r="A18" s="29" t="s">
        <v>21</v>
      </c>
      <c r="B18" s="29" t="s">
        <v>116</v>
      </c>
      <c r="C18" s="31" t="s">
        <v>117</v>
      </c>
      <c r="D18" s="31" t="s">
        <v>121</v>
      </c>
      <c r="E18" s="31" t="s">
        <v>122</v>
      </c>
      <c r="F18" s="69" t="s">
        <v>123</v>
      </c>
      <c r="G18" s="103" t="s">
        <v>124</v>
      </c>
      <c r="H18" s="86" t="s">
        <v>125</v>
      </c>
      <c r="I18" s="33"/>
    </row>
    <row r="19" spans="1:9" x14ac:dyDescent="0.25">
      <c r="A19" s="29" t="s">
        <v>29</v>
      </c>
      <c r="B19" s="34">
        <v>287</v>
      </c>
      <c r="C19" s="34">
        <v>287</v>
      </c>
      <c r="D19" s="34">
        <v>274</v>
      </c>
      <c r="E19" s="34">
        <v>349</v>
      </c>
      <c r="F19" s="70">
        <v>451</v>
      </c>
      <c r="G19" s="104">
        <v>455</v>
      </c>
      <c r="H19" s="87">
        <f>H7+H9</f>
        <v>418</v>
      </c>
      <c r="I19" s="34">
        <f>SUM(B19:H19)</f>
        <v>2521</v>
      </c>
    </row>
    <row r="20" spans="1:9" ht="15.75" thickBot="1" x14ac:dyDescent="0.3">
      <c r="A20" s="13" t="s">
        <v>30</v>
      </c>
      <c r="B20" s="35">
        <f t="shared" ref="B20:I20" si="5">B6/B7</f>
        <v>52.285211267605632</v>
      </c>
      <c r="C20" s="35">
        <f t="shared" si="5"/>
        <v>43.12394957983193</v>
      </c>
      <c r="D20" s="35">
        <f t="shared" si="5"/>
        <v>43.392045454545453</v>
      </c>
      <c r="E20" s="35">
        <f>E6/E7</f>
        <v>52.691747572815537</v>
      </c>
      <c r="F20" s="71">
        <f t="shared" si="5"/>
        <v>52.711443298969073</v>
      </c>
      <c r="G20" s="105">
        <f t="shared" si="5"/>
        <v>48.532792207792212</v>
      </c>
      <c r="H20" s="88">
        <f t="shared" si="5"/>
        <v>46.452606635071092</v>
      </c>
      <c r="I20" s="36">
        <f t="shared" si="5"/>
        <v>48.016975088967968</v>
      </c>
    </row>
    <row r="21" spans="1:9" ht="16.5" thickTop="1" thickBot="1" x14ac:dyDescent="0.3">
      <c r="A21" s="37" t="s">
        <v>31</v>
      </c>
      <c r="B21" s="35">
        <f t="shared" ref="B21:I21" si="6">B8/B9</f>
        <v>73.818287037037038</v>
      </c>
      <c r="C21" s="35">
        <f t="shared" si="6"/>
        <v>81.03422619047619</v>
      </c>
      <c r="D21" s="35">
        <f t="shared" si="6"/>
        <v>83.487903225806448</v>
      </c>
      <c r="E21" s="35">
        <f t="shared" si="6"/>
        <v>72.384146341463421</v>
      </c>
      <c r="F21" s="71">
        <f t="shared" si="6"/>
        <v>78.314830508474572</v>
      </c>
      <c r="G21" s="105">
        <f t="shared" si="6"/>
        <v>82.407807308970106</v>
      </c>
      <c r="H21" s="88">
        <f t="shared" si="6"/>
        <v>77.292270531400973</v>
      </c>
      <c r="I21" s="22">
        <f t="shared" si="6"/>
        <v>78.320292014302751</v>
      </c>
    </row>
    <row r="22" spans="1:9" ht="25.5" thickTop="1" thickBot="1" x14ac:dyDescent="0.3">
      <c r="A22" s="38" t="s">
        <v>32</v>
      </c>
      <c r="B22" s="39">
        <v>330</v>
      </c>
      <c r="C22" s="39">
        <v>158</v>
      </c>
      <c r="D22" s="39">
        <v>354</v>
      </c>
      <c r="E22" s="39">
        <v>431</v>
      </c>
      <c r="F22" s="72">
        <v>410</v>
      </c>
      <c r="G22" s="96">
        <v>230</v>
      </c>
      <c r="H22" s="89">
        <v>398.75</v>
      </c>
      <c r="I22" s="22">
        <f>SUM(B22:H22)</f>
        <v>2311.75</v>
      </c>
    </row>
    <row r="23" spans="1:9" ht="15.75" customHeight="1" thickTop="1" thickBot="1" x14ac:dyDescent="0.3">
      <c r="A23" s="37" t="s">
        <v>33</v>
      </c>
      <c r="B23" s="40">
        <f t="shared" ref="B23:I23" si="7">B22/B15</f>
        <v>1.6787912702853944E-2</v>
      </c>
      <c r="C23" s="41">
        <f t="shared" si="7"/>
        <v>8.4286895521591843E-3</v>
      </c>
      <c r="D23" s="40">
        <f t="shared" si="7"/>
        <v>1.8297174016979157E-2</v>
      </c>
      <c r="E23" s="40">
        <f t="shared" si="7"/>
        <v>1.8550599881637705E-2</v>
      </c>
      <c r="F23" s="73">
        <f t="shared" si="7"/>
        <v>1.2486120611052471E-2</v>
      </c>
      <c r="G23" s="106">
        <f t="shared" si="7"/>
        <v>7.12541978016531E-3</v>
      </c>
      <c r="H23" s="90">
        <f t="shared" si="7"/>
        <v>1.5454827332273944E-2</v>
      </c>
      <c r="I23" s="42">
        <f t="shared" si="7"/>
        <v>1.3448244488532156E-2</v>
      </c>
    </row>
    <row r="24" spans="1:9" ht="95.25" customHeight="1" thickTop="1" x14ac:dyDescent="0.25">
      <c r="A24" s="43" t="s">
        <v>34</v>
      </c>
      <c r="B24" s="44"/>
      <c r="C24" s="45"/>
      <c r="D24" s="46"/>
      <c r="E24" s="59"/>
      <c r="F24" s="74"/>
      <c r="G24" s="107"/>
      <c r="H24" s="91"/>
      <c r="I24" s="48" t="s">
        <v>36</v>
      </c>
    </row>
    <row r="25" spans="1:9" ht="15.75" customHeight="1" x14ac:dyDescent="0.25">
      <c r="A25" s="49" t="s">
        <v>37</v>
      </c>
      <c r="B25" s="50">
        <v>3650.4</v>
      </c>
      <c r="C25" s="110">
        <v>3589.65</v>
      </c>
      <c r="D25" s="52">
        <v>3585.63</v>
      </c>
      <c r="E25" s="52">
        <v>4202.12</v>
      </c>
      <c r="F25" s="52">
        <v>4932.0200000000004</v>
      </c>
      <c r="G25" s="108">
        <v>4705.93</v>
      </c>
      <c r="H25" s="92">
        <v>4048.47</v>
      </c>
      <c r="I25" s="121">
        <f>SUM(B25:H25)/I15</f>
        <v>0.16704048917811173</v>
      </c>
    </row>
    <row r="26" spans="1:9" ht="15.75" customHeight="1" thickBot="1" x14ac:dyDescent="0.3">
      <c r="A26" s="54" t="s">
        <v>38</v>
      </c>
      <c r="B26" s="55">
        <v>0.186</v>
      </c>
      <c r="C26" s="55">
        <v>0.1915</v>
      </c>
      <c r="D26" s="55">
        <v>0.185</v>
      </c>
      <c r="E26" s="55">
        <v>0.18099999999999999</v>
      </c>
      <c r="F26" s="75">
        <v>0.15</v>
      </c>
      <c r="G26" s="109">
        <v>0.14599999999999999</v>
      </c>
      <c r="H26" s="93">
        <v>0.15690000000000001</v>
      </c>
      <c r="I26" s="122"/>
    </row>
    <row r="27" spans="1:9" ht="15.75" customHeight="1" thickTop="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1">
    <mergeCell ref="I25:I26"/>
  </mergeCells>
  <pageMargins left="0.7" right="0.7" top="0.75" bottom="0.75" header="0" footer="0"/>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C4C4-47FF-4E47-87A6-753C661C369E}">
  <dimension ref="A1:Q1000"/>
  <sheetViews>
    <sheetView zoomScale="98" zoomScaleNormal="98" workbookViewId="0">
      <selection activeCell="E6" sqref="E6"/>
    </sheetView>
  </sheetViews>
  <sheetFormatPr defaultColWidth="14.42578125" defaultRowHeight="15" customHeight="1" x14ac:dyDescent="0.25"/>
  <cols>
    <col min="1" max="1" width="16.5703125" customWidth="1"/>
    <col min="2" max="2" width="9.85546875" customWidth="1"/>
    <col min="3" max="3" width="11.42578125" customWidth="1"/>
    <col min="4" max="4" width="12.85546875" customWidth="1"/>
    <col min="5" max="5" width="14" customWidth="1"/>
    <col min="6" max="6" width="12" customWidth="1"/>
    <col min="7" max="7" width="12.85546875" customWidth="1"/>
    <col min="8" max="8" width="14.140625" customWidth="1"/>
    <col min="9" max="9" width="16.42578125" customWidth="1"/>
    <col min="10" max="26" width="8.7109375" customWidth="1"/>
  </cols>
  <sheetData>
    <row r="1" spans="1:17" ht="16.5" thickTop="1" thickBot="1" x14ac:dyDescent="0.3">
      <c r="A1" s="1"/>
      <c r="B1" s="2" t="s">
        <v>0</v>
      </c>
      <c r="C1" s="3">
        <v>45005</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45005</v>
      </c>
      <c r="C5" s="1">
        <f t="shared" ref="C5:H5" si="0">B5+1</f>
        <v>45006</v>
      </c>
      <c r="D5" s="10">
        <f t="shared" si="0"/>
        <v>45007</v>
      </c>
      <c r="E5" s="11">
        <f t="shared" si="0"/>
        <v>45008</v>
      </c>
      <c r="F5" s="61">
        <f t="shared" si="0"/>
        <v>45009</v>
      </c>
      <c r="G5" s="95">
        <f t="shared" si="0"/>
        <v>45010</v>
      </c>
      <c r="H5" s="77">
        <f t="shared" si="0"/>
        <v>45011</v>
      </c>
      <c r="I5" s="12" t="s">
        <v>10</v>
      </c>
    </row>
    <row r="6" spans="1:17" ht="16.5" thickTop="1" thickBot="1" x14ac:dyDescent="0.3">
      <c r="A6" s="13" t="s">
        <v>11</v>
      </c>
      <c r="B6" s="14">
        <v>8509.75</v>
      </c>
      <c r="C6" s="14">
        <v>10024.27</v>
      </c>
      <c r="D6" s="14">
        <v>6191.5</v>
      </c>
      <c r="E6" s="14">
        <v>7489</v>
      </c>
      <c r="F6" s="62">
        <v>8762.5</v>
      </c>
      <c r="G6" s="96">
        <v>11765.5</v>
      </c>
      <c r="H6" s="78">
        <v>14869.59</v>
      </c>
      <c r="I6" s="15">
        <f t="shared" ref="I6:I14" si="1">SUM(B6:H6)</f>
        <v>67612.11</v>
      </c>
    </row>
    <row r="7" spans="1:17" ht="16.5" thickTop="1" thickBot="1" x14ac:dyDescent="0.3">
      <c r="A7" s="13" t="s">
        <v>12</v>
      </c>
      <c r="B7" s="16">
        <v>164</v>
      </c>
      <c r="C7" s="16">
        <v>132</v>
      </c>
      <c r="D7" s="16">
        <v>148</v>
      </c>
      <c r="E7" s="16">
        <v>132</v>
      </c>
      <c r="F7" s="63">
        <v>159</v>
      </c>
      <c r="G7" s="97">
        <v>276</v>
      </c>
      <c r="H7" s="79">
        <v>330</v>
      </c>
      <c r="I7" s="18">
        <f t="shared" si="1"/>
        <v>1341</v>
      </c>
    </row>
    <row r="8" spans="1:17" ht="16.5" thickTop="1" thickBot="1" x14ac:dyDescent="0.3">
      <c r="A8" s="13" t="s">
        <v>13</v>
      </c>
      <c r="B8" s="14">
        <v>38732.22</v>
      </c>
      <c r="C8" s="14">
        <v>22063</v>
      </c>
      <c r="D8" s="14">
        <v>19068.75</v>
      </c>
      <c r="E8" s="14">
        <v>20150.509999999998</v>
      </c>
      <c r="F8" s="62">
        <v>31005.01</v>
      </c>
      <c r="G8" s="96">
        <v>32094.65</v>
      </c>
      <c r="H8" s="78">
        <v>13406.5</v>
      </c>
      <c r="I8" s="15">
        <f t="shared" si="1"/>
        <v>176520.63999999998</v>
      </c>
    </row>
    <row r="9" spans="1:17" ht="16.5" thickTop="1" thickBot="1" x14ac:dyDescent="0.3">
      <c r="A9" s="13" t="s">
        <v>14</v>
      </c>
      <c r="B9" s="16">
        <v>307</v>
      </c>
      <c r="C9" s="16">
        <v>251</v>
      </c>
      <c r="D9" s="16">
        <v>228</v>
      </c>
      <c r="E9" s="16">
        <v>238</v>
      </c>
      <c r="F9" s="63">
        <v>365</v>
      </c>
      <c r="G9" s="97">
        <v>331</v>
      </c>
      <c r="H9" s="80">
        <v>169</v>
      </c>
      <c r="I9" s="19">
        <f t="shared" si="1"/>
        <v>1889</v>
      </c>
    </row>
    <row r="10" spans="1:17" ht="16.5" thickTop="1" thickBot="1" x14ac:dyDescent="0.3">
      <c r="A10" s="13" t="s">
        <v>15</v>
      </c>
      <c r="B10" s="20">
        <v>3797</v>
      </c>
      <c r="C10" s="20">
        <v>2677.5</v>
      </c>
      <c r="D10" s="20">
        <v>2703</v>
      </c>
      <c r="E10" s="20">
        <v>2699.5</v>
      </c>
      <c r="F10" s="64">
        <v>4607</v>
      </c>
      <c r="G10" s="98">
        <v>4148.5</v>
      </c>
      <c r="H10" s="81">
        <v>3941.01</v>
      </c>
      <c r="I10" s="22">
        <f t="shared" si="1"/>
        <v>24573.510000000002</v>
      </c>
    </row>
    <row r="11" spans="1:17" ht="16.5" thickTop="1" thickBot="1" x14ac:dyDescent="0.3">
      <c r="A11" s="13" t="s">
        <v>16</v>
      </c>
      <c r="B11" s="23">
        <v>121</v>
      </c>
      <c r="C11" s="23">
        <v>89</v>
      </c>
      <c r="D11" s="23">
        <v>90</v>
      </c>
      <c r="E11" s="23">
        <v>89</v>
      </c>
      <c r="F11" s="65">
        <v>145</v>
      </c>
      <c r="G11" s="99">
        <v>156</v>
      </c>
      <c r="H11" s="82">
        <v>116</v>
      </c>
      <c r="I11" s="19">
        <f t="shared" si="1"/>
        <v>806</v>
      </c>
      <c r="K11" s="24"/>
      <c r="L11" s="24"/>
      <c r="M11" s="24"/>
      <c r="N11" s="24"/>
      <c r="O11" s="24"/>
      <c r="P11" s="24"/>
      <c r="Q11" s="24"/>
    </row>
    <row r="12" spans="1:17" ht="16.5" thickTop="1" thickBot="1" x14ac:dyDescent="0.3">
      <c r="A12" s="13" t="s">
        <v>17</v>
      </c>
      <c r="B12" s="25">
        <v>10</v>
      </c>
      <c r="C12" s="25">
        <v>97</v>
      </c>
      <c r="D12" s="25">
        <v>0</v>
      </c>
      <c r="E12" s="25">
        <v>136</v>
      </c>
      <c r="F12" s="66">
        <v>0</v>
      </c>
      <c r="G12" s="100">
        <v>119</v>
      </c>
      <c r="H12" s="83">
        <v>124</v>
      </c>
      <c r="I12" s="22">
        <f t="shared" si="1"/>
        <v>486</v>
      </c>
    </row>
    <row r="13" spans="1:17" ht="16.5" thickTop="1" thickBot="1" x14ac:dyDescent="0.3">
      <c r="A13" s="13" t="s">
        <v>18</v>
      </c>
      <c r="B13" s="26">
        <f t="shared" ref="B13:H13" si="2">B6+B8</f>
        <v>47241.97</v>
      </c>
      <c r="C13" s="26">
        <f t="shared" si="2"/>
        <v>32087.27</v>
      </c>
      <c r="D13" s="26">
        <f t="shared" si="2"/>
        <v>25260.25</v>
      </c>
      <c r="E13" s="26">
        <f t="shared" si="2"/>
        <v>27639.51</v>
      </c>
      <c r="F13" s="67">
        <f t="shared" si="2"/>
        <v>39767.509999999995</v>
      </c>
      <c r="G13" s="101">
        <f t="shared" si="2"/>
        <v>43860.15</v>
      </c>
      <c r="H13" s="84">
        <f t="shared" si="2"/>
        <v>28276.09</v>
      </c>
      <c r="I13" s="15">
        <f t="shared" si="1"/>
        <v>244132.75</v>
      </c>
    </row>
    <row r="14" spans="1:17" ht="16.5" thickTop="1" thickBot="1" x14ac:dyDescent="0.3">
      <c r="A14" s="13" t="s">
        <v>19</v>
      </c>
      <c r="B14" s="26">
        <v>29334.7</v>
      </c>
      <c r="C14" s="26">
        <v>22703.59</v>
      </c>
      <c r="D14" s="26">
        <v>28880.25</v>
      </c>
      <c r="E14" s="26">
        <v>32132.71</v>
      </c>
      <c r="F14" s="67">
        <v>37334.75</v>
      </c>
      <c r="G14" s="101">
        <v>46959.77</v>
      </c>
      <c r="H14" s="84">
        <v>31763.25</v>
      </c>
      <c r="I14" s="58">
        <f t="shared" si="1"/>
        <v>229109.02</v>
      </c>
    </row>
    <row r="15" spans="1:17" ht="15.75" thickTop="1" x14ac:dyDescent="0.25">
      <c r="A15" s="13" t="s">
        <v>47</v>
      </c>
      <c r="B15" s="57">
        <f t="shared" ref="B15:I15" si="3">(B13-B14)/B14</f>
        <v>0.61044667237094641</v>
      </c>
      <c r="C15" s="57">
        <f t="shared" si="3"/>
        <v>0.41331260827032201</v>
      </c>
      <c r="D15" s="57">
        <f t="shared" si="3"/>
        <v>-0.12534517533608608</v>
      </c>
      <c r="E15" s="57">
        <f t="shared" si="3"/>
        <v>-0.13983258803879289</v>
      </c>
      <c r="F15" s="68">
        <f t="shared" si="3"/>
        <v>6.5160741668284769E-2</v>
      </c>
      <c r="G15" s="102">
        <f t="shared" si="3"/>
        <v>-6.6005859909450057E-2</v>
      </c>
      <c r="H15" s="85">
        <f t="shared" si="3"/>
        <v>-0.10978599482105893</v>
      </c>
      <c r="I15" s="28">
        <f t="shared" si="3"/>
        <v>6.5574589773898961E-2</v>
      </c>
    </row>
    <row r="16" spans="1:17" ht="180" x14ac:dyDescent="0.25">
      <c r="A16" s="29" t="s">
        <v>21</v>
      </c>
      <c r="B16" s="29" t="s">
        <v>109</v>
      </c>
      <c r="C16" s="31" t="s">
        <v>110</v>
      </c>
      <c r="D16" s="31" t="s">
        <v>111</v>
      </c>
      <c r="E16" s="31" t="s">
        <v>112</v>
      </c>
      <c r="F16" s="69" t="s">
        <v>113</v>
      </c>
      <c r="G16" s="103" t="s">
        <v>114</v>
      </c>
      <c r="H16" s="86" t="s">
        <v>115</v>
      </c>
      <c r="I16" s="33"/>
    </row>
    <row r="17" spans="1:9" x14ac:dyDescent="0.25">
      <c r="A17" s="29" t="s">
        <v>29</v>
      </c>
      <c r="B17" s="34">
        <v>592</v>
      </c>
      <c r="C17" s="34">
        <v>472</v>
      </c>
      <c r="D17" s="34">
        <v>466</v>
      </c>
      <c r="E17" s="34">
        <v>459</v>
      </c>
      <c r="F17" s="70">
        <v>669</v>
      </c>
      <c r="G17" s="104">
        <v>763</v>
      </c>
      <c r="H17" s="87">
        <f>H7+H9</f>
        <v>499</v>
      </c>
      <c r="I17" s="34">
        <f>SUM(B17:H17)</f>
        <v>3920</v>
      </c>
    </row>
    <row r="18" spans="1:9" ht="15.75" thickBot="1" x14ac:dyDescent="0.3">
      <c r="A18" s="13" t="s">
        <v>30</v>
      </c>
      <c r="B18" s="35">
        <f t="shared" ref="B18:I18" si="4">B6/B7</f>
        <v>51.888719512195124</v>
      </c>
      <c r="C18" s="35">
        <f t="shared" si="4"/>
        <v>75.94143939393939</v>
      </c>
      <c r="D18" s="35">
        <f t="shared" si="4"/>
        <v>41.83445945945946</v>
      </c>
      <c r="E18" s="35">
        <f>E6/E7</f>
        <v>56.734848484848484</v>
      </c>
      <c r="F18" s="71">
        <f t="shared" si="4"/>
        <v>55.110062893081761</v>
      </c>
      <c r="G18" s="105">
        <f t="shared" si="4"/>
        <v>42.628623188405797</v>
      </c>
      <c r="H18" s="88">
        <f t="shared" si="4"/>
        <v>45.059363636363635</v>
      </c>
      <c r="I18" s="36">
        <f t="shared" si="4"/>
        <v>50.419172259507832</v>
      </c>
    </row>
    <row r="19" spans="1:9" ht="16.5" thickTop="1" thickBot="1" x14ac:dyDescent="0.3">
      <c r="A19" s="37" t="s">
        <v>31</v>
      </c>
      <c r="B19" s="35">
        <f t="shared" ref="B19:I19" si="5">B8/B9</f>
        <v>126.16358306188926</v>
      </c>
      <c r="C19" s="35">
        <f t="shared" si="5"/>
        <v>87.900398406374507</v>
      </c>
      <c r="D19" s="35">
        <f t="shared" si="5"/>
        <v>83.63486842105263</v>
      </c>
      <c r="E19" s="35">
        <f t="shared" si="5"/>
        <v>84.666008403361332</v>
      </c>
      <c r="F19" s="71">
        <f t="shared" si="5"/>
        <v>84.945232876712325</v>
      </c>
      <c r="G19" s="105">
        <f t="shared" si="5"/>
        <v>96.962688821752266</v>
      </c>
      <c r="H19" s="88">
        <f t="shared" si="5"/>
        <v>79.328402366863912</v>
      </c>
      <c r="I19" s="22">
        <f t="shared" si="5"/>
        <v>93.446606670195862</v>
      </c>
    </row>
    <row r="20" spans="1:9" ht="25.5" thickTop="1" thickBot="1" x14ac:dyDescent="0.3">
      <c r="A20" s="38" t="s">
        <v>32</v>
      </c>
      <c r="B20" s="39">
        <v>311</v>
      </c>
      <c r="C20" s="39">
        <v>241</v>
      </c>
      <c r="D20" s="39">
        <v>237</v>
      </c>
      <c r="E20" s="39">
        <v>483</v>
      </c>
      <c r="F20" s="72">
        <v>581</v>
      </c>
      <c r="G20" s="96">
        <v>659</v>
      </c>
      <c r="H20" s="89">
        <v>496.32</v>
      </c>
      <c r="I20" s="22">
        <f>SUM(B20:H20)</f>
        <v>3008.32</v>
      </c>
    </row>
    <row r="21" spans="1:9" ht="15.75" customHeight="1" thickTop="1" thickBot="1" x14ac:dyDescent="0.3">
      <c r="A21" s="37" t="s">
        <v>33</v>
      </c>
      <c r="B21" s="40">
        <f t="shared" ref="B21:I21" si="6">B20/B13</f>
        <v>6.583129365689026E-3</v>
      </c>
      <c r="C21" s="41">
        <f t="shared" si="6"/>
        <v>7.5107667308561927E-3</v>
      </c>
      <c r="D21" s="40">
        <f t="shared" si="6"/>
        <v>9.3823299452697427E-3</v>
      </c>
      <c r="E21" s="40">
        <f t="shared" si="6"/>
        <v>1.7474984180255004E-2</v>
      </c>
      <c r="F21" s="73">
        <f t="shared" si="6"/>
        <v>1.4609916487102161E-2</v>
      </c>
      <c r="G21" s="106">
        <f t="shared" si="6"/>
        <v>1.5025028414175509E-2</v>
      </c>
      <c r="H21" s="90">
        <f t="shared" si="6"/>
        <v>1.755263899641004E-2</v>
      </c>
      <c r="I21" s="42">
        <f t="shared" si="6"/>
        <v>1.2322476193792108E-2</v>
      </c>
    </row>
    <row r="22" spans="1:9" ht="95.25" customHeight="1" thickTop="1" x14ac:dyDescent="0.25">
      <c r="A22" s="43" t="s">
        <v>34</v>
      </c>
      <c r="B22" s="44"/>
      <c r="C22" s="45"/>
      <c r="D22" s="46"/>
      <c r="E22" s="59"/>
      <c r="F22" s="74"/>
      <c r="G22" s="107"/>
      <c r="H22" s="91"/>
      <c r="I22" s="48" t="s">
        <v>36</v>
      </c>
    </row>
    <row r="23" spans="1:9" ht="15.75" customHeight="1" x14ac:dyDescent="0.25">
      <c r="A23" s="49" t="s">
        <v>37</v>
      </c>
      <c r="B23" s="50">
        <v>3805.46</v>
      </c>
      <c r="C23" s="51">
        <v>3927.05</v>
      </c>
      <c r="D23" s="52">
        <v>3411.98</v>
      </c>
      <c r="E23" s="52">
        <v>4119.78</v>
      </c>
      <c r="F23" s="52">
        <v>5145.53</v>
      </c>
      <c r="G23" s="108">
        <v>5152.5200000000004</v>
      </c>
      <c r="H23" s="92">
        <v>2944.34</v>
      </c>
      <c r="I23" s="121">
        <f>SUM(B23:H23)/I13</f>
        <v>0.11676704579782926</v>
      </c>
    </row>
    <row r="24" spans="1:9" ht="15.75" customHeight="1" thickBot="1" x14ac:dyDescent="0.3">
      <c r="A24" s="54" t="s">
        <v>38</v>
      </c>
      <c r="B24" s="55">
        <v>8.1000000000000003E-2</v>
      </c>
      <c r="C24" s="55">
        <v>0.12239999999999999</v>
      </c>
      <c r="D24" s="55">
        <v>0.13500000000000001</v>
      </c>
      <c r="E24" s="55">
        <v>0.14899999999999999</v>
      </c>
      <c r="F24" s="75">
        <v>0.12939999999999999</v>
      </c>
      <c r="G24" s="109">
        <v>0.11700000000000001</v>
      </c>
      <c r="H24" s="93">
        <v>0.1041</v>
      </c>
      <c r="I24" s="122"/>
    </row>
    <row r="25" spans="1:9" ht="15.75" customHeight="1" thickTop="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I23:I24"/>
  </mergeCells>
  <pageMargins left="0.7" right="0.7" top="0.75" bottom="0.75" header="0" footer="0"/>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90917-ECCD-45FE-A103-7BE47028AC05}">
  <dimension ref="A1:Q1000"/>
  <sheetViews>
    <sheetView topLeftCell="A4" zoomScale="98" zoomScaleNormal="98" workbookViewId="0">
      <selection activeCell="I23" sqref="I23:I24"/>
    </sheetView>
  </sheetViews>
  <sheetFormatPr defaultColWidth="14.42578125" defaultRowHeight="15" customHeight="1" x14ac:dyDescent="0.25"/>
  <cols>
    <col min="1" max="1" width="16.5703125" customWidth="1"/>
    <col min="2" max="2" width="9.85546875" customWidth="1"/>
    <col min="3" max="3" width="11.42578125" customWidth="1"/>
    <col min="4" max="4" width="12.85546875" customWidth="1"/>
    <col min="5" max="5" width="14" customWidth="1"/>
    <col min="6" max="6" width="12" customWidth="1"/>
    <col min="7" max="7" width="12.28515625" customWidth="1"/>
    <col min="8" max="8" width="14.140625" customWidth="1"/>
    <col min="9" max="9" width="16.42578125" customWidth="1"/>
    <col min="10" max="26" width="8.7109375" customWidth="1"/>
  </cols>
  <sheetData>
    <row r="1" spans="1:17" ht="16.5" thickTop="1" thickBot="1" x14ac:dyDescent="0.3">
      <c r="A1" s="1"/>
      <c r="B1" s="2" t="s">
        <v>0</v>
      </c>
      <c r="C1" s="3">
        <v>44998</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8" t="s">
        <v>6</v>
      </c>
      <c r="G4" s="8" t="s">
        <v>7</v>
      </c>
      <c r="H4" s="8" t="s">
        <v>8</v>
      </c>
      <c r="I4" s="4"/>
    </row>
    <row r="5" spans="1:17" ht="16.5" thickTop="1" thickBot="1" x14ac:dyDescent="0.3">
      <c r="A5" s="9" t="s">
        <v>9</v>
      </c>
      <c r="B5" s="1">
        <v>44998</v>
      </c>
      <c r="C5" s="1">
        <f t="shared" ref="C5:H5" si="0">B5+1</f>
        <v>44999</v>
      </c>
      <c r="D5" s="10">
        <f t="shared" si="0"/>
        <v>45000</v>
      </c>
      <c r="E5" s="11">
        <f t="shared" si="0"/>
        <v>45001</v>
      </c>
      <c r="F5" s="11">
        <f t="shared" si="0"/>
        <v>45002</v>
      </c>
      <c r="G5" s="1">
        <f t="shared" si="0"/>
        <v>45003</v>
      </c>
      <c r="H5" s="1">
        <f t="shared" si="0"/>
        <v>45004</v>
      </c>
      <c r="I5" s="12" t="s">
        <v>10</v>
      </c>
    </row>
    <row r="6" spans="1:17" ht="16.5" thickTop="1" thickBot="1" x14ac:dyDescent="0.3">
      <c r="A6" s="13" t="s">
        <v>11</v>
      </c>
      <c r="B6" s="14">
        <v>6432</v>
      </c>
      <c r="C6" s="14">
        <v>7628.81</v>
      </c>
      <c r="D6" s="14">
        <v>12173.8</v>
      </c>
      <c r="E6" s="14">
        <v>6200.33</v>
      </c>
      <c r="F6" s="14">
        <v>6413.5</v>
      </c>
      <c r="G6" s="14">
        <v>12078.9</v>
      </c>
      <c r="H6" s="14">
        <v>16484.3</v>
      </c>
      <c r="I6" s="15">
        <f t="shared" ref="I6:I14" si="1">SUM(B6:H6)</f>
        <v>67411.64</v>
      </c>
    </row>
    <row r="7" spans="1:17" ht="16.5" thickTop="1" thickBot="1" x14ac:dyDescent="0.3">
      <c r="A7" s="13" t="s">
        <v>12</v>
      </c>
      <c r="B7" s="16">
        <v>117</v>
      </c>
      <c r="C7" s="16">
        <v>164</v>
      </c>
      <c r="D7" s="16">
        <v>171</v>
      </c>
      <c r="E7" s="16">
        <v>111</v>
      </c>
      <c r="F7" s="16">
        <v>104</v>
      </c>
      <c r="G7" s="16">
        <v>164</v>
      </c>
      <c r="H7" s="17">
        <v>315</v>
      </c>
      <c r="I7" s="18">
        <f t="shared" si="1"/>
        <v>1146</v>
      </c>
    </row>
    <row r="8" spans="1:17" ht="16.5" thickTop="1" thickBot="1" x14ac:dyDescent="0.3">
      <c r="A8" s="13" t="s">
        <v>13</v>
      </c>
      <c r="B8" s="14">
        <v>19045.25</v>
      </c>
      <c r="C8" s="14">
        <v>15425.76</v>
      </c>
      <c r="D8" s="14">
        <v>18345.13</v>
      </c>
      <c r="E8" s="14">
        <v>24027.25</v>
      </c>
      <c r="F8" s="14">
        <v>21563.75</v>
      </c>
      <c r="G8" s="14">
        <v>28329.75</v>
      </c>
      <c r="H8" s="14">
        <v>16684.25</v>
      </c>
      <c r="I8" s="15">
        <f t="shared" si="1"/>
        <v>143421.14000000001</v>
      </c>
    </row>
    <row r="9" spans="1:17" ht="16.5" thickTop="1" thickBot="1" x14ac:dyDescent="0.3">
      <c r="A9" s="13" t="s">
        <v>14</v>
      </c>
      <c r="B9" s="16">
        <v>202</v>
      </c>
      <c r="C9" s="16">
        <v>227</v>
      </c>
      <c r="D9" s="16">
        <v>241</v>
      </c>
      <c r="E9" s="16">
        <v>296</v>
      </c>
      <c r="F9" s="16">
        <v>272</v>
      </c>
      <c r="G9" s="16">
        <v>349</v>
      </c>
      <c r="H9" s="16">
        <v>208</v>
      </c>
      <c r="I9" s="19">
        <f t="shared" si="1"/>
        <v>1795</v>
      </c>
    </row>
    <row r="10" spans="1:17" ht="16.5" thickTop="1" thickBot="1" x14ac:dyDescent="0.3">
      <c r="A10" s="13" t="s">
        <v>15</v>
      </c>
      <c r="B10" s="20">
        <v>3131.5</v>
      </c>
      <c r="C10" s="20">
        <v>2719.01</v>
      </c>
      <c r="D10" s="20">
        <v>3126</v>
      </c>
      <c r="E10" s="20">
        <v>4143.5</v>
      </c>
      <c r="F10" s="21">
        <v>3957.5</v>
      </c>
      <c r="G10" s="20">
        <v>4284</v>
      </c>
      <c r="H10" s="20">
        <v>3989</v>
      </c>
      <c r="I10" s="22">
        <f t="shared" si="1"/>
        <v>25350.510000000002</v>
      </c>
    </row>
    <row r="11" spans="1:17" ht="16.5" thickTop="1" thickBot="1" x14ac:dyDescent="0.3">
      <c r="A11" s="13" t="s">
        <v>16</v>
      </c>
      <c r="B11" s="23">
        <v>91</v>
      </c>
      <c r="C11" s="23">
        <v>51</v>
      </c>
      <c r="D11" s="23">
        <v>118</v>
      </c>
      <c r="E11" s="23">
        <v>104</v>
      </c>
      <c r="F11" s="23">
        <v>125</v>
      </c>
      <c r="G11" s="23">
        <v>143</v>
      </c>
      <c r="H11" s="23">
        <v>125</v>
      </c>
      <c r="I11" s="19">
        <f t="shared" si="1"/>
        <v>757</v>
      </c>
      <c r="K11" s="24"/>
      <c r="L11" s="24"/>
      <c r="M11" s="24"/>
      <c r="N11" s="24"/>
      <c r="O11" s="24"/>
      <c r="P11" s="24"/>
      <c r="Q11" s="24"/>
    </row>
    <row r="12" spans="1:17" ht="16.5" thickTop="1" thickBot="1" x14ac:dyDescent="0.3">
      <c r="A12" s="13" t="s">
        <v>17</v>
      </c>
      <c r="B12" s="25">
        <v>265</v>
      </c>
      <c r="C12" s="25">
        <v>30</v>
      </c>
      <c r="D12" s="25">
        <v>59</v>
      </c>
      <c r="E12" s="25">
        <v>234</v>
      </c>
      <c r="F12" s="25">
        <v>93.25</v>
      </c>
      <c r="G12" s="25">
        <v>33</v>
      </c>
      <c r="H12" s="25">
        <v>37.5</v>
      </c>
      <c r="I12" s="22">
        <f t="shared" si="1"/>
        <v>751.75</v>
      </c>
    </row>
    <row r="13" spans="1:17" ht="16.5" thickTop="1" thickBot="1" x14ac:dyDescent="0.3">
      <c r="A13" s="13" t="s">
        <v>18</v>
      </c>
      <c r="B13" s="26">
        <f t="shared" ref="B13:H13" si="2">B6+B8</f>
        <v>25477.25</v>
      </c>
      <c r="C13" s="26">
        <f t="shared" si="2"/>
        <v>23054.57</v>
      </c>
      <c r="D13" s="26">
        <f t="shared" si="2"/>
        <v>30518.93</v>
      </c>
      <c r="E13" s="26">
        <f t="shared" si="2"/>
        <v>30227.58</v>
      </c>
      <c r="F13" s="26">
        <f t="shared" si="2"/>
        <v>27977.25</v>
      </c>
      <c r="G13" s="26">
        <f t="shared" si="2"/>
        <v>40408.65</v>
      </c>
      <c r="H13" s="26">
        <f t="shared" si="2"/>
        <v>33168.550000000003</v>
      </c>
      <c r="I13" s="15">
        <f t="shared" si="1"/>
        <v>210832.78000000003</v>
      </c>
    </row>
    <row r="14" spans="1:17" ht="16.5" thickTop="1" thickBot="1" x14ac:dyDescent="0.3">
      <c r="A14" s="13" t="s">
        <v>19</v>
      </c>
      <c r="B14" s="26">
        <v>24989.17</v>
      </c>
      <c r="C14" s="26">
        <v>30637.5</v>
      </c>
      <c r="D14" s="26">
        <v>29336.51</v>
      </c>
      <c r="E14" s="26">
        <v>26210</v>
      </c>
      <c r="F14" s="26">
        <v>36054.300000000003</v>
      </c>
      <c r="G14" s="26">
        <v>46984.75</v>
      </c>
      <c r="H14" s="26">
        <v>36739.5</v>
      </c>
      <c r="I14" s="58">
        <f t="shared" si="1"/>
        <v>230951.72999999998</v>
      </c>
    </row>
    <row r="15" spans="1:17" ht="15.75" thickTop="1" x14ac:dyDescent="0.25">
      <c r="A15" s="13" t="s">
        <v>47</v>
      </c>
      <c r="B15" s="57">
        <f t="shared" ref="B15:I15" si="3">(B13-B14)/B14</f>
        <v>1.9531661115595348E-2</v>
      </c>
      <c r="C15" s="57">
        <f t="shared" si="3"/>
        <v>-0.24750485516115872</v>
      </c>
      <c r="D15" s="57">
        <f t="shared" si="3"/>
        <v>4.030540783481068E-2</v>
      </c>
      <c r="E15" s="57">
        <f t="shared" si="3"/>
        <v>0.15328424265547508</v>
      </c>
      <c r="F15" s="57">
        <f t="shared" si="3"/>
        <v>-0.22402459623401375</v>
      </c>
      <c r="G15" s="57">
        <f t="shared" si="3"/>
        <v>-0.13996243461974361</v>
      </c>
      <c r="H15" s="57">
        <f t="shared" si="3"/>
        <v>-9.7196477905251766E-2</v>
      </c>
      <c r="I15" s="28">
        <f t="shared" si="3"/>
        <v>-8.7113224915006934E-2</v>
      </c>
    </row>
    <row r="16" spans="1:17" ht="144" x14ac:dyDescent="0.25">
      <c r="A16" s="29" t="s">
        <v>21</v>
      </c>
      <c r="B16" s="29" t="s">
        <v>102</v>
      </c>
      <c r="C16" s="31" t="s">
        <v>103</v>
      </c>
      <c r="D16" s="31" t="s">
        <v>104</v>
      </c>
      <c r="E16" s="31" t="s">
        <v>105</v>
      </c>
      <c r="F16" s="31" t="s">
        <v>106</v>
      </c>
      <c r="G16" s="31" t="s">
        <v>107</v>
      </c>
      <c r="H16" s="32" t="s">
        <v>108</v>
      </c>
      <c r="I16" s="33"/>
    </row>
    <row r="17" spans="1:9" x14ac:dyDescent="0.25">
      <c r="A17" s="29" t="s">
        <v>29</v>
      </c>
      <c r="B17" s="34">
        <f>B7+B9</f>
        <v>319</v>
      </c>
      <c r="C17" s="34">
        <f t="shared" ref="C17:H17" si="4">C7+C9</f>
        <v>391</v>
      </c>
      <c r="D17" s="34">
        <f t="shared" si="4"/>
        <v>412</v>
      </c>
      <c r="E17" s="34">
        <f t="shared" si="4"/>
        <v>407</v>
      </c>
      <c r="F17" s="34">
        <f t="shared" si="4"/>
        <v>376</v>
      </c>
      <c r="G17" s="34">
        <v>656</v>
      </c>
      <c r="H17" s="34">
        <f t="shared" si="4"/>
        <v>523</v>
      </c>
      <c r="I17" s="34">
        <f>SUM(B17:H17)</f>
        <v>3084</v>
      </c>
    </row>
    <row r="18" spans="1:9" ht="15.75" thickBot="1" x14ac:dyDescent="0.3">
      <c r="A18" s="13" t="s">
        <v>30</v>
      </c>
      <c r="B18" s="35">
        <f t="shared" ref="B18:I18" si="5">B6/B7</f>
        <v>54.974358974358971</v>
      </c>
      <c r="C18" s="35">
        <f t="shared" si="5"/>
        <v>46.517134146341469</v>
      </c>
      <c r="D18" s="35">
        <f t="shared" si="5"/>
        <v>71.19181286549707</v>
      </c>
      <c r="E18" s="35">
        <f>E6/E7</f>
        <v>55.858828828828827</v>
      </c>
      <c r="F18" s="35">
        <f t="shared" si="5"/>
        <v>61.668269230769234</v>
      </c>
      <c r="G18" s="35">
        <f t="shared" si="5"/>
        <v>73.651829268292687</v>
      </c>
      <c r="H18" s="35">
        <f t="shared" si="5"/>
        <v>52.331111111111106</v>
      </c>
      <c r="I18" s="36">
        <f t="shared" si="5"/>
        <v>58.82342059336824</v>
      </c>
    </row>
    <row r="19" spans="1:9" ht="16.5" thickTop="1" thickBot="1" x14ac:dyDescent="0.3">
      <c r="A19" s="37" t="s">
        <v>31</v>
      </c>
      <c r="B19" s="35">
        <f t="shared" ref="B19:I19" si="6">B8/B9</f>
        <v>94.283415841584159</v>
      </c>
      <c r="C19" s="35">
        <f t="shared" si="6"/>
        <v>67.954889867841416</v>
      </c>
      <c r="D19" s="35">
        <f t="shared" si="6"/>
        <v>76.120871369294605</v>
      </c>
      <c r="E19" s="35">
        <f t="shared" si="6"/>
        <v>81.173141891891888</v>
      </c>
      <c r="F19" s="35">
        <f t="shared" si="6"/>
        <v>79.278492647058826</v>
      </c>
      <c r="G19" s="35">
        <f t="shared" si="6"/>
        <v>81.174068767908309</v>
      </c>
      <c r="H19" s="35">
        <f t="shared" si="6"/>
        <v>80.212740384615387</v>
      </c>
      <c r="I19" s="22">
        <f t="shared" si="6"/>
        <v>79.900356545961017</v>
      </c>
    </row>
    <row r="20" spans="1:9" ht="25.5" thickTop="1" thickBot="1" x14ac:dyDescent="0.3">
      <c r="A20" s="38" t="s">
        <v>32</v>
      </c>
      <c r="B20" s="39">
        <v>207</v>
      </c>
      <c r="C20" s="39">
        <v>294</v>
      </c>
      <c r="D20" s="39">
        <v>314</v>
      </c>
      <c r="E20" s="39">
        <v>497</v>
      </c>
      <c r="F20" s="39">
        <v>429</v>
      </c>
      <c r="G20" s="39">
        <v>392.85</v>
      </c>
      <c r="H20" s="39">
        <v>453</v>
      </c>
      <c r="I20" s="22">
        <f>SUM(B20:H20)</f>
        <v>2586.85</v>
      </c>
    </row>
    <row r="21" spans="1:9" ht="15.75" customHeight="1" thickTop="1" thickBot="1" x14ac:dyDescent="0.3">
      <c r="A21" s="37" t="s">
        <v>33</v>
      </c>
      <c r="B21" s="40">
        <f t="shared" ref="B21:I21" si="7">B20/B13</f>
        <v>8.1248957403173422E-3</v>
      </c>
      <c r="C21" s="41">
        <f t="shared" si="7"/>
        <v>1.2752352353568077E-2</v>
      </c>
      <c r="D21" s="40">
        <f t="shared" si="7"/>
        <v>1.0288696228865166E-2</v>
      </c>
      <c r="E21" s="40">
        <f t="shared" si="7"/>
        <v>1.6441938124057566E-2</v>
      </c>
      <c r="F21" s="40">
        <f t="shared" si="7"/>
        <v>1.5333887354904431E-2</v>
      </c>
      <c r="G21" s="40">
        <f t="shared" si="7"/>
        <v>9.7219283494994271E-3</v>
      </c>
      <c r="H21" s="40">
        <f t="shared" si="7"/>
        <v>1.3657515929999954E-2</v>
      </c>
      <c r="I21" s="42">
        <f t="shared" si="7"/>
        <v>1.2269676470613344E-2</v>
      </c>
    </row>
    <row r="22" spans="1:9" ht="95.25" customHeight="1" thickTop="1" x14ac:dyDescent="0.25">
      <c r="A22" s="43" t="s">
        <v>34</v>
      </c>
      <c r="B22" s="44"/>
      <c r="C22" s="45"/>
      <c r="D22" s="46"/>
      <c r="E22" s="59"/>
      <c r="F22" s="44"/>
      <c r="G22" s="44"/>
      <c r="H22" s="47"/>
      <c r="I22" s="48" t="s">
        <v>36</v>
      </c>
    </row>
    <row r="23" spans="1:9" ht="15.75" customHeight="1" x14ac:dyDescent="0.25">
      <c r="A23" s="49" t="s">
        <v>37</v>
      </c>
      <c r="B23" s="50">
        <v>3669.13</v>
      </c>
      <c r="C23" s="51">
        <v>4017.53</v>
      </c>
      <c r="D23" s="52">
        <v>3773.08</v>
      </c>
      <c r="E23" s="52">
        <v>4325.6000000000004</v>
      </c>
      <c r="F23" s="52">
        <v>4600.1000000000004</v>
      </c>
      <c r="G23" s="52">
        <v>5100.6899999999996</v>
      </c>
      <c r="H23" s="53">
        <v>4738.57</v>
      </c>
      <c r="I23" s="121">
        <f>SUM(B23:H23)/I13</f>
        <v>0.14335863711515826</v>
      </c>
    </row>
    <row r="24" spans="1:9" ht="15.75" customHeight="1" thickBot="1" x14ac:dyDescent="0.3">
      <c r="A24" s="54" t="s">
        <v>38</v>
      </c>
      <c r="B24" s="55">
        <v>0.14399999999999999</v>
      </c>
      <c r="C24" s="55">
        <v>0.17430000000000001</v>
      </c>
      <c r="D24" s="55">
        <v>0.14399999999999999</v>
      </c>
      <c r="E24" s="55">
        <v>0.125</v>
      </c>
      <c r="F24" s="55">
        <v>0.16439999999999999</v>
      </c>
      <c r="G24" s="55">
        <v>0.126</v>
      </c>
      <c r="H24" s="56">
        <v>0.1429</v>
      </c>
      <c r="I24" s="122"/>
    </row>
    <row r="25" spans="1:9" ht="15.75" customHeight="1" thickTop="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I23:I24"/>
  </mergeCells>
  <pageMargins left="0.7" right="0.7" top="0.75" bottom="0.75" header="0" footer="0"/>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59C08-1B50-4EDB-BBFA-3CC4D87E674A}">
  <dimension ref="A1:Q1000"/>
  <sheetViews>
    <sheetView workbookViewId="0">
      <selection activeCell="F17" sqref="F17"/>
    </sheetView>
  </sheetViews>
  <sheetFormatPr defaultColWidth="14.42578125" defaultRowHeight="15" customHeight="1" x14ac:dyDescent="0.25"/>
  <cols>
    <col min="1" max="1" width="16.5703125" customWidth="1"/>
    <col min="2" max="3" width="9.85546875" customWidth="1"/>
    <col min="4" max="4" width="12.85546875" customWidth="1"/>
    <col min="5" max="5" width="14" customWidth="1"/>
    <col min="6" max="6" width="12" customWidth="1"/>
    <col min="7" max="7" width="15.85546875" customWidth="1"/>
    <col min="8" max="8" width="14.140625" customWidth="1"/>
    <col min="9" max="9" width="16.42578125" customWidth="1"/>
    <col min="10" max="26" width="8.7109375" customWidth="1"/>
  </cols>
  <sheetData>
    <row r="1" spans="1:17" ht="16.5" thickTop="1" thickBot="1" x14ac:dyDescent="0.3">
      <c r="A1" s="1"/>
      <c r="B1" s="2" t="s">
        <v>0</v>
      </c>
      <c r="C1" s="3">
        <v>44984</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8" t="s">
        <v>6</v>
      </c>
      <c r="G4" s="8" t="s">
        <v>7</v>
      </c>
      <c r="H4" s="8" t="s">
        <v>8</v>
      </c>
      <c r="I4" s="4"/>
    </row>
    <row r="5" spans="1:17" ht="16.5" thickTop="1" thickBot="1" x14ac:dyDescent="0.3">
      <c r="A5" s="9" t="s">
        <v>9</v>
      </c>
      <c r="B5" s="1">
        <v>44984</v>
      </c>
      <c r="C5" s="1">
        <f t="shared" ref="C5:H5" si="0">B5+1</f>
        <v>44985</v>
      </c>
      <c r="D5" s="10">
        <f t="shared" si="0"/>
        <v>44986</v>
      </c>
      <c r="E5" s="11">
        <f t="shared" si="0"/>
        <v>44987</v>
      </c>
      <c r="F5" s="11">
        <f t="shared" si="0"/>
        <v>44988</v>
      </c>
      <c r="G5" s="1">
        <f t="shared" si="0"/>
        <v>44989</v>
      </c>
      <c r="H5" s="1">
        <f t="shared" si="0"/>
        <v>44990</v>
      </c>
      <c r="I5" s="12" t="s">
        <v>10</v>
      </c>
    </row>
    <row r="6" spans="1:17" ht="16.5" thickTop="1" thickBot="1" x14ac:dyDescent="0.3">
      <c r="A6" s="13" t="s">
        <v>11</v>
      </c>
      <c r="B6" s="14">
        <v>5327.5</v>
      </c>
      <c r="C6" s="14">
        <v>5700.01</v>
      </c>
      <c r="D6" s="14">
        <v>5555</v>
      </c>
      <c r="E6" s="14">
        <v>6016.25</v>
      </c>
      <c r="F6" s="14">
        <v>8884.06</v>
      </c>
      <c r="G6" s="14">
        <v>6578</v>
      </c>
      <c r="H6" s="14">
        <v>14179.08</v>
      </c>
      <c r="I6" s="15">
        <f t="shared" ref="I6:I14" si="1">SUM(B6:H6)</f>
        <v>52239.9</v>
      </c>
    </row>
    <row r="7" spans="1:17" ht="16.5" thickTop="1" thickBot="1" x14ac:dyDescent="0.3">
      <c r="A7" s="13" t="s">
        <v>12</v>
      </c>
      <c r="B7" s="16">
        <v>111</v>
      </c>
      <c r="C7" s="16">
        <v>106</v>
      </c>
      <c r="D7" s="16">
        <v>101</v>
      </c>
      <c r="E7" s="16">
        <v>127</v>
      </c>
      <c r="F7" s="16">
        <v>184</v>
      </c>
      <c r="G7" s="16">
        <v>105</v>
      </c>
      <c r="H7" s="17">
        <v>262</v>
      </c>
      <c r="I7" s="18">
        <f t="shared" si="1"/>
        <v>996</v>
      </c>
    </row>
    <row r="8" spans="1:17" ht="16.5" thickTop="1" thickBot="1" x14ac:dyDescent="0.3">
      <c r="A8" s="13" t="s">
        <v>13</v>
      </c>
      <c r="B8" s="14">
        <v>15928.25</v>
      </c>
      <c r="C8" s="14">
        <v>17902.46</v>
      </c>
      <c r="D8" s="14">
        <v>16136.25</v>
      </c>
      <c r="E8" s="14">
        <v>27077.05</v>
      </c>
      <c r="F8" s="14">
        <v>24198.5</v>
      </c>
      <c r="G8" s="14">
        <v>30862.77</v>
      </c>
      <c r="H8" s="14">
        <v>16950.509999999998</v>
      </c>
      <c r="I8" s="15">
        <f t="shared" si="1"/>
        <v>149055.79</v>
      </c>
    </row>
    <row r="9" spans="1:17" ht="16.5" thickTop="1" thickBot="1" x14ac:dyDescent="0.3">
      <c r="A9" s="13" t="s">
        <v>14</v>
      </c>
      <c r="B9" s="16">
        <v>194</v>
      </c>
      <c r="C9" s="16">
        <v>219</v>
      </c>
      <c r="D9" s="16">
        <v>200</v>
      </c>
      <c r="E9" s="16">
        <v>217</v>
      </c>
      <c r="F9" s="16">
        <v>276</v>
      </c>
      <c r="G9" s="16">
        <v>372</v>
      </c>
      <c r="H9" s="16">
        <v>243</v>
      </c>
      <c r="I9" s="19">
        <f t="shared" si="1"/>
        <v>1721</v>
      </c>
    </row>
    <row r="10" spans="1:17" ht="16.5" thickTop="1" thickBot="1" x14ac:dyDescent="0.3">
      <c r="A10" s="13" t="s">
        <v>15</v>
      </c>
      <c r="B10" s="20">
        <v>3238.25</v>
      </c>
      <c r="C10" s="20">
        <v>3235</v>
      </c>
      <c r="D10" s="20">
        <v>2519.75</v>
      </c>
      <c r="E10" s="20">
        <v>2769</v>
      </c>
      <c r="F10" s="21">
        <v>4518.05</v>
      </c>
      <c r="G10" s="20">
        <v>4705.01</v>
      </c>
      <c r="H10" s="20">
        <v>4559</v>
      </c>
      <c r="I10" s="22">
        <f t="shared" si="1"/>
        <v>25544.059999999998</v>
      </c>
    </row>
    <row r="11" spans="1:17" ht="16.5" thickTop="1" thickBot="1" x14ac:dyDescent="0.3">
      <c r="A11" s="13" t="s">
        <v>16</v>
      </c>
      <c r="B11" s="23">
        <v>94</v>
      </c>
      <c r="C11" s="23">
        <v>112</v>
      </c>
      <c r="D11" s="23">
        <v>88</v>
      </c>
      <c r="E11" s="23">
        <v>105</v>
      </c>
      <c r="F11" s="23">
        <v>141</v>
      </c>
      <c r="G11" s="23">
        <v>163</v>
      </c>
      <c r="H11" s="23">
        <v>129</v>
      </c>
      <c r="I11" s="19">
        <f t="shared" si="1"/>
        <v>832</v>
      </c>
      <c r="K11" s="24"/>
      <c r="L11" s="24"/>
      <c r="M11" s="24"/>
      <c r="N11" s="24"/>
      <c r="O11" s="24"/>
      <c r="P11" s="24"/>
      <c r="Q11" s="24"/>
    </row>
    <row r="12" spans="1:17" ht="16.5" thickTop="1" thickBot="1" x14ac:dyDescent="0.3">
      <c r="A12" s="13" t="s">
        <v>17</v>
      </c>
      <c r="B12" s="25">
        <v>0</v>
      </c>
      <c r="C12" s="25">
        <v>64</v>
      </c>
      <c r="D12" s="25">
        <v>39</v>
      </c>
      <c r="E12" s="25">
        <v>323</v>
      </c>
      <c r="F12" s="25">
        <v>51</v>
      </c>
      <c r="G12" s="25">
        <v>163</v>
      </c>
      <c r="H12" s="25">
        <v>112</v>
      </c>
      <c r="I12" s="22">
        <f t="shared" si="1"/>
        <v>752</v>
      </c>
    </row>
    <row r="13" spans="1:17" ht="16.5" thickTop="1" thickBot="1" x14ac:dyDescent="0.3">
      <c r="A13" s="13" t="s">
        <v>18</v>
      </c>
      <c r="B13" s="26">
        <f t="shared" ref="B13:H13" si="2">B6+B8</f>
        <v>21255.75</v>
      </c>
      <c r="C13" s="26">
        <f t="shared" si="2"/>
        <v>23602.47</v>
      </c>
      <c r="D13" s="26">
        <f t="shared" si="2"/>
        <v>21691.25</v>
      </c>
      <c r="E13" s="26">
        <f t="shared" si="2"/>
        <v>33093.300000000003</v>
      </c>
      <c r="F13" s="26">
        <f t="shared" si="2"/>
        <v>33082.559999999998</v>
      </c>
      <c r="G13" s="26">
        <f t="shared" si="2"/>
        <v>37440.770000000004</v>
      </c>
      <c r="H13" s="26">
        <f t="shared" si="2"/>
        <v>31129.589999999997</v>
      </c>
      <c r="I13" s="15">
        <f t="shared" si="1"/>
        <v>201295.69000000003</v>
      </c>
    </row>
    <row r="14" spans="1:17" ht="16.5" thickTop="1" thickBot="1" x14ac:dyDescent="0.3">
      <c r="A14" s="13" t="s">
        <v>19</v>
      </c>
      <c r="B14" s="26">
        <v>26449.5</v>
      </c>
      <c r="C14" s="26">
        <v>27411.599999999999</v>
      </c>
      <c r="D14" s="26">
        <v>25807.67</v>
      </c>
      <c r="E14" s="26">
        <v>36591.46</v>
      </c>
      <c r="F14" s="26">
        <v>42686.46</v>
      </c>
      <c r="G14" s="26">
        <v>41374</v>
      </c>
      <c r="H14" s="26">
        <v>35551.25</v>
      </c>
      <c r="I14" s="58">
        <f t="shared" si="1"/>
        <v>235871.93999999997</v>
      </c>
    </row>
    <row r="15" spans="1:17" ht="15.75" thickTop="1" x14ac:dyDescent="0.25">
      <c r="A15" s="13" t="s">
        <v>47</v>
      </c>
      <c r="B15" s="57">
        <f t="shared" ref="B15:I15" si="3">(B13-B14)/B14</f>
        <v>-0.19636477060057847</v>
      </c>
      <c r="C15" s="57">
        <f t="shared" si="3"/>
        <v>-0.13896051306746041</v>
      </c>
      <c r="D15" s="57">
        <f t="shared" si="3"/>
        <v>-0.15950374442946608</v>
      </c>
      <c r="E15" s="57">
        <f t="shared" si="3"/>
        <v>-9.5600448847900477E-2</v>
      </c>
      <c r="F15" s="57">
        <f t="shared" si="3"/>
        <v>-0.22498703335905582</v>
      </c>
      <c r="G15" s="57">
        <f t="shared" si="3"/>
        <v>-9.5065258374824671E-2</v>
      </c>
      <c r="H15" s="57">
        <f t="shared" si="3"/>
        <v>-0.12437424844414763</v>
      </c>
      <c r="I15" s="28">
        <f t="shared" si="3"/>
        <v>-0.14658907710684002</v>
      </c>
    </row>
    <row r="16" spans="1:17" ht="74.25" customHeight="1" x14ac:dyDescent="0.25">
      <c r="A16" s="29" t="s">
        <v>21</v>
      </c>
      <c r="B16" s="29" t="s">
        <v>95</v>
      </c>
      <c r="C16" s="30" t="s">
        <v>96</v>
      </c>
      <c r="D16" s="30" t="s">
        <v>97</v>
      </c>
      <c r="E16" s="31" t="s">
        <v>98</v>
      </c>
      <c r="F16" s="31" t="s">
        <v>99</v>
      </c>
      <c r="G16" s="31" t="s">
        <v>100</v>
      </c>
      <c r="H16" s="32" t="s">
        <v>101</v>
      </c>
      <c r="I16" s="33"/>
    </row>
    <row r="17" spans="1:9" x14ac:dyDescent="0.25">
      <c r="A17" s="29" t="s">
        <v>29</v>
      </c>
      <c r="B17" s="34">
        <v>399</v>
      </c>
      <c r="C17" s="34">
        <v>437</v>
      </c>
      <c r="D17" s="34">
        <v>389</v>
      </c>
      <c r="E17" s="34">
        <v>449</v>
      </c>
      <c r="F17" s="34">
        <f>F7+F9</f>
        <v>460</v>
      </c>
      <c r="G17" s="34">
        <v>640</v>
      </c>
      <c r="H17" s="34">
        <v>604</v>
      </c>
      <c r="I17" s="34">
        <f>SUM(B17:H17)</f>
        <v>3378</v>
      </c>
    </row>
    <row r="18" spans="1:9" ht="15.75" thickBot="1" x14ac:dyDescent="0.3">
      <c r="A18" s="13" t="s">
        <v>30</v>
      </c>
      <c r="B18" s="35">
        <f t="shared" ref="B18:I18" si="4">B6/B7</f>
        <v>47.995495495495497</v>
      </c>
      <c r="C18" s="35">
        <f t="shared" si="4"/>
        <v>53.77367924528302</v>
      </c>
      <c r="D18" s="35">
        <f t="shared" si="4"/>
        <v>55</v>
      </c>
      <c r="E18" s="35">
        <f>E6/E7</f>
        <v>47.372047244094489</v>
      </c>
      <c r="F18" s="35">
        <f t="shared" si="4"/>
        <v>48.282934782608692</v>
      </c>
      <c r="G18" s="35">
        <f t="shared" si="4"/>
        <v>62.647619047619045</v>
      </c>
      <c r="H18" s="35">
        <f t="shared" si="4"/>
        <v>54.118625954198471</v>
      </c>
      <c r="I18" s="36">
        <f t="shared" si="4"/>
        <v>52.449698795180723</v>
      </c>
    </row>
    <row r="19" spans="1:9" ht="16.5" thickTop="1" thickBot="1" x14ac:dyDescent="0.3">
      <c r="A19" s="37" t="s">
        <v>31</v>
      </c>
      <c r="B19" s="35">
        <f t="shared" ref="B19:I19" si="5">B8/B9</f>
        <v>82.104381443298962</v>
      </c>
      <c r="C19" s="35">
        <f t="shared" si="5"/>
        <v>81.746392694063928</v>
      </c>
      <c r="D19" s="35">
        <f t="shared" si="5"/>
        <v>80.681250000000006</v>
      </c>
      <c r="E19" s="35">
        <f t="shared" si="5"/>
        <v>124.77903225806452</v>
      </c>
      <c r="F19" s="35">
        <f t="shared" si="5"/>
        <v>87.675724637681157</v>
      </c>
      <c r="G19" s="35">
        <f t="shared" si="5"/>
        <v>82.964435483870972</v>
      </c>
      <c r="H19" s="35">
        <f t="shared" si="5"/>
        <v>69.755185185185184</v>
      </c>
      <c r="I19" s="22">
        <f t="shared" si="5"/>
        <v>86.609988378849508</v>
      </c>
    </row>
    <row r="20" spans="1:9" ht="25.5" thickTop="1" thickBot="1" x14ac:dyDescent="0.3">
      <c r="A20" s="38" t="s">
        <v>32</v>
      </c>
      <c r="B20" s="39">
        <v>228</v>
      </c>
      <c r="C20" s="39">
        <v>307.25</v>
      </c>
      <c r="D20" s="39">
        <v>141</v>
      </c>
      <c r="E20" s="39">
        <v>474</v>
      </c>
      <c r="F20" s="39">
        <v>367.7</v>
      </c>
      <c r="G20" s="39">
        <v>589</v>
      </c>
      <c r="H20" s="39">
        <v>446</v>
      </c>
      <c r="I20" s="22">
        <f>SUM(B20:H20)</f>
        <v>2552.9499999999998</v>
      </c>
    </row>
    <row r="21" spans="1:9" ht="15.75" customHeight="1" thickTop="1" thickBot="1" x14ac:dyDescent="0.3">
      <c r="A21" s="37" t="s">
        <v>33</v>
      </c>
      <c r="B21" s="40">
        <f t="shared" ref="B21:I21" si="6">B20/B13</f>
        <v>1.072650929748421E-2</v>
      </c>
      <c r="C21" s="41">
        <f t="shared" si="6"/>
        <v>1.3017705350329858E-2</v>
      </c>
      <c r="D21" s="40">
        <f t="shared" si="6"/>
        <v>6.5003169480781419E-3</v>
      </c>
      <c r="E21" s="40">
        <f t="shared" si="6"/>
        <v>1.4323140937893771E-2</v>
      </c>
      <c r="F21" s="40">
        <f t="shared" si="6"/>
        <v>1.1114617490303048E-2</v>
      </c>
      <c r="G21" s="40">
        <f t="shared" si="6"/>
        <v>1.5731514068754459E-2</v>
      </c>
      <c r="H21" s="40">
        <f t="shared" si="6"/>
        <v>1.432720443796401E-2</v>
      </c>
      <c r="I21" s="42">
        <f t="shared" si="6"/>
        <v>1.2682586497505234E-2</v>
      </c>
    </row>
    <row r="22" spans="1:9" ht="95.25" customHeight="1" thickTop="1" x14ac:dyDescent="0.25">
      <c r="A22" s="43" t="s">
        <v>34</v>
      </c>
      <c r="B22" s="44"/>
      <c r="C22" s="45"/>
      <c r="D22" s="46"/>
      <c r="E22" s="44"/>
      <c r="F22" s="44"/>
      <c r="G22" s="44"/>
      <c r="H22" s="47"/>
      <c r="I22" s="48" t="s">
        <v>36</v>
      </c>
    </row>
    <row r="23" spans="1:9" ht="15.75" customHeight="1" x14ac:dyDescent="0.25">
      <c r="A23" s="49" t="s">
        <v>37</v>
      </c>
      <c r="B23" s="50">
        <v>3734.99</v>
      </c>
      <c r="C23" s="51">
        <v>4205.42</v>
      </c>
      <c r="D23" s="52">
        <v>3827.96</v>
      </c>
      <c r="E23" s="52">
        <v>4195.28</v>
      </c>
      <c r="F23" s="52">
        <v>4959.8100000000004</v>
      </c>
      <c r="G23" s="52">
        <v>5409.93</v>
      </c>
      <c r="H23" s="53">
        <v>4618.62</v>
      </c>
      <c r="I23" s="121">
        <f>SUM(B23:H23)/I13</f>
        <v>0.15376389827323175</v>
      </c>
    </row>
    <row r="24" spans="1:9" ht="15.75" customHeight="1" thickBot="1" x14ac:dyDescent="0.3">
      <c r="A24" s="54" t="s">
        <v>38</v>
      </c>
      <c r="B24" s="55">
        <v>0.17649999999999999</v>
      </c>
      <c r="C24" s="55">
        <v>0.17799999999999999</v>
      </c>
      <c r="D24" s="55">
        <v>0.17599999999999999</v>
      </c>
      <c r="E24" s="55">
        <v>0.127</v>
      </c>
      <c r="F24" s="55">
        <v>0.15</v>
      </c>
      <c r="G24" s="55">
        <v>0.14399999999999999</v>
      </c>
      <c r="H24" s="56">
        <v>0.14799999999999999</v>
      </c>
      <c r="I24" s="122"/>
    </row>
    <row r="25" spans="1:9" ht="15.75" customHeight="1" thickTop="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I23:I24"/>
  </mergeCells>
  <pageMargins left="0.7" right="0.7" top="0.75" bottom="0.75" header="0" footer="0"/>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6BC6-A248-4E45-AC24-B1E485DACF61}">
  <dimension ref="A1:Q1000"/>
  <sheetViews>
    <sheetView topLeftCell="A4" workbookViewId="0">
      <selection activeCell="B17" sqref="B17"/>
    </sheetView>
  </sheetViews>
  <sheetFormatPr defaultColWidth="14.42578125" defaultRowHeight="15" customHeight="1" x14ac:dyDescent="0.25"/>
  <cols>
    <col min="1" max="1" width="16.5703125" customWidth="1"/>
    <col min="2" max="3" width="9.85546875" customWidth="1"/>
    <col min="4" max="4" width="12.85546875" customWidth="1"/>
    <col min="5" max="5" width="14" customWidth="1"/>
    <col min="6" max="6" width="12" customWidth="1"/>
    <col min="7" max="7" width="15.85546875" customWidth="1"/>
    <col min="8" max="8" width="14.140625" customWidth="1"/>
    <col min="9" max="9" width="16.42578125" customWidth="1"/>
    <col min="10" max="26" width="8.7109375" customWidth="1"/>
  </cols>
  <sheetData>
    <row r="1" spans="1:17" ht="16.5" thickTop="1" thickBot="1" x14ac:dyDescent="0.3">
      <c r="A1" s="1"/>
      <c r="B1" s="2" t="s">
        <v>0</v>
      </c>
      <c r="C1" s="3">
        <v>44977</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8" t="s">
        <v>6</v>
      </c>
      <c r="G4" s="8" t="s">
        <v>7</v>
      </c>
      <c r="H4" s="8" t="s">
        <v>8</v>
      </c>
      <c r="I4" s="4"/>
    </row>
    <row r="5" spans="1:17" ht="16.5" thickTop="1" thickBot="1" x14ac:dyDescent="0.3">
      <c r="A5" s="9" t="s">
        <v>9</v>
      </c>
      <c r="B5" s="1">
        <v>44977</v>
      </c>
      <c r="C5" s="1">
        <f t="shared" ref="C5:H5" si="0">B5+1</f>
        <v>44978</v>
      </c>
      <c r="D5" s="10">
        <f t="shared" si="0"/>
        <v>44979</v>
      </c>
      <c r="E5" s="11">
        <f t="shared" si="0"/>
        <v>44980</v>
      </c>
      <c r="F5" s="11">
        <f t="shared" si="0"/>
        <v>44981</v>
      </c>
      <c r="G5" s="1">
        <f t="shared" si="0"/>
        <v>44982</v>
      </c>
      <c r="H5" s="1">
        <f t="shared" si="0"/>
        <v>44983</v>
      </c>
      <c r="I5" s="12" t="s">
        <v>10</v>
      </c>
    </row>
    <row r="6" spans="1:17" ht="16.5" thickTop="1" thickBot="1" x14ac:dyDescent="0.3">
      <c r="A6" s="13" t="s">
        <v>11</v>
      </c>
      <c r="B6" s="14">
        <v>6204.5</v>
      </c>
      <c r="C6" s="14">
        <v>8313.5</v>
      </c>
      <c r="D6" s="14">
        <v>5702.25</v>
      </c>
      <c r="E6" s="14">
        <v>9491.31</v>
      </c>
      <c r="F6" s="14">
        <v>12355.5</v>
      </c>
      <c r="G6" s="14">
        <v>9906.25</v>
      </c>
      <c r="H6" s="14">
        <v>15352.5</v>
      </c>
      <c r="I6" s="15">
        <f t="shared" ref="I6:I14" si="1">SUM(B6:H6)</f>
        <v>67325.81</v>
      </c>
    </row>
    <row r="7" spans="1:17" ht="16.5" thickTop="1" thickBot="1" x14ac:dyDescent="0.3">
      <c r="A7" s="13" t="s">
        <v>12</v>
      </c>
      <c r="B7" s="16">
        <v>149</v>
      </c>
      <c r="C7" s="16">
        <v>204</v>
      </c>
      <c r="D7" s="16">
        <v>112</v>
      </c>
      <c r="E7" s="16">
        <v>149</v>
      </c>
      <c r="F7" s="16">
        <v>166</v>
      </c>
      <c r="G7" s="16">
        <v>193</v>
      </c>
      <c r="H7" s="17">
        <v>283</v>
      </c>
      <c r="I7" s="18">
        <f t="shared" si="1"/>
        <v>1256</v>
      </c>
    </row>
    <row r="8" spans="1:17" ht="16.5" thickTop="1" thickBot="1" x14ac:dyDescent="0.3">
      <c r="A8" s="13" t="s">
        <v>13</v>
      </c>
      <c r="B8" s="14">
        <v>20463.5</v>
      </c>
      <c r="C8" s="14">
        <v>22034.25</v>
      </c>
      <c r="D8" s="14">
        <v>19994.27</v>
      </c>
      <c r="E8" s="14">
        <v>27355.5</v>
      </c>
      <c r="F8" s="14">
        <v>26592</v>
      </c>
      <c r="G8" s="14">
        <v>29622.51</v>
      </c>
      <c r="H8" s="14">
        <v>18495.759999999998</v>
      </c>
      <c r="I8" s="15">
        <f t="shared" si="1"/>
        <v>164557.79</v>
      </c>
    </row>
    <row r="9" spans="1:17" ht="16.5" thickTop="1" thickBot="1" x14ac:dyDescent="0.3">
      <c r="A9" s="13" t="s">
        <v>14</v>
      </c>
      <c r="B9" s="16">
        <v>243</v>
      </c>
      <c r="C9" s="16">
        <v>281</v>
      </c>
      <c r="D9" s="16">
        <v>241</v>
      </c>
      <c r="E9" s="16">
        <v>395</v>
      </c>
      <c r="F9" s="16">
        <v>348</v>
      </c>
      <c r="G9" s="16">
        <v>357</v>
      </c>
      <c r="H9" s="16">
        <v>265</v>
      </c>
      <c r="I9" s="19">
        <f t="shared" si="1"/>
        <v>2130</v>
      </c>
    </row>
    <row r="10" spans="1:17" ht="16.5" thickTop="1" thickBot="1" x14ac:dyDescent="0.3">
      <c r="A10" s="13" t="s">
        <v>15</v>
      </c>
      <c r="B10" s="20">
        <v>3232.5</v>
      </c>
      <c r="C10" s="20">
        <v>3453</v>
      </c>
      <c r="D10" s="20">
        <v>3273</v>
      </c>
      <c r="E10" s="20">
        <v>4301.5600000000004</v>
      </c>
      <c r="F10" s="21">
        <v>4235.5</v>
      </c>
      <c r="G10" s="20">
        <v>4172</v>
      </c>
      <c r="H10" s="20">
        <v>3457</v>
      </c>
      <c r="I10" s="22">
        <f t="shared" si="1"/>
        <v>26124.560000000001</v>
      </c>
    </row>
    <row r="11" spans="1:17" ht="16.5" thickTop="1" thickBot="1" x14ac:dyDescent="0.3">
      <c r="A11" s="13" t="s">
        <v>16</v>
      </c>
      <c r="B11" s="23">
        <v>122</v>
      </c>
      <c r="C11" s="23">
        <v>108</v>
      </c>
      <c r="D11" s="23">
        <v>89</v>
      </c>
      <c r="E11" s="23">
        <v>140</v>
      </c>
      <c r="F11" s="23">
        <v>138</v>
      </c>
      <c r="G11" s="23">
        <v>156</v>
      </c>
      <c r="H11" s="23">
        <v>123</v>
      </c>
      <c r="I11" s="19">
        <f t="shared" si="1"/>
        <v>876</v>
      </c>
      <c r="K11" s="24"/>
      <c r="L11" s="24"/>
      <c r="M11" s="24"/>
      <c r="N11" s="24"/>
      <c r="O11" s="24"/>
      <c r="P11" s="24"/>
      <c r="Q11" s="24"/>
    </row>
    <row r="12" spans="1:17" ht="16.5" thickTop="1" thickBot="1" x14ac:dyDescent="0.3">
      <c r="A12" s="13" t="s">
        <v>17</v>
      </c>
      <c r="B12" s="25">
        <v>19.5</v>
      </c>
      <c r="C12" s="25">
        <v>76</v>
      </c>
      <c r="D12" s="25">
        <v>18</v>
      </c>
      <c r="E12" s="25">
        <v>0</v>
      </c>
      <c r="F12" s="25">
        <v>69</v>
      </c>
      <c r="G12" s="25">
        <v>45</v>
      </c>
      <c r="H12" s="25">
        <v>84</v>
      </c>
      <c r="I12" s="22">
        <f t="shared" si="1"/>
        <v>311.5</v>
      </c>
    </row>
    <row r="13" spans="1:17" ht="16.5" thickTop="1" thickBot="1" x14ac:dyDescent="0.3">
      <c r="A13" s="13" t="s">
        <v>18</v>
      </c>
      <c r="B13" s="26">
        <f t="shared" ref="B13:H13" si="2">B6+B8</f>
        <v>26668</v>
      </c>
      <c r="C13" s="26">
        <f t="shared" si="2"/>
        <v>30347.75</v>
      </c>
      <c r="D13" s="26">
        <f t="shared" si="2"/>
        <v>25696.52</v>
      </c>
      <c r="E13" s="26">
        <f t="shared" si="2"/>
        <v>36846.81</v>
      </c>
      <c r="F13" s="26">
        <f t="shared" si="2"/>
        <v>38947.5</v>
      </c>
      <c r="G13" s="26">
        <f t="shared" si="2"/>
        <v>39528.759999999995</v>
      </c>
      <c r="H13" s="26">
        <f t="shared" si="2"/>
        <v>33848.259999999995</v>
      </c>
      <c r="I13" s="15">
        <f t="shared" si="1"/>
        <v>231883.60000000003</v>
      </c>
    </row>
    <row r="14" spans="1:17" ht="16.5" thickTop="1" thickBot="1" x14ac:dyDescent="0.3">
      <c r="A14" s="13" t="s">
        <v>19</v>
      </c>
      <c r="B14" s="26">
        <v>33971.25</v>
      </c>
      <c r="C14" s="26">
        <v>30969.200000000001</v>
      </c>
      <c r="D14" s="26">
        <v>33306.5</v>
      </c>
      <c r="E14" s="26">
        <v>38556.089999999997</v>
      </c>
      <c r="F14" s="26">
        <v>37213.65</v>
      </c>
      <c r="G14" s="26">
        <v>42103.199999999997</v>
      </c>
      <c r="H14" s="26">
        <v>29955.33</v>
      </c>
      <c r="I14" s="58">
        <f t="shared" si="1"/>
        <v>246075.21999999997</v>
      </c>
    </row>
    <row r="15" spans="1:17" ht="15.75" thickTop="1" x14ac:dyDescent="0.25">
      <c r="A15" s="13" t="s">
        <v>47</v>
      </c>
      <c r="B15" s="57">
        <f t="shared" ref="B15:I15" si="3">(B13-B14)/B14</f>
        <v>-0.21498325790190234</v>
      </c>
      <c r="C15" s="57">
        <f t="shared" si="3"/>
        <v>-2.006671144233628E-2</v>
      </c>
      <c r="D15" s="57">
        <f t="shared" si="3"/>
        <v>-0.22848332907990931</v>
      </c>
      <c r="E15" s="57">
        <f t="shared" si="3"/>
        <v>-4.4332296143099546E-2</v>
      </c>
      <c r="F15" s="57">
        <f t="shared" si="3"/>
        <v>4.6591774792314071E-2</v>
      </c>
      <c r="G15" s="57">
        <f t="shared" si="3"/>
        <v>-6.1145946151361479E-2</v>
      </c>
      <c r="H15" s="57">
        <f t="shared" si="3"/>
        <v>0.12995784055792384</v>
      </c>
      <c r="I15" s="28">
        <f t="shared" si="3"/>
        <v>-5.7671877729094129E-2</v>
      </c>
    </row>
    <row r="16" spans="1:17" ht="74.25" customHeight="1" x14ac:dyDescent="0.25">
      <c r="A16" s="29" t="s">
        <v>21</v>
      </c>
      <c r="B16" s="29" t="s">
        <v>88</v>
      </c>
      <c r="C16" s="30" t="s">
        <v>89</v>
      </c>
      <c r="D16" s="30" t="s">
        <v>90</v>
      </c>
      <c r="E16" s="31" t="s">
        <v>91</v>
      </c>
      <c r="F16" s="31" t="s">
        <v>92</v>
      </c>
      <c r="G16" s="31" t="s">
        <v>93</v>
      </c>
      <c r="H16" s="32" t="s">
        <v>94</v>
      </c>
      <c r="I16" s="33"/>
    </row>
    <row r="17" spans="1:9" x14ac:dyDescent="0.25">
      <c r="A17" s="29" t="s">
        <v>29</v>
      </c>
      <c r="B17" s="34">
        <f t="shared" ref="B17:G17" si="4">B7+B9</f>
        <v>392</v>
      </c>
      <c r="C17" s="34">
        <f t="shared" si="4"/>
        <v>485</v>
      </c>
      <c r="D17" s="34">
        <f t="shared" si="4"/>
        <v>353</v>
      </c>
      <c r="E17" s="34">
        <f t="shared" si="4"/>
        <v>544</v>
      </c>
      <c r="F17" s="34">
        <f t="shared" si="4"/>
        <v>514</v>
      </c>
      <c r="G17" s="34">
        <f t="shared" si="4"/>
        <v>550</v>
      </c>
      <c r="H17" s="34">
        <v>671</v>
      </c>
      <c r="I17" s="34">
        <f>SUM(B17:H17)</f>
        <v>3509</v>
      </c>
    </row>
    <row r="18" spans="1:9" ht="15.75" thickBot="1" x14ac:dyDescent="0.3">
      <c r="A18" s="13" t="s">
        <v>30</v>
      </c>
      <c r="B18" s="35">
        <f t="shared" ref="B18:I18" si="5">B6/B7</f>
        <v>41.640939597315437</v>
      </c>
      <c r="C18" s="35">
        <f t="shared" si="5"/>
        <v>40.752450980392155</v>
      </c>
      <c r="D18" s="35">
        <f t="shared" si="5"/>
        <v>50.912946428571431</v>
      </c>
      <c r="E18" s="35">
        <f t="shared" si="5"/>
        <v>63.700067114093955</v>
      </c>
      <c r="F18" s="35">
        <f t="shared" si="5"/>
        <v>74.430722891566262</v>
      </c>
      <c r="G18" s="35">
        <f t="shared" si="5"/>
        <v>51.327720207253883</v>
      </c>
      <c r="H18" s="35">
        <f t="shared" si="5"/>
        <v>54.24911660777385</v>
      </c>
      <c r="I18" s="36">
        <f t="shared" si="5"/>
        <v>53.603351910828025</v>
      </c>
    </row>
    <row r="19" spans="1:9" ht="16.5" thickTop="1" thickBot="1" x14ac:dyDescent="0.3">
      <c r="A19" s="37" t="s">
        <v>31</v>
      </c>
      <c r="B19" s="35">
        <f t="shared" ref="B19:I19" si="6">B8/B9</f>
        <v>84.211934156378604</v>
      </c>
      <c r="C19" s="35">
        <f t="shared" si="6"/>
        <v>78.413701067615662</v>
      </c>
      <c r="D19" s="35">
        <f t="shared" si="6"/>
        <v>82.963775933609966</v>
      </c>
      <c r="E19" s="35">
        <f t="shared" si="6"/>
        <v>69.254430379746836</v>
      </c>
      <c r="F19" s="35">
        <f t="shared" si="6"/>
        <v>76.41379310344827</v>
      </c>
      <c r="G19" s="35">
        <f t="shared" si="6"/>
        <v>82.976218487394959</v>
      </c>
      <c r="H19" s="35">
        <f t="shared" si="6"/>
        <v>69.795320754716968</v>
      </c>
      <c r="I19" s="22">
        <f t="shared" si="6"/>
        <v>77.257178403755873</v>
      </c>
    </row>
    <row r="20" spans="1:9" ht="25.5" thickTop="1" thickBot="1" x14ac:dyDescent="0.3">
      <c r="A20" s="38" t="s">
        <v>32</v>
      </c>
      <c r="B20" s="39">
        <v>409</v>
      </c>
      <c r="C20" s="39">
        <v>486</v>
      </c>
      <c r="D20" s="39">
        <v>375</v>
      </c>
      <c r="E20" s="39">
        <v>400</v>
      </c>
      <c r="F20" s="39">
        <v>372</v>
      </c>
      <c r="G20" s="39">
        <v>371</v>
      </c>
      <c r="H20" s="39">
        <v>353</v>
      </c>
      <c r="I20" s="22">
        <f>SUM(B20:H20)</f>
        <v>2766</v>
      </c>
    </row>
    <row r="21" spans="1:9" ht="15.75" customHeight="1" thickTop="1" thickBot="1" x14ac:dyDescent="0.3">
      <c r="A21" s="37" t="s">
        <v>33</v>
      </c>
      <c r="B21" s="40">
        <f t="shared" ref="B21:I21" si="7">B20/B13</f>
        <v>1.5336733163341833E-2</v>
      </c>
      <c r="C21" s="41">
        <f t="shared" si="7"/>
        <v>1.6014366798197559E-2</v>
      </c>
      <c r="D21" s="40">
        <f t="shared" si="7"/>
        <v>1.4593415762134328E-2</v>
      </c>
      <c r="E21" s="40">
        <f t="shared" si="7"/>
        <v>1.0855756577027972E-2</v>
      </c>
      <c r="F21" s="40">
        <f t="shared" si="7"/>
        <v>9.5513190833814744E-3</v>
      </c>
      <c r="G21" s="40">
        <f t="shared" si="7"/>
        <v>9.3855714168620524E-3</v>
      </c>
      <c r="H21" s="40">
        <f t="shared" si="7"/>
        <v>1.0428896492759156E-2</v>
      </c>
      <c r="I21" s="42">
        <f t="shared" si="7"/>
        <v>1.1928398558587152E-2</v>
      </c>
    </row>
    <row r="22" spans="1:9" ht="95.25" customHeight="1" thickTop="1" x14ac:dyDescent="0.25">
      <c r="A22" s="43" t="s">
        <v>34</v>
      </c>
      <c r="B22" s="44"/>
      <c r="C22" s="45"/>
      <c r="D22" s="46"/>
      <c r="E22" s="44"/>
      <c r="F22" s="44"/>
      <c r="G22" s="44"/>
      <c r="H22" s="47"/>
      <c r="I22" s="48" t="s">
        <v>36</v>
      </c>
    </row>
    <row r="23" spans="1:9" ht="15.75" customHeight="1" x14ac:dyDescent="0.25">
      <c r="A23" s="49" t="s">
        <v>37</v>
      </c>
      <c r="B23" s="50">
        <v>3832.29</v>
      </c>
      <c r="C23" s="51">
        <v>4212.75</v>
      </c>
      <c r="D23" s="52">
        <v>3697.42</v>
      </c>
      <c r="E23" s="52">
        <v>4172.63</v>
      </c>
      <c r="F23" s="52">
        <v>4670.79</v>
      </c>
      <c r="G23" s="52">
        <v>4743.09</v>
      </c>
      <c r="H23" s="53">
        <v>4490.37</v>
      </c>
      <c r="I23" s="121">
        <f>SUM(B23:H23)/I13</f>
        <v>0.12859615772741148</v>
      </c>
    </row>
    <row r="24" spans="1:9" ht="15.75" customHeight="1" thickBot="1" x14ac:dyDescent="0.3">
      <c r="A24" s="54" t="s">
        <v>38</v>
      </c>
      <c r="B24" s="55">
        <v>0.14399999999999999</v>
      </c>
      <c r="C24" s="55">
        <v>0.13900000000000001</v>
      </c>
      <c r="D24" s="55">
        <v>0.14399999999999999</v>
      </c>
      <c r="E24" s="55">
        <v>0.113</v>
      </c>
      <c r="F24" s="55">
        <v>0.12</v>
      </c>
      <c r="G24" s="55">
        <v>0.12</v>
      </c>
      <c r="H24" s="56">
        <v>0.13300000000000001</v>
      </c>
      <c r="I24" s="122"/>
    </row>
    <row r="25" spans="1:9" ht="15.75" customHeight="1" thickTop="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I23:I24"/>
  </mergeCells>
  <pageMargins left="0.7" right="0.7" top="0.75" bottom="0.75" header="0" footer="0"/>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C9667-1CE2-4A80-8CAA-09FFC28160AB}">
  <dimension ref="A1:Q1000"/>
  <sheetViews>
    <sheetView workbookViewId="0">
      <selection activeCell="A26" sqref="A26"/>
    </sheetView>
  </sheetViews>
  <sheetFormatPr defaultColWidth="14.42578125" defaultRowHeight="15" customHeight="1" x14ac:dyDescent="0.25"/>
  <cols>
    <col min="1" max="1" width="16.5703125" customWidth="1"/>
    <col min="2" max="3" width="9.85546875" customWidth="1"/>
    <col min="4" max="4" width="12.85546875" customWidth="1"/>
    <col min="5" max="5" width="14" customWidth="1"/>
    <col min="6" max="6" width="12" customWidth="1"/>
    <col min="7" max="7" width="15.85546875" customWidth="1"/>
    <col min="8" max="8" width="14.140625" customWidth="1"/>
    <col min="9" max="9" width="16.42578125" customWidth="1"/>
    <col min="10" max="26" width="8.7109375" customWidth="1"/>
  </cols>
  <sheetData>
    <row r="1" spans="1:17" ht="16.5" thickTop="1" thickBot="1" x14ac:dyDescent="0.3">
      <c r="A1" s="1"/>
      <c r="B1" s="2" t="s">
        <v>0</v>
      </c>
      <c r="C1" s="3">
        <v>44970</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8" t="s">
        <v>6</v>
      </c>
      <c r="G4" s="8" t="s">
        <v>7</v>
      </c>
      <c r="H4" s="8" t="s">
        <v>8</v>
      </c>
      <c r="I4" s="4"/>
    </row>
    <row r="5" spans="1:17" ht="16.5" thickTop="1" thickBot="1" x14ac:dyDescent="0.3">
      <c r="A5" s="9" t="s">
        <v>9</v>
      </c>
      <c r="B5" s="1">
        <v>44970</v>
      </c>
      <c r="C5" s="1">
        <f t="shared" ref="C5:H5" si="0">B5+1</f>
        <v>44971</v>
      </c>
      <c r="D5" s="10">
        <f t="shared" si="0"/>
        <v>44972</v>
      </c>
      <c r="E5" s="11">
        <f t="shared" si="0"/>
        <v>44973</v>
      </c>
      <c r="F5" s="11">
        <f t="shared" si="0"/>
        <v>44974</v>
      </c>
      <c r="G5" s="1">
        <f t="shared" si="0"/>
        <v>44975</v>
      </c>
      <c r="H5" s="1">
        <f t="shared" si="0"/>
        <v>44976</v>
      </c>
      <c r="I5" s="12" t="s">
        <v>10</v>
      </c>
    </row>
    <row r="6" spans="1:17" ht="16.5" thickTop="1" thickBot="1" x14ac:dyDescent="0.3">
      <c r="A6" s="13" t="s">
        <v>11</v>
      </c>
      <c r="B6" s="14">
        <v>7755.33</v>
      </c>
      <c r="C6" s="14">
        <v>6988.5</v>
      </c>
      <c r="D6" s="14">
        <v>4127.25</v>
      </c>
      <c r="E6" s="14">
        <v>6948.25</v>
      </c>
      <c r="F6" s="14">
        <v>7686.62</v>
      </c>
      <c r="G6" s="14">
        <v>9786.25</v>
      </c>
      <c r="H6" s="14">
        <v>12674.25</v>
      </c>
      <c r="I6" s="15">
        <f t="shared" ref="I6:I14" si="1">SUM(B6:H6)</f>
        <v>55966.450000000004</v>
      </c>
    </row>
    <row r="7" spans="1:17" ht="16.5" thickTop="1" thickBot="1" x14ac:dyDescent="0.3">
      <c r="A7" s="13" t="s">
        <v>12</v>
      </c>
      <c r="B7" s="16">
        <v>179</v>
      </c>
      <c r="C7" s="16">
        <v>129</v>
      </c>
      <c r="D7" s="16">
        <v>95</v>
      </c>
      <c r="E7" s="16">
        <v>165</v>
      </c>
      <c r="F7" s="16">
        <v>183</v>
      </c>
      <c r="G7" s="16">
        <v>190</v>
      </c>
      <c r="H7" s="17">
        <v>274</v>
      </c>
      <c r="I7" s="18">
        <f t="shared" si="1"/>
        <v>1215</v>
      </c>
    </row>
    <row r="8" spans="1:17" ht="16.5" thickTop="1" thickBot="1" x14ac:dyDescent="0.3">
      <c r="A8" s="13" t="s">
        <v>13</v>
      </c>
      <c r="B8" s="14">
        <v>20369.59</v>
      </c>
      <c r="C8" s="14">
        <v>52286.400000000001</v>
      </c>
      <c r="D8" s="14">
        <v>15995.5</v>
      </c>
      <c r="E8" s="14">
        <v>20076</v>
      </c>
      <c r="F8" s="14">
        <v>29404.33</v>
      </c>
      <c r="G8" s="14">
        <v>33542.400000000001</v>
      </c>
      <c r="H8" s="14">
        <v>22007.75</v>
      </c>
      <c r="I8" s="15">
        <f t="shared" si="1"/>
        <v>193681.97</v>
      </c>
    </row>
    <row r="9" spans="1:17" ht="16.5" thickTop="1" thickBot="1" x14ac:dyDescent="0.3">
      <c r="A9" s="13" t="s">
        <v>14</v>
      </c>
      <c r="B9" s="16">
        <v>263</v>
      </c>
      <c r="C9" s="16">
        <v>317</v>
      </c>
      <c r="D9" s="16">
        <v>206</v>
      </c>
      <c r="E9" s="16">
        <v>245</v>
      </c>
      <c r="F9" s="16">
        <v>352</v>
      </c>
      <c r="G9" s="16">
        <v>411</v>
      </c>
      <c r="H9" s="16">
        <v>279</v>
      </c>
      <c r="I9" s="19">
        <f t="shared" si="1"/>
        <v>2073</v>
      </c>
    </row>
    <row r="10" spans="1:17" ht="16.5" thickTop="1" thickBot="1" x14ac:dyDescent="0.3">
      <c r="A10" s="13" t="s">
        <v>15</v>
      </c>
      <c r="B10" s="20">
        <v>2991.5</v>
      </c>
      <c r="C10" s="20">
        <v>4493.3999999999996</v>
      </c>
      <c r="D10" s="20">
        <v>2794</v>
      </c>
      <c r="E10" s="20">
        <v>3912</v>
      </c>
      <c r="F10" s="21">
        <v>4263.28</v>
      </c>
      <c r="G10" s="20">
        <v>5639.25</v>
      </c>
      <c r="H10" s="20">
        <v>3975.25</v>
      </c>
      <c r="I10" s="22">
        <f t="shared" si="1"/>
        <v>28068.68</v>
      </c>
    </row>
    <row r="11" spans="1:17" ht="16.5" thickTop="1" thickBot="1" x14ac:dyDescent="0.3">
      <c r="A11" s="13" t="s">
        <v>16</v>
      </c>
      <c r="B11" s="23">
        <v>105</v>
      </c>
      <c r="C11" s="23">
        <v>131</v>
      </c>
      <c r="D11" s="23">
        <v>92</v>
      </c>
      <c r="E11" s="23">
        <v>122</v>
      </c>
      <c r="F11" s="23">
        <v>163</v>
      </c>
      <c r="G11" s="23">
        <v>237</v>
      </c>
      <c r="H11" s="23">
        <v>132</v>
      </c>
      <c r="I11" s="19">
        <f t="shared" si="1"/>
        <v>982</v>
      </c>
      <c r="K11" s="24"/>
      <c r="L11" s="24"/>
      <c r="M11" s="24"/>
      <c r="N11" s="24"/>
      <c r="O11" s="24"/>
      <c r="P11" s="24"/>
      <c r="Q11" s="24"/>
    </row>
    <row r="12" spans="1:17" ht="16.5" thickTop="1" thickBot="1" x14ac:dyDescent="0.3">
      <c r="A12" s="13" t="s">
        <v>17</v>
      </c>
      <c r="B12" s="25">
        <v>9.5</v>
      </c>
      <c r="C12" s="25">
        <v>81</v>
      </c>
      <c r="D12" s="25">
        <v>39</v>
      </c>
      <c r="E12" s="25">
        <v>44</v>
      </c>
      <c r="F12" s="25">
        <v>32</v>
      </c>
      <c r="G12" s="25">
        <v>29</v>
      </c>
      <c r="H12" s="25">
        <v>117</v>
      </c>
      <c r="I12" s="22">
        <f t="shared" si="1"/>
        <v>351.5</v>
      </c>
    </row>
    <row r="13" spans="1:17" ht="16.5" thickTop="1" thickBot="1" x14ac:dyDescent="0.3">
      <c r="A13" s="13" t="s">
        <v>18</v>
      </c>
      <c r="B13" s="26">
        <f t="shared" ref="B13:H13" si="2">B6+B8</f>
        <v>28124.92</v>
      </c>
      <c r="C13" s="26">
        <f t="shared" si="2"/>
        <v>59274.9</v>
      </c>
      <c r="D13" s="26">
        <f t="shared" si="2"/>
        <v>20122.75</v>
      </c>
      <c r="E13" s="26">
        <f t="shared" si="2"/>
        <v>27024.25</v>
      </c>
      <c r="F13" s="26">
        <f t="shared" si="2"/>
        <v>37090.950000000004</v>
      </c>
      <c r="G13" s="26">
        <f t="shared" si="2"/>
        <v>43328.65</v>
      </c>
      <c r="H13" s="26">
        <f t="shared" si="2"/>
        <v>34682</v>
      </c>
      <c r="I13" s="15">
        <f t="shared" si="1"/>
        <v>249648.42</v>
      </c>
    </row>
    <row r="14" spans="1:17" ht="16.5" thickTop="1" thickBot="1" x14ac:dyDescent="0.3">
      <c r="A14" s="13" t="s">
        <v>19</v>
      </c>
      <c r="B14" s="26">
        <v>60635.5</v>
      </c>
      <c r="C14" s="26">
        <v>27691.82</v>
      </c>
      <c r="D14" s="26">
        <v>28293.1</v>
      </c>
      <c r="E14" s="26">
        <v>30958</v>
      </c>
      <c r="F14" s="26">
        <v>36936.379999999997</v>
      </c>
      <c r="G14" s="26">
        <v>49003.4</v>
      </c>
      <c r="H14" s="26">
        <v>35187</v>
      </c>
      <c r="I14" s="58">
        <f t="shared" si="1"/>
        <v>268705.2</v>
      </c>
    </row>
    <row r="15" spans="1:17" ht="15.75" thickTop="1" x14ac:dyDescent="0.25">
      <c r="A15" s="13" t="s">
        <v>47</v>
      </c>
      <c r="B15" s="57">
        <f t="shared" ref="B15:I15" si="3">(B13-B14)/B14</f>
        <v>-0.53616412827469062</v>
      </c>
      <c r="C15" s="57">
        <f t="shared" si="3"/>
        <v>1.140520196939024</v>
      </c>
      <c r="D15" s="57">
        <f t="shared" si="3"/>
        <v>-0.28877535512192015</v>
      </c>
      <c r="E15" s="57">
        <f t="shared" si="3"/>
        <v>-0.12706731701014276</v>
      </c>
      <c r="F15" s="57">
        <f t="shared" si="3"/>
        <v>4.1847630980623171E-3</v>
      </c>
      <c r="G15" s="57">
        <f t="shared" si="3"/>
        <v>-0.11580318916646599</v>
      </c>
      <c r="H15" s="57">
        <f t="shared" si="3"/>
        <v>-1.4351891323500156E-2</v>
      </c>
      <c r="I15" s="28">
        <f t="shared" si="3"/>
        <v>-7.0920771164830448E-2</v>
      </c>
    </row>
    <row r="16" spans="1:17" ht="84" x14ac:dyDescent="0.25">
      <c r="A16" s="29" t="s">
        <v>21</v>
      </c>
      <c r="B16" s="29" t="s">
        <v>81</v>
      </c>
      <c r="C16" s="30" t="s">
        <v>82</v>
      </c>
      <c r="D16" s="30" t="s">
        <v>83</v>
      </c>
      <c r="E16" s="31" t="s">
        <v>84</v>
      </c>
      <c r="F16" s="31" t="s">
        <v>85</v>
      </c>
      <c r="G16" s="31" t="s">
        <v>86</v>
      </c>
      <c r="H16" s="32" t="s">
        <v>87</v>
      </c>
      <c r="I16" s="33"/>
    </row>
    <row r="17" spans="1:9" x14ac:dyDescent="0.25">
      <c r="A17" s="29" t="s">
        <v>29</v>
      </c>
      <c r="B17" s="34">
        <f>B7+B9</f>
        <v>442</v>
      </c>
      <c r="C17" s="34">
        <v>1</v>
      </c>
      <c r="D17" s="34">
        <f>D7+D9</f>
        <v>301</v>
      </c>
      <c r="E17" s="34">
        <f>E7+E9</f>
        <v>410</v>
      </c>
      <c r="F17" s="34">
        <f>F7+F9</f>
        <v>535</v>
      </c>
      <c r="G17" s="34">
        <f>G7+G9</f>
        <v>601</v>
      </c>
      <c r="H17" s="34">
        <v>685</v>
      </c>
      <c r="I17" s="34">
        <f>SUM(B17:H17)</f>
        <v>2975</v>
      </c>
    </row>
    <row r="18" spans="1:9" ht="15.75" thickBot="1" x14ac:dyDescent="0.3">
      <c r="A18" s="13" t="s">
        <v>30</v>
      </c>
      <c r="B18" s="35">
        <f t="shared" ref="B18:I18" si="4">B6/B7</f>
        <v>43.32586592178771</v>
      </c>
      <c r="C18" s="35">
        <f t="shared" si="4"/>
        <v>54.174418604651166</v>
      </c>
      <c r="D18" s="35">
        <f t="shared" si="4"/>
        <v>43.444736842105264</v>
      </c>
      <c r="E18" s="35">
        <f t="shared" si="4"/>
        <v>42.110606060606059</v>
      </c>
      <c r="F18" s="35">
        <f t="shared" si="4"/>
        <v>42.003387978142079</v>
      </c>
      <c r="G18" s="35">
        <f t="shared" si="4"/>
        <v>51.506578947368418</v>
      </c>
      <c r="H18" s="35">
        <f t="shared" si="4"/>
        <v>46.256386861313871</v>
      </c>
      <c r="I18" s="36">
        <f t="shared" si="4"/>
        <v>46.062921810699592</v>
      </c>
    </row>
    <row r="19" spans="1:9" ht="16.5" thickTop="1" thickBot="1" x14ac:dyDescent="0.3">
      <c r="A19" s="37" t="s">
        <v>31</v>
      </c>
      <c r="B19" s="35">
        <f t="shared" ref="B19:I19" si="5">B8/B9</f>
        <v>77.450912547528517</v>
      </c>
      <c r="C19" s="35">
        <f t="shared" si="5"/>
        <v>164.94132492113565</v>
      </c>
      <c r="D19" s="35">
        <f t="shared" si="5"/>
        <v>77.648058252427191</v>
      </c>
      <c r="E19" s="35">
        <f t="shared" si="5"/>
        <v>81.942857142857136</v>
      </c>
      <c r="F19" s="35">
        <f t="shared" si="5"/>
        <v>83.535028409090913</v>
      </c>
      <c r="G19" s="35">
        <f t="shared" si="5"/>
        <v>81.611678832116795</v>
      </c>
      <c r="H19" s="35">
        <f t="shared" si="5"/>
        <v>78.880824372759861</v>
      </c>
      <c r="I19" s="22">
        <f t="shared" si="5"/>
        <v>93.43076218041486</v>
      </c>
    </row>
    <row r="20" spans="1:9" ht="25.5" thickTop="1" thickBot="1" x14ac:dyDescent="0.3">
      <c r="A20" s="38" t="s">
        <v>32</v>
      </c>
      <c r="B20" s="39">
        <v>332</v>
      </c>
      <c r="C20" s="39">
        <v>445</v>
      </c>
      <c r="D20" s="39">
        <v>125</v>
      </c>
      <c r="E20" s="39">
        <v>455</v>
      </c>
      <c r="F20" s="39">
        <v>349</v>
      </c>
      <c r="G20" s="39">
        <v>622</v>
      </c>
      <c r="H20" s="39">
        <v>472</v>
      </c>
      <c r="I20" s="22">
        <f>SUM(B20:H20)</f>
        <v>2800</v>
      </c>
    </row>
    <row r="21" spans="1:9" ht="15.75" customHeight="1" thickTop="1" thickBot="1" x14ac:dyDescent="0.3">
      <c r="A21" s="37" t="s">
        <v>33</v>
      </c>
      <c r="B21" s="40">
        <f t="shared" ref="B21:I21" si="6">B20/B13</f>
        <v>1.1804478021626373E-2</v>
      </c>
      <c r="C21" s="41">
        <f t="shared" si="6"/>
        <v>7.5073935173235211E-3</v>
      </c>
      <c r="D21" s="40">
        <f t="shared" si="6"/>
        <v>6.2118746195226797E-3</v>
      </c>
      <c r="E21" s="40">
        <f t="shared" si="6"/>
        <v>1.683672997400483E-2</v>
      </c>
      <c r="F21" s="40">
        <f t="shared" si="6"/>
        <v>9.4093033475820907E-3</v>
      </c>
      <c r="G21" s="40">
        <f t="shared" si="6"/>
        <v>1.4355397641052745E-2</v>
      </c>
      <c r="H21" s="40">
        <f t="shared" si="6"/>
        <v>1.360936508851854E-2</v>
      </c>
      <c r="I21" s="42">
        <f t="shared" si="6"/>
        <v>1.1215772965837315E-2</v>
      </c>
    </row>
    <row r="22" spans="1:9" ht="95.25" customHeight="1" thickTop="1" x14ac:dyDescent="0.25">
      <c r="A22" s="43" t="s">
        <v>34</v>
      </c>
      <c r="B22" s="44"/>
      <c r="C22" s="45"/>
      <c r="D22" s="46"/>
      <c r="E22" s="44"/>
      <c r="F22" s="44"/>
      <c r="G22" s="44"/>
      <c r="H22" s="47"/>
      <c r="I22" s="48" t="s">
        <v>36</v>
      </c>
    </row>
    <row r="23" spans="1:9" ht="15.75" customHeight="1" x14ac:dyDescent="0.25">
      <c r="A23" s="49" t="s">
        <v>37</v>
      </c>
      <c r="B23" s="50">
        <v>3862.73</v>
      </c>
      <c r="C23" s="51">
        <v>5233.04</v>
      </c>
      <c r="D23" s="52">
        <v>3469.89</v>
      </c>
      <c r="E23" s="52">
        <v>4136.16</v>
      </c>
      <c r="F23" s="52">
        <v>4962.24</v>
      </c>
      <c r="G23" s="52">
        <v>4900.7299999999996</v>
      </c>
      <c r="H23" s="53">
        <v>4777.17</v>
      </c>
      <c r="I23" s="121">
        <f>SUM(B23:H23)/I13</f>
        <v>0.12554439559441233</v>
      </c>
    </row>
    <row r="24" spans="1:9" ht="15.75" customHeight="1" thickBot="1" x14ac:dyDescent="0.3">
      <c r="A24" s="54" t="s">
        <v>38</v>
      </c>
      <c r="B24" s="55">
        <v>0.13700000000000001</v>
      </c>
      <c r="C24" s="55">
        <v>8.7999999999999995E-2</v>
      </c>
      <c r="D24" s="55">
        <v>0.17199999999999999</v>
      </c>
      <c r="E24" s="55">
        <v>0.153</v>
      </c>
      <c r="F24" s="55">
        <v>0.13400000000000001</v>
      </c>
      <c r="G24" s="55">
        <v>0.113</v>
      </c>
      <c r="H24" s="56">
        <v>0.13800000000000001</v>
      </c>
      <c r="I24" s="122"/>
    </row>
    <row r="25" spans="1:9" ht="15.75" customHeight="1" thickTop="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I23:I24"/>
  </mergeCells>
  <pageMargins left="0.7" right="0.7" top="0.75" bottom="0.75" header="0" footer="0"/>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D7C68-A309-4B94-8D8C-632A08FCAF19}">
  <dimension ref="A1:Q1000"/>
  <sheetViews>
    <sheetView workbookViewId="0">
      <selection activeCell="N20" sqref="N20"/>
    </sheetView>
  </sheetViews>
  <sheetFormatPr defaultColWidth="14.42578125" defaultRowHeight="15" customHeight="1" x14ac:dyDescent="0.25"/>
  <cols>
    <col min="1" max="1" width="16.5703125" customWidth="1"/>
    <col min="2" max="3" width="9.85546875" customWidth="1"/>
    <col min="4" max="4" width="12.85546875" customWidth="1"/>
    <col min="5" max="5" width="14" customWidth="1"/>
    <col min="6" max="6" width="12" customWidth="1"/>
    <col min="7" max="7" width="15.85546875" customWidth="1"/>
    <col min="8" max="8" width="14.140625" customWidth="1"/>
    <col min="9" max="9" width="16.42578125" customWidth="1"/>
    <col min="10" max="26" width="8.7109375" customWidth="1"/>
  </cols>
  <sheetData>
    <row r="1" spans="1:17" ht="16.5" thickTop="1" thickBot="1" x14ac:dyDescent="0.3">
      <c r="A1" s="1"/>
      <c r="B1" s="2" t="s">
        <v>0</v>
      </c>
      <c r="C1" s="3">
        <v>44963</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8" t="s">
        <v>6</v>
      </c>
      <c r="G4" s="8" t="s">
        <v>7</v>
      </c>
      <c r="H4" s="8" t="s">
        <v>8</v>
      </c>
      <c r="I4" s="4"/>
    </row>
    <row r="5" spans="1:17" ht="16.5" thickTop="1" thickBot="1" x14ac:dyDescent="0.3">
      <c r="A5" s="9" t="s">
        <v>9</v>
      </c>
      <c r="B5" s="1">
        <v>44963</v>
      </c>
      <c r="C5" s="1">
        <f t="shared" ref="C5:H5" si="0">B5+1</f>
        <v>44964</v>
      </c>
      <c r="D5" s="10">
        <f t="shared" si="0"/>
        <v>44965</v>
      </c>
      <c r="E5" s="11">
        <f t="shared" si="0"/>
        <v>44966</v>
      </c>
      <c r="F5" s="11">
        <f t="shared" si="0"/>
        <v>44967</v>
      </c>
      <c r="G5" s="1">
        <f t="shared" si="0"/>
        <v>44968</v>
      </c>
      <c r="H5" s="1">
        <f t="shared" si="0"/>
        <v>44969</v>
      </c>
      <c r="I5" s="12" t="s">
        <v>10</v>
      </c>
    </row>
    <row r="6" spans="1:17" ht="16.5" thickTop="1" thickBot="1" x14ac:dyDescent="0.3">
      <c r="A6" s="13" t="s">
        <v>11</v>
      </c>
      <c r="B6" s="14">
        <v>6921.75</v>
      </c>
      <c r="C6" s="14">
        <v>5520.5</v>
      </c>
      <c r="D6" s="14">
        <v>5980</v>
      </c>
      <c r="E6" s="14">
        <v>6707.25</v>
      </c>
      <c r="F6" s="14">
        <v>6457.25</v>
      </c>
      <c r="G6" s="14">
        <v>8525</v>
      </c>
      <c r="H6" s="14">
        <v>14611.77</v>
      </c>
      <c r="I6" s="15">
        <f t="shared" ref="I6:I14" si="1">SUM(B6:H6)</f>
        <v>54723.520000000004</v>
      </c>
    </row>
    <row r="7" spans="1:17" ht="16.5" thickTop="1" thickBot="1" x14ac:dyDescent="0.3">
      <c r="A7" s="13" t="s">
        <v>12</v>
      </c>
      <c r="B7" s="16">
        <v>159</v>
      </c>
      <c r="C7" s="16">
        <v>127</v>
      </c>
      <c r="D7" s="16">
        <v>121</v>
      </c>
      <c r="E7" s="16">
        <v>111</v>
      </c>
      <c r="F7" s="16">
        <v>131</v>
      </c>
      <c r="G7" s="16">
        <v>213</v>
      </c>
      <c r="H7" s="17">
        <v>292</v>
      </c>
      <c r="I7" s="18">
        <f t="shared" si="1"/>
        <v>1154</v>
      </c>
    </row>
    <row r="8" spans="1:17" ht="16.5" thickTop="1" thickBot="1" x14ac:dyDescent="0.3">
      <c r="A8" s="13" t="s">
        <v>13</v>
      </c>
      <c r="B8" s="14">
        <v>13956.5</v>
      </c>
      <c r="C8" s="14">
        <v>14210.8</v>
      </c>
      <c r="D8" s="14">
        <v>17575.25</v>
      </c>
      <c r="E8" s="14">
        <v>22161.81</v>
      </c>
      <c r="F8" s="14">
        <v>27244</v>
      </c>
      <c r="G8" s="14">
        <v>33908.160000000003</v>
      </c>
      <c r="H8" s="14">
        <v>6748.51</v>
      </c>
      <c r="I8" s="15">
        <f t="shared" si="1"/>
        <v>135805.03</v>
      </c>
    </row>
    <row r="9" spans="1:17" ht="16.5" thickTop="1" thickBot="1" x14ac:dyDescent="0.3">
      <c r="A9" s="13" t="s">
        <v>14</v>
      </c>
      <c r="B9" s="16">
        <v>211</v>
      </c>
      <c r="C9" s="16">
        <v>178</v>
      </c>
      <c r="D9" s="16">
        <v>228</v>
      </c>
      <c r="E9" s="16">
        <v>258</v>
      </c>
      <c r="F9" s="16">
        <v>317</v>
      </c>
      <c r="G9" s="16">
        <v>460</v>
      </c>
      <c r="H9" s="16">
        <v>105</v>
      </c>
      <c r="I9" s="19">
        <f t="shared" si="1"/>
        <v>1757</v>
      </c>
    </row>
    <row r="10" spans="1:17" ht="16.5" thickTop="1" thickBot="1" x14ac:dyDescent="0.3">
      <c r="A10" s="13" t="s">
        <v>15</v>
      </c>
      <c r="B10" s="20">
        <v>2927.5</v>
      </c>
      <c r="C10" s="20">
        <v>2293</v>
      </c>
      <c r="D10" s="20">
        <v>2182</v>
      </c>
      <c r="E10" s="20">
        <v>4085.26</v>
      </c>
      <c r="F10" s="21">
        <v>4468</v>
      </c>
      <c r="G10" s="20">
        <v>5055.5</v>
      </c>
      <c r="H10" s="20">
        <v>3753</v>
      </c>
      <c r="I10" s="22">
        <f t="shared" si="1"/>
        <v>24764.260000000002</v>
      </c>
    </row>
    <row r="11" spans="1:17" ht="16.5" thickTop="1" thickBot="1" x14ac:dyDescent="0.3">
      <c r="A11" s="13" t="s">
        <v>16</v>
      </c>
      <c r="B11" s="23">
        <v>91</v>
      </c>
      <c r="C11" s="23">
        <v>77</v>
      </c>
      <c r="D11" s="23">
        <v>93</v>
      </c>
      <c r="E11" s="23">
        <v>147</v>
      </c>
      <c r="F11" s="23">
        <v>139</v>
      </c>
      <c r="G11" s="23">
        <v>146</v>
      </c>
      <c r="H11" s="23">
        <v>98</v>
      </c>
      <c r="I11" s="19">
        <f t="shared" si="1"/>
        <v>791</v>
      </c>
      <c r="K11" s="24"/>
      <c r="L11" s="24"/>
      <c r="M11" s="24"/>
      <c r="N11" s="24"/>
      <c r="O11" s="24"/>
      <c r="P11" s="24"/>
      <c r="Q11" s="24"/>
    </row>
    <row r="12" spans="1:17" ht="16.5" thickTop="1" thickBot="1" x14ac:dyDescent="0.3">
      <c r="A12" s="13" t="s">
        <v>17</v>
      </c>
      <c r="B12" s="25">
        <v>232</v>
      </c>
      <c r="C12" s="25">
        <v>57</v>
      </c>
      <c r="D12" s="25">
        <v>67</v>
      </c>
      <c r="E12" s="25">
        <v>0</v>
      </c>
      <c r="F12" s="25">
        <v>34</v>
      </c>
      <c r="G12" s="25">
        <v>165.5</v>
      </c>
      <c r="H12" s="25">
        <v>117</v>
      </c>
      <c r="I12" s="22">
        <f t="shared" si="1"/>
        <v>672.5</v>
      </c>
    </row>
    <row r="13" spans="1:17" ht="16.5" thickTop="1" thickBot="1" x14ac:dyDescent="0.3">
      <c r="A13" s="13" t="s">
        <v>18</v>
      </c>
      <c r="B13" s="26">
        <f t="shared" ref="B13:H13" si="2">B6+B8</f>
        <v>20878.25</v>
      </c>
      <c r="C13" s="26">
        <f t="shared" si="2"/>
        <v>19731.3</v>
      </c>
      <c r="D13" s="26">
        <f t="shared" si="2"/>
        <v>23555.25</v>
      </c>
      <c r="E13" s="26">
        <f t="shared" si="2"/>
        <v>28869.06</v>
      </c>
      <c r="F13" s="26">
        <f t="shared" si="2"/>
        <v>33701.25</v>
      </c>
      <c r="G13" s="26">
        <f t="shared" si="2"/>
        <v>42433.16</v>
      </c>
      <c r="H13" s="26">
        <f t="shared" si="2"/>
        <v>21360.28</v>
      </c>
      <c r="I13" s="15">
        <f t="shared" si="1"/>
        <v>190528.55000000002</v>
      </c>
    </row>
    <row r="14" spans="1:17" ht="16.5" thickTop="1" thickBot="1" x14ac:dyDescent="0.3">
      <c r="A14" s="13" t="s">
        <v>19</v>
      </c>
      <c r="B14" s="26">
        <v>25388.23</v>
      </c>
      <c r="C14" s="26">
        <v>30879</v>
      </c>
      <c r="D14" s="26">
        <v>24869.81</v>
      </c>
      <c r="E14" s="26">
        <v>34097.61</v>
      </c>
      <c r="F14" s="26">
        <v>35386.5</v>
      </c>
      <c r="G14" s="26">
        <v>43256.75</v>
      </c>
      <c r="H14" s="26">
        <v>23495.3</v>
      </c>
      <c r="I14" s="58">
        <f t="shared" si="1"/>
        <v>217373.19999999998</v>
      </c>
    </row>
    <row r="15" spans="1:17" ht="15.75" thickTop="1" x14ac:dyDescent="0.25">
      <c r="A15" s="13" t="s">
        <v>47</v>
      </c>
      <c r="B15" s="57">
        <f t="shared" ref="B15:I15" si="3">(B13-B14)/B14</f>
        <v>-0.17764058384534878</v>
      </c>
      <c r="C15" s="57">
        <f t="shared" si="3"/>
        <v>-0.36101233848246383</v>
      </c>
      <c r="D15" s="57">
        <f t="shared" si="3"/>
        <v>-5.2857661558331215E-2</v>
      </c>
      <c r="E15" s="57">
        <f t="shared" si="3"/>
        <v>-0.15334065935999616</v>
      </c>
      <c r="F15" s="57">
        <f t="shared" si="3"/>
        <v>-4.7624093934127421E-2</v>
      </c>
      <c r="G15" s="57">
        <f t="shared" si="3"/>
        <v>-1.9039571858727171E-2</v>
      </c>
      <c r="H15" s="57">
        <f t="shared" si="3"/>
        <v>-9.0870088911399319E-2</v>
      </c>
      <c r="I15" s="28">
        <f t="shared" si="3"/>
        <v>-0.12349567471979052</v>
      </c>
    </row>
    <row r="16" spans="1:17" ht="67.5" x14ac:dyDescent="0.25">
      <c r="A16" s="29" t="s">
        <v>21</v>
      </c>
      <c r="B16" s="29" t="s">
        <v>74</v>
      </c>
      <c r="C16" s="30" t="s">
        <v>75</v>
      </c>
      <c r="D16" s="30" t="s">
        <v>76</v>
      </c>
      <c r="E16" s="31" t="s">
        <v>77</v>
      </c>
      <c r="F16" s="31" t="s">
        <v>78</v>
      </c>
      <c r="G16" s="31" t="s">
        <v>79</v>
      </c>
      <c r="H16" s="32" t="s">
        <v>80</v>
      </c>
      <c r="I16" s="33"/>
    </row>
    <row r="17" spans="1:9" x14ac:dyDescent="0.25">
      <c r="A17" s="29" t="s">
        <v>29</v>
      </c>
      <c r="B17" s="34">
        <f t="shared" ref="B17:H17" si="4">B7+B9+B11</f>
        <v>461</v>
      </c>
      <c r="C17" s="34">
        <f t="shared" si="4"/>
        <v>382</v>
      </c>
      <c r="D17" s="34">
        <f t="shared" si="4"/>
        <v>442</v>
      </c>
      <c r="E17" s="34">
        <f t="shared" si="4"/>
        <v>516</v>
      </c>
      <c r="F17" s="34">
        <f t="shared" si="4"/>
        <v>587</v>
      </c>
      <c r="G17" s="34">
        <v>693</v>
      </c>
      <c r="H17" s="34">
        <f t="shared" si="4"/>
        <v>495</v>
      </c>
      <c r="I17" s="34">
        <f>SUM(B17:H17)</f>
        <v>3576</v>
      </c>
    </row>
    <row r="18" spans="1:9" ht="15.75" thickBot="1" x14ac:dyDescent="0.3">
      <c r="A18" s="13" t="s">
        <v>30</v>
      </c>
      <c r="B18" s="35">
        <f t="shared" ref="B18:I18" si="5">B6/B7</f>
        <v>43.533018867924525</v>
      </c>
      <c r="C18" s="35">
        <f t="shared" si="5"/>
        <v>43.468503937007874</v>
      </c>
      <c r="D18" s="35">
        <f t="shared" si="5"/>
        <v>49.421487603305785</v>
      </c>
      <c r="E18" s="35">
        <f t="shared" si="5"/>
        <v>60.425675675675677</v>
      </c>
      <c r="F18" s="35">
        <f t="shared" si="5"/>
        <v>49.291984732824424</v>
      </c>
      <c r="G18" s="35">
        <f t="shared" si="5"/>
        <v>40.023474178403752</v>
      </c>
      <c r="H18" s="35">
        <f t="shared" si="5"/>
        <v>50.040308219178087</v>
      </c>
      <c r="I18" s="36">
        <f t="shared" si="5"/>
        <v>47.420727902946275</v>
      </c>
    </row>
    <row r="19" spans="1:9" ht="16.5" thickTop="1" thickBot="1" x14ac:dyDescent="0.3">
      <c r="A19" s="37" t="s">
        <v>31</v>
      </c>
      <c r="B19" s="35">
        <f t="shared" ref="B19:I19" si="6">B8/B9</f>
        <v>66.144549763033169</v>
      </c>
      <c r="C19" s="35">
        <f t="shared" si="6"/>
        <v>79.83595505617977</v>
      </c>
      <c r="D19" s="35">
        <f t="shared" si="6"/>
        <v>77.084429824561397</v>
      </c>
      <c r="E19" s="35">
        <f t="shared" si="6"/>
        <v>85.898488372093027</v>
      </c>
      <c r="F19" s="35">
        <f t="shared" si="6"/>
        <v>85.943217665615137</v>
      </c>
      <c r="G19" s="35">
        <f t="shared" si="6"/>
        <v>73.713391304347837</v>
      </c>
      <c r="H19" s="35">
        <f t="shared" si="6"/>
        <v>64.271523809523813</v>
      </c>
      <c r="I19" s="22">
        <f t="shared" si="6"/>
        <v>77.293699487763234</v>
      </c>
    </row>
    <row r="20" spans="1:9" ht="25.5" thickTop="1" thickBot="1" x14ac:dyDescent="0.3">
      <c r="A20" s="38" t="s">
        <v>32</v>
      </c>
      <c r="B20" s="39">
        <v>323</v>
      </c>
      <c r="C20" s="39">
        <v>306</v>
      </c>
      <c r="D20" s="39">
        <v>220</v>
      </c>
      <c r="E20" s="39">
        <v>472</v>
      </c>
      <c r="F20" s="39">
        <v>461</v>
      </c>
      <c r="G20" s="39">
        <v>454</v>
      </c>
      <c r="H20" s="39">
        <v>282</v>
      </c>
      <c r="I20" s="22">
        <f>SUM(B20:H20)</f>
        <v>2518</v>
      </c>
    </row>
    <row r="21" spans="1:9" ht="15.75" customHeight="1" thickTop="1" thickBot="1" x14ac:dyDescent="0.3">
      <c r="A21" s="37" t="s">
        <v>33</v>
      </c>
      <c r="B21" s="40">
        <f t="shared" ref="B21:I21" si="7">B20/B13</f>
        <v>1.547064528875744E-2</v>
      </c>
      <c r="C21" s="41">
        <f t="shared" si="7"/>
        <v>1.5508354746012681E-2</v>
      </c>
      <c r="D21" s="40">
        <f t="shared" si="7"/>
        <v>9.339743793846382E-3</v>
      </c>
      <c r="E21" s="40">
        <f t="shared" si="7"/>
        <v>1.6349683709826368E-2</v>
      </c>
      <c r="F21" s="40">
        <f t="shared" si="7"/>
        <v>1.3679017840584548E-2</v>
      </c>
      <c r="G21" s="40">
        <f t="shared" si="7"/>
        <v>1.0699179603875836E-2</v>
      </c>
      <c r="H21" s="40">
        <f t="shared" si="7"/>
        <v>1.32020741301144E-2</v>
      </c>
      <c r="I21" s="42">
        <f t="shared" si="7"/>
        <v>1.3215867123326135E-2</v>
      </c>
    </row>
    <row r="22" spans="1:9" ht="95.25" customHeight="1" thickTop="1" x14ac:dyDescent="0.25">
      <c r="A22" s="43" t="s">
        <v>34</v>
      </c>
      <c r="B22" s="44"/>
      <c r="C22" s="45"/>
      <c r="D22" s="46"/>
      <c r="E22" s="44"/>
      <c r="F22" s="44"/>
      <c r="G22" s="44"/>
      <c r="H22" s="47"/>
      <c r="I22" s="48" t="s">
        <v>36</v>
      </c>
    </row>
    <row r="23" spans="1:9" ht="15.75" customHeight="1" x14ac:dyDescent="0.25">
      <c r="A23" s="49" t="s">
        <v>37</v>
      </c>
      <c r="B23" s="50">
        <v>2816.25</v>
      </c>
      <c r="C23" s="51">
        <v>3899.43</v>
      </c>
      <c r="D23" s="52">
        <v>3652.91</v>
      </c>
      <c r="E23" s="52">
        <v>3922.65</v>
      </c>
      <c r="F23" s="52">
        <v>4995.74</v>
      </c>
      <c r="G23" s="52">
        <v>4543.74</v>
      </c>
      <c r="H23" s="53">
        <v>4139.6400000000003</v>
      </c>
      <c r="I23" s="121">
        <f>SUM(B23:H23)/I13</f>
        <v>0.1468040354057174</v>
      </c>
    </row>
    <row r="24" spans="1:9" ht="15.75" customHeight="1" thickBot="1" x14ac:dyDescent="0.3">
      <c r="A24" s="54" t="s">
        <v>38</v>
      </c>
      <c r="B24" s="55">
        <v>0.13489999999999999</v>
      </c>
      <c r="C24" s="55">
        <v>0.19800000000000001</v>
      </c>
      <c r="D24" s="55">
        <v>0.155</v>
      </c>
      <c r="E24" s="55">
        <v>0.13600000000000001</v>
      </c>
      <c r="F24" s="55">
        <v>0.14799999999999999</v>
      </c>
      <c r="G24" s="55">
        <v>0.1071</v>
      </c>
      <c r="H24" s="56">
        <v>0.19400000000000001</v>
      </c>
      <c r="I24" s="122"/>
    </row>
    <row r="25" spans="1:9" ht="15.75" customHeight="1" thickTop="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I23:I24"/>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7D72-1386-4761-B4AD-F40B759C3D6D}">
  <dimension ref="A1:Q36"/>
  <sheetViews>
    <sheetView topLeftCell="A10" zoomScaleNormal="100" workbookViewId="0">
      <selection activeCell="B31" sqref="B31"/>
    </sheetView>
  </sheetViews>
  <sheetFormatPr defaultRowHeight="15" x14ac:dyDescent="0.25"/>
  <cols>
    <col min="1" max="1" width="38" bestFit="1" customWidth="1"/>
    <col min="2" max="2" width="21.140625" customWidth="1"/>
    <col min="3" max="3" width="18.42578125" customWidth="1"/>
    <col min="4" max="4" width="16" customWidth="1"/>
    <col min="5" max="5" width="16.7109375" customWidth="1"/>
    <col min="6" max="6" width="14.140625" customWidth="1"/>
    <col min="7" max="7" width="17.42578125" customWidth="1"/>
    <col min="8" max="8" width="16.42578125" customWidth="1"/>
    <col min="9" max="9" width="18.42578125" bestFit="1" customWidth="1"/>
  </cols>
  <sheetData>
    <row r="1" spans="1:17" ht="16.5" thickTop="1" thickBot="1" x14ac:dyDescent="0.3">
      <c r="A1" s="1"/>
      <c r="B1" s="2" t="s">
        <v>0</v>
      </c>
      <c r="C1" s="3">
        <v>45208</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119"/>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45208</v>
      </c>
      <c r="C5" s="1">
        <v>45209</v>
      </c>
      <c r="D5" s="1">
        <v>45210</v>
      </c>
      <c r="E5" s="1">
        <v>45211</v>
      </c>
      <c r="F5" s="1">
        <v>45212</v>
      </c>
      <c r="G5" s="1">
        <v>45213</v>
      </c>
      <c r="H5" s="1">
        <v>45214</v>
      </c>
      <c r="I5" s="12" t="s">
        <v>10</v>
      </c>
    </row>
    <row r="6" spans="1:17" ht="16.5" thickTop="1" thickBot="1" x14ac:dyDescent="0.3">
      <c r="A6" s="13" t="s">
        <v>11</v>
      </c>
      <c r="B6" s="116">
        <v>0</v>
      </c>
      <c r="C6" s="14">
        <v>2000.5</v>
      </c>
      <c r="D6" s="14">
        <v>2660</v>
      </c>
      <c r="E6" s="14">
        <v>2646</v>
      </c>
      <c r="F6" s="62">
        <v>2718.75</v>
      </c>
      <c r="G6" s="96">
        <v>4246.8500000000004</v>
      </c>
      <c r="H6" s="78">
        <v>5544.75</v>
      </c>
      <c r="I6" s="15">
        <f t="shared" ref="I6:I16" si="0">SUM(B6:H6)</f>
        <v>19816.849999999999</v>
      </c>
    </row>
    <row r="7" spans="1:17" ht="16.5" thickTop="1" thickBot="1" x14ac:dyDescent="0.3">
      <c r="A7" s="13" t="s">
        <v>12</v>
      </c>
      <c r="B7" s="16">
        <v>0</v>
      </c>
      <c r="C7" s="16">
        <v>47</v>
      </c>
      <c r="D7" s="16">
        <v>71</v>
      </c>
      <c r="E7" s="16">
        <v>66</v>
      </c>
      <c r="F7" s="63">
        <v>69</v>
      </c>
      <c r="G7" s="97">
        <v>92</v>
      </c>
      <c r="H7" s="79">
        <v>136</v>
      </c>
      <c r="I7" s="18">
        <f t="shared" si="0"/>
        <v>481</v>
      </c>
    </row>
    <row r="8" spans="1:17" ht="16.5" thickTop="1" thickBot="1" x14ac:dyDescent="0.3">
      <c r="A8" s="13" t="s">
        <v>13</v>
      </c>
      <c r="B8" s="14">
        <v>0</v>
      </c>
      <c r="C8" s="14">
        <v>4775.5</v>
      </c>
      <c r="D8" s="14">
        <v>4070</v>
      </c>
      <c r="E8" s="14">
        <v>6073</v>
      </c>
      <c r="F8" s="62">
        <v>13755</v>
      </c>
      <c r="G8" s="96">
        <v>12882.25</v>
      </c>
      <c r="H8" s="78">
        <v>4021.25</v>
      </c>
      <c r="I8" s="15">
        <f t="shared" si="0"/>
        <v>45577</v>
      </c>
    </row>
    <row r="9" spans="1:17" ht="16.5" thickTop="1" thickBot="1" x14ac:dyDescent="0.3">
      <c r="A9" s="13" t="s">
        <v>14</v>
      </c>
      <c r="B9" s="16">
        <v>0</v>
      </c>
      <c r="C9" s="16">
        <v>80</v>
      </c>
      <c r="D9" s="16">
        <v>62</v>
      </c>
      <c r="E9" s="16">
        <v>97</v>
      </c>
      <c r="F9" s="63">
        <v>168</v>
      </c>
      <c r="G9" s="97">
        <v>202</v>
      </c>
      <c r="H9" s="80">
        <v>74</v>
      </c>
      <c r="I9" s="19">
        <f t="shared" si="0"/>
        <v>683</v>
      </c>
    </row>
    <row r="10" spans="1:17" ht="16.5" thickTop="1" thickBot="1" x14ac:dyDescent="0.3">
      <c r="A10" s="13" t="s">
        <v>15</v>
      </c>
      <c r="B10" s="20">
        <v>0</v>
      </c>
      <c r="C10" s="20">
        <v>2399</v>
      </c>
      <c r="D10" s="20">
        <v>1757.75</v>
      </c>
      <c r="E10" s="20">
        <v>1636</v>
      </c>
      <c r="F10" s="64">
        <v>2958.75</v>
      </c>
      <c r="G10" s="98">
        <v>2641.6</v>
      </c>
      <c r="H10" s="81">
        <v>1721.5</v>
      </c>
      <c r="I10" s="22">
        <f t="shared" si="0"/>
        <v>13114.6</v>
      </c>
    </row>
    <row r="11" spans="1:17" ht="16.5" thickTop="1" thickBot="1" x14ac:dyDescent="0.3">
      <c r="A11" s="13" t="s">
        <v>16</v>
      </c>
      <c r="B11" s="23">
        <v>0</v>
      </c>
      <c r="C11" s="23">
        <v>42</v>
      </c>
      <c r="D11" s="23">
        <v>57</v>
      </c>
      <c r="E11" s="23">
        <v>66</v>
      </c>
      <c r="F11" s="65">
        <v>66</v>
      </c>
      <c r="G11" s="99">
        <v>76</v>
      </c>
      <c r="H11" s="82">
        <v>61</v>
      </c>
      <c r="I11" s="19">
        <f t="shared" si="0"/>
        <v>368</v>
      </c>
    </row>
    <row r="12" spans="1:17" ht="16.5" thickTop="1" thickBot="1" x14ac:dyDescent="0.3">
      <c r="A12" s="13" t="s">
        <v>17</v>
      </c>
      <c r="B12" s="25">
        <v>0</v>
      </c>
      <c r="C12" s="25">
        <v>0</v>
      </c>
      <c r="D12" s="25">
        <v>0</v>
      </c>
      <c r="E12" s="25">
        <v>0</v>
      </c>
      <c r="F12" s="66">
        <v>37</v>
      </c>
      <c r="G12" s="100">
        <v>114</v>
      </c>
      <c r="H12" s="83">
        <v>0</v>
      </c>
      <c r="I12" s="22">
        <f t="shared" si="0"/>
        <v>151</v>
      </c>
    </row>
    <row r="13" spans="1:17" ht="16.5" thickTop="1" thickBot="1" x14ac:dyDescent="0.3">
      <c r="A13" s="13" t="s">
        <v>118</v>
      </c>
      <c r="B13" s="25">
        <v>0</v>
      </c>
      <c r="C13" s="25">
        <v>0</v>
      </c>
      <c r="D13" s="25">
        <v>0</v>
      </c>
      <c r="E13" s="120">
        <v>8128.22</v>
      </c>
      <c r="F13" s="66">
        <v>0</v>
      </c>
      <c r="G13" s="100">
        <v>2075</v>
      </c>
      <c r="H13" s="83">
        <v>0</v>
      </c>
      <c r="I13" s="22">
        <f>SUM(B13:H13)</f>
        <v>10203.220000000001</v>
      </c>
      <c r="O13" t="s">
        <v>189</v>
      </c>
    </row>
    <row r="14" spans="1:17" ht="16.5" thickTop="1" thickBot="1" x14ac:dyDescent="0.3">
      <c r="A14" s="13" t="s">
        <v>120</v>
      </c>
      <c r="B14" s="26">
        <f t="shared" ref="B14:H14" si="1">B6+B8+B13</f>
        <v>0</v>
      </c>
      <c r="C14" s="26">
        <f t="shared" si="1"/>
        <v>6776</v>
      </c>
      <c r="D14" s="26">
        <f t="shared" si="1"/>
        <v>6730</v>
      </c>
      <c r="E14" s="26">
        <f t="shared" si="1"/>
        <v>16847.22</v>
      </c>
      <c r="F14" s="26">
        <f t="shared" si="1"/>
        <v>16473.75</v>
      </c>
      <c r="G14" s="26">
        <f t="shared" si="1"/>
        <v>19204.099999999999</v>
      </c>
      <c r="H14" s="26">
        <f t="shared" si="1"/>
        <v>9566</v>
      </c>
      <c r="I14" s="22">
        <f>SUM(B14:H14)</f>
        <v>75597.070000000007</v>
      </c>
      <c r="K14" s="24"/>
      <c r="L14" s="24"/>
      <c r="M14" s="24"/>
      <c r="N14" s="24"/>
      <c r="O14" s="24"/>
      <c r="P14" s="24"/>
      <c r="Q14" s="24"/>
    </row>
    <row r="15" spans="1:17" ht="16.5" thickTop="1" thickBot="1" x14ac:dyDescent="0.3">
      <c r="A15" s="13" t="s">
        <v>119</v>
      </c>
      <c r="B15" s="26">
        <f t="shared" ref="B15:H15" si="2">B6+B8</f>
        <v>0</v>
      </c>
      <c r="C15" s="26">
        <f t="shared" si="2"/>
        <v>6776</v>
      </c>
      <c r="D15" s="26">
        <f t="shared" si="2"/>
        <v>6730</v>
      </c>
      <c r="E15" s="26">
        <f>E6+E8</f>
        <v>8719</v>
      </c>
      <c r="F15" s="67">
        <f t="shared" si="2"/>
        <v>16473.75</v>
      </c>
      <c r="G15" s="101">
        <f t="shared" si="2"/>
        <v>17129.099999999999</v>
      </c>
      <c r="H15" s="84">
        <f t="shared" si="2"/>
        <v>9566</v>
      </c>
      <c r="I15" s="15">
        <f t="shared" si="0"/>
        <v>65393.85</v>
      </c>
    </row>
    <row r="16" spans="1:17" ht="16.5" thickTop="1" thickBot="1" x14ac:dyDescent="0.3">
      <c r="A16" s="13" t="s">
        <v>19</v>
      </c>
      <c r="B16" s="26">
        <v>6816.25</v>
      </c>
      <c r="C16" s="26">
        <v>8076.65</v>
      </c>
      <c r="D16" s="26">
        <v>7633.27</v>
      </c>
      <c r="E16" s="26">
        <v>7089.75</v>
      </c>
      <c r="F16" s="67">
        <v>12804.85</v>
      </c>
      <c r="G16" s="101">
        <v>14667.9</v>
      </c>
      <c r="H16" s="84">
        <v>11718.5</v>
      </c>
      <c r="I16" s="58">
        <f t="shared" si="0"/>
        <v>68807.17</v>
      </c>
    </row>
    <row r="17" spans="1:14" ht="15.75" thickTop="1" x14ac:dyDescent="0.25">
      <c r="A17" s="13" t="s">
        <v>47</v>
      </c>
      <c r="B17" s="57">
        <f t="shared" ref="B17:I17" si="3">(B15-B16)/B16</f>
        <v>-1</v>
      </c>
      <c r="C17" s="57">
        <f t="shared" si="3"/>
        <v>-0.16103830177115508</v>
      </c>
      <c r="D17" s="57">
        <f t="shared" si="3"/>
        <v>-0.11833329621512148</v>
      </c>
      <c r="E17" s="57">
        <f t="shared" si="3"/>
        <v>0.22980358968934025</v>
      </c>
      <c r="F17" s="68">
        <f t="shared" si="3"/>
        <v>0.28652424667215937</v>
      </c>
      <c r="G17" s="102">
        <f t="shared" si="3"/>
        <v>0.16779498087660805</v>
      </c>
      <c r="H17" s="85">
        <f t="shared" si="3"/>
        <v>-0.18368391859026326</v>
      </c>
      <c r="I17" s="28">
        <f t="shared" si="3"/>
        <v>-4.960703949893594E-2</v>
      </c>
      <c r="M17" t="s">
        <v>189</v>
      </c>
    </row>
    <row r="18" spans="1:14" ht="103.5" customHeight="1" x14ac:dyDescent="0.25">
      <c r="A18" s="29" t="s">
        <v>21</v>
      </c>
      <c r="B18" s="59" t="s">
        <v>328</v>
      </c>
      <c r="C18" s="31" t="s">
        <v>329</v>
      </c>
      <c r="D18" s="31" t="s">
        <v>331</v>
      </c>
      <c r="E18" s="31" t="s">
        <v>332</v>
      </c>
      <c r="F18" s="69" t="s">
        <v>333</v>
      </c>
      <c r="G18" s="103" t="s">
        <v>335</v>
      </c>
      <c r="H18" s="86" t="s">
        <v>336</v>
      </c>
      <c r="I18" s="33"/>
      <c r="N18" t="s">
        <v>189</v>
      </c>
    </row>
    <row r="19" spans="1:14" ht="20.25" customHeight="1" x14ac:dyDescent="0.25">
      <c r="A19" s="29" t="s">
        <v>29</v>
      </c>
      <c r="B19" s="34">
        <f>B7+B9</f>
        <v>0</v>
      </c>
      <c r="C19" s="34">
        <f t="shared" ref="C19:H19" si="4">C7+C9</f>
        <v>127</v>
      </c>
      <c r="D19" s="34">
        <f t="shared" si="4"/>
        <v>133</v>
      </c>
      <c r="E19" s="34">
        <f>E7+E9</f>
        <v>163</v>
      </c>
      <c r="F19" s="34">
        <f t="shared" si="4"/>
        <v>237</v>
      </c>
      <c r="G19" s="34">
        <f t="shared" si="4"/>
        <v>294</v>
      </c>
      <c r="H19" s="34">
        <f t="shared" si="4"/>
        <v>210</v>
      </c>
      <c r="I19" s="34">
        <f>SUM(B19:H19)</f>
        <v>1164</v>
      </c>
    </row>
    <row r="20" spans="1:14" ht="15.75" thickBot="1" x14ac:dyDescent="0.3">
      <c r="A20" s="13" t="s">
        <v>30</v>
      </c>
      <c r="B20" s="35" t="e">
        <f t="shared" ref="B20:I20" si="5">B6/B7</f>
        <v>#DIV/0!</v>
      </c>
      <c r="C20" s="35">
        <f t="shared" si="5"/>
        <v>42.563829787234042</v>
      </c>
      <c r="D20" s="35">
        <f t="shared" si="5"/>
        <v>37.464788732394368</v>
      </c>
      <c r="E20" s="35">
        <f>E6/E7</f>
        <v>40.090909090909093</v>
      </c>
      <c r="F20" s="71">
        <f t="shared" si="5"/>
        <v>39.402173913043477</v>
      </c>
      <c r="G20" s="105">
        <f t="shared" si="5"/>
        <v>46.161413043478262</v>
      </c>
      <c r="H20" s="88">
        <f t="shared" si="5"/>
        <v>40.770220588235297</v>
      </c>
      <c r="I20" s="36">
        <f t="shared" si="5"/>
        <v>41.199272349272348</v>
      </c>
    </row>
    <row r="21" spans="1:14" ht="16.5" thickTop="1" thickBot="1" x14ac:dyDescent="0.3">
      <c r="A21" s="37" t="s">
        <v>31</v>
      </c>
      <c r="B21" s="35" t="e">
        <f t="shared" ref="B21:I21" si="6">B8/B9</f>
        <v>#DIV/0!</v>
      </c>
      <c r="C21" s="35">
        <f t="shared" si="6"/>
        <v>59.693750000000001</v>
      </c>
      <c r="D21" s="35">
        <f t="shared" si="6"/>
        <v>65.645161290322577</v>
      </c>
      <c r="E21" s="35">
        <f t="shared" si="6"/>
        <v>62.608247422680414</v>
      </c>
      <c r="F21" s="71">
        <f t="shared" si="6"/>
        <v>81.875</v>
      </c>
      <c r="G21" s="105">
        <f t="shared" si="6"/>
        <v>63.773514851485146</v>
      </c>
      <c r="H21" s="88">
        <f t="shared" si="6"/>
        <v>54.341216216216218</v>
      </c>
      <c r="I21" s="22">
        <f t="shared" si="6"/>
        <v>66.73060029282577</v>
      </c>
    </row>
    <row r="22" spans="1:14" ht="16.5" thickTop="1" thickBot="1" x14ac:dyDescent="0.3">
      <c r="A22" s="38" t="s">
        <v>32</v>
      </c>
      <c r="B22" s="39">
        <v>0</v>
      </c>
      <c r="C22" s="39">
        <v>145</v>
      </c>
      <c r="D22" s="39">
        <v>163</v>
      </c>
      <c r="E22" s="39">
        <v>103</v>
      </c>
      <c r="F22" s="72">
        <v>304</v>
      </c>
      <c r="G22" s="96">
        <v>209</v>
      </c>
      <c r="H22" s="96">
        <v>294</v>
      </c>
      <c r="I22" s="22">
        <f>SUM(B22:H22)</f>
        <v>1218</v>
      </c>
    </row>
    <row r="23" spans="1:14" ht="16.5" thickTop="1" thickBot="1" x14ac:dyDescent="0.3">
      <c r="A23" s="37" t="s">
        <v>33</v>
      </c>
      <c r="B23" s="40" t="e">
        <f>B22/B15</f>
        <v>#DIV/0!</v>
      </c>
      <c r="C23" s="41">
        <f t="shared" ref="C23:I23" si="7">C22/C15</f>
        <v>2.1399055489964579E-2</v>
      </c>
      <c r="D23" s="40">
        <f t="shared" si="7"/>
        <v>2.4219910846953938E-2</v>
      </c>
      <c r="E23" s="40">
        <f t="shared" si="7"/>
        <v>1.1813281339603165E-2</v>
      </c>
      <c r="F23" s="40">
        <f t="shared" si="7"/>
        <v>1.8453600424918431E-2</v>
      </c>
      <c r="G23" s="106">
        <f t="shared" si="7"/>
        <v>1.2201458336982095E-2</v>
      </c>
      <c r="H23" s="106">
        <f t="shared" si="7"/>
        <v>3.0733849048714196E-2</v>
      </c>
      <c r="I23" s="42">
        <f t="shared" si="7"/>
        <v>1.8625604701359533E-2</v>
      </c>
    </row>
    <row r="24" spans="1:14" ht="51" customHeight="1" thickTop="1" x14ac:dyDescent="0.25">
      <c r="A24" s="43" t="s">
        <v>34</v>
      </c>
      <c r="B24" s="44"/>
      <c r="C24" s="45" t="s">
        <v>330</v>
      </c>
      <c r="D24" s="46" t="s">
        <v>334</v>
      </c>
      <c r="E24" s="44"/>
      <c r="F24" s="74" t="s">
        <v>189</v>
      </c>
      <c r="G24" s="107"/>
      <c r="H24" s="91" t="s">
        <v>337</v>
      </c>
      <c r="I24" s="48" t="s">
        <v>36</v>
      </c>
    </row>
    <row r="25" spans="1:14" x14ac:dyDescent="0.25">
      <c r="A25" s="49" t="s">
        <v>37</v>
      </c>
      <c r="B25" s="111">
        <v>0</v>
      </c>
      <c r="C25" s="112">
        <v>2456.9</v>
      </c>
      <c r="D25" s="113">
        <v>2855.32</v>
      </c>
      <c r="E25" s="113">
        <v>3288.94</v>
      </c>
      <c r="F25" s="113">
        <v>3926.76</v>
      </c>
      <c r="G25" s="114">
        <v>4076.96</v>
      </c>
      <c r="H25" s="115">
        <v>3134.95</v>
      </c>
      <c r="I25" s="121">
        <f>SUM(B25:H25)/I14</f>
        <v>0.26111898252141252</v>
      </c>
    </row>
    <row r="26" spans="1:14" ht="15.75" thickBot="1" x14ac:dyDescent="0.3">
      <c r="A26" s="54" t="s">
        <v>38</v>
      </c>
      <c r="B26" s="55" t="e">
        <f>B25/B14</f>
        <v>#DIV/0!</v>
      </c>
      <c r="C26" s="55">
        <f t="shared" ref="C26:H26" si="8">C25/C14</f>
        <v>0.36258854781582056</v>
      </c>
      <c r="D26" s="55">
        <f t="shared" si="8"/>
        <v>0.42426745913818725</v>
      </c>
      <c r="E26" s="55">
        <f t="shared" si="8"/>
        <v>0.19522152616277344</v>
      </c>
      <c r="F26" s="55">
        <f t="shared" si="8"/>
        <v>0.23836467106760756</v>
      </c>
      <c r="G26" s="55">
        <f t="shared" si="8"/>
        <v>0.21229633255398589</v>
      </c>
      <c r="H26" s="55">
        <f t="shared" si="8"/>
        <v>0.32771795943968218</v>
      </c>
      <c r="I26" s="122"/>
    </row>
    <row r="27" spans="1:14" ht="15.75" thickTop="1" x14ac:dyDescent="0.25"/>
    <row r="36" spans="7:7" x14ac:dyDescent="0.25">
      <c r="G36" t="s">
        <v>314</v>
      </c>
    </row>
  </sheetData>
  <mergeCells count="1">
    <mergeCell ref="I25:I26"/>
  </mergeCells>
  <pageMargins left="0.7" right="0.7" top="0.75" bottom="0.75" header="0.3" footer="0.3"/>
  <pageSetup scale="65" orientation="landscape" r:id="rId1"/>
  <colBreaks count="1" manualBreakCount="1">
    <brk id="15" max="2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6A0BE-DED4-4B52-B356-FF31B012E41E}">
  <dimension ref="A1:Q1000"/>
  <sheetViews>
    <sheetView workbookViewId="0">
      <selection activeCell="I22" sqref="I22"/>
    </sheetView>
  </sheetViews>
  <sheetFormatPr defaultColWidth="14.42578125" defaultRowHeight="15" customHeight="1" x14ac:dyDescent="0.25"/>
  <cols>
    <col min="1" max="1" width="16.5703125" customWidth="1"/>
    <col min="2" max="3" width="9.85546875" customWidth="1"/>
    <col min="4" max="4" width="12.85546875" customWidth="1"/>
    <col min="5" max="5" width="14" customWidth="1"/>
    <col min="6" max="6" width="12" customWidth="1"/>
    <col min="7" max="7" width="15.85546875" customWidth="1"/>
    <col min="8" max="8" width="14.140625" customWidth="1"/>
    <col min="9" max="9" width="16.42578125" customWidth="1"/>
    <col min="10" max="26" width="8.7109375" customWidth="1"/>
  </cols>
  <sheetData>
    <row r="1" spans="1:17" ht="16.5" thickTop="1" thickBot="1" x14ac:dyDescent="0.3">
      <c r="A1" s="1"/>
      <c r="B1" s="2" t="s">
        <v>0</v>
      </c>
      <c r="C1" s="3">
        <v>44956</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8" t="s">
        <v>6</v>
      </c>
      <c r="G4" s="8" t="s">
        <v>7</v>
      </c>
      <c r="H4" s="8" t="s">
        <v>8</v>
      </c>
      <c r="I4" s="4"/>
    </row>
    <row r="5" spans="1:17" ht="16.5" thickTop="1" thickBot="1" x14ac:dyDescent="0.3">
      <c r="A5" s="9" t="s">
        <v>9</v>
      </c>
      <c r="B5" s="1">
        <v>44956</v>
      </c>
      <c r="C5" s="1">
        <f t="shared" ref="C5:H5" si="0">B5+1</f>
        <v>44957</v>
      </c>
      <c r="D5" s="10">
        <f t="shared" si="0"/>
        <v>44958</v>
      </c>
      <c r="E5" s="11">
        <f t="shared" si="0"/>
        <v>44959</v>
      </c>
      <c r="F5" s="11">
        <f t="shared" si="0"/>
        <v>44960</v>
      </c>
      <c r="G5" s="1">
        <f t="shared" si="0"/>
        <v>44961</v>
      </c>
      <c r="H5" s="1">
        <f t="shared" si="0"/>
        <v>44962</v>
      </c>
      <c r="I5" s="12" t="s">
        <v>10</v>
      </c>
    </row>
    <row r="6" spans="1:17" ht="16.5" thickTop="1" thickBot="1" x14ac:dyDescent="0.3">
      <c r="A6" s="13" t="s">
        <v>11</v>
      </c>
      <c r="B6" s="14">
        <v>4279</v>
      </c>
      <c r="C6" s="14">
        <v>5728.5</v>
      </c>
      <c r="D6" s="14">
        <v>4315.8</v>
      </c>
      <c r="E6" s="14">
        <v>5203.75</v>
      </c>
      <c r="F6" s="14">
        <v>7853.75</v>
      </c>
      <c r="G6" s="14">
        <v>39447.599999999999</v>
      </c>
      <c r="H6" s="14">
        <v>13341.15</v>
      </c>
      <c r="I6" s="15">
        <f t="shared" ref="I6:I14" si="1">SUM(B6:H6)</f>
        <v>80169.549999999988</v>
      </c>
    </row>
    <row r="7" spans="1:17" ht="16.5" thickTop="1" thickBot="1" x14ac:dyDescent="0.3">
      <c r="A7" s="13" t="s">
        <v>12</v>
      </c>
      <c r="B7" s="16">
        <v>113</v>
      </c>
      <c r="C7" s="16">
        <v>129</v>
      </c>
      <c r="D7" s="16">
        <v>92</v>
      </c>
      <c r="E7" s="16">
        <v>110</v>
      </c>
      <c r="F7" s="16">
        <v>166</v>
      </c>
      <c r="G7" s="16">
        <v>604</v>
      </c>
      <c r="H7" s="17">
        <v>300</v>
      </c>
      <c r="I7" s="18">
        <f t="shared" si="1"/>
        <v>1514</v>
      </c>
    </row>
    <row r="8" spans="1:17" ht="16.5" thickTop="1" thickBot="1" x14ac:dyDescent="0.3">
      <c r="A8" s="13" t="s">
        <v>13</v>
      </c>
      <c r="B8" s="14">
        <v>8606.5</v>
      </c>
      <c r="C8" s="14">
        <v>10855.75</v>
      </c>
      <c r="D8" s="14">
        <v>13033</v>
      </c>
      <c r="E8" s="14">
        <v>14099.5</v>
      </c>
      <c r="F8" s="14">
        <v>25284.76</v>
      </c>
      <c r="G8" s="14">
        <v>30971.26</v>
      </c>
      <c r="H8" s="14">
        <v>34962.76</v>
      </c>
      <c r="I8" s="15">
        <f t="shared" si="1"/>
        <v>137813.53</v>
      </c>
    </row>
    <row r="9" spans="1:17" ht="16.5" thickTop="1" thickBot="1" x14ac:dyDescent="0.3">
      <c r="A9" s="13" t="s">
        <v>14</v>
      </c>
      <c r="B9" s="16">
        <v>146</v>
      </c>
      <c r="C9" s="16">
        <v>128</v>
      </c>
      <c r="D9" s="16">
        <v>148</v>
      </c>
      <c r="E9" s="16">
        <v>175</v>
      </c>
      <c r="F9" s="16">
        <v>301</v>
      </c>
      <c r="G9" s="16">
        <v>293</v>
      </c>
      <c r="H9" s="16">
        <v>225</v>
      </c>
      <c r="I9" s="19">
        <f t="shared" si="1"/>
        <v>1416</v>
      </c>
    </row>
    <row r="10" spans="1:17" ht="16.5" thickTop="1" thickBot="1" x14ac:dyDescent="0.3">
      <c r="A10" s="13" t="s">
        <v>15</v>
      </c>
      <c r="B10" s="20">
        <v>1637</v>
      </c>
      <c r="C10" s="20">
        <v>2391.75</v>
      </c>
      <c r="D10" s="20">
        <v>2332</v>
      </c>
      <c r="E10" s="20">
        <v>2610.5</v>
      </c>
      <c r="F10" s="21">
        <v>3958.26</v>
      </c>
      <c r="G10" s="20">
        <v>6927.5</v>
      </c>
      <c r="H10" s="20">
        <v>4381.5</v>
      </c>
      <c r="I10" s="22">
        <f t="shared" si="1"/>
        <v>24238.510000000002</v>
      </c>
    </row>
    <row r="11" spans="1:17" ht="16.5" thickTop="1" thickBot="1" x14ac:dyDescent="0.3">
      <c r="A11" s="13" t="s">
        <v>16</v>
      </c>
      <c r="B11" s="23">
        <v>76</v>
      </c>
      <c r="C11" s="23">
        <v>75</v>
      </c>
      <c r="D11" s="23">
        <v>78</v>
      </c>
      <c r="E11" s="23">
        <v>81</v>
      </c>
      <c r="F11" s="23">
        <v>151</v>
      </c>
      <c r="G11" s="23">
        <v>293</v>
      </c>
      <c r="H11" s="23">
        <v>138</v>
      </c>
      <c r="I11" s="19">
        <f t="shared" si="1"/>
        <v>892</v>
      </c>
      <c r="K11" s="24"/>
      <c r="L11" s="24"/>
      <c r="M11" s="24"/>
      <c r="N11" s="24"/>
      <c r="O11" s="24"/>
      <c r="P11" s="24"/>
      <c r="Q11" s="24"/>
    </row>
    <row r="12" spans="1:17" ht="16.5" thickTop="1" thickBot="1" x14ac:dyDescent="0.3">
      <c r="A12" s="13" t="s">
        <v>17</v>
      </c>
      <c r="B12" s="25">
        <v>80</v>
      </c>
      <c r="C12" s="25">
        <v>107</v>
      </c>
      <c r="D12" s="25">
        <v>0</v>
      </c>
      <c r="E12" s="25">
        <v>22.5</v>
      </c>
      <c r="F12" s="25">
        <v>19</v>
      </c>
      <c r="G12" s="25">
        <v>0</v>
      </c>
      <c r="H12" s="25">
        <v>53</v>
      </c>
      <c r="I12" s="22">
        <f t="shared" si="1"/>
        <v>281.5</v>
      </c>
    </row>
    <row r="13" spans="1:17" ht="16.5" thickTop="1" thickBot="1" x14ac:dyDescent="0.3">
      <c r="A13" s="13" t="s">
        <v>18</v>
      </c>
      <c r="B13" s="26">
        <f t="shared" ref="B13:H13" si="2">B6+B8</f>
        <v>12885.5</v>
      </c>
      <c r="C13" s="26">
        <f t="shared" si="2"/>
        <v>16584.25</v>
      </c>
      <c r="D13" s="26">
        <f t="shared" si="2"/>
        <v>17348.8</v>
      </c>
      <c r="E13" s="26">
        <f t="shared" si="2"/>
        <v>19303.25</v>
      </c>
      <c r="F13" s="26">
        <f t="shared" si="2"/>
        <v>33138.509999999995</v>
      </c>
      <c r="G13" s="26">
        <f t="shared" si="2"/>
        <v>70418.86</v>
      </c>
      <c r="H13" s="26">
        <f t="shared" si="2"/>
        <v>48303.91</v>
      </c>
      <c r="I13" s="15">
        <f t="shared" si="1"/>
        <v>217983.08</v>
      </c>
    </row>
    <row r="14" spans="1:17" ht="16.5" thickTop="1" thickBot="1" x14ac:dyDescent="0.3">
      <c r="A14" s="13" t="s">
        <v>19</v>
      </c>
      <c r="B14" s="26">
        <v>20023.5</v>
      </c>
      <c r="C14" s="26">
        <v>19631.2</v>
      </c>
      <c r="D14" s="26">
        <v>22460.48</v>
      </c>
      <c r="E14" s="26">
        <v>24610.76</v>
      </c>
      <c r="F14" s="26">
        <v>35947.5</v>
      </c>
      <c r="G14" s="26">
        <v>57251.91</v>
      </c>
      <c r="H14" s="26">
        <v>31310.25</v>
      </c>
      <c r="I14" s="58">
        <f t="shared" si="1"/>
        <v>211235.59999999998</v>
      </c>
    </row>
    <row r="15" spans="1:17" ht="15.75" thickTop="1" x14ac:dyDescent="0.25">
      <c r="A15" s="13" t="s">
        <v>47</v>
      </c>
      <c r="B15" s="57">
        <f t="shared" ref="B15:I15" si="3">(B13-B14)/B14</f>
        <v>-0.35648113466676656</v>
      </c>
      <c r="C15" s="57">
        <f t="shared" si="3"/>
        <v>-0.15520956436692615</v>
      </c>
      <c r="D15" s="57">
        <f t="shared" si="3"/>
        <v>-0.22758551909843425</v>
      </c>
      <c r="E15" s="57">
        <f t="shared" si="3"/>
        <v>-0.21565811051751343</v>
      </c>
      <c r="F15" s="57">
        <f t="shared" si="3"/>
        <v>-7.8141456290423683E-2</v>
      </c>
      <c r="G15" s="57">
        <f t="shared" si="3"/>
        <v>0.22998272022715044</v>
      </c>
      <c r="H15" s="57">
        <f t="shared" si="3"/>
        <v>0.54275069665684572</v>
      </c>
      <c r="I15" s="28">
        <f t="shared" si="3"/>
        <v>3.1942911138084729E-2</v>
      </c>
    </row>
    <row r="16" spans="1:17" ht="132" x14ac:dyDescent="0.25">
      <c r="A16" s="29" t="s">
        <v>21</v>
      </c>
      <c r="B16" s="29" t="s">
        <v>67</v>
      </c>
      <c r="C16" s="30" t="s">
        <v>68</v>
      </c>
      <c r="D16" s="30" t="s">
        <v>69</v>
      </c>
      <c r="E16" s="31" t="s">
        <v>70</v>
      </c>
      <c r="F16" s="31" t="s">
        <v>72</v>
      </c>
      <c r="G16" s="31" t="s">
        <v>71</v>
      </c>
      <c r="H16" s="32" t="s">
        <v>73</v>
      </c>
      <c r="I16" s="33"/>
    </row>
    <row r="17" spans="1:9" x14ac:dyDescent="0.25">
      <c r="A17" s="29" t="s">
        <v>29</v>
      </c>
      <c r="B17" s="34">
        <f t="shared" ref="B17:H17" si="4">B7+B9+B11</f>
        <v>335</v>
      </c>
      <c r="C17" s="34">
        <f t="shared" si="4"/>
        <v>332</v>
      </c>
      <c r="D17" s="34">
        <f t="shared" si="4"/>
        <v>318</v>
      </c>
      <c r="E17" s="34">
        <f t="shared" si="4"/>
        <v>366</v>
      </c>
      <c r="F17" s="34">
        <f t="shared" si="4"/>
        <v>618</v>
      </c>
      <c r="G17" s="34">
        <v>693</v>
      </c>
      <c r="H17" s="34">
        <f t="shared" si="4"/>
        <v>663</v>
      </c>
      <c r="I17" s="34">
        <f>SUM(B17:H17)</f>
        <v>3325</v>
      </c>
    </row>
    <row r="18" spans="1:9" ht="15.75" thickBot="1" x14ac:dyDescent="0.3">
      <c r="A18" s="13" t="s">
        <v>30</v>
      </c>
      <c r="B18" s="35">
        <f t="shared" ref="B18:I18" si="5">B6/B7</f>
        <v>37.86725663716814</v>
      </c>
      <c r="C18" s="35">
        <f t="shared" si="5"/>
        <v>44.406976744186046</v>
      </c>
      <c r="D18" s="35">
        <f t="shared" si="5"/>
        <v>46.910869565217396</v>
      </c>
      <c r="E18" s="35">
        <f t="shared" si="5"/>
        <v>47.30681818181818</v>
      </c>
      <c r="F18" s="35">
        <f t="shared" si="5"/>
        <v>47.311746987951807</v>
      </c>
      <c r="G18" s="35">
        <f t="shared" si="5"/>
        <v>65.31059602649006</v>
      </c>
      <c r="H18" s="35">
        <f t="shared" si="5"/>
        <v>44.470500000000001</v>
      </c>
      <c r="I18" s="36">
        <f t="shared" si="5"/>
        <v>52.952146631439888</v>
      </c>
    </row>
    <row r="19" spans="1:9" ht="16.5" thickTop="1" thickBot="1" x14ac:dyDescent="0.3">
      <c r="A19" s="37" t="s">
        <v>31</v>
      </c>
      <c r="B19" s="35">
        <f t="shared" ref="B19:I19" si="6">B8/B9</f>
        <v>58.948630136986303</v>
      </c>
      <c r="C19" s="35">
        <f t="shared" si="6"/>
        <v>84.810546875</v>
      </c>
      <c r="D19" s="35">
        <f t="shared" si="6"/>
        <v>88.060810810810807</v>
      </c>
      <c r="E19" s="35">
        <f t="shared" si="6"/>
        <v>80.568571428571431</v>
      </c>
      <c r="F19" s="35">
        <f t="shared" si="6"/>
        <v>84.002524916943514</v>
      </c>
      <c r="G19" s="35">
        <f t="shared" si="6"/>
        <v>105.70395904436859</v>
      </c>
      <c r="H19" s="35">
        <f t="shared" si="6"/>
        <v>155.39004444444444</v>
      </c>
      <c r="I19" s="22">
        <f t="shared" si="6"/>
        <v>97.325939265536718</v>
      </c>
    </row>
    <row r="20" spans="1:9" ht="25.5" thickTop="1" thickBot="1" x14ac:dyDescent="0.3">
      <c r="A20" s="38" t="s">
        <v>32</v>
      </c>
      <c r="B20" s="39">
        <v>313</v>
      </c>
      <c r="C20" s="39">
        <v>158</v>
      </c>
      <c r="D20" s="39">
        <v>117</v>
      </c>
      <c r="E20" s="39">
        <v>250</v>
      </c>
      <c r="F20" s="39">
        <v>308</v>
      </c>
      <c r="G20" s="39">
        <v>335</v>
      </c>
      <c r="H20" s="39">
        <v>481</v>
      </c>
      <c r="I20" s="22">
        <f>SUM(B20:H20)</f>
        <v>1962</v>
      </c>
    </row>
    <row r="21" spans="1:9" ht="15.75" customHeight="1" thickTop="1" thickBot="1" x14ac:dyDescent="0.3">
      <c r="A21" s="37" t="s">
        <v>33</v>
      </c>
      <c r="B21" s="40">
        <f t="shared" ref="B21:I21" si="7">B20/B13</f>
        <v>2.4290869582088395E-2</v>
      </c>
      <c r="C21" s="41">
        <f t="shared" si="7"/>
        <v>9.5271115666973188E-3</v>
      </c>
      <c r="D21" s="40">
        <f t="shared" si="7"/>
        <v>6.7439822927234166E-3</v>
      </c>
      <c r="E21" s="40">
        <f t="shared" si="7"/>
        <v>1.2951186976286376E-2</v>
      </c>
      <c r="F21" s="40">
        <f t="shared" si="7"/>
        <v>9.2943225268728152E-3</v>
      </c>
      <c r="G21" s="40">
        <f t="shared" si="7"/>
        <v>4.7572482712727815E-3</v>
      </c>
      <c r="H21" s="40">
        <f t="shared" si="7"/>
        <v>9.9577860260173547E-3</v>
      </c>
      <c r="I21" s="42">
        <f t="shared" si="7"/>
        <v>9.0006985863306452E-3</v>
      </c>
    </row>
    <row r="22" spans="1:9" ht="95.25" customHeight="1" thickTop="1" x14ac:dyDescent="0.25">
      <c r="A22" s="43" t="s">
        <v>34</v>
      </c>
      <c r="B22" s="44" t="s">
        <v>66</v>
      </c>
      <c r="C22" s="45"/>
      <c r="D22" s="46"/>
      <c r="E22" s="44"/>
      <c r="F22" s="44"/>
      <c r="G22" s="44"/>
      <c r="H22" s="47"/>
      <c r="I22" s="48" t="s">
        <v>36</v>
      </c>
    </row>
    <row r="23" spans="1:9" ht="15.75" customHeight="1" x14ac:dyDescent="0.25">
      <c r="A23" s="49" t="s">
        <v>37</v>
      </c>
      <c r="B23" s="50">
        <v>2966.7</v>
      </c>
      <c r="C23" s="51">
        <v>3600.28</v>
      </c>
      <c r="D23" s="52">
        <v>3554.76</v>
      </c>
      <c r="E23" s="52">
        <v>3565.79</v>
      </c>
      <c r="F23" s="52">
        <v>5026.63</v>
      </c>
      <c r="G23" s="52">
        <v>5431.9</v>
      </c>
      <c r="H23" s="53">
        <v>4637.0200000000004</v>
      </c>
      <c r="I23" s="121">
        <f>SUM(B23:H23)/I13</f>
        <v>0.13204272551796223</v>
      </c>
    </row>
    <row r="24" spans="1:9" ht="15.75" customHeight="1" thickBot="1" x14ac:dyDescent="0.3">
      <c r="A24" s="54" t="s">
        <v>38</v>
      </c>
      <c r="B24" s="55">
        <v>0.23019999999999999</v>
      </c>
      <c r="C24" s="55">
        <v>0.217</v>
      </c>
      <c r="D24" s="55">
        <v>0.20499999999999999</v>
      </c>
      <c r="E24" s="55">
        <v>0.20599999999999999</v>
      </c>
      <c r="F24" s="55">
        <v>0.152</v>
      </c>
      <c r="G24" s="55">
        <v>7.7100000000000002E-2</v>
      </c>
      <c r="H24" s="56">
        <v>9.6000000000000002E-2</v>
      </c>
      <c r="I24" s="122"/>
    </row>
    <row r="25" spans="1:9" ht="15.75" customHeight="1" thickTop="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I23:I24"/>
  </mergeCells>
  <pageMargins left="0.7" right="0.7" top="0.75" bottom="0.75" header="0" footer="0"/>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539F6-1FD4-4077-94D0-893307B0F7BE}">
  <dimension ref="A1:Q1000"/>
  <sheetViews>
    <sheetView workbookViewId="0">
      <selection activeCell="M22" sqref="M22"/>
    </sheetView>
  </sheetViews>
  <sheetFormatPr defaultColWidth="14.42578125" defaultRowHeight="15" customHeight="1" x14ac:dyDescent="0.25"/>
  <cols>
    <col min="1" max="1" width="16.5703125" customWidth="1"/>
    <col min="2" max="3" width="9.85546875" customWidth="1"/>
    <col min="4" max="4" width="12.85546875" customWidth="1"/>
    <col min="5" max="5" width="14" customWidth="1"/>
    <col min="6" max="6" width="12" customWidth="1"/>
    <col min="7" max="7" width="15.85546875" customWidth="1"/>
    <col min="8" max="8" width="14.140625" customWidth="1"/>
    <col min="9" max="9" width="16.42578125" customWidth="1"/>
    <col min="10" max="26" width="8.7109375" customWidth="1"/>
  </cols>
  <sheetData>
    <row r="1" spans="1:17" ht="16.5" thickTop="1" thickBot="1" x14ac:dyDescent="0.3">
      <c r="A1" s="1"/>
      <c r="B1" s="2" t="s">
        <v>0</v>
      </c>
      <c r="C1" s="3">
        <v>44949</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8" t="s">
        <v>6</v>
      </c>
      <c r="G4" s="8" t="s">
        <v>7</v>
      </c>
      <c r="H4" s="8" t="s">
        <v>8</v>
      </c>
      <c r="I4" s="4"/>
    </row>
    <row r="5" spans="1:17" ht="16.5" thickTop="1" thickBot="1" x14ac:dyDescent="0.3">
      <c r="A5" s="9" t="s">
        <v>9</v>
      </c>
      <c r="B5" s="1">
        <v>44949</v>
      </c>
      <c r="C5" s="1">
        <f t="shared" ref="C5:H5" si="0">B5+1</f>
        <v>44950</v>
      </c>
      <c r="D5" s="10">
        <f t="shared" si="0"/>
        <v>44951</v>
      </c>
      <c r="E5" s="11">
        <f t="shared" si="0"/>
        <v>44952</v>
      </c>
      <c r="F5" s="11">
        <f t="shared" si="0"/>
        <v>44953</v>
      </c>
      <c r="G5" s="1">
        <f t="shared" si="0"/>
        <v>44954</v>
      </c>
      <c r="H5" s="1">
        <f t="shared" si="0"/>
        <v>44955</v>
      </c>
      <c r="I5" s="12" t="s">
        <v>10</v>
      </c>
    </row>
    <row r="6" spans="1:17" ht="16.5" thickTop="1" thickBot="1" x14ac:dyDescent="0.3">
      <c r="A6" s="13" t="s">
        <v>11</v>
      </c>
      <c r="B6" s="14">
        <v>4741.75</v>
      </c>
      <c r="C6" s="14">
        <v>6375.25</v>
      </c>
      <c r="D6" s="14">
        <v>3672</v>
      </c>
      <c r="E6" s="14">
        <v>8431.4</v>
      </c>
      <c r="F6" s="14">
        <v>8299.08</v>
      </c>
      <c r="G6" s="14">
        <v>7769.25</v>
      </c>
      <c r="H6" s="14">
        <v>11097</v>
      </c>
      <c r="I6" s="15">
        <f t="shared" ref="I6:I14" si="1">SUM(B6:H6)</f>
        <v>50385.73</v>
      </c>
    </row>
    <row r="7" spans="1:17" ht="16.5" thickTop="1" thickBot="1" x14ac:dyDescent="0.3">
      <c r="A7" s="13" t="s">
        <v>12</v>
      </c>
      <c r="B7" s="16">
        <v>119</v>
      </c>
      <c r="C7" s="16">
        <v>107</v>
      </c>
      <c r="D7" s="16">
        <v>85</v>
      </c>
      <c r="E7" s="16">
        <v>201</v>
      </c>
      <c r="F7" s="16">
        <v>159</v>
      </c>
      <c r="G7" s="16">
        <v>157</v>
      </c>
      <c r="H7" s="17">
        <v>233</v>
      </c>
      <c r="I7" s="18">
        <f t="shared" si="1"/>
        <v>1061</v>
      </c>
    </row>
    <row r="8" spans="1:17" ht="16.5" thickTop="1" thickBot="1" x14ac:dyDescent="0.3">
      <c r="A8" s="13" t="s">
        <v>13</v>
      </c>
      <c r="B8" s="14">
        <v>8934.5</v>
      </c>
      <c r="C8" s="14">
        <v>14416.5</v>
      </c>
      <c r="D8" s="14">
        <v>11119.1</v>
      </c>
      <c r="E8" s="14">
        <v>14947.98</v>
      </c>
      <c r="F8" s="14">
        <v>20566</v>
      </c>
      <c r="G8" s="14">
        <v>27132.26</v>
      </c>
      <c r="H8" s="14">
        <v>11120.5</v>
      </c>
      <c r="I8" s="15">
        <f t="shared" si="1"/>
        <v>108236.84</v>
      </c>
    </row>
    <row r="9" spans="1:17" ht="16.5" thickTop="1" thickBot="1" x14ac:dyDescent="0.3">
      <c r="A9" s="13" t="s">
        <v>14</v>
      </c>
      <c r="B9" s="16">
        <v>142</v>
      </c>
      <c r="C9" s="16">
        <v>172</v>
      </c>
      <c r="D9" s="16">
        <v>144</v>
      </c>
      <c r="E9" s="16">
        <v>233</v>
      </c>
      <c r="F9" s="16">
        <v>241</v>
      </c>
      <c r="G9" s="16">
        <v>341</v>
      </c>
      <c r="H9" s="16">
        <v>146</v>
      </c>
      <c r="I9" s="19">
        <f t="shared" si="1"/>
        <v>1419</v>
      </c>
    </row>
    <row r="10" spans="1:17" ht="16.5" thickTop="1" thickBot="1" x14ac:dyDescent="0.3">
      <c r="A10" s="13" t="s">
        <v>15</v>
      </c>
      <c r="B10" s="20">
        <v>2486.75</v>
      </c>
      <c r="C10" s="20">
        <v>2571.25</v>
      </c>
      <c r="D10" s="20">
        <v>1385.5</v>
      </c>
      <c r="E10" s="20">
        <v>2735.9</v>
      </c>
      <c r="F10" s="21">
        <v>4338</v>
      </c>
      <c r="G10" s="20">
        <v>4794</v>
      </c>
      <c r="H10" s="20">
        <v>2751.5</v>
      </c>
      <c r="I10" s="22">
        <f t="shared" si="1"/>
        <v>21062.9</v>
      </c>
    </row>
    <row r="11" spans="1:17" ht="16.5" thickTop="1" thickBot="1" x14ac:dyDescent="0.3">
      <c r="A11" s="13" t="s">
        <v>16</v>
      </c>
      <c r="B11" s="23">
        <v>66</v>
      </c>
      <c r="C11" s="23">
        <v>78</v>
      </c>
      <c r="D11" s="23">
        <v>59</v>
      </c>
      <c r="E11" s="23">
        <v>93</v>
      </c>
      <c r="F11" s="23">
        <v>126</v>
      </c>
      <c r="G11" s="23">
        <v>195</v>
      </c>
      <c r="H11" s="23">
        <v>93</v>
      </c>
      <c r="I11" s="19">
        <f t="shared" si="1"/>
        <v>710</v>
      </c>
      <c r="K11" s="24"/>
      <c r="L11" s="24"/>
      <c r="M11" s="24"/>
      <c r="N11" s="24"/>
      <c r="O11" s="24"/>
      <c r="P11" s="24"/>
      <c r="Q11" s="24"/>
    </row>
    <row r="12" spans="1:17" ht="16.5" thickTop="1" thickBot="1" x14ac:dyDescent="0.3">
      <c r="A12" s="13" t="s">
        <v>17</v>
      </c>
      <c r="B12" s="25">
        <v>190</v>
      </c>
      <c r="C12" s="25">
        <v>14</v>
      </c>
      <c r="D12" s="25">
        <v>50.5</v>
      </c>
      <c r="E12" s="25">
        <v>35</v>
      </c>
      <c r="F12" s="25">
        <v>13.5</v>
      </c>
      <c r="G12" s="25">
        <v>204</v>
      </c>
      <c r="H12" s="25">
        <v>12</v>
      </c>
      <c r="I12" s="22">
        <f t="shared" si="1"/>
        <v>519</v>
      </c>
    </row>
    <row r="13" spans="1:17" ht="16.5" thickTop="1" thickBot="1" x14ac:dyDescent="0.3">
      <c r="A13" s="13" t="s">
        <v>18</v>
      </c>
      <c r="B13" s="26">
        <f t="shared" ref="B13:H13" si="2">B6+B8</f>
        <v>13676.25</v>
      </c>
      <c r="C13" s="26">
        <f t="shared" si="2"/>
        <v>20791.75</v>
      </c>
      <c r="D13" s="26">
        <f t="shared" si="2"/>
        <v>14791.1</v>
      </c>
      <c r="E13" s="26">
        <f t="shared" si="2"/>
        <v>23379.379999999997</v>
      </c>
      <c r="F13" s="26">
        <f t="shared" si="2"/>
        <v>28865.08</v>
      </c>
      <c r="G13" s="26">
        <f t="shared" si="2"/>
        <v>34901.509999999995</v>
      </c>
      <c r="H13" s="26">
        <f t="shared" si="2"/>
        <v>22217.5</v>
      </c>
      <c r="I13" s="15">
        <f t="shared" si="1"/>
        <v>158622.57</v>
      </c>
    </row>
    <row r="14" spans="1:17" ht="16.5" thickTop="1" thickBot="1" x14ac:dyDescent="0.3">
      <c r="A14" s="13" t="s">
        <v>19</v>
      </c>
      <c r="B14" s="26">
        <v>20703.25</v>
      </c>
      <c r="C14" s="26">
        <v>21253.75</v>
      </c>
      <c r="D14" s="26">
        <v>21334.080000000002</v>
      </c>
      <c r="E14" s="26">
        <v>29199.06</v>
      </c>
      <c r="F14" s="26">
        <v>39116.800000000003</v>
      </c>
      <c r="G14" s="26">
        <v>40448.51</v>
      </c>
      <c r="H14" s="26">
        <v>26835</v>
      </c>
      <c r="I14" s="15">
        <f t="shared" si="1"/>
        <v>198890.45</v>
      </c>
    </row>
    <row r="15" spans="1:17" ht="15.75" thickTop="1" x14ac:dyDescent="0.25">
      <c r="A15" s="13" t="s">
        <v>47</v>
      </c>
      <c r="B15" s="27">
        <f t="shared" ref="B15:I15" si="3">(B13-B14)/B14</f>
        <v>-0.33941530919058605</v>
      </c>
      <c r="C15" s="27">
        <f t="shared" si="3"/>
        <v>-2.1737340469328941E-2</v>
      </c>
      <c r="D15" s="27">
        <f t="shared" si="3"/>
        <v>-0.30669145329913455</v>
      </c>
      <c r="E15" s="27">
        <f t="shared" si="3"/>
        <v>-0.19931052574980165</v>
      </c>
      <c r="F15" s="27">
        <f t="shared" si="3"/>
        <v>-0.26207972022251308</v>
      </c>
      <c r="G15" s="27">
        <f t="shared" si="3"/>
        <v>-0.13713731358707668</v>
      </c>
      <c r="H15" s="27">
        <f t="shared" si="3"/>
        <v>-0.17207005776038756</v>
      </c>
      <c r="I15" s="28">
        <f t="shared" si="3"/>
        <v>-0.20246261195547599</v>
      </c>
    </row>
    <row r="16" spans="1:17" ht="72" x14ac:dyDescent="0.25">
      <c r="A16" s="29" t="s">
        <v>21</v>
      </c>
      <c r="B16" s="29" t="s">
        <v>58</v>
      </c>
      <c r="C16" s="30" t="s">
        <v>59</v>
      </c>
      <c r="D16" s="30" t="s">
        <v>60</v>
      </c>
      <c r="E16" s="31" t="s">
        <v>61</v>
      </c>
      <c r="F16" s="31" t="s">
        <v>63</v>
      </c>
      <c r="G16" s="31" t="s">
        <v>64</v>
      </c>
      <c r="H16" s="32" t="s">
        <v>65</v>
      </c>
      <c r="I16" s="33"/>
    </row>
    <row r="17" spans="1:9" x14ac:dyDescent="0.25">
      <c r="A17" s="29" t="s">
        <v>29</v>
      </c>
      <c r="B17" s="34">
        <f t="shared" ref="B17:H17" si="4">B7+B9+B11</f>
        <v>327</v>
      </c>
      <c r="C17" s="34">
        <f t="shared" si="4"/>
        <v>357</v>
      </c>
      <c r="D17" s="34">
        <f t="shared" si="4"/>
        <v>288</v>
      </c>
      <c r="E17" s="34">
        <f t="shared" si="4"/>
        <v>527</v>
      </c>
      <c r="F17" s="34">
        <f t="shared" si="4"/>
        <v>526</v>
      </c>
      <c r="G17" s="34">
        <v>693</v>
      </c>
      <c r="H17" s="34">
        <f t="shared" si="4"/>
        <v>472</v>
      </c>
      <c r="I17" s="34">
        <f>SUM(B17:H17)</f>
        <v>3190</v>
      </c>
    </row>
    <row r="18" spans="1:9" ht="15.75" thickBot="1" x14ac:dyDescent="0.3">
      <c r="A18" s="13" t="s">
        <v>30</v>
      </c>
      <c r="B18" s="35">
        <f t="shared" ref="B18:I18" si="5">B6/B7</f>
        <v>39.846638655462186</v>
      </c>
      <c r="C18" s="35">
        <f t="shared" si="5"/>
        <v>59.581775700934578</v>
      </c>
      <c r="D18" s="35">
        <f t="shared" si="5"/>
        <v>43.2</v>
      </c>
      <c r="E18" s="35">
        <f t="shared" si="5"/>
        <v>41.947263681592041</v>
      </c>
      <c r="F18" s="35">
        <f t="shared" si="5"/>
        <v>52.195471698113209</v>
      </c>
      <c r="G18" s="35">
        <f t="shared" si="5"/>
        <v>49.485668789808919</v>
      </c>
      <c r="H18" s="35">
        <f t="shared" si="5"/>
        <v>47.626609442060087</v>
      </c>
      <c r="I18" s="36">
        <f t="shared" si="5"/>
        <v>47.488906691800189</v>
      </c>
    </row>
    <row r="19" spans="1:9" ht="16.5" thickTop="1" thickBot="1" x14ac:dyDescent="0.3">
      <c r="A19" s="37" t="s">
        <v>31</v>
      </c>
      <c r="B19" s="35">
        <f t="shared" ref="B19:I19" si="6">B8/B9</f>
        <v>62.91901408450704</v>
      </c>
      <c r="C19" s="35">
        <f t="shared" si="6"/>
        <v>83.816860465116278</v>
      </c>
      <c r="D19" s="35">
        <f t="shared" si="6"/>
        <v>77.21597222222222</v>
      </c>
      <c r="E19" s="35">
        <f t="shared" si="6"/>
        <v>64.154420600858373</v>
      </c>
      <c r="F19" s="35">
        <f t="shared" si="6"/>
        <v>85.336099585062243</v>
      </c>
      <c r="G19" s="35">
        <f t="shared" si="6"/>
        <v>79.566744868035187</v>
      </c>
      <c r="H19" s="35">
        <f t="shared" si="6"/>
        <v>76.167808219178085</v>
      </c>
      <c r="I19" s="22">
        <f t="shared" si="6"/>
        <v>76.2768428470754</v>
      </c>
    </row>
    <row r="20" spans="1:9" ht="25.5" thickTop="1" thickBot="1" x14ac:dyDescent="0.3">
      <c r="A20" s="38" t="s">
        <v>32</v>
      </c>
      <c r="B20" s="39">
        <v>349</v>
      </c>
      <c r="C20" s="39">
        <v>215</v>
      </c>
      <c r="D20" s="39">
        <v>215</v>
      </c>
      <c r="E20" s="39">
        <v>497</v>
      </c>
      <c r="F20" s="39">
        <v>165</v>
      </c>
      <c r="G20" s="39">
        <v>315</v>
      </c>
      <c r="H20" s="39">
        <v>173</v>
      </c>
      <c r="I20" s="22">
        <f>SUM(B20:H20)</f>
        <v>1929</v>
      </c>
    </row>
    <row r="21" spans="1:9" ht="15.75" customHeight="1" thickTop="1" thickBot="1" x14ac:dyDescent="0.3">
      <c r="A21" s="37" t="s">
        <v>33</v>
      </c>
      <c r="B21" s="40">
        <f t="shared" ref="B21:I21" si="7">B20/B13</f>
        <v>2.5518691161685404E-2</v>
      </c>
      <c r="C21" s="41">
        <f t="shared" si="7"/>
        <v>1.0340639917274881E-2</v>
      </c>
      <c r="D21" s="40">
        <f t="shared" si="7"/>
        <v>1.4535768130835434E-2</v>
      </c>
      <c r="E21" s="40">
        <f t="shared" si="7"/>
        <v>2.1258048759205762E-2</v>
      </c>
      <c r="F21" s="40">
        <f t="shared" si="7"/>
        <v>5.7162495305746594E-3</v>
      </c>
      <c r="G21" s="40">
        <f t="shared" si="7"/>
        <v>9.0253974684762935E-3</v>
      </c>
      <c r="H21" s="40">
        <f t="shared" si="7"/>
        <v>7.7866546641161246E-3</v>
      </c>
      <c r="I21" s="42">
        <f t="shared" si="7"/>
        <v>1.2160942796475937E-2</v>
      </c>
    </row>
    <row r="22" spans="1:9" ht="95.25" customHeight="1" thickTop="1" x14ac:dyDescent="0.25">
      <c r="A22" s="43" t="s">
        <v>34</v>
      </c>
      <c r="B22" s="44" t="s">
        <v>57</v>
      </c>
      <c r="C22" s="45"/>
      <c r="D22" s="46"/>
      <c r="E22" s="44" t="s">
        <v>62</v>
      </c>
      <c r="F22" s="44"/>
      <c r="G22" s="44"/>
      <c r="H22" s="47"/>
      <c r="I22" s="48" t="s">
        <v>36</v>
      </c>
    </row>
    <row r="23" spans="1:9" ht="15.75" customHeight="1" x14ac:dyDescent="0.25">
      <c r="A23" s="49" t="s">
        <v>37</v>
      </c>
      <c r="B23" s="50">
        <v>3030</v>
      </c>
      <c r="C23" s="51">
        <v>3867.8</v>
      </c>
      <c r="D23" s="52">
        <v>3874.52</v>
      </c>
      <c r="E23" s="52">
        <v>3494.55</v>
      </c>
      <c r="F23" s="52">
        <v>4895.91</v>
      </c>
      <c r="G23" s="52">
        <v>5963.48</v>
      </c>
      <c r="H23" s="53">
        <v>4681.82</v>
      </c>
      <c r="I23" s="121">
        <f>SUM(B23:H23)/I13</f>
        <v>0.18791827669921118</v>
      </c>
    </row>
    <row r="24" spans="1:9" ht="15.75" customHeight="1" thickBot="1" x14ac:dyDescent="0.3">
      <c r="A24" s="54" t="s">
        <v>38</v>
      </c>
      <c r="B24" s="55">
        <v>0.22159999999999999</v>
      </c>
      <c r="C24" s="55">
        <v>0.20699999999999999</v>
      </c>
      <c r="D24" s="55">
        <v>0.26200000000000001</v>
      </c>
      <c r="E24" s="55">
        <v>0.14949999999999999</v>
      </c>
      <c r="F24" s="55">
        <v>0.17</v>
      </c>
      <c r="G24" s="55">
        <v>0.17100000000000001</v>
      </c>
      <c r="H24" s="56">
        <v>0.21</v>
      </c>
      <c r="I24" s="122"/>
    </row>
    <row r="25" spans="1:9" ht="15.75" customHeight="1" thickTop="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I23:I24"/>
  </mergeCells>
  <pageMargins left="0.7" right="0.7" top="0.75" bottom="0.75" header="0" footer="0"/>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4113F-A270-45DD-B5D4-991102C3AC8E}">
  <dimension ref="A1:Q1000"/>
  <sheetViews>
    <sheetView workbookViewId="0">
      <selection activeCell="B13" sqref="B13"/>
    </sheetView>
  </sheetViews>
  <sheetFormatPr defaultColWidth="14.42578125" defaultRowHeight="15" customHeight="1" x14ac:dyDescent="0.25"/>
  <cols>
    <col min="1" max="1" width="16.5703125" customWidth="1"/>
    <col min="2" max="3" width="9.85546875" customWidth="1"/>
    <col min="4" max="4" width="16.42578125" customWidth="1"/>
    <col min="5" max="5" width="14" customWidth="1"/>
    <col min="6" max="6" width="9.85546875" customWidth="1"/>
    <col min="7" max="7" width="16.42578125" customWidth="1"/>
    <col min="8" max="8" width="14.140625" customWidth="1"/>
    <col min="9" max="9" width="16.42578125" customWidth="1"/>
    <col min="10" max="26" width="8.7109375" customWidth="1"/>
  </cols>
  <sheetData>
    <row r="1" spans="1:17" ht="16.5" thickTop="1" thickBot="1" x14ac:dyDescent="0.3">
      <c r="A1" s="1"/>
      <c r="B1" s="2" t="s">
        <v>0</v>
      </c>
      <c r="C1" s="3">
        <v>44942</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8" t="s">
        <v>6</v>
      </c>
      <c r="G4" s="8" t="s">
        <v>7</v>
      </c>
      <c r="H4" s="8" t="s">
        <v>8</v>
      </c>
      <c r="I4" s="4"/>
    </row>
    <row r="5" spans="1:17" ht="16.5" thickTop="1" thickBot="1" x14ac:dyDescent="0.3">
      <c r="A5" s="9" t="s">
        <v>9</v>
      </c>
      <c r="B5" s="1">
        <v>44942</v>
      </c>
      <c r="C5" s="1">
        <f t="shared" ref="C5:H5" si="0">B5+1</f>
        <v>44943</v>
      </c>
      <c r="D5" s="10">
        <f t="shared" si="0"/>
        <v>44944</v>
      </c>
      <c r="E5" s="11">
        <f t="shared" si="0"/>
        <v>44945</v>
      </c>
      <c r="F5" s="11">
        <f t="shared" si="0"/>
        <v>44946</v>
      </c>
      <c r="G5" s="1">
        <f t="shared" si="0"/>
        <v>44947</v>
      </c>
      <c r="H5" s="1">
        <f t="shared" si="0"/>
        <v>44948</v>
      </c>
      <c r="I5" s="12" t="s">
        <v>10</v>
      </c>
    </row>
    <row r="6" spans="1:17" ht="16.5" thickTop="1" thickBot="1" x14ac:dyDescent="0.3">
      <c r="A6" s="13" t="s">
        <v>11</v>
      </c>
      <c r="B6" s="14">
        <v>8524.7000000000007</v>
      </c>
      <c r="C6" s="14">
        <v>6366.5</v>
      </c>
      <c r="D6" s="14">
        <v>5636</v>
      </c>
      <c r="E6" s="14">
        <v>5008</v>
      </c>
      <c r="F6" s="14">
        <v>5909.75</v>
      </c>
      <c r="G6" s="14">
        <v>10193.9</v>
      </c>
      <c r="H6" s="14">
        <v>13490.6</v>
      </c>
      <c r="I6" s="15">
        <f t="shared" ref="I6:I14" si="1">SUM(B6:H6)</f>
        <v>55129.45</v>
      </c>
    </row>
    <row r="7" spans="1:17" ht="16.5" thickTop="1" thickBot="1" x14ac:dyDescent="0.3">
      <c r="A7" s="13" t="s">
        <v>12</v>
      </c>
      <c r="B7" s="16">
        <v>230</v>
      </c>
      <c r="C7" s="16">
        <v>83</v>
      </c>
      <c r="D7" s="16">
        <v>97</v>
      </c>
      <c r="E7" s="16">
        <v>101</v>
      </c>
      <c r="F7" s="16">
        <v>107</v>
      </c>
      <c r="G7" s="16">
        <v>214</v>
      </c>
      <c r="H7" s="17">
        <v>237</v>
      </c>
      <c r="I7" s="18">
        <f t="shared" si="1"/>
        <v>1069</v>
      </c>
    </row>
    <row r="8" spans="1:17" ht="16.5" thickTop="1" thickBot="1" x14ac:dyDescent="0.3">
      <c r="A8" s="13" t="s">
        <v>13</v>
      </c>
      <c r="B8" s="14">
        <v>16284</v>
      </c>
      <c r="C8" s="14">
        <v>13125.76</v>
      </c>
      <c r="D8" s="14">
        <v>13417.1</v>
      </c>
      <c r="E8" s="14">
        <v>29240</v>
      </c>
      <c r="F8" s="14">
        <v>20168.5</v>
      </c>
      <c r="G8" s="14">
        <v>28337.25</v>
      </c>
      <c r="H8" s="14">
        <v>14573.5</v>
      </c>
      <c r="I8" s="15">
        <f t="shared" si="1"/>
        <v>135146.10999999999</v>
      </c>
    </row>
    <row r="9" spans="1:17" ht="16.5" thickTop="1" thickBot="1" x14ac:dyDescent="0.3">
      <c r="A9" s="13" t="s">
        <v>14</v>
      </c>
      <c r="B9" s="16">
        <v>263</v>
      </c>
      <c r="C9" s="16">
        <v>167</v>
      </c>
      <c r="D9" s="16">
        <v>163</v>
      </c>
      <c r="E9" s="16">
        <v>174</v>
      </c>
      <c r="F9" s="16">
        <v>247</v>
      </c>
      <c r="G9" s="16">
        <v>415</v>
      </c>
      <c r="H9" s="16">
        <v>188</v>
      </c>
      <c r="I9" s="19">
        <f t="shared" si="1"/>
        <v>1617</v>
      </c>
    </row>
    <row r="10" spans="1:17" ht="16.5" thickTop="1" thickBot="1" x14ac:dyDescent="0.3">
      <c r="A10" s="13" t="s">
        <v>15</v>
      </c>
      <c r="B10" s="20">
        <v>3268.2</v>
      </c>
      <c r="C10" s="20">
        <v>2182.75</v>
      </c>
      <c r="D10" s="20">
        <v>2710</v>
      </c>
      <c r="E10" s="20">
        <v>2672</v>
      </c>
      <c r="F10" s="21">
        <v>3931.5</v>
      </c>
      <c r="G10" s="20">
        <v>4165.5</v>
      </c>
      <c r="H10" s="20">
        <v>3947.75</v>
      </c>
      <c r="I10" s="22">
        <f t="shared" si="1"/>
        <v>22877.7</v>
      </c>
    </row>
    <row r="11" spans="1:17" ht="16.5" thickTop="1" thickBot="1" x14ac:dyDescent="0.3">
      <c r="A11" s="13" t="s">
        <v>16</v>
      </c>
      <c r="B11" s="23">
        <v>92</v>
      </c>
      <c r="C11" s="23">
        <v>76</v>
      </c>
      <c r="D11" s="23">
        <v>97</v>
      </c>
      <c r="E11" s="23">
        <v>88</v>
      </c>
      <c r="F11" s="23">
        <v>116</v>
      </c>
      <c r="G11" s="23">
        <v>144</v>
      </c>
      <c r="H11" s="23">
        <v>120</v>
      </c>
      <c r="I11" s="19">
        <f t="shared" si="1"/>
        <v>733</v>
      </c>
      <c r="K11" s="24"/>
      <c r="L11" s="24"/>
      <c r="M11" s="24"/>
      <c r="N11" s="24"/>
      <c r="O11" s="24"/>
      <c r="P11" s="24"/>
      <c r="Q11" s="24"/>
    </row>
    <row r="12" spans="1:17" ht="16.5" thickTop="1" thickBot="1" x14ac:dyDescent="0.3">
      <c r="A12" s="13" t="s">
        <v>17</v>
      </c>
      <c r="B12" s="25">
        <v>265</v>
      </c>
      <c r="C12" s="25">
        <v>80</v>
      </c>
      <c r="D12" s="25">
        <v>172.5</v>
      </c>
      <c r="E12" s="25">
        <v>47</v>
      </c>
      <c r="F12" s="25">
        <v>22.5</v>
      </c>
      <c r="G12" s="25">
        <v>0</v>
      </c>
      <c r="H12" s="25">
        <v>37</v>
      </c>
      <c r="I12" s="22">
        <f t="shared" si="1"/>
        <v>624</v>
      </c>
    </row>
    <row r="13" spans="1:17" ht="16.5" thickTop="1" thickBot="1" x14ac:dyDescent="0.3">
      <c r="A13" s="13" t="s">
        <v>18</v>
      </c>
      <c r="B13" s="26">
        <f t="shared" ref="B13:H13" si="2">B6+B8</f>
        <v>24808.7</v>
      </c>
      <c r="C13" s="26">
        <f t="shared" si="2"/>
        <v>19492.260000000002</v>
      </c>
      <c r="D13" s="26">
        <f t="shared" si="2"/>
        <v>19053.099999999999</v>
      </c>
      <c r="E13" s="26">
        <f t="shared" si="2"/>
        <v>34248</v>
      </c>
      <c r="F13" s="26">
        <f t="shared" si="2"/>
        <v>26078.25</v>
      </c>
      <c r="G13" s="26">
        <f t="shared" si="2"/>
        <v>38531.15</v>
      </c>
      <c r="H13" s="26">
        <f t="shared" si="2"/>
        <v>28064.1</v>
      </c>
      <c r="I13" s="15">
        <f t="shared" si="1"/>
        <v>190275.56</v>
      </c>
    </row>
    <row r="14" spans="1:17" ht="16.5" thickTop="1" thickBot="1" x14ac:dyDescent="0.3">
      <c r="A14" s="13" t="s">
        <v>19</v>
      </c>
      <c r="B14" s="26">
        <v>20985.05</v>
      </c>
      <c r="C14" s="26">
        <v>22491.86</v>
      </c>
      <c r="D14" s="26">
        <v>20004.13</v>
      </c>
      <c r="E14" s="26">
        <v>22716.5</v>
      </c>
      <c r="F14" s="26">
        <v>33099.75</v>
      </c>
      <c r="G14" s="26">
        <v>35195.25</v>
      </c>
      <c r="H14" s="26">
        <v>29342</v>
      </c>
      <c r="I14" s="15">
        <f t="shared" si="1"/>
        <v>183834.54</v>
      </c>
    </row>
    <row r="15" spans="1:17" ht="15.75" thickTop="1" x14ac:dyDescent="0.25">
      <c r="A15" s="13" t="s">
        <v>47</v>
      </c>
      <c r="B15" s="27">
        <f t="shared" ref="B15:I15" si="3">(B13-B14)/B14</f>
        <v>0.18220828637530059</v>
      </c>
      <c r="C15" s="27">
        <f t="shared" si="3"/>
        <v>-0.1333638036160637</v>
      </c>
      <c r="D15" s="27">
        <f t="shared" si="3"/>
        <v>-4.7541682642534437E-2</v>
      </c>
      <c r="E15" s="27">
        <f t="shared" si="3"/>
        <v>0.50762661501551731</v>
      </c>
      <c r="F15" s="27">
        <f t="shared" si="3"/>
        <v>-0.21213151156730792</v>
      </c>
      <c r="G15" s="27">
        <f t="shared" si="3"/>
        <v>9.4782676639603394E-2</v>
      </c>
      <c r="H15" s="27">
        <f t="shared" si="3"/>
        <v>-4.3551905118942177E-2</v>
      </c>
      <c r="I15" s="28">
        <f t="shared" si="3"/>
        <v>3.5037050164783992E-2</v>
      </c>
    </row>
    <row r="16" spans="1:17" ht="72" x14ac:dyDescent="0.25">
      <c r="A16" s="29" t="s">
        <v>21</v>
      </c>
      <c r="B16" s="29" t="s">
        <v>48</v>
      </c>
      <c r="C16" s="30" t="s">
        <v>49</v>
      </c>
      <c r="D16" s="30" t="s">
        <v>53</v>
      </c>
      <c r="E16" s="31" t="s">
        <v>54</v>
      </c>
      <c r="F16" s="31" t="s">
        <v>52</v>
      </c>
      <c r="G16" s="31" t="s">
        <v>55</v>
      </c>
      <c r="H16" s="32" t="s">
        <v>56</v>
      </c>
      <c r="I16" s="33"/>
    </row>
    <row r="17" spans="1:9" x14ac:dyDescent="0.25">
      <c r="A17" s="29" t="s">
        <v>29</v>
      </c>
      <c r="B17" s="34">
        <f t="shared" ref="B17:H17" si="4">B7+B9+B11</f>
        <v>585</v>
      </c>
      <c r="C17" s="34">
        <f t="shared" si="4"/>
        <v>326</v>
      </c>
      <c r="D17" s="34">
        <f t="shared" si="4"/>
        <v>357</v>
      </c>
      <c r="E17" s="34">
        <f t="shared" si="4"/>
        <v>363</v>
      </c>
      <c r="F17" s="34">
        <f t="shared" si="4"/>
        <v>470</v>
      </c>
      <c r="G17" s="34">
        <f t="shared" si="4"/>
        <v>773</v>
      </c>
      <c r="H17" s="34">
        <f t="shared" si="4"/>
        <v>545</v>
      </c>
      <c r="I17" s="34">
        <f>SUM(B17:H17)</f>
        <v>3419</v>
      </c>
    </row>
    <row r="18" spans="1:9" ht="15.75" thickBot="1" x14ac:dyDescent="0.3">
      <c r="A18" s="13" t="s">
        <v>30</v>
      </c>
      <c r="B18" s="35">
        <f t="shared" ref="B18:I18" si="5">B6/B7</f>
        <v>37.063913043478266</v>
      </c>
      <c r="C18" s="35">
        <f t="shared" si="5"/>
        <v>76.704819277108427</v>
      </c>
      <c r="D18" s="35">
        <f t="shared" si="5"/>
        <v>58.103092783505154</v>
      </c>
      <c r="E18" s="35">
        <f t="shared" si="5"/>
        <v>49.584158415841586</v>
      </c>
      <c r="F18" s="35">
        <f t="shared" si="5"/>
        <v>55.231308411214954</v>
      </c>
      <c r="G18" s="35">
        <f t="shared" si="5"/>
        <v>47.635046728971957</v>
      </c>
      <c r="H18" s="35">
        <f t="shared" si="5"/>
        <v>56.922362869198317</v>
      </c>
      <c r="I18" s="36">
        <f t="shared" si="5"/>
        <v>51.571047708138444</v>
      </c>
    </row>
    <row r="19" spans="1:9" ht="16.5" thickTop="1" thickBot="1" x14ac:dyDescent="0.3">
      <c r="A19" s="37" t="s">
        <v>31</v>
      </c>
      <c r="B19" s="35">
        <f t="shared" ref="B19:I19" si="6">B8/B9</f>
        <v>61.916349809885929</v>
      </c>
      <c r="C19" s="35">
        <f t="shared" si="6"/>
        <v>78.597365269461079</v>
      </c>
      <c r="D19" s="35">
        <f t="shared" si="6"/>
        <v>82.313496932515335</v>
      </c>
      <c r="E19" s="35">
        <f t="shared" si="6"/>
        <v>168.04597701149424</v>
      </c>
      <c r="F19" s="35">
        <f t="shared" si="6"/>
        <v>81.65384615384616</v>
      </c>
      <c r="G19" s="35">
        <f t="shared" si="6"/>
        <v>68.282530120481923</v>
      </c>
      <c r="H19" s="35">
        <f t="shared" si="6"/>
        <v>77.518617021276597</v>
      </c>
      <c r="I19" s="22">
        <f t="shared" si="6"/>
        <v>83.578299319727876</v>
      </c>
    </row>
    <row r="20" spans="1:9" ht="25.5" thickTop="1" thickBot="1" x14ac:dyDescent="0.3">
      <c r="A20" s="38" t="s">
        <v>32</v>
      </c>
      <c r="B20" s="39">
        <v>333</v>
      </c>
      <c r="C20" s="39"/>
      <c r="D20" s="39">
        <v>624</v>
      </c>
      <c r="E20" s="39">
        <v>256</v>
      </c>
      <c r="F20" s="39">
        <v>219</v>
      </c>
      <c r="G20" s="39">
        <v>250</v>
      </c>
      <c r="H20" s="39">
        <v>268</v>
      </c>
      <c r="I20" s="22">
        <f>SUM(B20:H20)</f>
        <v>1950</v>
      </c>
    </row>
    <row r="21" spans="1:9" ht="15.75" customHeight="1" thickTop="1" thickBot="1" x14ac:dyDescent="0.3">
      <c r="A21" s="37" t="s">
        <v>33</v>
      </c>
      <c r="B21" s="40">
        <f t="shared" ref="B21:I21" si="7">B20/B13</f>
        <v>1.3422710581368633E-2</v>
      </c>
      <c r="C21" s="41">
        <f t="shared" si="7"/>
        <v>0</v>
      </c>
      <c r="D21" s="40">
        <f t="shared" si="7"/>
        <v>3.2750576021749744E-2</v>
      </c>
      <c r="E21" s="40">
        <f t="shared" si="7"/>
        <v>7.4748890446157436E-3</v>
      </c>
      <c r="F21" s="40">
        <f t="shared" si="7"/>
        <v>8.3978027666733769E-3</v>
      </c>
      <c r="G21" s="40">
        <f t="shared" si="7"/>
        <v>6.488256903829758E-3</v>
      </c>
      <c r="H21" s="40">
        <f t="shared" si="7"/>
        <v>9.5495668843825383E-3</v>
      </c>
      <c r="I21" s="42">
        <f t="shared" si="7"/>
        <v>1.0248294631218008E-2</v>
      </c>
    </row>
    <row r="22" spans="1:9" ht="95.25" customHeight="1" thickTop="1" x14ac:dyDescent="0.25">
      <c r="A22" s="43" t="s">
        <v>34</v>
      </c>
      <c r="B22" s="44"/>
      <c r="C22" s="45"/>
      <c r="D22" s="46" t="s">
        <v>50</v>
      </c>
      <c r="E22" s="44" t="s">
        <v>51</v>
      </c>
      <c r="F22" s="44"/>
      <c r="G22" s="44"/>
      <c r="H22" s="47"/>
      <c r="I22" s="48" t="s">
        <v>36</v>
      </c>
    </row>
    <row r="23" spans="1:9" ht="15.75" customHeight="1" x14ac:dyDescent="0.25">
      <c r="A23" s="49" t="s">
        <v>37</v>
      </c>
      <c r="B23" s="50">
        <v>3582.56</v>
      </c>
      <c r="C23" s="51">
        <v>4169.03</v>
      </c>
      <c r="D23" s="52">
        <v>3723.11</v>
      </c>
      <c r="E23" s="52">
        <v>3926.05</v>
      </c>
      <c r="F23" s="52">
        <v>4815.01</v>
      </c>
      <c r="G23" s="52">
        <v>4177.6400000000003</v>
      </c>
      <c r="H23" s="53">
        <v>4919.3599999999997</v>
      </c>
      <c r="I23" s="121">
        <f>SUM(B23:H23)/I13</f>
        <v>0.15405425688932411</v>
      </c>
    </row>
    <row r="24" spans="1:9" ht="15.75" customHeight="1" thickBot="1" x14ac:dyDescent="0.3">
      <c r="A24" s="54" t="s">
        <v>38</v>
      </c>
      <c r="B24" s="55">
        <v>0.1444</v>
      </c>
      <c r="C24" s="55">
        <v>0.24399999999999999</v>
      </c>
      <c r="D24" s="55">
        <v>0.20300000000000001</v>
      </c>
      <c r="E24" s="55">
        <v>0.19600000000000001</v>
      </c>
      <c r="F24" s="55">
        <v>0.185</v>
      </c>
      <c r="G24" s="55">
        <v>7.7899999999999997E-2</v>
      </c>
      <c r="H24" s="56">
        <v>0.17499999999999999</v>
      </c>
      <c r="I24" s="122"/>
    </row>
    <row r="25" spans="1:9" ht="15.75" customHeight="1" thickTop="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I23:I24"/>
  </mergeCells>
  <pageMargins left="0.7" right="0.7" top="0.75" bottom="0.75" header="0" footer="0"/>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workbookViewId="0"/>
  </sheetViews>
  <sheetFormatPr defaultColWidth="14.42578125" defaultRowHeight="15" customHeight="1" x14ac:dyDescent="0.25"/>
  <cols>
    <col min="1" max="1" width="16.5703125" customWidth="1"/>
    <col min="2" max="3" width="9.85546875" customWidth="1"/>
    <col min="4" max="4" width="11.42578125" customWidth="1"/>
    <col min="5" max="8" width="9.85546875" customWidth="1"/>
    <col min="9" max="9" width="15" customWidth="1"/>
    <col min="10" max="26" width="8.7109375" customWidth="1"/>
  </cols>
  <sheetData>
    <row r="1" spans="1:17" x14ac:dyDescent="0.25">
      <c r="A1" s="1"/>
      <c r="B1" s="2" t="s">
        <v>0</v>
      </c>
      <c r="C1" s="3">
        <v>44935</v>
      </c>
      <c r="D1" s="4"/>
      <c r="E1" s="4"/>
      <c r="F1" s="4"/>
      <c r="G1" s="4"/>
      <c r="H1" s="4"/>
      <c r="I1" s="4"/>
    </row>
    <row r="2" spans="1:17" x14ac:dyDescent="0.25">
      <c r="A2" s="4"/>
      <c r="B2" s="5"/>
      <c r="C2" s="4"/>
      <c r="D2" s="4"/>
      <c r="E2" s="4" t="s">
        <v>1</v>
      </c>
      <c r="F2" s="4"/>
      <c r="G2" s="4"/>
      <c r="H2" s="4"/>
      <c r="I2" s="4"/>
    </row>
    <row r="3" spans="1:17" x14ac:dyDescent="0.25">
      <c r="A3" s="4"/>
      <c r="B3" s="4"/>
      <c r="C3" s="4"/>
      <c r="D3" s="4"/>
      <c r="E3" s="4"/>
      <c r="F3" s="4"/>
      <c r="G3" s="4"/>
      <c r="H3" s="4"/>
      <c r="I3" s="4"/>
    </row>
    <row r="4" spans="1:17" x14ac:dyDescent="0.25">
      <c r="A4" s="6"/>
      <c r="B4" s="7" t="s">
        <v>2</v>
      </c>
      <c r="C4" s="7" t="s">
        <v>3</v>
      </c>
      <c r="D4" s="7" t="s">
        <v>4</v>
      </c>
      <c r="E4" s="7" t="s">
        <v>5</v>
      </c>
      <c r="F4" s="8" t="s">
        <v>6</v>
      </c>
      <c r="G4" s="8" t="s">
        <v>7</v>
      </c>
      <c r="H4" s="8" t="s">
        <v>8</v>
      </c>
      <c r="I4" s="4"/>
    </row>
    <row r="5" spans="1:17" x14ac:dyDescent="0.25">
      <c r="A5" s="9" t="s">
        <v>9</v>
      </c>
      <c r="B5" s="1">
        <v>44935</v>
      </c>
      <c r="C5" s="1">
        <f t="shared" ref="C5:H5" si="0">B5+1</f>
        <v>44936</v>
      </c>
      <c r="D5" s="10">
        <f t="shared" si="0"/>
        <v>44937</v>
      </c>
      <c r="E5" s="11">
        <f t="shared" si="0"/>
        <v>44938</v>
      </c>
      <c r="F5" s="11">
        <f t="shared" si="0"/>
        <v>44939</v>
      </c>
      <c r="G5" s="1">
        <f t="shared" si="0"/>
        <v>44940</v>
      </c>
      <c r="H5" s="1">
        <f t="shared" si="0"/>
        <v>44941</v>
      </c>
      <c r="I5" s="12" t="s">
        <v>10</v>
      </c>
    </row>
    <row r="6" spans="1:17" x14ac:dyDescent="0.25">
      <c r="A6" s="13" t="s">
        <v>11</v>
      </c>
      <c r="B6" s="14">
        <v>2689.41</v>
      </c>
      <c r="C6" s="14">
        <v>5928.5</v>
      </c>
      <c r="D6" s="14">
        <v>7139</v>
      </c>
      <c r="E6" s="14">
        <v>4882.5</v>
      </c>
      <c r="F6" s="14">
        <v>6441</v>
      </c>
      <c r="G6" s="14">
        <v>14016.5</v>
      </c>
      <c r="H6" s="14">
        <v>16057</v>
      </c>
      <c r="I6" s="15">
        <f t="shared" ref="I6:I14" si="1">SUM(B6:H6)</f>
        <v>57153.91</v>
      </c>
    </row>
    <row r="7" spans="1:17" x14ac:dyDescent="0.25">
      <c r="A7" s="13" t="s">
        <v>12</v>
      </c>
      <c r="B7" s="16">
        <v>69</v>
      </c>
      <c r="C7" s="16">
        <v>134</v>
      </c>
      <c r="D7" s="16">
        <v>133</v>
      </c>
      <c r="E7" s="16">
        <v>100</v>
      </c>
      <c r="F7" s="16">
        <v>95</v>
      </c>
      <c r="G7" s="16">
        <v>344</v>
      </c>
      <c r="H7" s="17">
        <v>292</v>
      </c>
      <c r="I7" s="18">
        <f t="shared" si="1"/>
        <v>1167</v>
      </c>
    </row>
    <row r="8" spans="1:17" x14ac:dyDescent="0.25">
      <c r="A8" s="13" t="s">
        <v>13</v>
      </c>
      <c r="B8" s="14">
        <v>9140</v>
      </c>
      <c r="C8" s="14">
        <v>9075.51</v>
      </c>
      <c r="D8" s="14">
        <v>14674.75</v>
      </c>
      <c r="E8" s="14">
        <v>14843.75</v>
      </c>
      <c r="F8" s="14">
        <v>21956.5</v>
      </c>
      <c r="G8" s="14">
        <v>27712</v>
      </c>
      <c r="H8" s="14">
        <v>16131.76</v>
      </c>
      <c r="I8" s="15">
        <f t="shared" si="1"/>
        <v>113534.27</v>
      </c>
    </row>
    <row r="9" spans="1:17" x14ac:dyDescent="0.25">
      <c r="A9" s="13" t="s">
        <v>14</v>
      </c>
      <c r="B9" s="16">
        <v>129</v>
      </c>
      <c r="C9" s="16">
        <v>113</v>
      </c>
      <c r="D9" s="16">
        <v>197</v>
      </c>
      <c r="E9" s="16">
        <v>182</v>
      </c>
      <c r="F9" s="16">
        <v>286</v>
      </c>
      <c r="G9" s="16">
        <v>465</v>
      </c>
      <c r="H9" s="16">
        <v>216</v>
      </c>
      <c r="I9" s="19">
        <f t="shared" si="1"/>
        <v>1588</v>
      </c>
    </row>
    <row r="10" spans="1:17" x14ac:dyDescent="0.25">
      <c r="A10" s="13" t="s">
        <v>15</v>
      </c>
      <c r="B10" s="20">
        <v>2060</v>
      </c>
      <c r="C10" s="20">
        <v>1660.25</v>
      </c>
      <c r="D10" s="20">
        <v>3064</v>
      </c>
      <c r="E10" s="20">
        <v>2854.5</v>
      </c>
      <c r="F10" s="21">
        <v>3355.5</v>
      </c>
      <c r="G10" s="20">
        <v>5438</v>
      </c>
      <c r="H10" s="20">
        <v>3838.5</v>
      </c>
      <c r="I10" s="22">
        <f t="shared" si="1"/>
        <v>22270.75</v>
      </c>
    </row>
    <row r="11" spans="1:17" x14ac:dyDescent="0.25">
      <c r="A11" s="13" t="s">
        <v>16</v>
      </c>
      <c r="B11" s="23">
        <v>71</v>
      </c>
      <c r="C11" s="23">
        <v>59</v>
      </c>
      <c r="D11" s="23">
        <v>77</v>
      </c>
      <c r="E11" s="23">
        <v>85</v>
      </c>
      <c r="F11" s="23">
        <v>119</v>
      </c>
      <c r="G11" s="23">
        <v>205</v>
      </c>
      <c r="H11" s="23">
        <v>122</v>
      </c>
      <c r="I11" s="19">
        <f t="shared" si="1"/>
        <v>738</v>
      </c>
      <c r="K11" s="24"/>
      <c r="L11" s="24"/>
      <c r="M11" s="24"/>
      <c r="N11" s="24"/>
      <c r="O11" s="24"/>
      <c r="P11" s="24"/>
      <c r="Q11" s="24"/>
    </row>
    <row r="12" spans="1:17" x14ac:dyDescent="0.25">
      <c r="A12" s="13" t="s">
        <v>17</v>
      </c>
      <c r="B12" s="25">
        <v>56</v>
      </c>
      <c r="C12" s="25">
        <v>103</v>
      </c>
      <c r="D12" s="25">
        <v>15</v>
      </c>
      <c r="E12" s="25">
        <v>0</v>
      </c>
      <c r="F12" s="25">
        <v>16</v>
      </c>
      <c r="G12" s="25">
        <v>77</v>
      </c>
      <c r="H12" s="25">
        <v>0</v>
      </c>
      <c r="I12" s="22">
        <f t="shared" si="1"/>
        <v>267</v>
      </c>
    </row>
    <row r="13" spans="1:17" x14ac:dyDescent="0.25">
      <c r="A13" s="13" t="s">
        <v>18</v>
      </c>
      <c r="B13" s="26">
        <f t="shared" ref="B13:H13" si="2">B6+B8</f>
        <v>11829.41</v>
      </c>
      <c r="C13" s="26">
        <f t="shared" si="2"/>
        <v>15004.01</v>
      </c>
      <c r="D13" s="26">
        <f t="shared" si="2"/>
        <v>21813.75</v>
      </c>
      <c r="E13" s="26">
        <f t="shared" si="2"/>
        <v>19726.25</v>
      </c>
      <c r="F13" s="26">
        <f t="shared" si="2"/>
        <v>28397.5</v>
      </c>
      <c r="G13" s="26">
        <f t="shared" si="2"/>
        <v>41728.5</v>
      </c>
      <c r="H13" s="26">
        <f t="shared" si="2"/>
        <v>32188.760000000002</v>
      </c>
      <c r="I13" s="15">
        <f t="shared" si="1"/>
        <v>170688.18</v>
      </c>
    </row>
    <row r="14" spans="1:17" x14ac:dyDescent="0.25">
      <c r="A14" s="13" t="s">
        <v>19</v>
      </c>
      <c r="B14" s="26">
        <v>13335.25</v>
      </c>
      <c r="C14" s="26">
        <v>17690.509999999998</v>
      </c>
      <c r="D14" s="26">
        <v>19132.91</v>
      </c>
      <c r="E14" s="26">
        <v>23116.75</v>
      </c>
      <c r="F14" s="26">
        <v>29969.02</v>
      </c>
      <c r="G14" s="26">
        <v>36298.76</v>
      </c>
      <c r="H14" s="26">
        <v>22492.5</v>
      </c>
      <c r="I14" s="15">
        <f t="shared" si="1"/>
        <v>162035.70000000001</v>
      </c>
    </row>
    <row r="15" spans="1:17" x14ac:dyDescent="0.25">
      <c r="A15" s="13" t="s">
        <v>20</v>
      </c>
      <c r="B15" s="27">
        <f t="shared" ref="B15:I15" si="3">(B13-B14)/B14</f>
        <v>-0.11292176749592248</v>
      </c>
      <c r="C15" s="27">
        <f t="shared" si="3"/>
        <v>-0.15186108258043429</v>
      </c>
      <c r="D15" s="27">
        <f t="shared" si="3"/>
        <v>0.14011668899294463</v>
      </c>
      <c r="E15" s="27">
        <f t="shared" si="3"/>
        <v>-0.14666854120929629</v>
      </c>
      <c r="F15" s="27">
        <f t="shared" si="3"/>
        <v>-5.2438151130734349E-2</v>
      </c>
      <c r="G15" s="27">
        <f t="shared" si="3"/>
        <v>0.14958472410627793</v>
      </c>
      <c r="H15" s="27">
        <f t="shared" si="3"/>
        <v>0.43108858508391695</v>
      </c>
      <c r="I15" s="28">
        <f t="shared" si="3"/>
        <v>5.3398602900471812E-2</v>
      </c>
    </row>
    <row r="16" spans="1:17" ht="84" x14ac:dyDescent="0.25">
      <c r="A16" s="29" t="s">
        <v>21</v>
      </c>
      <c r="B16" s="29" t="s">
        <v>22</v>
      </c>
      <c r="C16" s="30" t="s">
        <v>23</v>
      </c>
      <c r="D16" s="30" t="s">
        <v>24</v>
      </c>
      <c r="E16" s="31" t="s">
        <v>25</v>
      </c>
      <c r="F16" s="31" t="s">
        <v>26</v>
      </c>
      <c r="G16" s="31" t="s">
        <v>27</v>
      </c>
      <c r="H16" s="32" t="s">
        <v>28</v>
      </c>
      <c r="I16" s="33"/>
    </row>
    <row r="17" spans="1:9" x14ac:dyDescent="0.25">
      <c r="A17" s="29" t="s">
        <v>29</v>
      </c>
      <c r="B17" s="34">
        <f>B7+B9+B11</f>
        <v>269</v>
      </c>
      <c r="C17" s="34">
        <f>C7+C9+C11</f>
        <v>306</v>
      </c>
      <c r="D17" s="34">
        <v>407</v>
      </c>
      <c r="E17" s="34">
        <f>E7+E9+E11</f>
        <v>367</v>
      </c>
      <c r="F17" s="34">
        <f>F7+F9+F11</f>
        <v>500</v>
      </c>
      <c r="G17" s="34">
        <f>G7+G9+G11</f>
        <v>1014</v>
      </c>
      <c r="H17" s="34">
        <f>H7+H9+H11</f>
        <v>630</v>
      </c>
      <c r="I17" s="34">
        <f>SUM(B17:H17)</f>
        <v>3493</v>
      </c>
    </row>
    <row r="18" spans="1:9" x14ac:dyDescent="0.25">
      <c r="A18" s="13" t="s">
        <v>30</v>
      </c>
      <c r="B18" s="35">
        <f t="shared" ref="B18:I18" si="4">B6/B7</f>
        <v>38.976956521739126</v>
      </c>
      <c r="C18" s="35">
        <f t="shared" si="4"/>
        <v>44.242537313432834</v>
      </c>
      <c r="D18" s="35">
        <f t="shared" si="4"/>
        <v>53.676691729323309</v>
      </c>
      <c r="E18" s="35">
        <f t="shared" si="4"/>
        <v>48.825000000000003</v>
      </c>
      <c r="F18" s="35">
        <f t="shared" si="4"/>
        <v>67.8</v>
      </c>
      <c r="G18" s="35">
        <f t="shared" si="4"/>
        <v>40.745639534883722</v>
      </c>
      <c r="H18" s="35">
        <f t="shared" si="4"/>
        <v>54.989726027397261</v>
      </c>
      <c r="I18" s="36">
        <f t="shared" si="4"/>
        <v>48.97507283633248</v>
      </c>
    </row>
    <row r="19" spans="1:9" x14ac:dyDescent="0.25">
      <c r="A19" s="37" t="s">
        <v>31</v>
      </c>
      <c r="B19" s="35">
        <f t="shared" ref="B19:I19" si="5">B8/B9</f>
        <v>70.852713178294579</v>
      </c>
      <c r="C19" s="35">
        <f t="shared" si="5"/>
        <v>80.314247787610626</v>
      </c>
      <c r="D19" s="35">
        <f t="shared" si="5"/>
        <v>74.491116751269033</v>
      </c>
      <c r="E19" s="35">
        <f t="shared" si="5"/>
        <v>81.559065934065927</v>
      </c>
      <c r="F19" s="35">
        <f t="shared" si="5"/>
        <v>76.770979020979027</v>
      </c>
      <c r="G19" s="35">
        <f t="shared" si="5"/>
        <v>59.595698924731181</v>
      </c>
      <c r="H19" s="35">
        <f t="shared" si="5"/>
        <v>74.684074074074076</v>
      </c>
      <c r="I19" s="22">
        <f t="shared" si="5"/>
        <v>71.495132241813607</v>
      </c>
    </row>
    <row r="20" spans="1:9" ht="24" x14ac:dyDescent="0.25">
      <c r="A20" s="38" t="s">
        <v>32</v>
      </c>
      <c r="B20" s="39">
        <v>389.75</v>
      </c>
      <c r="C20" s="39">
        <v>157</v>
      </c>
      <c r="D20" s="39">
        <v>327</v>
      </c>
      <c r="E20" s="39">
        <v>248</v>
      </c>
      <c r="F20" s="39">
        <v>458</v>
      </c>
      <c r="G20" s="39">
        <v>601</v>
      </c>
      <c r="H20" s="39">
        <v>293</v>
      </c>
      <c r="I20" s="22">
        <f>SUM(B20:H20)</f>
        <v>2473.75</v>
      </c>
    </row>
    <row r="21" spans="1:9" ht="15.75" customHeight="1" x14ac:dyDescent="0.25">
      <c r="A21" s="37" t="s">
        <v>33</v>
      </c>
      <c r="B21" s="40">
        <f t="shared" ref="B21:I21" si="6">B20/B13</f>
        <v>3.2947543453139251E-2</v>
      </c>
      <c r="C21" s="41">
        <f t="shared" si="6"/>
        <v>1.0463869325600289E-2</v>
      </c>
      <c r="D21" s="40">
        <f t="shared" si="6"/>
        <v>1.4990544954443871E-2</v>
      </c>
      <c r="E21" s="40">
        <f t="shared" si="6"/>
        <v>1.2572080349787719E-2</v>
      </c>
      <c r="F21" s="40">
        <f t="shared" si="6"/>
        <v>1.6128180297561405E-2</v>
      </c>
      <c r="G21" s="40">
        <f t="shared" si="6"/>
        <v>1.440262650227063E-2</v>
      </c>
      <c r="H21" s="40">
        <f t="shared" si="6"/>
        <v>9.1025562960486816E-3</v>
      </c>
      <c r="I21" s="42">
        <f t="shared" si="6"/>
        <v>1.4492802020620293E-2</v>
      </c>
    </row>
    <row r="22" spans="1:9" ht="15.75" customHeight="1" x14ac:dyDescent="0.25">
      <c r="A22" s="43" t="s">
        <v>34</v>
      </c>
      <c r="B22" s="44" t="s">
        <v>35</v>
      </c>
      <c r="C22" s="45"/>
      <c r="D22" s="46"/>
      <c r="E22" s="44"/>
      <c r="F22" s="44"/>
      <c r="G22" s="44"/>
      <c r="H22" s="47"/>
      <c r="I22" s="48" t="s">
        <v>36</v>
      </c>
    </row>
    <row r="23" spans="1:9" ht="15.75" customHeight="1" x14ac:dyDescent="0.25">
      <c r="A23" s="49" t="s">
        <v>37</v>
      </c>
      <c r="B23" s="50">
        <v>3413.36</v>
      </c>
      <c r="C23" s="51">
        <v>3628.04</v>
      </c>
      <c r="D23" s="52">
        <v>3810.51</v>
      </c>
      <c r="E23" s="52">
        <v>4366.8</v>
      </c>
      <c r="F23" s="52">
        <v>5074.51</v>
      </c>
      <c r="G23" s="52">
        <v>4761.3</v>
      </c>
      <c r="H23" s="53">
        <v>5618.11</v>
      </c>
      <c r="I23" s="121">
        <f>SUM(B23:H23)/I13</f>
        <v>0.1796997894054527</v>
      </c>
    </row>
    <row r="24" spans="1:9" ht="15.75" customHeight="1" x14ac:dyDescent="0.25">
      <c r="A24" s="54" t="s">
        <v>38</v>
      </c>
      <c r="B24" s="55">
        <v>0.2457</v>
      </c>
      <c r="C24" s="55">
        <v>0.24199999999999999</v>
      </c>
      <c r="D24" s="55">
        <v>0.17499999999999999</v>
      </c>
      <c r="E24" s="55">
        <v>0.221</v>
      </c>
      <c r="F24" s="55">
        <v>0.17899999999999999</v>
      </c>
      <c r="G24" s="55">
        <v>0.1139</v>
      </c>
      <c r="H24" s="56">
        <v>0.17499999999999999</v>
      </c>
      <c r="I24" s="122"/>
    </row>
    <row r="25" spans="1:9" ht="15.75" customHeight="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I23:I24"/>
  </mergeCells>
  <pageMargins left="0.7" right="0.7" top="0.75" bottom="0.75" header="0" footer="0"/>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0"/>
  <sheetViews>
    <sheetView workbookViewId="0">
      <selection activeCell="M23" sqref="M22:M23"/>
    </sheetView>
  </sheetViews>
  <sheetFormatPr defaultColWidth="14.42578125" defaultRowHeight="15" customHeight="1" x14ac:dyDescent="0.25"/>
  <cols>
    <col min="1" max="1" width="16.5703125" customWidth="1"/>
    <col min="2" max="3" width="9.85546875" customWidth="1"/>
    <col min="4" max="4" width="11.42578125" customWidth="1"/>
    <col min="5" max="8" width="9.85546875" customWidth="1"/>
    <col min="9" max="9" width="15" customWidth="1"/>
    <col min="10" max="26" width="8.7109375" customWidth="1"/>
  </cols>
  <sheetData>
    <row r="1" spans="1:17" x14ac:dyDescent="0.25">
      <c r="A1" s="1"/>
      <c r="B1" s="2" t="s">
        <v>0</v>
      </c>
      <c r="C1" s="3">
        <v>44928</v>
      </c>
      <c r="D1" s="4"/>
      <c r="E1" s="4"/>
      <c r="F1" s="4"/>
      <c r="G1" s="4"/>
      <c r="H1" s="4"/>
      <c r="I1" s="4"/>
    </row>
    <row r="2" spans="1:17" x14ac:dyDescent="0.25">
      <c r="A2" s="4"/>
      <c r="B2" s="5"/>
      <c r="C2" s="4"/>
      <c r="D2" s="4"/>
      <c r="E2" s="4" t="s">
        <v>1</v>
      </c>
      <c r="F2" s="4"/>
      <c r="G2" s="4"/>
      <c r="H2" s="4"/>
      <c r="I2" s="4"/>
    </row>
    <row r="3" spans="1:17" x14ac:dyDescent="0.25">
      <c r="A3" s="4"/>
      <c r="B3" s="4"/>
      <c r="C3" s="4"/>
      <c r="D3" s="4"/>
      <c r="E3" s="4"/>
      <c r="F3" s="4"/>
      <c r="G3" s="4"/>
      <c r="H3" s="4"/>
      <c r="I3" s="4"/>
    </row>
    <row r="4" spans="1:17" x14ac:dyDescent="0.25">
      <c r="A4" s="6"/>
      <c r="B4" s="7" t="s">
        <v>2</v>
      </c>
      <c r="C4" s="7" t="s">
        <v>3</v>
      </c>
      <c r="D4" s="7" t="s">
        <v>4</v>
      </c>
      <c r="E4" s="7" t="s">
        <v>5</v>
      </c>
      <c r="F4" s="8" t="s">
        <v>6</v>
      </c>
      <c r="G4" s="8" t="s">
        <v>7</v>
      </c>
      <c r="H4" s="8" t="s">
        <v>8</v>
      </c>
      <c r="I4" s="4"/>
    </row>
    <row r="5" spans="1:17" x14ac:dyDescent="0.25">
      <c r="A5" s="9" t="s">
        <v>9</v>
      </c>
      <c r="B5" s="1">
        <v>44928</v>
      </c>
      <c r="C5" s="1">
        <f t="shared" ref="C5:H5" si="0">B5+1</f>
        <v>44929</v>
      </c>
      <c r="D5" s="10">
        <f t="shared" si="0"/>
        <v>44930</v>
      </c>
      <c r="E5" s="11">
        <f t="shared" si="0"/>
        <v>44931</v>
      </c>
      <c r="F5" s="11">
        <f t="shared" si="0"/>
        <v>44932</v>
      </c>
      <c r="G5" s="1">
        <f t="shared" si="0"/>
        <v>44933</v>
      </c>
      <c r="H5" s="1">
        <f t="shared" si="0"/>
        <v>44934</v>
      </c>
      <c r="I5" s="12" t="s">
        <v>10</v>
      </c>
    </row>
    <row r="6" spans="1:17" x14ac:dyDescent="0.25">
      <c r="A6" s="13" t="s">
        <v>11</v>
      </c>
      <c r="B6" s="14">
        <v>8556.7999999999993</v>
      </c>
      <c r="C6" s="14">
        <v>4645</v>
      </c>
      <c r="D6" s="14">
        <v>3646.4</v>
      </c>
      <c r="E6" s="14">
        <v>4191.25</v>
      </c>
      <c r="F6" s="14">
        <v>6269.02</v>
      </c>
      <c r="G6" s="14">
        <v>15724.76</v>
      </c>
      <c r="H6" s="14">
        <v>15380.5</v>
      </c>
      <c r="I6" s="15">
        <f t="shared" ref="I6:I14" si="1">SUM(B6:H6)</f>
        <v>58413.73</v>
      </c>
    </row>
    <row r="7" spans="1:17" x14ac:dyDescent="0.25">
      <c r="A7" s="13" t="s">
        <v>12</v>
      </c>
      <c r="B7" s="16">
        <v>223</v>
      </c>
      <c r="C7" s="16">
        <v>91</v>
      </c>
      <c r="D7" s="16">
        <v>80</v>
      </c>
      <c r="E7" s="16">
        <v>74</v>
      </c>
      <c r="F7" s="16">
        <v>114</v>
      </c>
      <c r="G7" s="16">
        <v>453</v>
      </c>
      <c r="H7" s="17">
        <v>276</v>
      </c>
      <c r="I7" s="18">
        <f t="shared" si="1"/>
        <v>1311</v>
      </c>
    </row>
    <row r="8" spans="1:17" x14ac:dyDescent="0.25">
      <c r="A8" s="13" t="s">
        <v>13</v>
      </c>
      <c r="B8" s="14">
        <v>19556.25</v>
      </c>
      <c r="C8" s="14">
        <v>19785.03</v>
      </c>
      <c r="D8" s="14">
        <v>15718.51</v>
      </c>
      <c r="E8" s="14">
        <v>20145.5</v>
      </c>
      <c r="F8" s="14">
        <v>26982</v>
      </c>
      <c r="G8" s="14">
        <v>33506.65</v>
      </c>
      <c r="H8" s="14">
        <v>10499.57</v>
      </c>
      <c r="I8" s="15">
        <f t="shared" si="1"/>
        <v>146193.51</v>
      </c>
    </row>
    <row r="9" spans="1:17" x14ac:dyDescent="0.25">
      <c r="A9" s="13" t="s">
        <v>14</v>
      </c>
      <c r="B9" s="16">
        <v>279</v>
      </c>
      <c r="C9" s="16">
        <v>238</v>
      </c>
      <c r="D9" s="16">
        <v>195</v>
      </c>
      <c r="E9" s="16">
        <v>231</v>
      </c>
      <c r="F9" s="16">
        <v>337</v>
      </c>
      <c r="G9" s="16">
        <v>461</v>
      </c>
      <c r="H9" s="16">
        <v>134</v>
      </c>
      <c r="I9" s="19">
        <f t="shared" si="1"/>
        <v>1875</v>
      </c>
    </row>
    <row r="10" spans="1:17" x14ac:dyDescent="0.25">
      <c r="A10" s="13" t="s">
        <v>15</v>
      </c>
      <c r="B10" s="20">
        <v>4225</v>
      </c>
      <c r="C10" s="20">
        <v>2827.01</v>
      </c>
      <c r="D10" s="20">
        <v>2640.75</v>
      </c>
      <c r="E10" s="20">
        <v>3089.5</v>
      </c>
      <c r="F10" s="21">
        <v>5025.51</v>
      </c>
      <c r="G10" s="20">
        <v>5062</v>
      </c>
      <c r="H10" s="20">
        <v>3802.75</v>
      </c>
      <c r="I10" s="22">
        <f t="shared" si="1"/>
        <v>26672.52</v>
      </c>
    </row>
    <row r="11" spans="1:17" x14ac:dyDescent="0.25">
      <c r="A11" s="13" t="s">
        <v>16</v>
      </c>
      <c r="B11" s="23">
        <v>117</v>
      </c>
      <c r="C11" s="23">
        <v>82</v>
      </c>
      <c r="D11" s="23">
        <v>77</v>
      </c>
      <c r="E11" s="23">
        <v>93</v>
      </c>
      <c r="F11" s="23">
        <v>162</v>
      </c>
      <c r="G11" s="23">
        <v>174</v>
      </c>
      <c r="H11" s="23">
        <v>125</v>
      </c>
      <c r="I11" s="19">
        <f t="shared" si="1"/>
        <v>830</v>
      </c>
      <c r="K11" s="24"/>
      <c r="L11" s="24"/>
      <c r="M11" s="24"/>
      <c r="N11" s="24"/>
      <c r="O11" s="24"/>
      <c r="P11" s="24"/>
      <c r="Q11" s="24"/>
    </row>
    <row r="12" spans="1:17" x14ac:dyDescent="0.25">
      <c r="A12" s="13" t="s">
        <v>17</v>
      </c>
      <c r="B12" s="25">
        <v>0</v>
      </c>
      <c r="C12" s="25">
        <v>36</v>
      </c>
      <c r="D12" s="25">
        <v>55</v>
      </c>
      <c r="E12" s="25">
        <v>224</v>
      </c>
      <c r="F12" s="25">
        <v>169</v>
      </c>
      <c r="G12" s="25">
        <v>129</v>
      </c>
      <c r="H12" s="25">
        <v>146</v>
      </c>
      <c r="I12" s="22">
        <f t="shared" si="1"/>
        <v>759</v>
      </c>
    </row>
    <row r="13" spans="1:17" x14ac:dyDescent="0.25">
      <c r="A13" s="13" t="s">
        <v>18</v>
      </c>
      <c r="B13" s="26">
        <f>B6+B8+B10</f>
        <v>32338.05</v>
      </c>
      <c r="C13" s="26">
        <f t="shared" ref="C13:H13" si="2">C6+C8</f>
        <v>24430.03</v>
      </c>
      <c r="D13" s="26">
        <f t="shared" si="2"/>
        <v>19364.91</v>
      </c>
      <c r="E13" s="26">
        <f t="shared" si="2"/>
        <v>24336.75</v>
      </c>
      <c r="F13" s="26">
        <f t="shared" si="2"/>
        <v>33251.020000000004</v>
      </c>
      <c r="G13" s="26">
        <f t="shared" si="2"/>
        <v>49231.41</v>
      </c>
      <c r="H13" s="26">
        <f t="shared" si="2"/>
        <v>25880.07</v>
      </c>
      <c r="I13" s="15">
        <f t="shared" si="1"/>
        <v>208832.24000000002</v>
      </c>
    </row>
    <row r="14" spans="1:17" x14ac:dyDescent="0.25">
      <c r="A14" s="13" t="s">
        <v>19</v>
      </c>
      <c r="B14" s="26">
        <v>26807.25</v>
      </c>
      <c r="C14" s="26">
        <v>23007.61</v>
      </c>
      <c r="D14" s="26">
        <v>20800.77</v>
      </c>
      <c r="E14" s="26">
        <v>24111.51</v>
      </c>
      <c r="F14" s="26">
        <v>31718.13</v>
      </c>
      <c r="G14" s="26">
        <v>35898.519999999997</v>
      </c>
      <c r="H14" s="26">
        <v>25326.25</v>
      </c>
      <c r="I14" s="15">
        <f t="shared" si="1"/>
        <v>187670.04</v>
      </c>
    </row>
    <row r="15" spans="1:17" x14ac:dyDescent="0.25">
      <c r="A15" s="13" t="s">
        <v>20</v>
      </c>
      <c r="B15" s="27">
        <f t="shared" ref="B15:I15" si="3">(B13-B14)/B14</f>
        <v>0.20631732087401727</v>
      </c>
      <c r="C15" s="27">
        <f t="shared" si="3"/>
        <v>6.1823892181760653E-2</v>
      </c>
      <c r="D15" s="27">
        <f t="shared" si="3"/>
        <v>-6.9029175362258249E-2</v>
      </c>
      <c r="E15" s="27">
        <f t="shared" si="3"/>
        <v>9.3415966067658812E-3</v>
      </c>
      <c r="F15" s="27">
        <f t="shared" si="3"/>
        <v>4.8328511170110063E-2</v>
      </c>
      <c r="G15" s="27">
        <f t="shared" si="3"/>
        <v>0.37140500499742074</v>
      </c>
      <c r="H15" s="27">
        <f t="shared" si="3"/>
        <v>2.1867430038004034E-2</v>
      </c>
      <c r="I15" s="28">
        <f t="shared" si="3"/>
        <v>0.1127628043346717</v>
      </c>
    </row>
    <row r="16" spans="1:17" ht="72" x14ac:dyDescent="0.25">
      <c r="A16" s="29" t="s">
        <v>21</v>
      </c>
      <c r="B16" s="29" t="s">
        <v>39</v>
      </c>
      <c r="C16" s="30" t="s">
        <v>40</v>
      </c>
      <c r="D16" s="30" t="s">
        <v>41</v>
      </c>
      <c r="E16" s="31" t="s">
        <v>42</v>
      </c>
      <c r="F16" s="31" t="s">
        <v>43</v>
      </c>
      <c r="G16" s="31" t="s">
        <v>44</v>
      </c>
      <c r="H16" s="31" t="s">
        <v>45</v>
      </c>
      <c r="I16" s="33"/>
    </row>
    <row r="17" spans="1:9" x14ac:dyDescent="0.25">
      <c r="A17" s="29" t="s">
        <v>29</v>
      </c>
      <c r="B17" s="34">
        <f t="shared" ref="B17:H17" si="4">B7+B9+B11</f>
        <v>619</v>
      </c>
      <c r="C17" s="34">
        <f t="shared" si="4"/>
        <v>411</v>
      </c>
      <c r="D17" s="34">
        <f t="shared" si="4"/>
        <v>352</v>
      </c>
      <c r="E17" s="34">
        <f t="shared" si="4"/>
        <v>398</v>
      </c>
      <c r="F17" s="34">
        <f t="shared" si="4"/>
        <v>613</v>
      </c>
      <c r="G17" s="34">
        <f t="shared" si="4"/>
        <v>1088</v>
      </c>
      <c r="H17" s="34">
        <f t="shared" si="4"/>
        <v>535</v>
      </c>
      <c r="I17" s="34">
        <f>SUM(B17:H17)</f>
        <v>4016</v>
      </c>
    </row>
    <row r="18" spans="1:9" x14ac:dyDescent="0.25">
      <c r="A18" s="13" t="s">
        <v>30</v>
      </c>
      <c r="B18" s="35">
        <f t="shared" ref="B18:I18" si="5">B6/B7</f>
        <v>38.371300448430489</v>
      </c>
      <c r="C18" s="35">
        <f t="shared" si="5"/>
        <v>51.043956043956044</v>
      </c>
      <c r="D18" s="35">
        <f t="shared" si="5"/>
        <v>45.58</v>
      </c>
      <c r="E18" s="35">
        <f t="shared" si="5"/>
        <v>56.638513513513516</v>
      </c>
      <c r="F18" s="35">
        <f t="shared" si="5"/>
        <v>54.991403508771931</v>
      </c>
      <c r="G18" s="35">
        <f t="shared" si="5"/>
        <v>34.712494481236206</v>
      </c>
      <c r="H18" s="35">
        <f t="shared" si="5"/>
        <v>55.72644927536232</v>
      </c>
      <c r="I18" s="36">
        <f t="shared" si="5"/>
        <v>44.556620900076283</v>
      </c>
    </row>
    <row r="19" spans="1:9" x14ac:dyDescent="0.25">
      <c r="A19" s="37" t="s">
        <v>31</v>
      </c>
      <c r="B19" s="35">
        <f t="shared" ref="B19:I19" si="6">B8/B9</f>
        <v>70.094086021505376</v>
      </c>
      <c r="C19" s="35">
        <f t="shared" si="6"/>
        <v>83.130378151260501</v>
      </c>
      <c r="D19" s="35">
        <f t="shared" si="6"/>
        <v>80.607743589743592</v>
      </c>
      <c r="E19" s="35">
        <f t="shared" si="6"/>
        <v>87.209956709956714</v>
      </c>
      <c r="F19" s="35">
        <f t="shared" si="6"/>
        <v>80.065281899109792</v>
      </c>
      <c r="G19" s="35">
        <f t="shared" si="6"/>
        <v>72.682537960954448</v>
      </c>
      <c r="H19" s="35">
        <f t="shared" si="6"/>
        <v>78.355000000000004</v>
      </c>
      <c r="I19" s="22">
        <f t="shared" si="6"/>
        <v>77.969872000000009</v>
      </c>
    </row>
    <row r="20" spans="1:9" ht="24" x14ac:dyDescent="0.25">
      <c r="A20" s="38" t="s">
        <v>32</v>
      </c>
      <c r="B20" s="39">
        <v>671</v>
      </c>
      <c r="C20" s="39">
        <v>244</v>
      </c>
      <c r="D20" s="39">
        <v>123</v>
      </c>
      <c r="E20" s="39">
        <v>166</v>
      </c>
      <c r="F20" s="39">
        <v>386</v>
      </c>
      <c r="G20" s="39">
        <v>570</v>
      </c>
      <c r="H20" s="39">
        <v>218</v>
      </c>
      <c r="I20" s="22">
        <f>SUM(B20:H20)</f>
        <v>2378</v>
      </c>
    </row>
    <row r="21" spans="1:9" ht="15.75" customHeight="1" x14ac:dyDescent="0.25">
      <c r="A21" s="37" t="s">
        <v>33</v>
      </c>
      <c r="B21" s="40">
        <f t="shared" ref="B21:I21" si="7">B20/B13</f>
        <v>2.0749550452176305E-2</v>
      </c>
      <c r="C21" s="41">
        <f t="shared" si="7"/>
        <v>9.9877077514845466E-3</v>
      </c>
      <c r="D21" s="40">
        <f t="shared" si="7"/>
        <v>6.3516948955610946E-3</v>
      </c>
      <c r="E21" s="40">
        <f t="shared" si="7"/>
        <v>6.8209600706750076E-3</v>
      </c>
      <c r="F21" s="40">
        <f t="shared" si="7"/>
        <v>1.1608666440909179E-2</v>
      </c>
      <c r="G21" s="40">
        <f t="shared" si="7"/>
        <v>1.1577974305428181E-2</v>
      </c>
      <c r="H21" s="40">
        <f t="shared" si="7"/>
        <v>8.4234702610928025E-3</v>
      </c>
      <c r="I21" s="42">
        <f t="shared" si="7"/>
        <v>1.1387130646110964E-2</v>
      </c>
    </row>
    <row r="22" spans="1:9" ht="15.75" customHeight="1" x14ac:dyDescent="0.25">
      <c r="A22" s="43" t="s">
        <v>34</v>
      </c>
      <c r="B22" s="44" t="s">
        <v>46</v>
      </c>
      <c r="C22" s="45"/>
      <c r="D22" s="46"/>
      <c r="E22" s="44"/>
      <c r="F22" s="44"/>
      <c r="G22" s="44"/>
      <c r="H22" s="47"/>
      <c r="I22" s="48" t="s">
        <v>36</v>
      </c>
    </row>
    <row r="23" spans="1:9" ht="15.75" customHeight="1" x14ac:dyDescent="0.25">
      <c r="A23" s="49" t="s">
        <v>37</v>
      </c>
      <c r="B23" s="50">
        <v>4137.1000000000004</v>
      </c>
      <c r="C23" s="51">
        <v>4359.91</v>
      </c>
      <c r="D23" s="52">
        <v>3827.71</v>
      </c>
      <c r="E23" s="52">
        <v>4460.5600000000004</v>
      </c>
      <c r="F23" s="52">
        <v>5704.84</v>
      </c>
      <c r="G23" s="52">
        <v>5145.1899999999996</v>
      </c>
      <c r="H23" s="53">
        <v>5283.55</v>
      </c>
      <c r="I23" s="121">
        <f>SUM(B23:H23)/I13</f>
        <v>0.15763303597184036</v>
      </c>
    </row>
    <row r="24" spans="1:9" ht="15.75" customHeight="1" x14ac:dyDescent="0.25">
      <c r="A24" s="54" t="s">
        <v>38</v>
      </c>
      <c r="B24" s="55">
        <v>0.12790000000000001</v>
      </c>
      <c r="C24" s="55">
        <v>0.17799999999999999</v>
      </c>
      <c r="D24" s="55">
        <v>0.19800000000000001</v>
      </c>
      <c r="E24" s="55">
        <v>0.183</v>
      </c>
      <c r="F24" s="55">
        <v>0.17199999999999999</v>
      </c>
      <c r="G24" s="55">
        <v>0.1045</v>
      </c>
      <c r="H24" s="56">
        <v>0.20399999999999999</v>
      </c>
      <c r="I24" s="122"/>
    </row>
    <row r="25" spans="1:9" ht="15.75" customHeight="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I23:I24"/>
  </mergeCells>
  <pageMargins left="0.7" right="0.7" top="0.75" bottom="0.75" header="0" footer="0"/>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CA360-801F-441D-AF0B-035B13EC800D}">
  <dimension ref="A1:M27"/>
  <sheetViews>
    <sheetView topLeftCell="A4" zoomScaleNormal="100" workbookViewId="0">
      <selection activeCell="H18" sqref="H18"/>
    </sheetView>
  </sheetViews>
  <sheetFormatPr defaultRowHeight="15" x14ac:dyDescent="0.25"/>
  <cols>
    <col min="1" max="1" width="38" bestFit="1" customWidth="1"/>
    <col min="2" max="2" width="12.7109375" customWidth="1"/>
    <col min="3" max="3" width="13" bestFit="1" customWidth="1"/>
    <col min="4" max="4" width="14.42578125" bestFit="1" customWidth="1"/>
    <col min="5" max="5" width="17" customWidth="1"/>
    <col min="6" max="6" width="12.7109375" bestFit="1" customWidth="1"/>
    <col min="7" max="8" width="13" bestFit="1" customWidth="1"/>
    <col min="9" max="9" width="18.42578125" bestFit="1" customWidth="1"/>
  </cols>
  <sheetData>
    <row r="1" spans="1:9" ht="16.5" thickTop="1" thickBot="1" x14ac:dyDescent="0.3">
      <c r="A1" s="1"/>
      <c r="B1" s="2" t="s">
        <v>0</v>
      </c>
      <c r="C1" s="3">
        <v>45075</v>
      </c>
      <c r="D1" s="4"/>
      <c r="E1" s="4"/>
      <c r="F1" s="4"/>
      <c r="G1" s="4"/>
      <c r="H1" s="4"/>
      <c r="I1" s="4"/>
    </row>
    <row r="2" spans="1:9" x14ac:dyDescent="0.25">
      <c r="A2" s="4"/>
      <c r="B2" s="5"/>
      <c r="C2" s="4"/>
      <c r="D2" s="4"/>
      <c r="E2" s="4" t="s">
        <v>1</v>
      </c>
      <c r="F2" s="4"/>
      <c r="G2" s="4"/>
      <c r="H2" s="4"/>
      <c r="I2" s="4"/>
    </row>
    <row r="3" spans="1:9" ht="15.75" thickBot="1" x14ac:dyDescent="0.3">
      <c r="A3" s="4"/>
      <c r="B3" s="4"/>
      <c r="C3" s="4"/>
      <c r="D3" s="4"/>
      <c r="E3" s="4"/>
      <c r="F3" s="4"/>
      <c r="G3" s="4"/>
      <c r="H3" s="4"/>
      <c r="I3" s="4"/>
    </row>
    <row r="4" spans="1:9" ht="16.5" thickTop="1" thickBot="1" x14ac:dyDescent="0.3">
      <c r="A4" s="6"/>
      <c r="B4" s="7" t="s">
        <v>2</v>
      </c>
      <c r="C4" s="7" t="s">
        <v>3</v>
      </c>
      <c r="D4" s="7" t="s">
        <v>4</v>
      </c>
      <c r="E4" s="7" t="s">
        <v>5</v>
      </c>
      <c r="F4" s="60" t="s">
        <v>6</v>
      </c>
      <c r="G4" s="94" t="s">
        <v>7</v>
      </c>
      <c r="H4" s="76" t="s">
        <v>8</v>
      </c>
      <c r="I4" s="4"/>
    </row>
    <row r="5" spans="1:9" ht="16.5" thickTop="1" thickBot="1" x14ac:dyDescent="0.3">
      <c r="A5" s="9" t="s">
        <v>9</v>
      </c>
      <c r="B5" s="1">
        <v>45075</v>
      </c>
      <c r="C5" s="1">
        <f t="shared" ref="C5:H5" si="0">B5+1</f>
        <v>45076</v>
      </c>
      <c r="D5" s="10">
        <f t="shared" si="0"/>
        <v>45077</v>
      </c>
      <c r="E5" s="11">
        <f t="shared" si="0"/>
        <v>45078</v>
      </c>
      <c r="F5" s="61">
        <f t="shared" si="0"/>
        <v>45079</v>
      </c>
      <c r="G5" s="95">
        <f t="shared" si="0"/>
        <v>45080</v>
      </c>
      <c r="H5" s="77">
        <f t="shared" si="0"/>
        <v>45081</v>
      </c>
      <c r="I5" s="12" t="s">
        <v>10</v>
      </c>
    </row>
    <row r="6" spans="1:9" ht="16.5" thickTop="1" thickBot="1" x14ac:dyDescent="0.3">
      <c r="A6" s="13" t="s">
        <v>11</v>
      </c>
      <c r="B6" s="116">
        <v>8185.5</v>
      </c>
      <c r="C6" s="14">
        <v>1687.01</v>
      </c>
      <c r="D6" s="14">
        <v>2027.6</v>
      </c>
      <c r="E6" s="14">
        <v>3115.25</v>
      </c>
      <c r="F6" s="62">
        <v>2634.65</v>
      </c>
      <c r="G6" s="96">
        <v>4339.25</v>
      </c>
      <c r="H6" s="78">
        <v>7170.25</v>
      </c>
      <c r="I6" s="15">
        <f t="shared" ref="I6:I16" si="1">SUM(B6:H6)</f>
        <v>29159.510000000002</v>
      </c>
    </row>
    <row r="7" spans="1:9" ht="16.5" thickTop="1" thickBot="1" x14ac:dyDescent="0.3">
      <c r="A7" s="13" t="s">
        <v>12</v>
      </c>
      <c r="B7" s="16">
        <v>224</v>
      </c>
      <c r="C7" s="16">
        <v>49</v>
      </c>
      <c r="D7" s="16">
        <v>55</v>
      </c>
      <c r="E7" s="16">
        <v>85</v>
      </c>
      <c r="F7" s="63">
        <v>82</v>
      </c>
      <c r="G7" s="97">
        <v>88</v>
      </c>
      <c r="H7" s="79">
        <v>171</v>
      </c>
      <c r="I7" s="18">
        <f t="shared" si="1"/>
        <v>754</v>
      </c>
    </row>
    <row r="8" spans="1:9" ht="16.5" thickTop="1" thickBot="1" x14ac:dyDescent="0.3">
      <c r="A8" s="13" t="s">
        <v>13</v>
      </c>
      <c r="B8" s="14">
        <v>7752.5</v>
      </c>
      <c r="C8" s="14">
        <v>5002.62</v>
      </c>
      <c r="D8" s="14">
        <v>4446.3900000000003</v>
      </c>
      <c r="E8" s="14">
        <v>4336.76</v>
      </c>
      <c r="F8" s="62">
        <v>8325.5</v>
      </c>
      <c r="G8" s="96">
        <v>12960.26</v>
      </c>
      <c r="H8" s="78">
        <v>5405.75</v>
      </c>
      <c r="I8" s="15">
        <f t="shared" si="1"/>
        <v>48229.78</v>
      </c>
    </row>
    <row r="9" spans="1:9" ht="16.5" thickTop="1" thickBot="1" x14ac:dyDescent="0.3">
      <c r="A9" s="13" t="s">
        <v>14</v>
      </c>
      <c r="B9" s="16">
        <v>170</v>
      </c>
      <c r="C9" s="16">
        <v>101</v>
      </c>
      <c r="D9" s="16">
        <v>89</v>
      </c>
      <c r="E9" s="16">
        <v>84</v>
      </c>
      <c r="F9" s="63">
        <v>157</v>
      </c>
      <c r="G9" s="97">
        <v>221</v>
      </c>
      <c r="H9" s="80">
        <v>98</v>
      </c>
      <c r="I9" s="19">
        <f t="shared" si="1"/>
        <v>920</v>
      </c>
    </row>
    <row r="10" spans="1:9" ht="16.5" thickTop="1" thickBot="1" x14ac:dyDescent="0.3">
      <c r="A10" s="13" t="s">
        <v>15</v>
      </c>
      <c r="B10" s="20">
        <v>2802.5</v>
      </c>
      <c r="C10" s="20">
        <v>1401.76</v>
      </c>
      <c r="D10" s="20">
        <v>2083.85</v>
      </c>
      <c r="E10" s="20">
        <v>2229.5</v>
      </c>
      <c r="F10" s="64">
        <v>1895</v>
      </c>
      <c r="G10" s="98">
        <v>4266</v>
      </c>
      <c r="H10" s="81">
        <v>2171</v>
      </c>
      <c r="I10" s="22">
        <f t="shared" si="1"/>
        <v>16849.61</v>
      </c>
    </row>
    <row r="11" spans="1:9" ht="16.5" thickTop="1" thickBot="1" x14ac:dyDescent="0.3">
      <c r="A11" s="13" t="s">
        <v>16</v>
      </c>
      <c r="B11" s="23">
        <v>105</v>
      </c>
      <c r="C11" s="23">
        <v>49</v>
      </c>
      <c r="D11" s="23">
        <v>60</v>
      </c>
      <c r="E11" s="23">
        <v>63</v>
      </c>
      <c r="F11" s="65">
        <v>69</v>
      </c>
      <c r="G11" s="99">
        <v>102</v>
      </c>
      <c r="H11" s="82">
        <v>75</v>
      </c>
      <c r="I11" s="19">
        <f t="shared" si="1"/>
        <v>523</v>
      </c>
    </row>
    <row r="12" spans="1:9" ht="16.5" thickTop="1" thickBot="1" x14ac:dyDescent="0.3">
      <c r="A12" s="13" t="s">
        <v>17</v>
      </c>
      <c r="B12" s="25">
        <v>74</v>
      </c>
      <c r="C12" s="25">
        <v>25</v>
      </c>
      <c r="D12" s="25">
        <v>48</v>
      </c>
      <c r="E12" s="25">
        <v>15</v>
      </c>
      <c r="F12" s="66">
        <v>30</v>
      </c>
      <c r="G12" s="100">
        <v>133</v>
      </c>
      <c r="H12" s="83">
        <v>19</v>
      </c>
      <c r="I12" s="22">
        <f t="shared" si="1"/>
        <v>344</v>
      </c>
    </row>
    <row r="13" spans="1:9" ht="16.5" thickTop="1" thickBot="1" x14ac:dyDescent="0.3">
      <c r="A13" s="13" t="s">
        <v>118</v>
      </c>
      <c r="B13" s="25">
        <v>0</v>
      </c>
      <c r="C13" s="25">
        <v>0</v>
      </c>
      <c r="D13" s="25">
        <v>0</v>
      </c>
      <c r="E13" s="25">
        <v>0</v>
      </c>
      <c r="F13" s="66">
        <v>0</v>
      </c>
      <c r="G13" s="100">
        <v>2170</v>
      </c>
      <c r="H13" s="83">
        <v>0</v>
      </c>
      <c r="I13" s="22">
        <f>SUM(B13:H13)</f>
        <v>2170</v>
      </c>
    </row>
    <row r="14" spans="1:9" ht="16.5" thickTop="1" thickBot="1" x14ac:dyDescent="0.3">
      <c r="A14" s="13" t="s">
        <v>120</v>
      </c>
      <c r="B14" s="26">
        <f>B6+B8+B13</f>
        <v>15938</v>
      </c>
      <c r="C14" s="26">
        <f t="shared" ref="C14:H14" si="2">C6+C8+C13</f>
        <v>6689.63</v>
      </c>
      <c r="D14" s="26">
        <f t="shared" si="2"/>
        <v>6473.99</v>
      </c>
      <c r="E14" s="26">
        <f t="shared" si="2"/>
        <v>7452.01</v>
      </c>
      <c r="F14" s="26">
        <f t="shared" si="2"/>
        <v>10960.15</v>
      </c>
      <c r="G14" s="26">
        <f t="shared" si="2"/>
        <v>19469.510000000002</v>
      </c>
      <c r="H14" s="26">
        <f t="shared" si="2"/>
        <v>12576</v>
      </c>
      <c r="I14" s="22">
        <f>SUM(B14:H14)</f>
        <v>79559.290000000008</v>
      </c>
    </row>
    <row r="15" spans="1:9" ht="16.5" thickTop="1" thickBot="1" x14ac:dyDescent="0.3">
      <c r="A15" s="13" t="s">
        <v>119</v>
      </c>
      <c r="B15" s="26">
        <f>B6+B8</f>
        <v>15938</v>
      </c>
      <c r="C15" s="26">
        <f t="shared" ref="C15:H15" si="3">C6+C8</f>
        <v>6689.63</v>
      </c>
      <c r="D15" s="26">
        <f t="shared" si="3"/>
        <v>6473.99</v>
      </c>
      <c r="E15" s="26">
        <f t="shared" si="3"/>
        <v>7452.01</v>
      </c>
      <c r="F15" s="67">
        <f t="shared" si="3"/>
        <v>10960.15</v>
      </c>
      <c r="G15" s="101">
        <f t="shared" si="3"/>
        <v>17299.510000000002</v>
      </c>
      <c r="H15" s="84">
        <f t="shared" si="3"/>
        <v>12576</v>
      </c>
      <c r="I15" s="15">
        <f t="shared" si="1"/>
        <v>77389.290000000008</v>
      </c>
    </row>
    <row r="16" spans="1:9" ht="16.5" thickTop="1" thickBot="1" x14ac:dyDescent="0.3">
      <c r="A16" s="13" t="s">
        <v>19</v>
      </c>
      <c r="B16" s="26">
        <v>13875.25</v>
      </c>
      <c r="C16" s="26">
        <v>7542.41</v>
      </c>
      <c r="D16" s="26">
        <v>8263.5</v>
      </c>
      <c r="E16" s="26">
        <v>9804.75</v>
      </c>
      <c r="F16" s="67">
        <v>6263.3</v>
      </c>
      <c r="G16" s="101">
        <v>17857.5</v>
      </c>
      <c r="H16" s="84">
        <v>10791.25</v>
      </c>
      <c r="I16" s="58">
        <f t="shared" si="1"/>
        <v>74397.960000000006</v>
      </c>
    </row>
    <row r="17" spans="1:13" ht="15.75" thickTop="1" x14ac:dyDescent="0.25">
      <c r="A17" s="13" t="s">
        <v>47</v>
      </c>
      <c r="B17" s="57">
        <f t="shared" ref="B17:I17" si="4">(B15-B16)/B16</f>
        <v>0.14866398803625161</v>
      </c>
      <c r="C17" s="57">
        <f t="shared" si="4"/>
        <v>-0.11306465705258661</v>
      </c>
      <c r="D17" s="57">
        <f t="shared" si="4"/>
        <v>-0.21655593876686638</v>
      </c>
      <c r="E17" s="57">
        <f t="shared" si="4"/>
        <v>-0.23995920344730867</v>
      </c>
      <c r="F17" s="68">
        <f t="shared" si="4"/>
        <v>0.7499002123481231</v>
      </c>
      <c r="G17" s="102">
        <f t="shared" si="4"/>
        <v>-3.1246815063698613E-2</v>
      </c>
      <c r="H17" s="85">
        <f t="shared" si="4"/>
        <v>0.16538862504343796</v>
      </c>
      <c r="I17" s="28">
        <f t="shared" si="4"/>
        <v>4.0207150841232761E-2</v>
      </c>
      <c r="M17" t="s">
        <v>189</v>
      </c>
    </row>
    <row r="18" spans="1:13" ht="142.5" customHeight="1" x14ac:dyDescent="0.25">
      <c r="A18" s="29" t="s">
        <v>21</v>
      </c>
      <c r="B18" s="29" t="s">
        <v>183</v>
      </c>
      <c r="C18" s="31" t="s">
        <v>184</v>
      </c>
      <c r="D18" s="31" t="s">
        <v>185</v>
      </c>
      <c r="E18" s="31" t="s">
        <v>186</v>
      </c>
      <c r="F18" s="69" t="s">
        <v>187</v>
      </c>
      <c r="G18" s="103" t="s">
        <v>188</v>
      </c>
      <c r="H18" s="86" t="s">
        <v>190</v>
      </c>
      <c r="I18" s="33"/>
    </row>
    <row r="19" spans="1:13" x14ac:dyDescent="0.25">
      <c r="A19" s="29" t="s">
        <v>29</v>
      </c>
      <c r="B19" s="34">
        <f t="shared" ref="B19:H19" si="5">B7+B9</f>
        <v>394</v>
      </c>
      <c r="C19" s="34">
        <f t="shared" si="5"/>
        <v>150</v>
      </c>
      <c r="D19" s="34">
        <f t="shared" si="5"/>
        <v>144</v>
      </c>
      <c r="E19" s="34">
        <f t="shared" si="5"/>
        <v>169</v>
      </c>
      <c r="F19" s="34">
        <f t="shared" si="5"/>
        <v>239</v>
      </c>
      <c r="G19" s="34">
        <f t="shared" si="5"/>
        <v>309</v>
      </c>
      <c r="H19" s="34">
        <f t="shared" si="5"/>
        <v>269</v>
      </c>
      <c r="I19" s="34">
        <f>SUM(B19:H19)</f>
        <v>1674</v>
      </c>
    </row>
    <row r="20" spans="1:13" ht="15.75" thickBot="1" x14ac:dyDescent="0.3">
      <c r="A20" s="13" t="s">
        <v>30</v>
      </c>
      <c r="B20" s="35">
        <f t="shared" ref="B20:I20" si="6">B6/B7</f>
        <v>36.542410714285715</v>
      </c>
      <c r="C20" s="35">
        <f t="shared" si="6"/>
        <v>34.428775510204083</v>
      </c>
      <c r="D20" s="35">
        <f t="shared" si="6"/>
        <v>36.865454545454547</v>
      </c>
      <c r="E20" s="35">
        <f>E6/E7</f>
        <v>36.65</v>
      </c>
      <c r="F20" s="71">
        <f t="shared" si="6"/>
        <v>32.12987804878049</v>
      </c>
      <c r="G20" s="105">
        <f t="shared" si="6"/>
        <v>49.309659090909093</v>
      </c>
      <c r="H20" s="88">
        <f t="shared" si="6"/>
        <v>41.9312865497076</v>
      </c>
      <c r="I20" s="36">
        <f t="shared" si="6"/>
        <v>38.673090185676394</v>
      </c>
    </row>
    <row r="21" spans="1:13" ht="16.5" thickTop="1" thickBot="1" x14ac:dyDescent="0.3">
      <c r="A21" s="37" t="s">
        <v>31</v>
      </c>
      <c r="B21" s="35">
        <f t="shared" ref="B21:I21" si="7">B8/B9</f>
        <v>45.602941176470587</v>
      </c>
      <c r="C21" s="35">
        <f t="shared" si="7"/>
        <v>49.530891089108913</v>
      </c>
      <c r="D21" s="35">
        <f t="shared" si="7"/>
        <v>49.959438202247192</v>
      </c>
      <c r="E21" s="35">
        <f t="shared" si="7"/>
        <v>51.628095238095241</v>
      </c>
      <c r="F21" s="71">
        <f t="shared" si="7"/>
        <v>53.028662420382169</v>
      </c>
      <c r="G21" s="105">
        <f t="shared" si="7"/>
        <v>58.643710407239823</v>
      </c>
      <c r="H21" s="88">
        <f t="shared" si="7"/>
        <v>55.160714285714285</v>
      </c>
      <c r="I21" s="22">
        <f t="shared" si="7"/>
        <v>52.42367391304348</v>
      </c>
    </row>
    <row r="22" spans="1:13" ht="16.5" thickTop="1" thickBot="1" x14ac:dyDescent="0.3">
      <c r="A22" s="38" t="s">
        <v>32</v>
      </c>
      <c r="B22" s="39">
        <v>114</v>
      </c>
      <c r="C22" s="39">
        <v>123</v>
      </c>
      <c r="D22" s="39">
        <v>82</v>
      </c>
      <c r="E22" s="39">
        <v>54</v>
      </c>
      <c r="F22" s="72">
        <v>130</v>
      </c>
      <c r="G22" s="96">
        <v>90</v>
      </c>
      <c r="H22" s="96">
        <v>181</v>
      </c>
      <c r="I22" s="22">
        <f>SUM(B22:H22)</f>
        <v>774</v>
      </c>
    </row>
    <row r="23" spans="1:13" ht="16.5" thickTop="1" thickBot="1" x14ac:dyDescent="0.3">
      <c r="A23" s="37" t="s">
        <v>33</v>
      </c>
      <c r="B23" s="40">
        <f t="shared" ref="B23:I23" si="8">B22/B15</f>
        <v>7.1527167775128622E-3</v>
      </c>
      <c r="C23" s="41">
        <f t="shared" si="8"/>
        <v>1.8386667125087637E-2</v>
      </c>
      <c r="D23" s="40">
        <f t="shared" si="8"/>
        <v>1.2666068375144231E-2</v>
      </c>
      <c r="E23" s="40">
        <f t="shared" si="8"/>
        <v>7.2463670875374565E-3</v>
      </c>
      <c r="F23" s="40">
        <f t="shared" si="8"/>
        <v>1.1861151535334827E-2</v>
      </c>
      <c r="G23" s="106">
        <f t="shared" si="8"/>
        <v>5.2024594916272185E-3</v>
      </c>
      <c r="H23" s="106">
        <f t="shared" si="8"/>
        <v>1.4392493638676845E-2</v>
      </c>
      <c r="I23" s="42">
        <f t="shared" si="8"/>
        <v>1.0001383912425091E-2</v>
      </c>
    </row>
    <row r="24" spans="1:13" ht="46.5" customHeight="1" thickTop="1" x14ac:dyDescent="0.25">
      <c r="A24" s="43" t="s">
        <v>34</v>
      </c>
      <c r="B24" s="44"/>
      <c r="C24" s="45"/>
      <c r="D24" s="46"/>
      <c r="E24" s="59"/>
      <c r="F24" s="74"/>
      <c r="G24" s="107"/>
      <c r="H24" s="91"/>
      <c r="I24" s="48" t="s">
        <v>36</v>
      </c>
    </row>
    <row r="25" spans="1:13" x14ac:dyDescent="0.25">
      <c r="A25" s="49" t="s">
        <v>37</v>
      </c>
      <c r="B25" s="111">
        <v>2825.82</v>
      </c>
      <c r="C25" s="112">
        <v>2719</v>
      </c>
      <c r="D25" s="113">
        <v>2519.3000000000002</v>
      </c>
      <c r="E25" s="113">
        <v>2706.24</v>
      </c>
      <c r="F25" s="113">
        <v>3009.97</v>
      </c>
      <c r="G25" s="114">
        <v>2730.33</v>
      </c>
      <c r="H25" s="115">
        <v>2559.63</v>
      </c>
      <c r="I25" s="121">
        <f>SUM(B25:H25)/I15</f>
        <v>0.24642027339958797</v>
      </c>
    </row>
    <row r="26" spans="1:13" ht="15.75" thickBot="1" x14ac:dyDescent="0.3">
      <c r="A26" s="54" t="s">
        <v>38</v>
      </c>
      <c r="B26" s="55">
        <f>B25/B15</f>
        <v>0.17730079056343331</v>
      </c>
      <c r="C26" s="55">
        <f t="shared" ref="C26:H26" si="9">C25/C15</f>
        <v>0.40644998303344132</v>
      </c>
      <c r="D26" s="55">
        <v>0.38400000000000001</v>
      </c>
      <c r="E26" s="55">
        <f t="shared" si="9"/>
        <v>0.36315571235143268</v>
      </c>
      <c r="F26" s="55">
        <f t="shared" si="9"/>
        <v>0.27462854066778281</v>
      </c>
      <c r="G26" s="55">
        <f t="shared" si="9"/>
        <v>0.15782701359749493</v>
      </c>
      <c r="H26" s="55">
        <f t="shared" si="9"/>
        <v>0.20353291984732824</v>
      </c>
      <c r="I26" s="122"/>
    </row>
    <row r="27" spans="1:13"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C17B-CE56-43BE-A0B1-2623D2BD9CF5}">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2DDB6-14B5-466D-BD50-9FD1C4DE6E6B}">
  <dimension ref="A1:Q36"/>
  <sheetViews>
    <sheetView zoomScaleNormal="100" workbookViewId="0">
      <selection activeCell="O19" sqref="O19"/>
    </sheetView>
  </sheetViews>
  <sheetFormatPr defaultRowHeight="15" x14ac:dyDescent="0.25"/>
  <cols>
    <col min="1" max="1" width="38" bestFit="1" customWidth="1"/>
    <col min="2" max="2" width="21.140625" customWidth="1"/>
    <col min="3" max="3" width="18.42578125" customWidth="1"/>
    <col min="4" max="4" width="16" customWidth="1"/>
    <col min="5" max="5" width="16.7109375" customWidth="1"/>
    <col min="6" max="6" width="14.140625" customWidth="1"/>
    <col min="7" max="7" width="17.42578125" customWidth="1"/>
    <col min="8" max="8" width="16.42578125" customWidth="1"/>
    <col min="9" max="9" width="18.42578125" bestFit="1" customWidth="1"/>
  </cols>
  <sheetData>
    <row r="1" spans="1:17" ht="16.5" thickTop="1" thickBot="1" x14ac:dyDescent="0.3">
      <c r="A1" s="1"/>
      <c r="B1" s="2" t="s">
        <v>0</v>
      </c>
      <c r="C1" s="3">
        <v>45201</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119"/>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45201</v>
      </c>
      <c r="C5" s="1">
        <v>45202</v>
      </c>
      <c r="D5" s="1">
        <v>45203</v>
      </c>
      <c r="E5" s="1">
        <v>45204</v>
      </c>
      <c r="F5" s="1">
        <v>45205</v>
      </c>
      <c r="G5" s="1">
        <v>45206</v>
      </c>
      <c r="H5" s="1">
        <v>45207</v>
      </c>
      <c r="I5" s="12" t="s">
        <v>10</v>
      </c>
    </row>
    <row r="6" spans="1:17" ht="16.5" thickTop="1" thickBot="1" x14ac:dyDescent="0.3">
      <c r="A6" s="13" t="s">
        <v>11</v>
      </c>
      <c r="B6" s="116">
        <v>2146.25</v>
      </c>
      <c r="C6" s="14">
        <v>2861.5</v>
      </c>
      <c r="D6" s="14">
        <v>2226.5</v>
      </c>
      <c r="E6" s="14">
        <v>3239.75</v>
      </c>
      <c r="F6" s="62">
        <v>3333.5</v>
      </c>
      <c r="G6" s="96">
        <v>4430.25</v>
      </c>
      <c r="H6" s="78">
        <v>5976</v>
      </c>
      <c r="I6" s="15">
        <f t="shared" ref="I6:I16" si="0">SUM(B6:H6)</f>
        <v>24213.75</v>
      </c>
    </row>
    <row r="7" spans="1:17" ht="16.5" thickTop="1" thickBot="1" x14ac:dyDescent="0.3">
      <c r="A7" s="13" t="s">
        <v>12</v>
      </c>
      <c r="B7" s="16">
        <v>67</v>
      </c>
      <c r="C7" s="16">
        <v>43</v>
      </c>
      <c r="D7" s="16">
        <v>59</v>
      </c>
      <c r="E7" s="16">
        <v>61</v>
      </c>
      <c r="F7" s="63">
        <v>80</v>
      </c>
      <c r="G7" s="97">
        <v>124</v>
      </c>
      <c r="H7" s="79">
        <v>168</v>
      </c>
      <c r="I7" s="18">
        <f t="shared" si="0"/>
        <v>602</v>
      </c>
    </row>
    <row r="8" spans="1:17" ht="16.5" thickTop="1" thickBot="1" x14ac:dyDescent="0.3">
      <c r="A8" s="13" t="s">
        <v>13</v>
      </c>
      <c r="B8" s="14">
        <v>3804.25</v>
      </c>
      <c r="C8" s="14">
        <v>3849</v>
      </c>
      <c r="D8" s="14">
        <v>13722.5</v>
      </c>
      <c r="E8" s="14">
        <v>5583</v>
      </c>
      <c r="F8" s="62">
        <v>11403</v>
      </c>
      <c r="G8" s="96">
        <v>15476.3</v>
      </c>
      <c r="H8" s="78">
        <v>4738.45</v>
      </c>
      <c r="I8" s="15">
        <f t="shared" si="0"/>
        <v>58576.5</v>
      </c>
    </row>
    <row r="9" spans="1:17" ht="16.5" thickTop="1" thickBot="1" x14ac:dyDescent="0.3">
      <c r="A9" s="13" t="s">
        <v>14</v>
      </c>
      <c r="B9" s="16">
        <v>73</v>
      </c>
      <c r="C9" s="16">
        <v>63</v>
      </c>
      <c r="D9" s="16">
        <v>93</v>
      </c>
      <c r="E9" s="16">
        <v>94</v>
      </c>
      <c r="F9" s="63">
        <v>186</v>
      </c>
      <c r="G9" s="97">
        <v>218</v>
      </c>
      <c r="H9" s="80">
        <v>97</v>
      </c>
      <c r="I9" s="19">
        <f t="shared" si="0"/>
        <v>824</v>
      </c>
    </row>
    <row r="10" spans="1:17" ht="16.5" thickTop="1" thickBot="1" x14ac:dyDescent="0.3">
      <c r="A10" s="13" t="s">
        <v>15</v>
      </c>
      <c r="B10" s="20">
        <v>1528.25</v>
      </c>
      <c r="C10" s="20">
        <v>1652</v>
      </c>
      <c r="D10" s="20">
        <v>1344.25</v>
      </c>
      <c r="E10" s="20">
        <v>1452.25</v>
      </c>
      <c r="F10" s="64">
        <v>3113</v>
      </c>
      <c r="G10" s="98">
        <v>2374.8000000000002</v>
      </c>
      <c r="H10" s="81">
        <v>2345.1999999999998</v>
      </c>
      <c r="I10" s="22">
        <f t="shared" si="0"/>
        <v>13809.75</v>
      </c>
    </row>
    <row r="11" spans="1:17" ht="16.5" thickTop="1" thickBot="1" x14ac:dyDescent="0.3">
      <c r="A11" s="13" t="s">
        <v>16</v>
      </c>
      <c r="B11" s="23">
        <v>53</v>
      </c>
      <c r="C11" s="23">
        <v>45</v>
      </c>
      <c r="D11" s="23">
        <v>44</v>
      </c>
      <c r="E11" s="23">
        <v>45</v>
      </c>
      <c r="F11" s="65">
        <v>82</v>
      </c>
      <c r="G11" s="99">
        <v>88</v>
      </c>
      <c r="H11" s="82">
        <v>74</v>
      </c>
      <c r="I11" s="19">
        <f t="shared" si="0"/>
        <v>431</v>
      </c>
    </row>
    <row r="12" spans="1:17" ht="16.5" thickTop="1" thickBot="1" x14ac:dyDescent="0.3">
      <c r="A12" s="13" t="s">
        <v>17</v>
      </c>
      <c r="B12" s="25">
        <v>0</v>
      </c>
      <c r="C12" s="25">
        <v>0</v>
      </c>
      <c r="D12" s="25">
        <v>135.5</v>
      </c>
      <c r="E12" s="25">
        <v>0</v>
      </c>
      <c r="F12" s="66">
        <v>0</v>
      </c>
      <c r="G12" s="100">
        <v>0</v>
      </c>
      <c r="H12" s="83">
        <v>39</v>
      </c>
      <c r="I12" s="22">
        <f t="shared" si="0"/>
        <v>174.5</v>
      </c>
    </row>
    <row r="13" spans="1:17" ht="16.5" thickTop="1" thickBot="1" x14ac:dyDescent="0.3">
      <c r="A13" s="13" t="s">
        <v>118</v>
      </c>
      <c r="B13" s="25">
        <v>6642.42</v>
      </c>
      <c r="C13" s="25">
        <v>1665</v>
      </c>
      <c r="D13" s="25">
        <v>0</v>
      </c>
      <c r="E13" s="25">
        <v>0</v>
      </c>
      <c r="F13" s="66">
        <v>0</v>
      </c>
      <c r="G13" s="100">
        <v>0</v>
      </c>
      <c r="H13" s="83">
        <v>0</v>
      </c>
      <c r="I13" s="22">
        <f>SUM(B13:H13)</f>
        <v>8307.42</v>
      </c>
      <c r="O13" t="s">
        <v>189</v>
      </c>
    </row>
    <row r="14" spans="1:17" ht="16.5" thickTop="1" thickBot="1" x14ac:dyDescent="0.3">
      <c r="A14" s="13" t="s">
        <v>120</v>
      </c>
      <c r="B14" s="26">
        <f t="shared" ref="B14:H14" si="1">B6+B8+B13</f>
        <v>12592.92</v>
      </c>
      <c r="C14" s="26">
        <f t="shared" si="1"/>
        <v>8375.5</v>
      </c>
      <c r="D14" s="26">
        <f t="shared" si="1"/>
        <v>15949</v>
      </c>
      <c r="E14" s="26">
        <f t="shared" si="1"/>
        <v>8822.75</v>
      </c>
      <c r="F14" s="26">
        <f t="shared" si="1"/>
        <v>14736.5</v>
      </c>
      <c r="G14" s="26">
        <f t="shared" si="1"/>
        <v>19906.55</v>
      </c>
      <c r="H14" s="26">
        <f t="shared" si="1"/>
        <v>10714.45</v>
      </c>
      <c r="I14" s="22">
        <f>SUM(B14:H14)</f>
        <v>91097.67</v>
      </c>
      <c r="K14" s="24"/>
      <c r="L14" s="24"/>
      <c r="M14" s="24"/>
      <c r="N14" s="24"/>
      <c r="O14" s="24"/>
      <c r="P14" s="24"/>
      <c r="Q14" s="24"/>
    </row>
    <row r="15" spans="1:17" ht="16.5" thickTop="1" thickBot="1" x14ac:dyDescent="0.3">
      <c r="A15" s="13" t="s">
        <v>119</v>
      </c>
      <c r="B15" s="26">
        <f t="shared" ref="B15:H15" si="2">B6+B8</f>
        <v>5950.5</v>
      </c>
      <c r="C15" s="26">
        <f t="shared" si="2"/>
        <v>6710.5</v>
      </c>
      <c r="D15" s="26">
        <f t="shared" si="2"/>
        <v>15949</v>
      </c>
      <c r="E15" s="26">
        <f>E6+E8</f>
        <v>8822.75</v>
      </c>
      <c r="F15" s="67">
        <f t="shared" si="2"/>
        <v>14736.5</v>
      </c>
      <c r="G15" s="101">
        <f t="shared" si="2"/>
        <v>19906.55</v>
      </c>
      <c r="H15" s="84">
        <f t="shared" si="2"/>
        <v>10714.45</v>
      </c>
      <c r="I15" s="15">
        <f t="shared" si="0"/>
        <v>82790.25</v>
      </c>
    </row>
    <row r="16" spans="1:17" ht="16.5" thickTop="1" thickBot="1" x14ac:dyDescent="0.3">
      <c r="A16" s="13" t="s">
        <v>19</v>
      </c>
      <c r="B16" s="26">
        <v>0.01</v>
      </c>
      <c r="C16" s="26">
        <v>5901.75</v>
      </c>
      <c r="D16" s="26">
        <v>6782.75</v>
      </c>
      <c r="E16" s="26">
        <v>5678.8</v>
      </c>
      <c r="F16" s="67">
        <v>13574.01</v>
      </c>
      <c r="G16" s="101">
        <v>13894.26</v>
      </c>
      <c r="H16" s="84">
        <v>11535.75</v>
      </c>
      <c r="I16" s="58">
        <f t="shared" si="0"/>
        <v>57367.33</v>
      </c>
    </row>
    <row r="17" spans="1:14" ht="15.75" thickTop="1" x14ac:dyDescent="0.25">
      <c r="A17" s="13" t="s">
        <v>47</v>
      </c>
      <c r="B17" s="57">
        <f t="shared" ref="B17:I17" si="3">(B15-B16)/B16</f>
        <v>595049</v>
      </c>
      <c r="C17" s="57">
        <f t="shared" si="3"/>
        <v>0.13703562502647521</v>
      </c>
      <c r="D17" s="57">
        <f t="shared" si="3"/>
        <v>1.3514061405771995</v>
      </c>
      <c r="E17" s="57">
        <f t="shared" si="3"/>
        <v>0.55362928787772059</v>
      </c>
      <c r="F17" s="68">
        <f t="shared" si="3"/>
        <v>8.5640868100141362E-2</v>
      </c>
      <c r="G17" s="102">
        <f t="shared" si="3"/>
        <v>0.43271753947313485</v>
      </c>
      <c r="H17" s="85">
        <f t="shared" si="3"/>
        <v>-7.1196064408469262E-2</v>
      </c>
      <c r="I17" s="28">
        <f t="shared" si="3"/>
        <v>0.44316024468979115</v>
      </c>
      <c r="M17" t="s">
        <v>189</v>
      </c>
    </row>
    <row r="18" spans="1:14" ht="93" customHeight="1" x14ac:dyDescent="0.25">
      <c r="A18" s="29" t="s">
        <v>21</v>
      </c>
      <c r="B18" s="59" t="s">
        <v>320</v>
      </c>
      <c r="C18" s="31" t="s">
        <v>321</v>
      </c>
      <c r="D18" s="31" t="s">
        <v>323</v>
      </c>
      <c r="E18" s="31" t="s">
        <v>324</v>
      </c>
      <c r="F18" s="69" t="s">
        <v>325</v>
      </c>
      <c r="G18" s="103" t="s">
        <v>326</v>
      </c>
      <c r="H18" s="86" t="s">
        <v>327</v>
      </c>
      <c r="I18" s="33"/>
      <c r="N18" t="s">
        <v>189</v>
      </c>
    </row>
    <row r="19" spans="1:14" ht="20.25" customHeight="1" x14ac:dyDescent="0.25">
      <c r="A19" s="29" t="s">
        <v>29</v>
      </c>
      <c r="B19" s="34">
        <f>B7+B9</f>
        <v>140</v>
      </c>
      <c r="C19" s="34">
        <f t="shared" ref="C19:H19" si="4">C7+C9</f>
        <v>106</v>
      </c>
      <c r="D19" s="34">
        <f t="shared" si="4"/>
        <v>152</v>
      </c>
      <c r="E19" s="34">
        <f>E7+E9</f>
        <v>155</v>
      </c>
      <c r="F19" s="34">
        <f t="shared" si="4"/>
        <v>266</v>
      </c>
      <c r="G19" s="34">
        <f t="shared" si="4"/>
        <v>342</v>
      </c>
      <c r="H19" s="34">
        <f t="shared" si="4"/>
        <v>265</v>
      </c>
      <c r="I19" s="34">
        <f>SUM(B19:H19)</f>
        <v>1426</v>
      </c>
    </row>
    <row r="20" spans="1:14" ht="15.75" thickBot="1" x14ac:dyDescent="0.3">
      <c r="A20" s="13" t="s">
        <v>30</v>
      </c>
      <c r="B20" s="35">
        <f t="shared" ref="B20:I20" si="5">B6/B7</f>
        <v>32.03358208955224</v>
      </c>
      <c r="C20" s="35">
        <f t="shared" si="5"/>
        <v>66.54651162790698</v>
      </c>
      <c r="D20" s="35">
        <f t="shared" si="5"/>
        <v>37.737288135593218</v>
      </c>
      <c r="E20" s="35">
        <f>E6/E7</f>
        <v>53.110655737704917</v>
      </c>
      <c r="F20" s="71">
        <f t="shared" si="5"/>
        <v>41.668750000000003</v>
      </c>
      <c r="G20" s="105">
        <f t="shared" si="5"/>
        <v>35.72782258064516</v>
      </c>
      <c r="H20" s="88">
        <f t="shared" si="5"/>
        <v>35.571428571428569</v>
      </c>
      <c r="I20" s="36">
        <f t="shared" si="5"/>
        <v>40.222176079734218</v>
      </c>
    </row>
    <row r="21" spans="1:14" ht="16.5" thickTop="1" thickBot="1" x14ac:dyDescent="0.3">
      <c r="A21" s="37" t="s">
        <v>31</v>
      </c>
      <c r="B21" s="35">
        <f t="shared" ref="B21:I21" si="6">B8/B9</f>
        <v>52.113013698630134</v>
      </c>
      <c r="C21" s="35">
        <f t="shared" si="6"/>
        <v>61.095238095238095</v>
      </c>
      <c r="D21" s="35">
        <f t="shared" si="6"/>
        <v>147.55376344086022</v>
      </c>
      <c r="E21" s="35">
        <f t="shared" si="6"/>
        <v>59.393617021276597</v>
      </c>
      <c r="F21" s="71">
        <f t="shared" si="6"/>
        <v>61.306451612903224</v>
      </c>
      <c r="G21" s="105">
        <f t="shared" si="6"/>
        <v>70.992201834862385</v>
      </c>
      <c r="H21" s="88">
        <f t="shared" si="6"/>
        <v>48.85</v>
      </c>
      <c r="I21" s="22">
        <f t="shared" si="6"/>
        <v>71.087985436893206</v>
      </c>
    </row>
    <row r="22" spans="1:14" ht="16.5" thickTop="1" thickBot="1" x14ac:dyDescent="0.3">
      <c r="A22" s="38" t="s">
        <v>32</v>
      </c>
      <c r="B22" s="39">
        <v>51</v>
      </c>
      <c r="C22" s="39">
        <v>289</v>
      </c>
      <c r="D22" s="39">
        <v>117</v>
      </c>
      <c r="E22" s="39">
        <v>136</v>
      </c>
      <c r="F22" s="72">
        <v>248</v>
      </c>
      <c r="G22" s="96">
        <v>292</v>
      </c>
      <c r="H22" s="96">
        <v>66</v>
      </c>
      <c r="I22" s="22">
        <f>SUM(B22:H22)</f>
        <v>1199</v>
      </c>
    </row>
    <row r="23" spans="1:14" ht="16.5" thickTop="1" thickBot="1" x14ac:dyDescent="0.3">
      <c r="A23" s="37" t="s">
        <v>33</v>
      </c>
      <c r="B23" s="40">
        <f>B22/B15</f>
        <v>8.5707083438366517E-3</v>
      </c>
      <c r="C23" s="41">
        <f t="shared" ref="C23:I23" si="7">C22/C15</f>
        <v>4.3066835556217868E-2</v>
      </c>
      <c r="D23" s="40">
        <f t="shared" si="7"/>
        <v>7.3358831274688069E-3</v>
      </c>
      <c r="E23" s="40">
        <f t="shared" si="7"/>
        <v>1.5414694964721884E-2</v>
      </c>
      <c r="F23" s="40">
        <f t="shared" si="7"/>
        <v>1.6828962100905915E-2</v>
      </c>
      <c r="G23" s="106">
        <f t="shared" si="7"/>
        <v>1.4668538747296745E-2</v>
      </c>
      <c r="H23" s="106">
        <f t="shared" si="7"/>
        <v>6.1599055481149287E-3</v>
      </c>
      <c r="I23" s="42">
        <f t="shared" si="7"/>
        <v>1.44823816814178E-2</v>
      </c>
    </row>
    <row r="24" spans="1:14" ht="51" customHeight="1" thickTop="1" x14ac:dyDescent="0.25">
      <c r="A24" s="43" t="s">
        <v>34</v>
      </c>
      <c r="B24" s="44"/>
      <c r="C24" s="45" t="s">
        <v>322</v>
      </c>
      <c r="D24" s="46"/>
      <c r="E24" s="44"/>
      <c r="F24" s="74"/>
      <c r="G24" s="107"/>
      <c r="H24" s="91"/>
      <c r="I24" s="48" t="s">
        <v>36</v>
      </c>
    </row>
    <row r="25" spans="1:14" x14ac:dyDescent="0.25">
      <c r="A25" s="49" t="s">
        <v>37</v>
      </c>
      <c r="B25" s="111">
        <v>1839.34</v>
      </c>
      <c r="C25" s="112">
        <v>2215.16</v>
      </c>
      <c r="D25" s="113">
        <v>2758.2</v>
      </c>
      <c r="E25" s="113">
        <v>2614</v>
      </c>
      <c r="F25" s="113">
        <v>3857.98</v>
      </c>
      <c r="G25" s="114">
        <v>3939.81</v>
      </c>
      <c r="H25" s="115">
        <v>3282.7</v>
      </c>
      <c r="I25" s="121">
        <f>SUM(B25:H25)/I14</f>
        <v>0.22511212416300003</v>
      </c>
    </row>
    <row r="26" spans="1:14" ht="15.75" thickBot="1" x14ac:dyDescent="0.3">
      <c r="A26" s="54" t="s">
        <v>38</v>
      </c>
      <c r="B26" s="55">
        <f>B25/B14</f>
        <v>0.14606143769673752</v>
      </c>
      <c r="C26" s="55">
        <f t="shared" ref="C26:H26" si="8">C25/C14</f>
        <v>0.26448092651185001</v>
      </c>
      <c r="D26" s="55">
        <f t="shared" si="8"/>
        <v>0.17293874224089284</v>
      </c>
      <c r="E26" s="55">
        <f t="shared" si="8"/>
        <v>0.29627950468958092</v>
      </c>
      <c r="F26" s="55">
        <f t="shared" si="8"/>
        <v>0.26179757744376209</v>
      </c>
      <c r="G26" s="55">
        <f t="shared" si="8"/>
        <v>0.19791525904790133</v>
      </c>
      <c r="H26" s="55">
        <f t="shared" si="8"/>
        <v>0.30638063549692235</v>
      </c>
      <c r="I26" s="122"/>
    </row>
    <row r="27" spans="1:14" ht="15.75" thickTop="1" x14ac:dyDescent="0.25"/>
    <row r="36" spans="7:7" x14ac:dyDescent="0.25">
      <c r="G36" t="s">
        <v>314</v>
      </c>
    </row>
  </sheetData>
  <mergeCells count="1">
    <mergeCell ref="I25:I26"/>
  </mergeCells>
  <pageMargins left="0.7" right="0.7" top="0.75" bottom="0.75" header="0.3" footer="0.3"/>
  <pageSetup scale="65" orientation="landscape" r:id="rId1"/>
  <colBreaks count="1" manualBreakCount="1">
    <brk id="15" max="2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7CE87-2A16-421C-96A9-0306DE02EC62}">
  <dimension ref="A1:Q36"/>
  <sheetViews>
    <sheetView topLeftCell="A4" zoomScaleNormal="100" workbookViewId="0">
      <selection activeCell="I14" sqref="I14"/>
    </sheetView>
  </sheetViews>
  <sheetFormatPr defaultRowHeight="15" x14ac:dyDescent="0.25"/>
  <cols>
    <col min="1" max="1" width="38" bestFit="1" customWidth="1"/>
    <col min="2" max="2" width="21.140625" customWidth="1"/>
    <col min="3" max="3" width="18.42578125" customWidth="1"/>
    <col min="4" max="4" width="16" customWidth="1"/>
    <col min="5" max="5" width="16.7109375" customWidth="1"/>
    <col min="6" max="6" width="14.140625" customWidth="1"/>
    <col min="7" max="7" width="17.42578125" customWidth="1"/>
    <col min="8" max="8" width="16.42578125" customWidth="1"/>
    <col min="9" max="9" width="18.42578125" bestFit="1" customWidth="1"/>
  </cols>
  <sheetData>
    <row r="1" spans="1:17" ht="16.5" thickTop="1" thickBot="1" x14ac:dyDescent="0.3">
      <c r="A1" s="1"/>
      <c r="B1" s="2" t="s">
        <v>0</v>
      </c>
      <c r="C1" s="3">
        <v>45194</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119"/>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45194</v>
      </c>
      <c r="C5" s="1">
        <v>45195</v>
      </c>
      <c r="D5" s="1">
        <v>45196</v>
      </c>
      <c r="E5" s="1">
        <v>45197</v>
      </c>
      <c r="F5" s="1">
        <v>45198</v>
      </c>
      <c r="G5" s="1">
        <v>45199</v>
      </c>
      <c r="H5" s="1">
        <v>45200</v>
      </c>
      <c r="I5" s="12" t="s">
        <v>10</v>
      </c>
    </row>
    <row r="6" spans="1:17" ht="16.5" thickTop="1" thickBot="1" x14ac:dyDescent="0.3">
      <c r="A6" s="13" t="s">
        <v>11</v>
      </c>
      <c r="B6" s="116">
        <v>1985.25</v>
      </c>
      <c r="C6" s="14">
        <v>2344</v>
      </c>
      <c r="D6" s="14">
        <v>1807.75</v>
      </c>
      <c r="E6" s="14">
        <v>2604.65</v>
      </c>
      <c r="F6" s="62">
        <v>2301.5</v>
      </c>
      <c r="G6" s="96">
        <v>2131.75</v>
      </c>
      <c r="H6" s="78">
        <v>3673</v>
      </c>
      <c r="I6" s="15">
        <f t="shared" ref="I6:I16" si="0">SUM(B6:H6)</f>
        <v>16847.900000000001</v>
      </c>
    </row>
    <row r="7" spans="1:17" ht="16.5" thickTop="1" thickBot="1" x14ac:dyDescent="0.3">
      <c r="A7" s="13" t="s">
        <v>12</v>
      </c>
      <c r="B7" s="16">
        <v>50</v>
      </c>
      <c r="C7" s="16">
        <v>53</v>
      </c>
      <c r="D7" s="16">
        <v>52</v>
      </c>
      <c r="E7" s="16">
        <v>64</v>
      </c>
      <c r="F7" s="63">
        <v>66</v>
      </c>
      <c r="G7" s="97">
        <v>56</v>
      </c>
      <c r="H7" s="79">
        <v>113</v>
      </c>
      <c r="I7" s="18">
        <f t="shared" si="0"/>
        <v>454</v>
      </c>
    </row>
    <row r="8" spans="1:17" ht="16.5" thickTop="1" thickBot="1" x14ac:dyDescent="0.3">
      <c r="A8" s="13" t="s">
        <v>13</v>
      </c>
      <c r="B8" s="14">
        <v>2349</v>
      </c>
      <c r="C8" s="14">
        <v>12058.5</v>
      </c>
      <c r="D8" s="14">
        <v>7562.75</v>
      </c>
      <c r="E8" s="14">
        <v>6369.5</v>
      </c>
      <c r="F8" s="62">
        <v>14215.51</v>
      </c>
      <c r="G8" s="96">
        <v>6846.5</v>
      </c>
      <c r="H8" s="78">
        <v>3403.5</v>
      </c>
      <c r="I8" s="15">
        <f t="shared" si="0"/>
        <v>52805.26</v>
      </c>
    </row>
    <row r="9" spans="1:17" ht="16.5" thickTop="1" thickBot="1" x14ac:dyDescent="0.3">
      <c r="A9" s="13" t="s">
        <v>14</v>
      </c>
      <c r="B9" s="16">
        <v>48</v>
      </c>
      <c r="C9" s="16">
        <v>99</v>
      </c>
      <c r="D9" s="16">
        <v>104</v>
      </c>
      <c r="E9" s="16">
        <v>93</v>
      </c>
      <c r="F9" s="63">
        <v>163</v>
      </c>
      <c r="G9" s="97">
        <v>89</v>
      </c>
      <c r="H9" s="80">
        <v>62</v>
      </c>
      <c r="I9" s="19">
        <f t="shared" si="0"/>
        <v>658</v>
      </c>
    </row>
    <row r="10" spans="1:17" ht="16.5" thickTop="1" thickBot="1" x14ac:dyDescent="0.3">
      <c r="A10" s="13" t="s">
        <v>15</v>
      </c>
      <c r="B10" s="20">
        <v>1092.8</v>
      </c>
      <c r="C10" s="20">
        <v>2071.5</v>
      </c>
      <c r="D10" s="20">
        <v>1386</v>
      </c>
      <c r="E10" s="20">
        <v>2125.15</v>
      </c>
      <c r="F10" s="64">
        <v>4181.5</v>
      </c>
      <c r="G10" s="98">
        <v>1923.25</v>
      </c>
      <c r="H10" s="81">
        <v>1998.5</v>
      </c>
      <c r="I10" s="22">
        <f t="shared" si="0"/>
        <v>14778.7</v>
      </c>
    </row>
    <row r="11" spans="1:17" ht="16.5" thickTop="1" thickBot="1" x14ac:dyDescent="0.3">
      <c r="A11" s="13" t="s">
        <v>16</v>
      </c>
      <c r="B11" s="23">
        <v>35</v>
      </c>
      <c r="C11" s="23">
        <v>58</v>
      </c>
      <c r="D11" s="23">
        <v>47</v>
      </c>
      <c r="E11" s="23">
        <v>62</v>
      </c>
      <c r="F11" s="65">
        <v>71</v>
      </c>
      <c r="G11" s="99">
        <v>64</v>
      </c>
      <c r="H11" s="82">
        <v>54</v>
      </c>
      <c r="I11" s="19">
        <f t="shared" si="0"/>
        <v>391</v>
      </c>
    </row>
    <row r="12" spans="1:17" ht="16.5" thickTop="1" thickBot="1" x14ac:dyDescent="0.3">
      <c r="A12" s="13" t="s">
        <v>17</v>
      </c>
      <c r="B12" s="25">
        <v>0</v>
      </c>
      <c r="C12" s="25">
        <v>0</v>
      </c>
      <c r="D12" s="25">
        <v>24</v>
      </c>
      <c r="E12" s="25">
        <v>30</v>
      </c>
      <c r="F12" s="66">
        <v>25</v>
      </c>
      <c r="G12" s="100">
        <v>124</v>
      </c>
      <c r="H12" s="83">
        <v>0</v>
      </c>
      <c r="I12" s="22">
        <f t="shared" si="0"/>
        <v>203</v>
      </c>
    </row>
    <row r="13" spans="1:17" ht="16.5" thickTop="1" thickBot="1" x14ac:dyDescent="0.3">
      <c r="A13" s="13" t="s">
        <v>118</v>
      </c>
      <c r="B13" s="25">
        <v>2107.02</v>
      </c>
      <c r="C13" s="25">
        <v>0</v>
      </c>
      <c r="D13" s="25">
        <v>0</v>
      </c>
      <c r="E13" s="25">
        <v>0</v>
      </c>
      <c r="F13" s="66">
        <v>0</v>
      </c>
      <c r="G13" s="100">
        <v>11590</v>
      </c>
      <c r="H13" s="83">
        <v>0</v>
      </c>
      <c r="I13" s="22">
        <f>SUM(B13:H13)</f>
        <v>13697.02</v>
      </c>
      <c r="O13" t="s">
        <v>189</v>
      </c>
    </row>
    <row r="14" spans="1:17" ht="16.5" thickTop="1" thickBot="1" x14ac:dyDescent="0.3">
      <c r="A14" s="13" t="s">
        <v>120</v>
      </c>
      <c r="B14" s="26">
        <f t="shared" ref="B14:H14" si="1">B6+B8+B13</f>
        <v>6441.27</v>
      </c>
      <c r="C14" s="26">
        <f t="shared" si="1"/>
        <v>14402.5</v>
      </c>
      <c r="D14" s="26">
        <f t="shared" si="1"/>
        <v>9370.5</v>
      </c>
      <c r="E14" s="26">
        <f t="shared" si="1"/>
        <v>8974.15</v>
      </c>
      <c r="F14" s="26">
        <f t="shared" si="1"/>
        <v>16517.010000000002</v>
      </c>
      <c r="G14" s="26">
        <f t="shared" si="1"/>
        <v>20568.25</v>
      </c>
      <c r="H14" s="26">
        <f t="shared" si="1"/>
        <v>7076.5</v>
      </c>
      <c r="I14" s="22">
        <f>SUM(B14:H14)</f>
        <v>83350.179999999993</v>
      </c>
      <c r="K14" s="24"/>
      <c r="L14" s="24"/>
      <c r="M14" s="24"/>
      <c r="N14" s="24"/>
      <c r="O14" s="24"/>
      <c r="P14" s="24"/>
      <c r="Q14" s="24"/>
    </row>
    <row r="15" spans="1:17" ht="16.5" thickTop="1" thickBot="1" x14ac:dyDescent="0.3">
      <c r="A15" s="13" t="s">
        <v>119</v>
      </c>
      <c r="B15" s="26">
        <f t="shared" ref="B15:H15" si="2">B6+B8</f>
        <v>4334.25</v>
      </c>
      <c r="C15" s="26">
        <f t="shared" si="2"/>
        <v>14402.5</v>
      </c>
      <c r="D15" s="26">
        <f t="shared" si="2"/>
        <v>9370.5</v>
      </c>
      <c r="E15" s="26">
        <f>E6+E8</f>
        <v>8974.15</v>
      </c>
      <c r="F15" s="67">
        <f t="shared" si="2"/>
        <v>16517.010000000002</v>
      </c>
      <c r="G15" s="101">
        <f t="shared" si="2"/>
        <v>8978.25</v>
      </c>
      <c r="H15" s="84">
        <f t="shared" si="2"/>
        <v>7076.5</v>
      </c>
      <c r="I15" s="15">
        <f t="shared" si="0"/>
        <v>69653.16</v>
      </c>
    </row>
    <row r="16" spans="1:17" ht="16.5" thickTop="1" thickBot="1" x14ac:dyDescent="0.3">
      <c r="A16" s="13" t="s">
        <v>19</v>
      </c>
      <c r="B16" s="26">
        <v>5885</v>
      </c>
      <c r="C16" s="26">
        <v>2723.9</v>
      </c>
      <c r="D16" s="26">
        <v>0.01</v>
      </c>
      <c r="E16" s="26">
        <v>0.01</v>
      </c>
      <c r="F16" s="67">
        <v>0.01</v>
      </c>
      <c r="G16" s="101">
        <v>0.01</v>
      </c>
      <c r="H16" s="84">
        <v>0.01</v>
      </c>
      <c r="I16" s="58">
        <f t="shared" si="0"/>
        <v>8608.9500000000007</v>
      </c>
    </row>
    <row r="17" spans="1:14" ht="15.75" thickTop="1" x14ac:dyDescent="0.25">
      <c r="A17" s="13" t="s">
        <v>47</v>
      </c>
      <c r="B17" s="57">
        <f t="shared" ref="B17:I17" si="3">(B15-B16)/B16</f>
        <v>-0.26350892098555651</v>
      </c>
      <c r="C17" s="57">
        <f t="shared" si="3"/>
        <v>4.2874554866184518</v>
      </c>
      <c r="D17" s="57">
        <f t="shared" si="3"/>
        <v>937049</v>
      </c>
      <c r="E17" s="57">
        <f t="shared" si="3"/>
        <v>897413.99999999988</v>
      </c>
      <c r="F17" s="68">
        <f t="shared" si="3"/>
        <v>1651700.0000000002</v>
      </c>
      <c r="G17" s="102">
        <f t="shared" si="3"/>
        <v>897824</v>
      </c>
      <c r="H17" s="85">
        <f t="shared" si="3"/>
        <v>707649</v>
      </c>
      <c r="I17" s="28">
        <f t="shared" si="3"/>
        <v>7.0907845904552822</v>
      </c>
      <c r="M17" t="s">
        <v>189</v>
      </c>
    </row>
    <row r="18" spans="1:14" ht="117" customHeight="1" x14ac:dyDescent="0.25">
      <c r="A18" s="29" t="s">
        <v>21</v>
      </c>
      <c r="B18" s="59" t="s">
        <v>312</v>
      </c>
      <c r="C18" s="31" t="s">
        <v>313</v>
      </c>
      <c r="D18" s="31" t="s">
        <v>315</v>
      </c>
      <c r="E18" s="31" t="s">
        <v>316</v>
      </c>
      <c r="F18" s="69" t="s">
        <v>317</v>
      </c>
      <c r="G18" s="103" t="s">
        <v>318</v>
      </c>
      <c r="H18" s="86" t="s">
        <v>319</v>
      </c>
      <c r="I18" s="33"/>
      <c r="N18" t="s">
        <v>189</v>
      </c>
    </row>
    <row r="19" spans="1:14" ht="20.25" customHeight="1" x14ac:dyDescent="0.25">
      <c r="A19" s="29" t="s">
        <v>29</v>
      </c>
      <c r="B19" s="34">
        <f>B7+B9</f>
        <v>98</v>
      </c>
      <c r="C19" s="34">
        <f t="shared" ref="C19:H19" si="4">C7+C9</f>
        <v>152</v>
      </c>
      <c r="D19" s="34">
        <f t="shared" si="4"/>
        <v>156</v>
      </c>
      <c r="E19" s="34">
        <f>E7+E9</f>
        <v>157</v>
      </c>
      <c r="F19" s="34">
        <f t="shared" si="4"/>
        <v>229</v>
      </c>
      <c r="G19" s="34">
        <f t="shared" si="4"/>
        <v>145</v>
      </c>
      <c r="H19" s="34">
        <f t="shared" si="4"/>
        <v>175</v>
      </c>
      <c r="I19" s="34">
        <f>SUM(B19:H19)</f>
        <v>1112</v>
      </c>
    </row>
    <row r="20" spans="1:14" ht="15.75" thickBot="1" x14ac:dyDescent="0.3">
      <c r="A20" s="13" t="s">
        <v>30</v>
      </c>
      <c r="B20" s="35">
        <f t="shared" ref="B20:I20" si="5">B6/B7</f>
        <v>39.704999999999998</v>
      </c>
      <c r="C20" s="35">
        <f t="shared" si="5"/>
        <v>44.226415094339622</v>
      </c>
      <c r="D20" s="35">
        <f t="shared" si="5"/>
        <v>34.76442307692308</v>
      </c>
      <c r="E20" s="35">
        <f>E6/E7</f>
        <v>40.697656250000001</v>
      </c>
      <c r="F20" s="71">
        <f t="shared" si="5"/>
        <v>34.871212121212125</v>
      </c>
      <c r="G20" s="105">
        <f t="shared" si="5"/>
        <v>38.066964285714285</v>
      </c>
      <c r="H20" s="88">
        <f t="shared" si="5"/>
        <v>32.504424778761063</v>
      </c>
      <c r="I20" s="36">
        <f t="shared" si="5"/>
        <v>37.109911894273132</v>
      </c>
    </row>
    <row r="21" spans="1:14" ht="16.5" thickTop="1" thickBot="1" x14ac:dyDescent="0.3">
      <c r="A21" s="37" t="s">
        <v>31</v>
      </c>
      <c r="B21" s="35">
        <f t="shared" ref="B21:I21" si="6">B8/B9</f>
        <v>48.9375</v>
      </c>
      <c r="C21" s="35">
        <f t="shared" si="6"/>
        <v>121.8030303030303</v>
      </c>
      <c r="D21" s="35">
        <f t="shared" si="6"/>
        <v>72.71875</v>
      </c>
      <c r="E21" s="35">
        <f t="shared" si="6"/>
        <v>68.489247311827953</v>
      </c>
      <c r="F21" s="71">
        <f t="shared" si="6"/>
        <v>87.211717791411047</v>
      </c>
      <c r="G21" s="105">
        <f t="shared" si="6"/>
        <v>76.926966292134836</v>
      </c>
      <c r="H21" s="88">
        <f t="shared" si="6"/>
        <v>54.895161290322584</v>
      </c>
      <c r="I21" s="22">
        <f t="shared" si="6"/>
        <v>80.251155015197568</v>
      </c>
    </row>
    <row r="22" spans="1:14" ht="16.5" thickTop="1" thickBot="1" x14ac:dyDescent="0.3">
      <c r="A22" s="38" t="s">
        <v>32</v>
      </c>
      <c r="B22" s="39">
        <v>18</v>
      </c>
      <c r="C22" s="39">
        <v>79</v>
      </c>
      <c r="D22" s="39">
        <v>80</v>
      </c>
      <c r="E22" s="39">
        <v>113</v>
      </c>
      <c r="F22" s="72">
        <v>136</v>
      </c>
      <c r="G22" s="96">
        <v>60</v>
      </c>
      <c r="H22" s="96">
        <v>123</v>
      </c>
      <c r="I22" s="22">
        <f>SUM(B22:H22)</f>
        <v>609</v>
      </c>
    </row>
    <row r="23" spans="1:14" ht="16.5" thickTop="1" thickBot="1" x14ac:dyDescent="0.3">
      <c r="A23" s="37" t="s">
        <v>33</v>
      </c>
      <c r="B23" s="40">
        <f>B22/B15</f>
        <v>4.1529676414604599E-3</v>
      </c>
      <c r="C23" s="41">
        <f t="shared" ref="C23:I23" si="7">C22/C15</f>
        <v>5.4851588265926055E-3</v>
      </c>
      <c r="D23" s="40">
        <f t="shared" si="7"/>
        <v>8.5374313003575043E-3</v>
      </c>
      <c r="E23" s="40">
        <f t="shared" si="7"/>
        <v>1.2591721778664276E-2</v>
      </c>
      <c r="F23" s="40">
        <f t="shared" si="7"/>
        <v>8.233935803150811E-3</v>
      </c>
      <c r="G23" s="106">
        <f t="shared" si="7"/>
        <v>6.6828168072842701E-3</v>
      </c>
      <c r="H23" s="106">
        <f t="shared" si="7"/>
        <v>1.7381473892460961E-2</v>
      </c>
      <c r="I23" s="42">
        <f t="shared" si="7"/>
        <v>8.743321911023132E-3</v>
      </c>
    </row>
    <row r="24" spans="1:14" ht="51" customHeight="1" thickTop="1" x14ac:dyDescent="0.25">
      <c r="A24" s="43" t="s">
        <v>34</v>
      </c>
      <c r="B24" s="44"/>
      <c r="C24" s="45"/>
      <c r="D24" s="46"/>
      <c r="E24" s="44"/>
      <c r="F24" s="74"/>
      <c r="G24" s="107"/>
      <c r="H24" s="91"/>
      <c r="I24" s="48" t="s">
        <v>36</v>
      </c>
    </row>
    <row r="25" spans="1:14" x14ac:dyDescent="0.25">
      <c r="A25" s="49" t="s">
        <v>37</v>
      </c>
      <c r="B25" s="111">
        <v>1783.6</v>
      </c>
      <c r="C25" s="112">
        <v>2163.8000000000002</v>
      </c>
      <c r="D25" s="113">
        <v>2438.81</v>
      </c>
      <c r="E25" s="113">
        <v>3035.85</v>
      </c>
      <c r="F25" s="113">
        <v>1990.32</v>
      </c>
      <c r="G25" s="114">
        <v>2859.66</v>
      </c>
      <c r="H25" s="115">
        <v>2589.25</v>
      </c>
      <c r="I25" s="121">
        <f>SUM(B25:H25)/I14</f>
        <v>0.20229458412687293</v>
      </c>
    </row>
    <row r="26" spans="1:14" ht="15.75" thickBot="1" x14ac:dyDescent="0.3">
      <c r="A26" s="54" t="s">
        <v>38</v>
      </c>
      <c r="B26" s="55">
        <f>B25/B14</f>
        <v>0.276901915305522</v>
      </c>
      <c r="C26" s="55">
        <f t="shared" ref="C26:H26" si="8">C25/C14</f>
        <v>0.15023780593646938</v>
      </c>
      <c r="D26" s="55">
        <f t="shared" si="8"/>
        <v>0.2602646603703111</v>
      </c>
      <c r="E26" s="55">
        <f t="shared" si="8"/>
        <v>0.33828830585626496</v>
      </c>
      <c r="F26" s="55">
        <f t="shared" si="8"/>
        <v>0.12050122873328767</v>
      </c>
      <c r="G26" s="55">
        <f t="shared" si="8"/>
        <v>0.1390327324881796</v>
      </c>
      <c r="H26" s="55">
        <f t="shared" si="8"/>
        <v>0.36589415671589065</v>
      </c>
      <c r="I26" s="122"/>
    </row>
    <row r="27" spans="1:14" ht="15.75" thickTop="1" x14ac:dyDescent="0.25"/>
    <row r="36" spans="7:7" x14ac:dyDescent="0.25">
      <c r="G36" t="s">
        <v>314</v>
      </c>
    </row>
  </sheetData>
  <mergeCells count="1">
    <mergeCell ref="I25:I26"/>
  </mergeCells>
  <pageMargins left="0.7" right="0.7" top="0.75" bottom="0.75" header="0.3" footer="0.3"/>
  <pageSetup scale="65" orientation="landscape" r:id="rId1"/>
  <colBreaks count="1" manualBreakCount="1">
    <brk id="15" max="2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3BAA-07E2-48BA-8CA9-7F422F910AAE}">
  <dimension ref="A1:Q27"/>
  <sheetViews>
    <sheetView topLeftCell="A4" zoomScaleNormal="100" workbookViewId="0">
      <selection activeCell="M24" sqref="M24"/>
    </sheetView>
  </sheetViews>
  <sheetFormatPr defaultRowHeight="15" x14ac:dyDescent="0.25"/>
  <cols>
    <col min="1" max="1" width="38" bestFit="1" customWidth="1"/>
    <col min="2" max="2" width="21.140625" customWidth="1"/>
    <col min="3" max="3" width="18.42578125" customWidth="1"/>
    <col min="4" max="4" width="16" customWidth="1"/>
    <col min="5" max="5" width="16.7109375" customWidth="1"/>
    <col min="6" max="6" width="14.140625" customWidth="1"/>
    <col min="7" max="7" width="17.42578125" customWidth="1"/>
    <col min="8" max="8" width="16.42578125" customWidth="1"/>
    <col min="9" max="9" width="18.42578125" bestFit="1" customWidth="1"/>
  </cols>
  <sheetData>
    <row r="1" spans="1:17" ht="16.5" thickTop="1" thickBot="1" x14ac:dyDescent="0.3">
      <c r="A1" s="1"/>
      <c r="B1" s="2" t="s">
        <v>0</v>
      </c>
      <c r="C1" s="3">
        <v>45187</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119"/>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45187</v>
      </c>
      <c r="C5" s="1">
        <v>45188</v>
      </c>
      <c r="D5" s="1">
        <v>45189</v>
      </c>
      <c r="E5" s="1">
        <v>45190</v>
      </c>
      <c r="F5" s="1">
        <v>45191</v>
      </c>
      <c r="G5" s="1">
        <v>45192</v>
      </c>
      <c r="H5" s="1">
        <v>45193</v>
      </c>
      <c r="I5" s="12" t="s">
        <v>10</v>
      </c>
    </row>
    <row r="6" spans="1:17" ht="16.5" thickTop="1" thickBot="1" x14ac:dyDescent="0.3">
      <c r="A6" s="13" t="s">
        <v>11</v>
      </c>
      <c r="B6" s="116">
        <v>1996.75</v>
      </c>
      <c r="C6" s="14">
        <v>2202.75</v>
      </c>
      <c r="D6" s="14">
        <v>1205</v>
      </c>
      <c r="E6" s="14">
        <v>857.25</v>
      </c>
      <c r="F6" s="62">
        <v>1846</v>
      </c>
      <c r="G6" s="96">
        <v>2799.97</v>
      </c>
      <c r="H6" s="78">
        <v>4324.25</v>
      </c>
      <c r="I6" s="15">
        <f t="shared" ref="I6:I16" si="0">SUM(B6:H6)</f>
        <v>15231.97</v>
      </c>
    </row>
    <row r="7" spans="1:17" ht="16.5" thickTop="1" thickBot="1" x14ac:dyDescent="0.3">
      <c r="A7" s="13" t="s">
        <v>12</v>
      </c>
      <c r="B7" s="16">
        <v>47</v>
      </c>
      <c r="C7" s="16">
        <v>51</v>
      </c>
      <c r="D7" s="16">
        <v>43</v>
      </c>
      <c r="E7" s="16">
        <v>29</v>
      </c>
      <c r="F7" s="63">
        <v>65</v>
      </c>
      <c r="G7" s="97">
        <v>61</v>
      </c>
      <c r="H7" s="79">
        <v>122</v>
      </c>
      <c r="I7" s="18">
        <f t="shared" si="0"/>
        <v>418</v>
      </c>
    </row>
    <row r="8" spans="1:17" ht="16.5" thickTop="1" thickBot="1" x14ac:dyDescent="0.3">
      <c r="A8" s="13" t="s">
        <v>13</v>
      </c>
      <c r="B8" s="14">
        <v>3707.5</v>
      </c>
      <c r="C8" s="14">
        <v>1943</v>
      </c>
      <c r="D8" s="14">
        <v>8010.38</v>
      </c>
      <c r="E8" s="14">
        <v>5750</v>
      </c>
      <c r="F8" s="62">
        <v>12609.76</v>
      </c>
      <c r="G8" s="96">
        <v>15184.45</v>
      </c>
      <c r="H8" s="78">
        <v>3468</v>
      </c>
      <c r="I8" s="15">
        <f t="shared" si="0"/>
        <v>50673.09</v>
      </c>
    </row>
    <row r="9" spans="1:17" ht="16.5" thickTop="1" thickBot="1" x14ac:dyDescent="0.3">
      <c r="A9" s="13" t="s">
        <v>14</v>
      </c>
      <c r="B9" s="16">
        <v>61</v>
      </c>
      <c r="C9" s="16">
        <v>43</v>
      </c>
      <c r="D9" s="16">
        <v>79</v>
      </c>
      <c r="E9" s="16">
        <v>99</v>
      </c>
      <c r="F9" s="63">
        <v>173</v>
      </c>
      <c r="G9" s="97">
        <v>241</v>
      </c>
      <c r="H9" s="80">
        <v>61</v>
      </c>
      <c r="I9" s="19">
        <f t="shared" si="0"/>
        <v>757</v>
      </c>
    </row>
    <row r="10" spans="1:17" ht="16.5" thickTop="1" thickBot="1" x14ac:dyDescent="0.3">
      <c r="A10" s="13" t="s">
        <v>15</v>
      </c>
      <c r="B10" s="20">
        <v>1586</v>
      </c>
      <c r="C10" s="20">
        <v>1712</v>
      </c>
      <c r="D10" s="20">
        <v>1089</v>
      </c>
      <c r="E10" s="20">
        <v>957</v>
      </c>
      <c r="F10" s="64">
        <v>2036.75</v>
      </c>
      <c r="G10" s="98">
        <v>1862.71</v>
      </c>
      <c r="H10" s="81">
        <v>1809.5</v>
      </c>
      <c r="I10" s="22">
        <f t="shared" si="0"/>
        <v>11052.96</v>
      </c>
    </row>
    <row r="11" spans="1:17" ht="16.5" thickTop="1" thickBot="1" x14ac:dyDescent="0.3">
      <c r="A11" s="13" t="s">
        <v>16</v>
      </c>
      <c r="B11" s="23">
        <v>39</v>
      </c>
      <c r="C11" s="23">
        <v>46</v>
      </c>
      <c r="D11" s="23">
        <v>39</v>
      </c>
      <c r="E11" s="23">
        <v>39</v>
      </c>
      <c r="F11" s="65">
        <v>57</v>
      </c>
      <c r="G11" s="99">
        <v>68</v>
      </c>
      <c r="H11" s="82">
        <v>56</v>
      </c>
      <c r="I11" s="19">
        <f t="shared" si="0"/>
        <v>344</v>
      </c>
    </row>
    <row r="12" spans="1:17" ht="16.5" thickTop="1" thickBot="1" x14ac:dyDescent="0.3">
      <c r="A12" s="13" t="s">
        <v>17</v>
      </c>
      <c r="B12" s="25">
        <v>128.25</v>
      </c>
      <c r="C12" s="25">
        <v>10</v>
      </c>
      <c r="D12" s="25">
        <v>0</v>
      </c>
      <c r="E12" s="25">
        <v>77</v>
      </c>
      <c r="F12" s="66">
        <v>0</v>
      </c>
      <c r="G12" s="100">
        <v>0</v>
      </c>
      <c r="H12" s="83">
        <v>0</v>
      </c>
      <c r="I12" s="22">
        <f t="shared" si="0"/>
        <v>215.25</v>
      </c>
    </row>
    <row r="13" spans="1:17" ht="16.5" thickTop="1" thickBot="1" x14ac:dyDescent="0.3">
      <c r="A13" s="13" t="s">
        <v>118</v>
      </c>
      <c r="B13" s="25">
        <v>1699.02</v>
      </c>
      <c r="C13" s="25">
        <v>1966</v>
      </c>
      <c r="D13" s="25">
        <v>0</v>
      </c>
      <c r="E13" s="25">
        <v>166</v>
      </c>
      <c r="F13" s="66">
        <v>0</v>
      </c>
      <c r="G13" s="100">
        <v>0</v>
      </c>
      <c r="H13" s="83">
        <v>0</v>
      </c>
      <c r="I13" s="22">
        <f>SUM(B13:H13)</f>
        <v>3831.02</v>
      </c>
      <c r="O13" t="s">
        <v>189</v>
      </c>
    </row>
    <row r="14" spans="1:17" ht="16.5" thickTop="1" thickBot="1" x14ac:dyDescent="0.3">
      <c r="A14" s="13" t="s">
        <v>120</v>
      </c>
      <c r="B14" s="26">
        <f t="shared" ref="B14:H14" si="1">B6+B8+B13</f>
        <v>7403.27</v>
      </c>
      <c r="C14" s="26">
        <f t="shared" si="1"/>
        <v>6111.75</v>
      </c>
      <c r="D14" s="26">
        <f t="shared" si="1"/>
        <v>9215.380000000001</v>
      </c>
      <c r="E14" s="26">
        <f t="shared" si="1"/>
        <v>6773.25</v>
      </c>
      <c r="F14" s="26">
        <f t="shared" si="1"/>
        <v>14455.76</v>
      </c>
      <c r="G14" s="26">
        <f t="shared" si="1"/>
        <v>17984.420000000002</v>
      </c>
      <c r="H14" s="26">
        <f t="shared" si="1"/>
        <v>7792.25</v>
      </c>
      <c r="I14" s="22">
        <f>SUM(B14:H14)</f>
        <v>69736.08</v>
      </c>
      <c r="K14" s="24"/>
      <c r="L14" s="24"/>
      <c r="M14" s="24"/>
      <c r="N14" s="24"/>
      <c r="O14" s="24"/>
      <c r="P14" s="24"/>
      <c r="Q14" s="24"/>
    </row>
    <row r="15" spans="1:17" ht="16.5" thickTop="1" thickBot="1" x14ac:dyDescent="0.3">
      <c r="A15" s="13" t="s">
        <v>119</v>
      </c>
      <c r="B15" s="26">
        <f t="shared" ref="B15:H15" si="2">B6+B8</f>
        <v>5704.25</v>
      </c>
      <c r="C15" s="26">
        <f t="shared" si="2"/>
        <v>4145.75</v>
      </c>
      <c r="D15" s="26">
        <f t="shared" si="2"/>
        <v>9215.380000000001</v>
      </c>
      <c r="E15" s="26">
        <f>E6+E8</f>
        <v>6607.25</v>
      </c>
      <c r="F15" s="67">
        <f t="shared" si="2"/>
        <v>14455.76</v>
      </c>
      <c r="G15" s="101">
        <f t="shared" si="2"/>
        <v>17984.420000000002</v>
      </c>
      <c r="H15" s="84">
        <f t="shared" si="2"/>
        <v>7792.25</v>
      </c>
      <c r="I15" s="15">
        <f t="shared" si="0"/>
        <v>65905.06</v>
      </c>
    </row>
    <row r="16" spans="1:17" ht="16.5" thickTop="1" thickBot="1" x14ac:dyDescent="0.3">
      <c r="A16" s="13" t="s">
        <v>19</v>
      </c>
      <c r="B16" s="26">
        <v>8893.25</v>
      </c>
      <c r="C16" s="26">
        <v>10269.01</v>
      </c>
      <c r="D16" s="26">
        <v>9056.5</v>
      </c>
      <c r="E16" s="26">
        <v>7641.25</v>
      </c>
      <c r="F16" s="67">
        <v>15749.2</v>
      </c>
      <c r="G16" s="101">
        <v>19101.75</v>
      </c>
      <c r="H16" s="84">
        <v>11542</v>
      </c>
      <c r="I16" s="58">
        <f t="shared" si="0"/>
        <v>82252.960000000006</v>
      </c>
    </row>
    <row r="17" spans="1:14" ht="15.75" thickTop="1" x14ac:dyDescent="0.25">
      <c r="A17" s="13" t="s">
        <v>47</v>
      </c>
      <c r="B17" s="57">
        <f t="shared" ref="B17:I17" si="3">(B15-B16)/B16</f>
        <v>-0.35858656846484693</v>
      </c>
      <c r="C17" s="57">
        <f t="shared" si="3"/>
        <v>-0.59628532838121684</v>
      </c>
      <c r="D17" s="57">
        <f t="shared" si="3"/>
        <v>1.7543201015845087E-2</v>
      </c>
      <c r="E17" s="57">
        <f t="shared" si="3"/>
        <v>-0.1353181743824636</v>
      </c>
      <c r="F17" s="68">
        <f t="shared" si="3"/>
        <v>-8.2127346150915631E-2</v>
      </c>
      <c r="G17" s="102">
        <f t="shared" si="3"/>
        <v>-5.8493593518918321E-2</v>
      </c>
      <c r="H17" s="85">
        <f t="shared" si="3"/>
        <v>-0.32487870386414835</v>
      </c>
      <c r="I17" s="28">
        <f t="shared" si="3"/>
        <v>-0.19875150997605445</v>
      </c>
      <c r="M17" t="s">
        <v>189</v>
      </c>
    </row>
    <row r="18" spans="1:14" ht="126.75" customHeight="1" x14ac:dyDescent="0.25">
      <c r="A18" s="29" t="s">
        <v>21</v>
      </c>
      <c r="B18" s="59" t="s">
        <v>305</v>
      </c>
      <c r="C18" s="31" t="s">
        <v>306</v>
      </c>
      <c r="D18" s="31" t="s">
        <v>307</v>
      </c>
      <c r="E18" s="31" t="s">
        <v>308</v>
      </c>
      <c r="F18" s="69" t="s">
        <v>309</v>
      </c>
      <c r="G18" s="103" t="s">
        <v>310</v>
      </c>
      <c r="H18" s="86" t="s">
        <v>311</v>
      </c>
      <c r="I18" s="33"/>
      <c r="N18" t="s">
        <v>189</v>
      </c>
    </row>
    <row r="19" spans="1:14" ht="20.25" customHeight="1" x14ac:dyDescent="0.25">
      <c r="A19" s="29" t="s">
        <v>29</v>
      </c>
      <c r="B19" s="34">
        <f>B7+B9</f>
        <v>108</v>
      </c>
      <c r="C19" s="34">
        <f t="shared" ref="C19:H19" si="4">C7+C9</f>
        <v>94</v>
      </c>
      <c r="D19" s="34">
        <f t="shared" si="4"/>
        <v>122</v>
      </c>
      <c r="E19" s="34">
        <f>E7+E9</f>
        <v>128</v>
      </c>
      <c r="F19" s="34">
        <f t="shared" si="4"/>
        <v>238</v>
      </c>
      <c r="G19" s="34">
        <f t="shared" si="4"/>
        <v>302</v>
      </c>
      <c r="H19" s="34">
        <f t="shared" si="4"/>
        <v>183</v>
      </c>
      <c r="I19" s="34">
        <f>SUM(B19:H19)</f>
        <v>1175</v>
      </c>
    </row>
    <row r="20" spans="1:14" ht="15.75" thickBot="1" x14ac:dyDescent="0.3">
      <c r="A20" s="13" t="s">
        <v>30</v>
      </c>
      <c r="B20" s="35">
        <f t="shared" ref="B20:I20" si="5">B6/B7</f>
        <v>42.484042553191486</v>
      </c>
      <c r="C20" s="35">
        <f t="shared" si="5"/>
        <v>43.191176470588232</v>
      </c>
      <c r="D20" s="35">
        <f t="shared" si="5"/>
        <v>28.023255813953487</v>
      </c>
      <c r="E20" s="35">
        <f>E6/E7</f>
        <v>29.560344827586206</v>
      </c>
      <c r="F20" s="71">
        <f t="shared" si="5"/>
        <v>28.4</v>
      </c>
      <c r="G20" s="105">
        <f t="shared" si="5"/>
        <v>45.901147540983601</v>
      </c>
      <c r="H20" s="88">
        <f t="shared" si="5"/>
        <v>35.444672131147541</v>
      </c>
      <c r="I20" s="36">
        <f t="shared" si="5"/>
        <v>36.44011961722488</v>
      </c>
    </row>
    <row r="21" spans="1:14" ht="16.5" thickTop="1" thickBot="1" x14ac:dyDescent="0.3">
      <c r="A21" s="37" t="s">
        <v>31</v>
      </c>
      <c r="B21" s="35">
        <f t="shared" ref="B21:I21" si="6">B8/B9</f>
        <v>60.778688524590166</v>
      </c>
      <c r="C21" s="35">
        <f t="shared" si="6"/>
        <v>45.186046511627907</v>
      </c>
      <c r="D21" s="35">
        <f t="shared" si="6"/>
        <v>101.39721518987342</v>
      </c>
      <c r="E21" s="35">
        <f t="shared" si="6"/>
        <v>58.080808080808083</v>
      </c>
      <c r="F21" s="71">
        <f t="shared" si="6"/>
        <v>72.888786127167634</v>
      </c>
      <c r="G21" s="105">
        <f t="shared" si="6"/>
        <v>63.006016597510374</v>
      </c>
      <c r="H21" s="88">
        <f t="shared" si="6"/>
        <v>56.852459016393439</v>
      </c>
      <c r="I21" s="22">
        <f t="shared" si="6"/>
        <v>66.939352708058124</v>
      </c>
    </row>
    <row r="22" spans="1:14" ht="16.5" thickTop="1" thickBot="1" x14ac:dyDescent="0.3">
      <c r="A22" s="38" t="s">
        <v>32</v>
      </c>
      <c r="B22" s="39">
        <v>15</v>
      </c>
      <c r="C22" s="39">
        <v>25</v>
      </c>
      <c r="D22" s="39">
        <v>49</v>
      </c>
      <c r="E22" s="39">
        <v>87</v>
      </c>
      <c r="F22" s="72">
        <v>88</v>
      </c>
      <c r="G22" s="96">
        <v>182.8</v>
      </c>
      <c r="H22" s="96">
        <v>150</v>
      </c>
      <c r="I22" s="22">
        <f>SUM(B22:H22)</f>
        <v>596.79999999999995</v>
      </c>
    </row>
    <row r="23" spans="1:14" ht="16.5" thickTop="1" thickBot="1" x14ac:dyDescent="0.3">
      <c r="A23" s="37" t="s">
        <v>33</v>
      </c>
      <c r="B23" s="40">
        <f>B22/B15</f>
        <v>2.629618267081562E-3</v>
      </c>
      <c r="C23" s="41">
        <f t="shared" ref="C23:I23" si="7">C22/C15</f>
        <v>6.0302719652656333E-3</v>
      </c>
      <c r="D23" s="40">
        <f t="shared" si="7"/>
        <v>5.3171979885799601E-3</v>
      </c>
      <c r="E23" s="40">
        <f t="shared" si="7"/>
        <v>1.3167354042907413E-2</v>
      </c>
      <c r="F23" s="40">
        <f t="shared" si="7"/>
        <v>6.0875388080599011E-3</v>
      </c>
      <c r="G23" s="106">
        <f t="shared" si="7"/>
        <v>1.0164353368081929E-2</v>
      </c>
      <c r="H23" s="106">
        <f t="shared" si="7"/>
        <v>1.9249895729731462E-2</v>
      </c>
      <c r="I23" s="42">
        <f t="shared" si="7"/>
        <v>9.0554503705785258E-3</v>
      </c>
    </row>
    <row r="24" spans="1:14" ht="51" customHeight="1" thickTop="1" x14ac:dyDescent="0.25">
      <c r="A24" s="43" t="s">
        <v>34</v>
      </c>
      <c r="B24" s="44"/>
      <c r="C24" s="45"/>
      <c r="D24" s="46"/>
      <c r="E24" s="44"/>
      <c r="F24" s="74"/>
      <c r="G24" s="107"/>
      <c r="H24" s="91"/>
      <c r="I24" s="48" t="s">
        <v>36</v>
      </c>
    </row>
    <row r="25" spans="1:14" x14ac:dyDescent="0.25">
      <c r="A25" s="49" t="s">
        <v>37</v>
      </c>
      <c r="B25" s="111">
        <v>2127.59</v>
      </c>
      <c r="C25" s="112">
        <v>1701.21</v>
      </c>
      <c r="D25" s="113">
        <v>2342.5</v>
      </c>
      <c r="E25" s="113">
        <v>2594.86</v>
      </c>
      <c r="F25" s="113">
        <v>3286.78</v>
      </c>
      <c r="G25" s="114">
        <v>3415.98</v>
      </c>
      <c r="H25" s="115">
        <v>2267.92</v>
      </c>
      <c r="I25" s="121">
        <f>SUM(B25:H25)/I14</f>
        <v>0.25434237198305382</v>
      </c>
    </row>
    <row r="26" spans="1:14" ht="15.75" thickBot="1" x14ac:dyDescent="0.3">
      <c r="A26" s="54" t="s">
        <v>38</v>
      </c>
      <c r="B26" s="55">
        <f>B25/B14</f>
        <v>0.2873851689861372</v>
      </c>
      <c r="C26" s="55">
        <f t="shared" ref="C26:H26" si="8">C25/C14</f>
        <v>0.27835071787949445</v>
      </c>
      <c r="D26" s="55">
        <f t="shared" si="8"/>
        <v>0.25419461812752159</v>
      </c>
      <c r="E26" s="55">
        <f t="shared" si="8"/>
        <v>0.38310412283615697</v>
      </c>
      <c r="F26" s="55">
        <f t="shared" si="8"/>
        <v>0.22736819094949004</v>
      </c>
      <c r="G26" s="55">
        <f t="shared" si="8"/>
        <v>0.18994107121608592</v>
      </c>
      <c r="H26" s="55">
        <f t="shared" si="8"/>
        <v>0.29104815682248386</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81FE8-D04E-42CE-942E-379FBD487C61}">
  <dimension ref="A1:Q27"/>
  <sheetViews>
    <sheetView topLeftCell="A4" zoomScaleNormal="100" workbookViewId="0">
      <selection activeCell="I27" sqref="I27"/>
    </sheetView>
  </sheetViews>
  <sheetFormatPr defaultRowHeight="15" x14ac:dyDescent="0.25"/>
  <cols>
    <col min="1" max="1" width="38" bestFit="1" customWidth="1"/>
    <col min="2" max="2" width="21.140625" customWidth="1"/>
    <col min="3" max="3" width="18.42578125" customWidth="1"/>
    <col min="4" max="4" width="16" customWidth="1"/>
    <col min="5" max="5" width="16.7109375" customWidth="1"/>
    <col min="6" max="6" width="14.140625" customWidth="1"/>
    <col min="7" max="7" width="17.42578125" customWidth="1"/>
    <col min="8" max="8" width="16.42578125" customWidth="1"/>
    <col min="9" max="9" width="18.42578125" bestFit="1" customWidth="1"/>
  </cols>
  <sheetData>
    <row r="1" spans="1:17" ht="16.5" thickTop="1" thickBot="1" x14ac:dyDescent="0.3">
      <c r="A1" s="1"/>
      <c r="B1" s="2" t="s">
        <v>0</v>
      </c>
      <c r="C1" s="3">
        <v>45180</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119"/>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45180</v>
      </c>
      <c r="C5" s="1">
        <v>45181</v>
      </c>
      <c r="D5" s="1">
        <v>45182</v>
      </c>
      <c r="E5" s="1">
        <v>45183</v>
      </c>
      <c r="F5" s="1">
        <v>45184</v>
      </c>
      <c r="G5" s="1">
        <v>45185</v>
      </c>
      <c r="H5" s="1">
        <v>45186</v>
      </c>
      <c r="I5" s="12" t="s">
        <v>10</v>
      </c>
    </row>
    <row r="6" spans="1:17" ht="16.5" thickTop="1" thickBot="1" x14ac:dyDescent="0.3">
      <c r="A6" s="13" t="s">
        <v>11</v>
      </c>
      <c r="B6" s="116">
        <v>1536.45</v>
      </c>
      <c r="C6" s="14">
        <v>2117.75</v>
      </c>
      <c r="D6" s="14">
        <v>2425.5</v>
      </c>
      <c r="E6" s="14">
        <v>2726.5</v>
      </c>
      <c r="F6" s="62">
        <v>2641.9</v>
      </c>
      <c r="G6" s="96">
        <v>2705</v>
      </c>
      <c r="H6" s="78">
        <v>5063.5</v>
      </c>
      <c r="I6" s="15">
        <f t="shared" ref="I6:I16" si="0">SUM(B6:H6)</f>
        <v>19216.599999999999</v>
      </c>
    </row>
    <row r="7" spans="1:17" ht="16.5" thickTop="1" thickBot="1" x14ac:dyDescent="0.3">
      <c r="A7" s="13" t="s">
        <v>12</v>
      </c>
      <c r="B7" s="16">
        <v>50</v>
      </c>
      <c r="C7" s="16">
        <v>63</v>
      </c>
      <c r="D7" s="16">
        <v>64</v>
      </c>
      <c r="E7" s="16">
        <v>86</v>
      </c>
      <c r="F7" s="63">
        <v>77</v>
      </c>
      <c r="G7" s="97">
        <v>73</v>
      </c>
      <c r="H7" s="79">
        <v>127</v>
      </c>
      <c r="I7" s="18">
        <f t="shared" si="0"/>
        <v>540</v>
      </c>
    </row>
    <row r="8" spans="1:17" ht="16.5" thickTop="1" thickBot="1" x14ac:dyDescent="0.3">
      <c r="A8" s="13" t="s">
        <v>13</v>
      </c>
      <c r="B8" s="14">
        <v>2281</v>
      </c>
      <c r="C8" s="14">
        <v>4482.5</v>
      </c>
      <c r="D8" s="14">
        <v>7395.5</v>
      </c>
      <c r="E8" s="14">
        <v>6249.5</v>
      </c>
      <c r="F8" s="62">
        <v>11376.06</v>
      </c>
      <c r="G8" s="96">
        <v>15872.76</v>
      </c>
      <c r="H8" s="78">
        <v>5188.25</v>
      </c>
      <c r="I8" s="15">
        <f t="shared" si="0"/>
        <v>52845.57</v>
      </c>
    </row>
    <row r="9" spans="1:17" ht="16.5" thickTop="1" thickBot="1" x14ac:dyDescent="0.3">
      <c r="A9" s="13" t="s">
        <v>14</v>
      </c>
      <c r="B9" s="16">
        <v>56</v>
      </c>
      <c r="C9" s="16">
        <v>91</v>
      </c>
      <c r="D9" s="16">
        <v>123</v>
      </c>
      <c r="E9" s="16">
        <v>94</v>
      </c>
      <c r="F9" s="63">
        <v>170</v>
      </c>
      <c r="G9" s="97">
        <v>209</v>
      </c>
      <c r="H9" s="80">
        <v>73</v>
      </c>
      <c r="I9" s="19">
        <f t="shared" si="0"/>
        <v>816</v>
      </c>
    </row>
    <row r="10" spans="1:17" ht="16.5" thickTop="1" thickBot="1" x14ac:dyDescent="0.3">
      <c r="A10" s="13" t="s">
        <v>15</v>
      </c>
      <c r="B10" s="20">
        <v>1094.75</v>
      </c>
      <c r="C10" s="20">
        <v>1403</v>
      </c>
      <c r="D10" s="20">
        <v>1476.5</v>
      </c>
      <c r="E10" s="20">
        <v>1785.5</v>
      </c>
      <c r="F10" s="64">
        <v>1937.4</v>
      </c>
      <c r="G10" s="98">
        <v>2617</v>
      </c>
      <c r="H10" s="81">
        <v>2125</v>
      </c>
      <c r="I10" s="22">
        <f t="shared" si="0"/>
        <v>12439.15</v>
      </c>
    </row>
    <row r="11" spans="1:17" ht="16.5" thickTop="1" thickBot="1" x14ac:dyDescent="0.3">
      <c r="A11" s="13" t="s">
        <v>16</v>
      </c>
      <c r="B11" s="23">
        <v>34</v>
      </c>
      <c r="C11" s="23">
        <v>49</v>
      </c>
      <c r="D11" s="23">
        <v>45</v>
      </c>
      <c r="E11" s="23">
        <v>51</v>
      </c>
      <c r="F11" s="65">
        <v>64</v>
      </c>
      <c r="G11" s="99">
        <v>81</v>
      </c>
      <c r="H11" s="82">
        <v>64</v>
      </c>
      <c r="I11" s="19">
        <f t="shared" si="0"/>
        <v>388</v>
      </c>
    </row>
    <row r="12" spans="1:17" ht="16.5" thickTop="1" thickBot="1" x14ac:dyDescent="0.3">
      <c r="A12" s="13" t="s">
        <v>17</v>
      </c>
      <c r="B12" s="25">
        <v>0</v>
      </c>
      <c r="C12" s="25">
        <v>0</v>
      </c>
      <c r="D12" s="25">
        <v>70.5</v>
      </c>
      <c r="E12" s="25">
        <v>0</v>
      </c>
      <c r="F12" s="66">
        <v>115</v>
      </c>
      <c r="G12" s="100">
        <v>0</v>
      </c>
      <c r="H12" s="83">
        <v>15</v>
      </c>
      <c r="I12" s="22">
        <f t="shared" si="0"/>
        <v>200.5</v>
      </c>
    </row>
    <row r="13" spans="1:17" ht="16.5" thickTop="1" thickBot="1" x14ac:dyDescent="0.3">
      <c r="A13" s="13" t="s">
        <v>118</v>
      </c>
      <c r="B13" s="25">
        <v>3964.38</v>
      </c>
      <c r="C13" s="25">
        <v>0</v>
      </c>
      <c r="D13" s="25">
        <v>0</v>
      </c>
      <c r="E13" s="25">
        <v>0</v>
      </c>
      <c r="F13" s="66">
        <v>0</v>
      </c>
      <c r="G13" s="100">
        <v>2807.5</v>
      </c>
      <c r="H13" s="83">
        <v>0</v>
      </c>
      <c r="I13" s="22">
        <f>SUM(B13:H13)</f>
        <v>6771.88</v>
      </c>
      <c r="O13" t="s">
        <v>189</v>
      </c>
    </row>
    <row r="14" spans="1:17" ht="16.5" thickTop="1" thickBot="1" x14ac:dyDescent="0.3">
      <c r="A14" s="13" t="s">
        <v>120</v>
      </c>
      <c r="B14" s="26">
        <f t="shared" ref="B14:H14" si="1">B6+B8+B13</f>
        <v>7781.83</v>
      </c>
      <c r="C14" s="26">
        <f t="shared" si="1"/>
        <v>6600.25</v>
      </c>
      <c r="D14" s="26">
        <f t="shared" si="1"/>
        <v>9821</v>
      </c>
      <c r="E14" s="26">
        <f t="shared" si="1"/>
        <v>8976</v>
      </c>
      <c r="F14" s="26">
        <f t="shared" si="1"/>
        <v>14017.96</v>
      </c>
      <c r="G14" s="26">
        <f t="shared" si="1"/>
        <v>21385.260000000002</v>
      </c>
      <c r="H14" s="26">
        <f t="shared" si="1"/>
        <v>10251.75</v>
      </c>
      <c r="I14" s="22">
        <f>SUM(B14:H14)</f>
        <v>78834.05</v>
      </c>
      <c r="K14" s="24"/>
      <c r="L14" s="24"/>
      <c r="M14" s="24"/>
      <c r="N14" s="24"/>
      <c r="O14" s="24"/>
      <c r="P14" s="24"/>
      <c r="Q14" s="24"/>
    </row>
    <row r="15" spans="1:17" ht="16.5" thickTop="1" thickBot="1" x14ac:dyDescent="0.3">
      <c r="A15" s="13" t="s">
        <v>119</v>
      </c>
      <c r="B15" s="26">
        <f t="shared" ref="B15:H15" si="2">B6+B8</f>
        <v>3817.45</v>
      </c>
      <c r="C15" s="26">
        <f t="shared" si="2"/>
        <v>6600.25</v>
      </c>
      <c r="D15" s="26">
        <f t="shared" si="2"/>
        <v>9821</v>
      </c>
      <c r="E15" s="26">
        <f>E6+E8</f>
        <v>8976</v>
      </c>
      <c r="F15" s="67">
        <f t="shared" si="2"/>
        <v>14017.96</v>
      </c>
      <c r="G15" s="101">
        <f t="shared" si="2"/>
        <v>18577.760000000002</v>
      </c>
      <c r="H15" s="84">
        <f t="shared" si="2"/>
        <v>10251.75</v>
      </c>
      <c r="I15" s="15">
        <f t="shared" si="0"/>
        <v>72062.170000000013</v>
      </c>
    </row>
    <row r="16" spans="1:17" ht="16.5" thickTop="1" thickBot="1" x14ac:dyDescent="0.3">
      <c r="A16" s="13" t="s">
        <v>19</v>
      </c>
      <c r="B16" s="26">
        <v>6646</v>
      </c>
      <c r="C16" s="26">
        <v>5964.25</v>
      </c>
      <c r="D16" s="26">
        <v>7497.75</v>
      </c>
      <c r="E16" s="26">
        <v>10914.5</v>
      </c>
      <c r="F16" s="67">
        <v>15116.6</v>
      </c>
      <c r="G16" s="101">
        <v>20629.02</v>
      </c>
      <c r="H16" s="84">
        <v>11549</v>
      </c>
      <c r="I16" s="58">
        <f t="shared" si="0"/>
        <v>78317.119999999995</v>
      </c>
    </row>
    <row r="17" spans="1:14" ht="15.75" thickTop="1" x14ac:dyDescent="0.25">
      <c r="A17" s="13" t="s">
        <v>47</v>
      </c>
      <c r="B17" s="57">
        <f t="shared" ref="B17:I17" si="3">(B15-B16)/B16</f>
        <v>-0.42560186578393022</v>
      </c>
      <c r="C17" s="57">
        <f t="shared" si="3"/>
        <v>0.10663536907406632</v>
      </c>
      <c r="D17" s="57">
        <f t="shared" si="3"/>
        <v>0.30985962455403288</v>
      </c>
      <c r="E17" s="57">
        <f t="shared" si="3"/>
        <v>-0.17760776948096568</v>
      </c>
      <c r="F17" s="68">
        <f t="shared" si="3"/>
        <v>-7.2677718534591193E-2</v>
      </c>
      <c r="G17" s="102">
        <f t="shared" si="3"/>
        <v>-9.9435649391003467E-2</v>
      </c>
      <c r="H17" s="85">
        <f t="shared" si="3"/>
        <v>-0.11232574248852714</v>
      </c>
      <c r="I17" s="28">
        <f t="shared" si="3"/>
        <v>-7.986695629257029E-2</v>
      </c>
      <c r="M17" t="s">
        <v>189</v>
      </c>
    </row>
    <row r="18" spans="1:14" ht="177" customHeight="1" x14ac:dyDescent="0.25">
      <c r="A18" s="29" t="s">
        <v>21</v>
      </c>
      <c r="B18" s="59" t="s">
        <v>298</v>
      </c>
      <c r="C18" s="31" t="s">
        <v>299</v>
      </c>
      <c r="D18" s="31" t="s">
        <v>300</v>
      </c>
      <c r="E18" s="31" t="s">
        <v>301</v>
      </c>
      <c r="F18" s="69" t="s">
        <v>302</v>
      </c>
      <c r="G18" s="103" t="s">
        <v>303</v>
      </c>
      <c r="H18" s="86" t="s">
        <v>304</v>
      </c>
      <c r="I18" s="33"/>
      <c r="N18" t="s">
        <v>189</v>
      </c>
    </row>
    <row r="19" spans="1:14" ht="20.25" customHeight="1" x14ac:dyDescent="0.25">
      <c r="A19" s="29" t="s">
        <v>29</v>
      </c>
      <c r="B19" s="34">
        <f>B7+B9</f>
        <v>106</v>
      </c>
      <c r="C19" s="34">
        <f t="shared" ref="C19:H19" si="4">C7+C9</f>
        <v>154</v>
      </c>
      <c r="D19" s="34">
        <f t="shared" si="4"/>
        <v>187</v>
      </c>
      <c r="E19" s="34">
        <f>E7+E9</f>
        <v>180</v>
      </c>
      <c r="F19" s="34">
        <f t="shared" si="4"/>
        <v>247</v>
      </c>
      <c r="G19" s="34">
        <f t="shared" si="4"/>
        <v>282</v>
      </c>
      <c r="H19" s="34">
        <f t="shared" si="4"/>
        <v>200</v>
      </c>
      <c r="I19" s="34">
        <f>SUM(B19:H19)</f>
        <v>1356</v>
      </c>
    </row>
    <row r="20" spans="1:14" ht="15.75" thickBot="1" x14ac:dyDescent="0.3">
      <c r="A20" s="13" t="s">
        <v>30</v>
      </c>
      <c r="B20" s="35">
        <f t="shared" ref="B20:I20" si="5">B6/B7</f>
        <v>30.728999999999999</v>
      </c>
      <c r="C20" s="35">
        <f t="shared" si="5"/>
        <v>33.615079365079367</v>
      </c>
      <c r="D20" s="35">
        <f t="shared" si="5"/>
        <v>37.8984375</v>
      </c>
      <c r="E20" s="35">
        <f>E6/E7</f>
        <v>31.703488372093023</v>
      </c>
      <c r="F20" s="71">
        <f t="shared" si="5"/>
        <v>34.310389610389613</v>
      </c>
      <c r="G20" s="105">
        <f t="shared" si="5"/>
        <v>37.054794520547944</v>
      </c>
      <c r="H20" s="88">
        <f t="shared" si="5"/>
        <v>39.870078740157481</v>
      </c>
      <c r="I20" s="36">
        <f t="shared" si="5"/>
        <v>35.586296296296297</v>
      </c>
    </row>
    <row r="21" spans="1:14" ht="16.5" thickTop="1" thickBot="1" x14ac:dyDescent="0.3">
      <c r="A21" s="37" t="s">
        <v>31</v>
      </c>
      <c r="B21" s="35">
        <f t="shared" ref="B21:I21" si="6">B8/B9</f>
        <v>40.732142857142854</v>
      </c>
      <c r="C21" s="35">
        <f t="shared" si="6"/>
        <v>49.258241758241759</v>
      </c>
      <c r="D21" s="35">
        <f t="shared" si="6"/>
        <v>60.126016260162601</v>
      </c>
      <c r="E21" s="35">
        <f t="shared" si="6"/>
        <v>66.484042553191486</v>
      </c>
      <c r="F21" s="71">
        <f t="shared" si="6"/>
        <v>66.917999999999992</v>
      </c>
      <c r="G21" s="105">
        <f t="shared" si="6"/>
        <v>75.946220095693775</v>
      </c>
      <c r="H21" s="88">
        <f t="shared" si="6"/>
        <v>71.071917808219183</v>
      </c>
      <c r="I21" s="22">
        <f t="shared" si="6"/>
        <v>64.761727941176474</v>
      </c>
    </row>
    <row r="22" spans="1:14" ht="16.5" thickTop="1" thickBot="1" x14ac:dyDescent="0.3">
      <c r="A22" s="38" t="s">
        <v>32</v>
      </c>
      <c r="B22" s="39">
        <v>50</v>
      </c>
      <c r="C22" s="39">
        <v>54</v>
      </c>
      <c r="D22" s="39">
        <v>114</v>
      </c>
      <c r="E22" s="39">
        <v>144</v>
      </c>
      <c r="F22" s="72">
        <v>184</v>
      </c>
      <c r="G22" s="96">
        <v>271</v>
      </c>
      <c r="H22" s="96">
        <v>88</v>
      </c>
      <c r="I22" s="22">
        <f>SUM(B22:H22)</f>
        <v>905</v>
      </c>
    </row>
    <row r="23" spans="1:14" ht="16.5" thickTop="1" thickBot="1" x14ac:dyDescent="0.3">
      <c r="A23" s="37" t="s">
        <v>33</v>
      </c>
      <c r="B23" s="40">
        <f>B22/B15</f>
        <v>1.309774849703336E-2</v>
      </c>
      <c r="C23" s="41">
        <f t="shared" ref="C23:I23" si="7">C22/C15</f>
        <v>8.1815082762016593E-3</v>
      </c>
      <c r="D23" s="40">
        <f t="shared" si="7"/>
        <v>1.1607779248549027E-2</v>
      </c>
      <c r="E23" s="40">
        <f t="shared" si="7"/>
        <v>1.6042780748663103E-2</v>
      </c>
      <c r="F23" s="40">
        <f t="shared" si="7"/>
        <v>1.3126018336476921E-2</v>
      </c>
      <c r="G23" s="106">
        <f t="shared" si="7"/>
        <v>1.4587334533334479E-2</v>
      </c>
      <c r="H23" s="106">
        <f t="shared" si="7"/>
        <v>8.5839003097032216E-3</v>
      </c>
      <c r="I23" s="42">
        <f t="shared" si="7"/>
        <v>1.2558600441812949E-2</v>
      </c>
    </row>
    <row r="24" spans="1:14" ht="51" customHeight="1" thickTop="1" x14ac:dyDescent="0.25">
      <c r="A24" s="43" t="s">
        <v>34</v>
      </c>
      <c r="B24" s="44"/>
      <c r="C24" s="45"/>
      <c r="D24" s="46"/>
      <c r="E24" s="44"/>
      <c r="F24" s="74"/>
      <c r="G24" s="107"/>
      <c r="H24" s="91"/>
      <c r="I24" s="48" t="s">
        <v>36</v>
      </c>
    </row>
    <row r="25" spans="1:14" x14ac:dyDescent="0.25">
      <c r="A25" s="49" t="s">
        <v>37</v>
      </c>
      <c r="B25" s="111">
        <v>1944.02</v>
      </c>
      <c r="C25" s="112">
        <v>2031.58</v>
      </c>
      <c r="D25" s="113">
        <v>2519.63</v>
      </c>
      <c r="E25" s="113">
        <v>3001.96</v>
      </c>
      <c r="F25" s="113">
        <v>3319.49</v>
      </c>
      <c r="G25" s="114">
        <v>3349.14</v>
      </c>
      <c r="H25" s="115">
        <v>2642.77</v>
      </c>
      <c r="I25" s="121">
        <f>SUM(B25:H25)/I14</f>
        <v>0.23858459637681936</v>
      </c>
    </row>
    <row r="26" spans="1:14" ht="15.75" thickBot="1" x14ac:dyDescent="0.3">
      <c r="A26" s="54" t="s">
        <v>38</v>
      </c>
      <c r="B26" s="55">
        <f>B25/B14</f>
        <v>0.24981527481325086</v>
      </c>
      <c r="C26" s="55">
        <f t="shared" ref="C26:H26" si="8">C25/C14</f>
        <v>0.30780349229195864</v>
      </c>
      <c r="D26" s="55">
        <f t="shared" si="8"/>
        <v>0.25655534059668061</v>
      </c>
      <c r="E26" s="55">
        <f t="shared" si="8"/>
        <v>0.33444295900178256</v>
      </c>
      <c r="F26" s="55">
        <f t="shared" si="8"/>
        <v>0.23680264460734657</v>
      </c>
      <c r="G26" s="55">
        <f t="shared" si="8"/>
        <v>0.156609739605691</v>
      </c>
      <c r="H26" s="55">
        <f t="shared" si="8"/>
        <v>0.25778720706220887</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BD3A2-660D-4A1C-8F19-ED418E37FC11}">
  <dimension ref="A1:Q27"/>
  <sheetViews>
    <sheetView topLeftCell="A7" zoomScaleNormal="100" workbookViewId="0">
      <selection activeCell="N24" sqref="N24"/>
    </sheetView>
  </sheetViews>
  <sheetFormatPr defaultRowHeight="15" x14ac:dyDescent="0.25"/>
  <cols>
    <col min="1" max="1" width="38" bestFit="1" customWidth="1"/>
    <col min="2" max="2" width="15.42578125" customWidth="1"/>
    <col min="3" max="3" width="15" customWidth="1"/>
    <col min="4" max="4" width="16" customWidth="1"/>
    <col min="5" max="5" width="16.7109375" customWidth="1"/>
    <col min="6" max="6" width="14.140625" customWidth="1"/>
    <col min="7" max="7" width="17.42578125" customWidth="1"/>
    <col min="8" max="8" width="16.42578125" customWidth="1"/>
    <col min="9" max="9" width="18.42578125" bestFit="1" customWidth="1"/>
  </cols>
  <sheetData>
    <row r="1" spans="1:17" ht="16.5" thickTop="1" thickBot="1" x14ac:dyDescent="0.3">
      <c r="A1" s="1"/>
      <c r="B1" s="2" t="s">
        <v>0</v>
      </c>
      <c r="C1" s="3">
        <v>45173</v>
      </c>
      <c r="D1" s="4"/>
      <c r="E1" s="4"/>
      <c r="F1" s="4"/>
      <c r="G1" s="4"/>
      <c r="H1" s="4"/>
      <c r="I1" s="4"/>
    </row>
    <row r="2" spans="1:17" x14ac:dyDescent="0.25">
      <c r="A2" s="4"/>
      <c r="B2" s="5"/>
      <c r="C2" s="4"/>
      <c r="D2" s="4"/>
      <c r="E2" s="4" t="s">
        <v>1</v>
      </c>
      <c r="F2" s="4"/>
      <c r="G2" s="4"/>
      <c r="H2" s="4"/>
      <c r="I2" s="4"/>
    </row>
    <row r="3" spans="1:17" ht="15.75" thickBot="1" x14ac:dyDescent="0.3">
      <c r="A3" s="4"/>
      <c r="B3" s="4"/>
      <c r="C3" s="4"/>
      <c r="D3" s="4"/>
      <c r="E3" s="4"/>
      <c r="F3" s="4"/>
      <c r="G3" s="4"/>
      <c r="H3" s="4"/>
      <c r="I3" s="4"/>
    </row>
    <row r="4" spans="1:17" ht="16.5" thickTop="1" thickBot="1" x14ac:dyDescent="0.3">
      <c r="A4" s="6"/>
      <c r="B4" s="7" t="s">
        <v>2</v>
      </c>
      <c r="C4" s="7" t="s">
        <v>3</v>
      </c>
      <c r="D4" s="7" t="s">
        <v>4</v>
      </c>
      <c r="E4" s="7" t="s">
        <v>5</v>
      </c>
      <c r="F4" s="60" t="s">
        <v>6</v>
      </c>
      <c r="G4" s="94" t="s">
        <v>7</v>
      </c>
      <c r="H4" s="76" t="s">
        <v>8</v>
      </c>
      <c r="I4" s="4"/>
    </row>
    <row r="5" spans="1:17" ht="16.5" thickTop="1" thickBot="1" x14ac:dyDescent="0.3">
      <c r="A5" s="9" t="s">
        <v>9</v>
      </c>
      <c r="B5" s="1">
        <v>45173</v>
      </c>
      <c r="C5" s="1">
        <v>45174</v>
      </c>
      <c r="D5" s="1">
        <v>45175</v>
      </c>
      <c r="E5" s="1">
        <v>45176</v>
      </c>
      <c r="F5" s="1">
        <v>45177</v>
      </c>
      <c r="G5" s="1">
        <v>45178</v>
      </c>
      <c r="H5" s="1">
        <v>45179</v>
      </c>
      <c r="I5" s="12" t="s">
        <v>10</v>
      </c>
    </row>
    <row r="6" spans="1:17" ht="16.5" thickTop="1" thickBot="1" x14ac:dyDescent="0.3">
      <c r="A6" s="13" t="s">
        <v>11</v>
      </c>
      <c r="B6" s="116">
        <v>4449.1499999999996</v>
      </c>
      <c r="C6" s="14">
        <v>2441.25</v>
      </c>
      <c r="D6" s="14">
        <v>874.75</v>
      </c>
      <c r="E6" s="14">
        <v>1765</v>
      </c>
      <c r="F6" s="62">
        <v>3057.85</v>
      </c>
      <c r="G6" s="96">
        <v>2722.75</v>
      </c>
      <c r="H6" s="78">
        <v>4162.5</v>
      </c>
      <c r="I6" s="15">
        <f t="shared" ref="I6:I16" si="0">SUM(B6:H6)</f>
        <v>19473.25</v>
      </c>
    </row>
    <row r="7" spans="1:17" ht="16.5" thickTop="1" thickBot="1" x14ac:dyDescent="0.3">
      <c r="A7" s="13" t="s">
        <v>12</v>
      </c>
      <c r="B7" s="16">
        <v>116</v>
      </c>
      <c r="C7" s="16">
        <v>68</v>
      </c>
      <c r="D7" s="16">
        <v>28</v>
      </c>
      <c r="E7" s="16">
        <v>46</v>
      </c>
      <c r="F7" s="63">
        <v>80</v>
      </c>
      <c r="G7" s="97">
        <v>77</v>
      </c>
      <c r="H7" s="79">
        <v>97</v>
      </c>
      <c r="I7" s="18">
        <f t="shared" si="0"/>
        <v>512</v>
      </c>
    </row>
    <row r="8" spans="1:17" ht="16.5" thickTop="1" thickBot="1" x14ac:dyDescent="0.3">
      <c r="A8" s="13" t="s">
        <v>13</v>
      </c>
      <c r="B8" s="14">
        <v>3423.7</v>
      </c>
      <c r="C8" s="14">
        <v>5797.5</v>
      </c>
      <c r="D8" s="14">
        <v>6859.75</v>
      </c>
      <c r="E8" s="14">
        <v>5805</v>
      </c>
      <c r="F8" s="62">
        <v>13509.75</v>
      </c>
      <c r="G8" s="96">
        <v>14814.25</v>
      </c>
      <c r="H8" s="78">
        <v>4444.5</v>
      </c>
      <c r="I8" s="15">
        <f t="shared" si="0"/>
        <v>54654.45</v>
      </c>
    </row>
    <row r="9" spans="1:17" ht="16.5" thickTop="1" thickBot="1" x14ac:dyDescent="0.3">
      <c r="A9" s="13" t="s">
        <v>14</v>
      </c>
      <c r="B9" s="16">
        <v>67</v>
      </c>
      <c r="C9" s="16">
        <v>54</v>
      </c>
      <c r="D9" s="16">
        <v>88</v>
      </c>
      <c r="E9" s="16">
        <v>75</v>
      </c>
      <c r="F9" s="63">
        <v>198</v>
      </c>
      <c r="G9" s="97">
        <v>132</v>
      </c>
      <c r="H9" s="80">
        <v>91</v>
      </c>
      <c r="I9" s="19">
        <f t="shared" si="0"/>
        <v>705</v>
      </c>
    </row>
    <row r="10" spans="1:17" ht="16.5" thickTop="1" thickBot="1" x14ac:dyDescent="0.3">
      <c r="A10" s="13" t="s">
        <v>15</v>
      </c>
      <c r="B10" s="20">
        <v>2267.6</v>
      </c>
      <c r="C10" s="20">
        <v>3383.5</v>
      </c>
      <c r="D10" s="20">
        <v>934</v>
      </c>
      <c r="E10" s="20">
        <v>1530.5</v>
      </c>
      <c r="F10" s="64">
        <v>2224.75</v>
      </c>
      <c r="G10" s="98">
        <v>2208.25</v>
      </c>
      <c r="H10" s="81">
        <v>2099.25</v>
      </c>
      <c r="I10" s="22">
        <f t="shared" si="0"/>
        <v>14647.85</v>
      </c>
    </row>
    <row r="11" spans="1:17" ht="16.5" thickTop="1" thickBot="1" x14ac:dyDescent="0.3">
      <c r="A11" s="13" t="s">
        <v>16</v>
      </c>
      <c r="B11" s="23">
        <v>73</v>
      </c>
      <c r="C11" s="23">
        <v>33</v>
      </c>
      <c r="D11" s="23">
        <v>37</v>
      </c>
      <c r="E11" s="23">
        <v>41</v>
      </c>
      <c r="F11" s="65">
        <v>78</v>
      </c>
      <c r="G11" s="99">
        <v>67</v>
      </c>
      <c r="H11" s="82">
        <v>65</v>
      </c>
      <c r="I11" s="19">
        <f t="shared" si="0"/>
        <v>394</v>
      </c>
    </row>
    <row r="12" spans="1:17" ht="16.5" thickTop="1" thickBot="1" x14ac:dyDescent="0.3">
      <c r="A12" s="13" t="s">
        <v>17</v>
      </c>
      <c r="B12" s="25">
        <v>0</v>
      </c>
      <c r="C12" s="25">
        <v>0</v>
      </c>
      <c r="D12" s="25">
        <v>0</v>
      </c>
      <c r="E12" s="25">
        <v>0</v>
      </c>
      <c r="F12" s="66">
        <v>90.1</v>
      </c>
      <c r="G12" s="100">
        <v>0</v>
      </c>
      <c r="H12" s="83">
        <v>23</v>
      </c>
      <c r="I12" s="22">
        <f t="shared" si="0"/>
        <v>113.1</v>
      </c>
    </row>
    <row r="13" spans="1:17" ht="16.5" thickTop="1" thickBot="1" x14ac:dyDescent="0.3">
      <c r="A13" s="13" t="s">
        <v>118</v>
      </c>
      <c r="B13" s="25">
        <v>0</v>
      </c>
      <c r="C13" s="25">
        <v>0</v>
      </c>
      <c r="D13" s="25">
        <v>0</v>
      </c>
      <c r="E13" s="25">
        <v>0</v>
      </c>
      <c r="F13" s="66">
        <v>0</v>
      </c>
      <c r="G13" s="100">
        <v>2075</v>
      </c>
      <c r="H13" s="83">
        <v>0</v>
      </c>
      <c r="I13" s="22">
        <f>SUM(B13:H13)</f>
        <v>2075</v>
      </c>
      <c r="O13" t="s">
        <v>189</v>
      </c>
    </row>
    <row r="14" spans="1:17" ht="16.5" thickTop="1" thickBot="1" x14ac:dyDescent="0.3">
      <c r="A14" s="13" t="s">
        <v>120</v>
      </c>
      <c r="B14" s="26">
        <f t="shared" ref="B14:H14" si="1">B6+B8+B13</f>
        <v>7872.8499999999995</v>
      </c>
      <c r="C14" s="26">
        <f t="shared" si="1"/>
        <v>8238.75</v>
      </c>
      <c r="D14" s="26">
        <f t="shared" si="1"/>
        <v>7734.5</v>
      </c>
      <c r="E14" s="26">
        <f t="shared" si="1"/>
        <v>7570</v>
      </c>
      <c r="F14" s="26">
        <f t="shared" si="1"/>
        <v>16567.599999999999</v>
      </c>
      <c r="G14" s="26">
        <f t="shared" si="1"/>
        <v>19612</v>
      </c>
      <c r="H14" s="26">
        <f t="shared" si="1"/>
        <v>8607</v>
      </c>
      <c r="I14" s="22">
        <f>SUM(B14:H14)</f>
        <v>76202.7</v>
      </c>
      <c r="K14" s="24"/>
      <c r="L14" s="24"/>
      <c r="M14" s="24"/>
      <c r="N14" s="24"/>
      <c r="O14" s="24"/>
      <c r="P14" s="24"/>
      <c r="Q14" s="24"/>
    </row>
    <row r="15" spans="1:17" ht="16.5" thickTop="1" thickBot="1" x14ac:dyDescent="0.3">
      <c r="A15" s="13" t="s">
        <v>119</v>
      </c>
      <c r="B15" s="26">
        <f t="shared" ref="B15:H15" si="2">B6+B8</f>
        <v>7872.8499999999995</v>
      </c>
      <c r="C15" s="26">
        <f t="shared" si="2"/>
        <v>8238.75</v>
      </c>
      <c r="D15" s="26">
        <f t="shared" si="2"/>
        <v>7734.5</v>
      </c>
      <c r="E15" s="26">
        <f>E6+E8</f>
        <v>7570</v>
      </c>
      <c r="F15" s="67">
        <f t="shared" si="2"/>
        <v>16567.599999999999</v>
      </c>
      <c r="G15" s="101">
        <f t="shared" si="2"/>
        <v>17537</v>
      </c>
      <c r="H15" s="84">
        <f t="shared" si="2"/>
        <v>8607</v>
      </c>
      <c r="I15" s="15">
        <f t="shared" si="0"/>
        <v>74127.7</v>
      </c>
    </row>
    <row r="16" spans="1:17" ht="16.5" thickTop="1" thickBot="1" x14ac:dyDescent="0.3">
      <c r="A16" s="13" t="s">
        <v>19</v>
      </c>
      <c r="B16" s="26">
        <v>11904</v>
      </c>
      <c r="C16" s="26">
        <v>4377.5</v>
      </c>
      <c r="D16" s="26">
        <v>4740.29</v>
      </c>
      <c r="E16" s="26">
        <v>8009.55</v>
      </c>
      <c r="F16" s="67">
        <v>10371.25</v>
      </c>
      <c r="G16" s="101">
        <v>18129.3</v>
      </c>
      <c r="H16" s="84">
        <v>10240.75</v>
      </c>
      <c r="I16" s="58">
        <f t="shared" si="0"/>
        <v>67772.639999999999</v>
      </c>
    </row>
    <row r="17" spans="1:14" ht="15.75" thickTop="1" x14ac:dyDescent="0.25">
      <c r="A17" s="13" t="s">
        <v>47</v>
      </c>
      <c r="B17" s="57">
        <f t="shared" ref="B17:I17" si="3">(B15-B16)/B16</f>
        <v>-0.33863827284946241</v>
      </c>
      <c r="C17" s="57">
        <f t="shared" si="3"/>
        <v>0.8820673900628212</v>
      </c>
      <c r="D17" s="57">
        <f t="shared" si="3"/>
        <v>0.63165122808942065</v>
      </c>
      <c r="E17" s="57">
        <f t="shared" si="3"/>
        <v>-5.4878239102071923E-2</v>
      </c>
      <c r="F17" s="68">
        <f t="shared" si="3"/>
        <v>0.59745450162709401</v>
      </c>
      <c r="G17" s="102">
        <f t="shared" si="3"/>
        <v>-3.2670869807438746E-2</v>
      </c>
      <c r="H17" s="85">
        <f t="shared" si="3"/>
        <v>-0.1595342138027</v>
      </c>
      <c r="I17" s="28">
        <f t="shared" si="3"/>
        <v>9.3770288423174863E-2</v>
      </c>
      <c r="M17" t="s">
        <v>189</v>
      </c>
    </row>
    <row r="18" spans="1:14" ht="122.25" customHeight="1" x14ac:dyDescent="0.25">
      <c r="A18" s="29" t="s">
        <v>21</v>
      </c>
      <c r="B18" s="59" t="s">
        <v>291</v>
      </c>
      <c r="C18" s="31" t="s">
        <v>292</v>
      </c>
      <c r="D18" s="31" t="s">
        <v>293</v>
      </c>
      <c r="E18" s="31" t="s">
        <v>294</v>
      </c>
      <c r="F18" s="69" t="s">
        <v>295</v>
      </c>
      <c r="G18" s="103" t="s">
        <v>296</v>
      </c>
      <c r="H18" s="86" t="s">
        <v>297</v>
      </c>
      <c r="I18" s="33"/>
      <c r="N18" t="s">
        <v>189</v>
      </c>
    </row>
    <row r="19" spans="1:14" ht="20.25" customHeight="1" x14ac:dyDescent="0.25">
      <c r="A19" s="29" t="s">
        <v>29</v>
      </c>
      <c r="B19" s="34">
        <f>B7+B9</f>
        <v>183</v>
      </c>
      <c r="C19" s="34">
        <f t="shared" ref="C19:H19" si="4">C7+C9</f>
        <v>122</v>
      </c>
      <c r="D19" s="34">
        <f t="shared" si="4"/>
        <v>116</v>
      </c>
      <c r="E19" s="34">
        <f t="shared" si="4"/>
        <v>121</v>
      </c>
      <c r="F19" s="34">
        <f t="shared" si="4"/>
        <v>278</v>
      </c>
      <c r="G19" s="34">
        <f t="shared" si="4"/>
        <v>209</v>
      </c>
      <c r="H19" s="34">
        <f t="shared" si="4"/>
        <v>188</v>
      </c>
      <c r="I19" s="34">
        <f>SUM(B19:H19)</f>
        <v>1217</v>
      </c>
    </row>
    <row r="20" spans="1:14" ht="15.75" thickBot="1" x14ac:dyDescent="0.3">
      <c r="A20" s="13" t="s">
        <v>30</v>
      </c>
      <c r="B20" s="35">
        <f t="shared" ref="B20:I20" si="5">B6/B7</f>
        <v>38.35474137931034</v>
      </c>
      <c r="C20" s="35">
        <f t="shared" si="5"/>
        <v>35.900735294117645</v>
      </c>
      <c r="D20" s="35">
        <f t="shared" si="5"/>
        <v>31.241071428571427</v>
      </c>
      <c r="E20" s="35">
        <f>E6/E7</f>
        <v>38.369565217391305</v>
      </c>
      <c r="F20" s="71">
        <f t="shared" si="5"/>
        <v>38.223124999999996</v>
      </c>
      <c r="G20" s="105">
        <f t="shared" si="5"/>
        <v>35.36038961038961</v>
      </c>
      <c r="H20" s="88">
        <f t="shared" si="5"/>
        <v>42.912371134020617</v>
      </c>
      <c r="I20" s="36">
        <f t="shared" si="5"/>
        <v>38.03369140625</v>
      </c>
    </row>
    <row r="21" spans="1:14" ht="16.5" thickTop="1" thickBot="1" x14ac:dyDescent="0.3">
      <c r="A21" s="37" t="s">
        <v>31</v>
      </c>
      <c r="B21" s="35">
        <f t="shared" ref="B21:I21" si="6">B8/B9</f>
        <v>51.099999999999994</v>
      </c>
      <c r="C21" s="35">
        <f t="shared" si="6"/>
        <v>107.36111111111111</v>
      </c>
      <c r="D21" s="35">
        <f t="shared" si="6"/>
        <v>77.951704545454547</v>
      </c>
      <c r="E21" s="35">
        <f t="shared" si="6"/>
        <v>77.400000000000006</v>
      </c>
      <c r="F21" s="71">
        <f t="shared" si="6"/>
        <v>68.231060606060609</v>
      </c>
      <c r="G21" s="105">
        <f t="shared" si="6"/>
        <v>112.22916666666667</v>
      </c>
      <c r="H21" s="88">
        <f t="shared" si="6"/>
        <v>48.840659340659343</v>
      </c>
      <c r="I21" s="22">
        <f t="shared" si="6"/>
        <v>77.524042553191492</v>
      </c>
    </row>
    <row r="22" spans="1:14" ht="16.5" thickTop="1" thickBot="1" x14ac:dyDescent="0.3">
      <c r="A22" s="38" t="s">
        <v>32</v>
      </c>
      <c r="B22" s="39">
        <v>157</v>
      </c>
      <c r="C22" s="39">
        <v>100</v>
      </c>
      <c r="D22" s="39">
        <v>77</v>
      </c>
      <c r="E22" s="39">
        <v>149</v>
      </c>
      <c r="F22" s="72">
        <v>261</v>
      </c>
      <c r="G22" s="96">
        <v>176</v>
      </c>
      <c r="H22" s="96">
        <v>77</v>
      </c>
      <c r="I22" s="22">
        <f>SUM(B22:H22)</f>
        <v>997</v>
      </c>
    </row>
    <row r="23" spans="1:14" ht="16.5" thickTop="1" thickBot="1" x14ac:dyDescent="0.3">
      <c r="A23" s="37" t="s">
        <v>33</v>
      </c>
      <c r="B23" s="40">
        <f>B22/B15</f>
        <v>1.9941952406053717E-2</v>
      </c>
      <c r="C23" s="41">
        <f t="shared" ref="C23:I23" si="7">C22/C15</f>
        <v>1.2137763617053559E-2</v>
      </c>
      <c r="D23" s="40">
        <f t="shared" si="7"/>
        <v>9.9553946602883182E-3</v>
      </c>
      <c r="E23" s="40">
        <f t="shared" si="7"/>
        <v>1.9682959048877145E-2</v>
      </c>
      <c r="F23" s="40">
        <f t="shared" si="7"/>
        <v>1.5753639633984403E-2</v>
      </c>
      <c r="G23" s="106">
        <f t="shared" si="7"/>
        <v>1.0035924046302104E-2</v>
      </c>
      <c r="H23" s="106">
        <f t="shared" si="7"/>
        <v>8.9462065760427551E-3</v>
      </c>
      <c r="I23" s="42">
        <f t="shared" si="7"/>
        <v>1.3449763044044265E-2</v>
      </c>
    </row>
    <row r="24" spans="1:14" ht="51" customHeight="1" thickTop="1" x14ac:dyDescent="0.25">
      <c r="A24" s="43" t="s">
        <v>34</v>
      </c>
      <c r="B24" s="44"/>
      <c r="C24" s="45"/>
      <c r="D24" s="46"/>
      <c r="E24" s="44"/>
      <c r="F24" s="74"/>
      <c r="G24" s="107"/>
      <c r="H24" s="91"/>
      <c r="I24" s="48" t="s">
        <v>36</v>
      </c>
    </row>
    <row r="25" spans="1:14" x14ac:dyDescent="0.25">
      <c r="A25" s="49" t="s">
        <v>37</v>
      </c>
      <c r="B25" s="111">
        <v>2190.66</v>
      </c>
      <c r="C25" s="112">
        <v>1994.42</v>
      </c>
      <c r="D25" s="113">
        <v>2062.54</v>
      </c>
      <c r="E25" s="113">
        <v>2394.06</v>
      </c>
      <c r="F25" s="113">
        <v>3386.78</v>
      </c>
      <c r="G25" s="114">
        <v>3191.56</v>
      </c>
      <c r="H25" s="115">
        <v>2548.31</v>
      </c>
      <c r="I25" s="121">
        <f>SUM(B25:H25)/I14</f>
        <v>0.2331719217298075</v>
      </c>
    </row>
    <row r="26" spans="1:14" ht="15.75" thickBot="1" x14ac:dyDescent="0.3">
      <c r="A26" s="54" t="s">
        <v>38</v>
      </c>
      <c r="B26" s="55">
        <f>B25/B14</f>
        <v>0.27825501565506772</v>
      </c>
      <c r="C26" s="55">
        <f t="shared" ref="C26:H26" si="8">C25/C14</f>
        <v>0.24207798513123957</v>
      </c>
      <c r="D26" s="55">
        <f t="shared" si="8"/>
        <v>0.26666752860559828</v>
      </c>
      <c r="E26" s="55">
        <f t="shared" si="8"/>
        <v>0.31625627476882429</v>
      </c>
      <c r="F26" s="55">
        <f t="shared" si="8"/>
        <v>0.20442188367657357</v>
      </c>
      <c r="G26" s="55">
        <f t="shared" si="8"/>
        <v>0.16273506016724454</v>
      </c>
      <c r="H26" s="55">
        <f t="shared" si="8"/>
        <v>0.29607412571163005</v>
      </c>
      <c r="I26" s="122"/>
    </row>
    <row r="27" spans="1:14" ht="15.75" thickTop="1" x14ac:dyDescent="0.25"/>
  </sheetData>
  <mergeCells count="1">
    <mergeCell ref="I25:I26"/>
  </mergeCells>
  <pageMargins left="0.7" right="0.7" top="0.75" bottom="0.75" header="0.3" footer="0.3"/>
  <pageSetup scale="65" orientation="landscape" r:id="rId1"/>
  <colBreaks count="1" manualBreakCount="1">
    <brk id="15" max="2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28</vt:i4>
      </vt:variant>
    </vt:vector>
  </HeadingPairs>
  <TitlesOfParts>
    <vt:vector size="74" baseType="lpstr">
      <vt:lpstr>10-30-2023</vt:lpstr>
      <vt:lpstr>10-23-2023</vt:lpstr>
      <vt:lpstr>10-16-2023</vt:lpstr>
      <vt:lpstr>10-09-2023</vt:lpstr>
      <vt:lpstr>10-02-2023</vt:lpstr>
      <vt:lpstr>9-25-2023</vt:lpstr>
      <vt:lpstr>9-12-2023</vt:lpstr>
      <vt:lpstr>9-11-2023</vt:lpstr>
      <vt:lpstr>9-4-2023</vt:lpstr>
      <vt:lpstr>8-28-2023</vt:lpstr>
      <vt:lpstr>8-21-2023</vt:lpstr>
      <vt:lpstr>08-14-2023</vt:lpstr>
      <vt:lpstr>08-07-2023</vt:lpstr>
      <vt:lpstr>07-31-2023</vt:lpstr>
      <vt:lpstr>07-24-2023</vt:lpstr>
      <vt:lpstr>07-17-2023</vt:lpstr>
      <vt:lpstr>07-10-2023</vt:lpstr>
      <vt:lpstr>07-03-2023</vt:lpstr>
      <vt:lpstr>6-26-2023</vt:lpstr>
      <vt:lpstr>6-19-2023</vt:lpstr>
      <vt:lpstr>6-12-2023</vt:lpstr>
      <vt:lpstr>6-5-2023</vt:lpstr>
      <vt:lpstr>Sheet3</vt:lpstr>
      <vt:lpstr>5-29-2023</vt:lpstr>
      <vt:lpstr>5-22-2023</vt:lpstr>
      <vt:lpstr>5-15-2023</vt:lpstr>
      <vt:lpstr>5-08-2023</vt:lpstr>
      <vt:lpstr>5-01-2023</vt:lpstr>
      <vt:lpstr>4-24-2023</vt:lpstr>
      <vt:lpstr>4-17-2023</vt:lpstr>
      <vt:lpstr>4-10-2023</vt:lpstr>
      <vt:lpstr>4-03-2023</vt:lpstr>
      <vt:lpstr>3-27-2023</vt:lpstr>
      <vt:lpstr>3-20-2023</vt:lpstr>
      <vt:lpstr>3-13-2023</vt:lpstr>
      <vt:lpstr>2-27-2023</vt:lpstr>
      <vt:lpstr>2-20-2023</vt:lpstr>
      <vt:lpstr>2-13-2023</vt:lpstr>
      <vt:lpstr>2-06-2023</vt:lpstr>
      <vt:lpstr>1-30-2023</vt:lpstr>
      <vt:lpstr>1-23-2023</vt:lpstr>
      <vt:lpstr>1-16-2023</vt:lpstr>
      <vt:lpstr>1-9-2023 </vt:lpstr>
      <vt:lpstr>1-2-2023</vt:lpstr>
      <vt:lpstr>5-29-2023 (2)</vt:lpstr>
      <vt:lpstr>Sheet4</vt:lpstr>
      <vt:lpstr>'07-03-2023'!Print_Area</vt:lpstr>
      <vt:lpstr>'07-10-2023'!Print_Area</vt:lpstr>
      <vt:lpstr>'07-17-2023'!Print_Area</vt:lpstr>
      <vt:lpstr>'07-24-2023'!Print_Area</vt:lpstr>
      <vt:lpstr>'07-31-2023'!Print_Area</vt:lpstr>
      <vt:lpstr>'08-07-2023'!Print_Area</vt:lpstr>
      <vt:lpstr>'08-14-2023'!Print_Area</vt:lpstr>
      <vt:lpstr>'10-02-2023'!Print_Area</vt:lpstr>
      <vt:lpstr>'10-09-2023'!Print_Area</vt:lpstr>
      <vt:lpstr>'10-16-2023'!Print_Area</vt:lpstr>
      <vt:lpstr>'10-23-2023'!Print_Area</vt:lpstr>
      <vt:lpstr>'10-30-2023'!Print_Area</vt:lpstr>
      <vt:lpstr>'5-01-2023'!Print_Area</vt:lpstr>
      <vt:lpstr>'5-08-2023'!Print_Area</vt:lpstr>
      <vt:lpstr>'5-15-2023'!Print_Area</vt:lpstr>
      <vt:lpstr>'5-22-2023'!Print_Area</vt:lpstr>
      <vt:lpstr>'5-29-2023'!Print_Area</vt:lpstr>
      <vt:lpstr>'5-29-2023 (2)'!Print_Area</vt:lpstr>
      <vt:lpstr>'6-12-2023'!Print_Area</vt:lpstr>
      <vt:lpstr>'6-19-2023'!Print_Area</vt:lpstr>
      <vt:lpstr>'6-26-2023'!Print_Area</vt:lpstr>
      <vt:lpstr>'6-5-2023'!Print_Area</vt:lpstr>
      <vt:lpstr>'8-21-2023'!Print_Area</vt:lpstr>
      <vt:lpstr>'8-28-2023'!Print_Area</vt:lpstr>
      <vt:lpstr>'9-11-2023'!Print_Area</vt:lpstr>
      <vt:lpstr>'9-12-2023'!Print_Area</vt:lpstr>
      <vt:lpstr>'9-25-2023'!Print_Area</vt:lpstr>
      <vt:lpstr>'9-4-2023'!Print_Area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French Managers</dc:creator>
  <cp:lastModifiedBy>Jason Zadorski</cp:lastModifiedBy>
  <cp:lastPrinted>2023-08-26T03:06:54Z</cp:lastPrinted>
  <dcterms:created xsi:type="dcterms:W3CDTF">2023-01-02T13:23:56Z</dcterms:created>
  <dcterms:modified xsi:type="dcterms:W3CDTF">2023-11-06T03:46:04Z</dcterms:modified>
</cp:coreProperties>
</file>