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9.png" ContentType="image/png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ent" sheetId="1" state="visible" r:id="rId2"/>
    <sheet name="Li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<sst xmlns="http://schemas.openxmlformats.org/spreadsheetml/2006/main" count="50" uniqueCount="29">
  <si>
    <t xml:space="preserve">Simulation results</t>
  </si>
  <si>
    <t xml:space="preserve">NoTOF 3-6 MeV</t>
  </si>
  <si>
    <t xml:space="preserve">TOF 1-8 MeV</t>
  </si>
  <si>
    <t xml:space="preserve">Prototypes</t>
  </si>
  <si>
    <t xml:space="preserve">MPS</t>
  </si>
  <si>
    <t xml:space="preserve">KES</t>
  </si>
  <si>
    <t xml:space="preserve">d1 (mm)</t>
  </si>
  <si>
    <t xml:space="preserve">D (mm)</t>
  </si>
  <si>
    <t xml:space="preserve">d2 (mm)</t>
  </si>
  <si>
    <t xml:space="preserve">L (mm)</t>
  </si>
  <si>
    <t xml:space="preserve">s (mm)</t>
  </si>
  <si>
    <t xml:space="preserve">*</t>
  </si>
  <si>
    <t xml:space="preserve">septa (mm)</t>
  </si>
  <si>
    <t xml:space="preserve">f</t>
  </si>
  <si>
    <t xml:space="preserve">Effective thickness (mm)</t>
  </si>
  <si>
    <t xml:space="preserve">Det. Unit FOV (mm)</t>
  </si>
  <si>
    <t xml:space="preserve">Lin. Coll. Eff (relative)</t>
  </si>
  <si>
    <t xml:space="preserve">**</t>
  </si>
  <si>
    <t xml:space="preserve">Falloff amplitude (4 mm bin)</t>
  </si>
  <si>
    <t xml:space="preserve">KES eff/ MPS eff</t>
  </si>
  <si>
    <t xml:space="preserve">KES Det. unit FOV / MPS</t>
  </si>
  <si>
    <t xml:space="preserve">* no KES transparency taken into account</t>
  </si>
  <si>
    <t xml:space="preserve">µ (mm-1)</t>
  </si>
  <si>
    <t xml:space="preserve">** Efficiency at the center of the camera</t>
  </si>
  <si>
    <t xml:space="preserve">Se (mm)</t>
  </si>
  <si>
    <t xml:space="preserve">MPS, TOF, 1 MeV &lt; E &lt; 8 MeV</t>
  </si>
  <si>
    <t xml:space="preserve">KES, TOF, 1 MeV &lt; E &lt; 8 MeV</t>
  </si>
  <si>
    <t xml:space="preserve">Geometrical calculations</t>
  </si>
  <si>
    <t xml:space="preserve">MPS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</si>
</sst>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61200</xdr:colOff>
      <xdr:row>0</xdr:row>
      <xdr:rowOff>0</xdr:rowOff>
    </xdr:from>
    <xdr:to>
      <xdr:col>17</xdr:col>
      <xdr:colOff>290160</xdr:colOff>
      <xdr:row>18</xdr:row>
      <xdr:rowOff>52200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776520" y="0"/>
          <a:ext cx="2029320" cy="297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256680</xdr:colOff>
      <xdr:row>0</xdr:row>
      <xdr:rowOff>56160</xdr:rowOff>
    </xdr:from>
    <xdr:to>
      <xdr:col>14</xdr:col>
      <xdr:colOff>178920</xdr:colOff>
      <xdr:row>18</xdr:row>
      <xdr:rowOff>20160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7571880" y="56160"/>
          <a:ext cx="2322360" cy="2890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207000</xdr:colOff>
      <xdr:row>20</xdr:row>
      <xdr:rowOff>37800</xdr:rowOff>
    </xdr:from>
    <xdr:to>
      <xdr:col>5</xdr:col>
      <xdr:colOff>141840</xdr:colOff>
      <xdr:row>50</xdr:row>
      <xdr:rowOff>159840</xdr:rowOff>
    </xdr:to>
    <xdr:pic>
      <xdr:nvPicPr>
        <xdr:cNvPr id="2" name="Image 4" descr=""/>
        <xdr:cNvPicPr/>
      </xdr:nvPicPr>
      <xdr:blipFill>
        <a:blip r:embed="rId3"/>
        <a:stretch/>
      </xdr:blipFill>
      <xdr:spPr>
        <a:xfrm>
          <a:off x="207000" y="3288960"/>
          <a:ext cx="4001760" cy="4998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439560</xdr:colOff>
      <xdr:row>2</xdr:row>
      <xdr:rowOff>149400</xdr:rowOff>
    </xdr:from>
    <xdr:to>
      <xdr:col>24</xdr:col>
      <xdr:colOff>400320</xdr:colOff>
      <xdr:row>14</xdr:row>
      <xdr:rowOff>87840</xdr:rowOff>
    </xdr:to>
    <xdr:pic>
      <xdr:nvPicPr>
        <xdr:cNvPr id="3" name="Image 5" descr=""/>
        <xdr:cNvPicPr/>
      </xdr:nvPicPr>
      <xdr:blipFill>
        <a:blip r:embed="rId4"/>
        <a:stretch/>
      </xdr:blipFill>
      <xdr:spPr>
        <a:xfrm>
          <a:off x="11955240" y="474480"/>
          <a:ext cx="4161240" cy="1888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93960</xdr:colOff>
      <xdr:row>22</xdr:row>
      <xdr:rowOff>73800</xdr:rowOff>
    </xdr:from>
    <xdr:to>
      <xdr:col>13</xdr:col>
      <xdr:colOff>473400</xdr:colOff>
      <xdr:row>45</xdr:row>
      <xdr:rowOff>105120</xdr:rowOff>
    </xdr:to>
    <xdr:pic>
      <xdr:nvPicPr>
        <xdr:cNvPr id="4" name="Image 3" descr=""/>
        <xdr:cNvPicPr/>
      </xdr:nvPicPr>
      <xdr:blipFill>
        <a:blip r:embed="rId5"/>
        <a:stretch/>
      </xdr:blipFill>
      <xdr:spPr>
        <a:xfrm>
          <a:off x="5018040" y="3650040"/>
          <a:ext cx="4570560" cy="3770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4680</xdr:colOff>
      <xdr:row>22</xdr:row>
      <xdr:rowOff>0</xdr:rowOff>
    </xdr:from>
    <xdr:to>
      <xdr:col>22</xdr:col>
      <xdr:colOff>285120</xdr:colOff>
      <xdr:row>45</xdr:row>
      <xdr:rowOff>7200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10320120" y="3576240"/>
          <a:ext cx="4480920" cy="3746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272520</xdr:colOff>
      <xdr:row>0</xdr:row>
      <xdr:rowOff>0</xdr:rowOff>
    </xdr:from>
    <xdr:to>
      <xdr:col>10</xdr:col>
      <xdr:colOff>521640</xdr:colOff>
      <xdr:row>18</xdr:row>
      <xdr:rowOff>52200</xdr:rowOff>
    </xdr:to>
    <xdr:pic>
      <xdr:nvPicPr>
        <xdr:cNvPr id="6" name="Image 1" descr=""/>
        <xdr:cNvPicPr/>
      </xdr:nvPicPr>
      <xdr:blipFill>
        <a:blip r:embed="rId1"/>
        <a:stretch/>
      </xdr:blipFill>
      <xdr:spPr>
        <a:xfrm>
          <a:off x="5663520" y="0"/>
          <a:ext cx="2049480" cy="297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321480</xdr:colOff>
      <xdr:row>0</xdr:row>
      <xdr:rowOff>0</xdr:rowOff>
    </xdr:from>
    <xdr:to>
      <xdr:col>8</xdr:col>
      <xdr:colOff>234000</xdr:colOff>
      <xdr:row>17</xdr:row>
      <xdr:rowOff>126720</xdr:rowOff>
    </xdr:to>
    <xdr:pic>
      <xdr:nvPicPr>
        <xdr:cNvPr id="7" name="Image 2" descr=""/>
        <xdr:cNvPicPr/>
      </xdr:nvPicPr>
      <xdr:blipFill>
        <a:blip r:embed="rId2"/>
        <a:stretch/>
      </xdr:blipFill>
      <xdr:spPr>
        <a:xfrm>
          <a:off x="3912120" y="0"/>
          <a:ext cx="2313000" cy="2890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159120</xdr:colOff>
      <xdr:row>2</xdr:row>
      <xdr:rowOff>91800</xdr:rowOff>
    </xdr:from>
    <xdr:to>
      <xdr:col>18</xdr:col>
      <xdr:colOff>118800</xdr:colOff>
      <xdr:row>14</xdr:row>
      <xdr:rowOff>30240</xdr:rowOff>
    </xdr:to>
    <xdr:pic>
      <xdr:nvPicPr>
        <xdr:cNvPr id="8" name="Image 5" descr=""/>
        <xdr:cNvPicPr/>
      </xdr:nvPicPr>
      <xdr:blipFill>
        <a:blip r:embed="rId3"/>
        <a:stretch/>
      </xdr:blipFill>
      <xdr:spPr>
        <a:xfrm>
          <a:off x="7950240" y="416880"/>
          <a:ext cx="4160520" cy="1888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X2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24.7"/>
    <col collapsed="false" customWidth="true" hidden="false" outlineLevel="0" max="3" min="2" style="0" width="10.66"/>
    <col collapsed="false" customWidth="true" hidden="false" outlineLevel="0" max="4" min="4" style="0" width="3.11"/>
    <col collapsed="false" customWidth="true" hidden="false" outlineLevel="0" max="5" min="5" style="0" width="8.51"/>
    <col collapsed="false" customWidth="true" hidden="false" outlineLevel="0" max="6" min="6" style="0" width="12.15"/>
    <col collapsed="false" customWidth="true" hidden="false" outlineLevel="0" max="7" min="7" style="0" width="5.4"/>
    <col collapsed="false" customWidth="true" hidden="false" outlineLevel="0" max="8" min="8" style="0" width="11.47"/>
    <col collapsed="false" customWidth="true" hidden="false" outlineLevel="0" max="1025" min="9" style="0" width="8.51"/>
  </cols>
  <sheetData>
    <row r="2" customFormat="false" ht="12.8" hidden="false" customHeight="false" outlineLevel="0" collapsed="false">
      <c r="A2" s="1"/>
      <c r="B2" s="1"/>
      <c r="C2" s="1"/>
      <c r="D2" s="1"/>
      <c r="E2" s="2" t="s">
        <v>0</v>
      </c>
      <c r="F2" s="2"/>
      <c r="G2" s="2"/>
      <c r="H2" s="2"/>
    </row>
    <row r="3" customFormat="false" ht="12.8" hidden="false" customHeight="false" outlineLevel="0" collapsed="false">
      <c r="A3" s="1"/>
      <c r="B3" s="1"/>
      <c r="C3" s="2"/>
      <c r="D3" s="1"/>
      <c r="E3" s="3" t="s">
        <v>1</v>
      </c>
      <c r="F3" s="3"/>
      <c r="G3" s="3" t="s">
        <v>2</v>
      </c>
      <c r="H3" s="3"/>
      <c r="I3" s="4" t="s">
        <v>3</v>
      </c>
      <c r="J3" s="4"/>
    </row>
    <row r="4" customFormat="false" ht="12.8" hidden="false" customHeight="false" outlineLevel="0" collapsed="false">
      <c r="A4" s="1"/>
      <c r="B4" s="1" t="s">
        <v>4</v>
      </c>
      <c r="C4" s="5" t="s">
        <v>5</v>
      </c>
      <c r="D4" s="1"/>
      <c r="E4" s="5" t="s">
        <v>4</v>
      </c>
      <c r="F4" s="5" t="s">
        <v>5</v>
      </c>
      <c r="G4" s="5" t="s">
        <v>4</v>
      </c>
      <c r="H4" s="5" t="s">
        <v>5</v>
      </c>
      <c r="I4" s="0" t="s">
        <v>4</v>
      </c>
      <c r="J4" s="0" t="s">
        <v>5</v>
      </c>
    </row>
    <row r="5" customFormat="false" ht="12.8" hidden="false" customHeight="false" outlineLevel="0" collapsed="false">
      <c r="A5" s="5" t="s">
        <v>6</v>
      </c>
      <c r="B5" s="5" t="n">
        <v>304</v>
      </c>
      <c r="C5" s="5" t="n">
        <v>250</v>
      </c>
      <c r="D5" s="1"/>
      <c r="E5" s="1"/>
      <c r="F5" s="1"/>
      <c r="G5" s="5"/>
      <c r="H5" s="5"/>
    </row>
    <row r="6" customFormat="false" ht="12.8" hidden="false" customHeight="false" outlineLevel="0" collapsed="false">
      <c r="A6" s="5" t="s">
        <v>7</v>
      </c>
      <c r="B6" s="5" t="n">
        <v>180</v>
      </c>
      <c r="C6" s="1"/>
      <c r="D6" s="1"/>
      <c r="E6" s="1"/>
      <c r="F6" s="1"/>
      <c r="G6" s="5"/>
      <c r="H6" s="5"/>
    </row>
    <row r="7" customFormat="false" ht="12.8" hidden="false" customHeight="false" outlineLevel="0" collapsed="false">
      <c r="A7" s="5" t="s">
        <v>8</v>
      </c>
      <c r="B7" s="5" t="n">
        <v>0</v>
      </c>
      <c r="C7" s="5" t="n">
        <v>200</v>
      </c>
      <c r="D7" s="1"/>
      <c r="E7" s="1"/>
      <c r="F7" s="1"/>
      <c r="G7" s="5"/>
      <c r="H7" s="5"/>
    </row>
    <row r="8" customFormat="false" ht="12.8" hidden="false" customHeight="false" outlineLevel="0" collapsed="false">
      <c r="A8" s="5" t="s">
        <v>9</v>
      </c>
      <c r="B8" s="5" t="n">
        <f aca="false">B5+B6+B7</f>
        <v>484</v>
      </c>
      <c r="C8" s="5" t="n">
        <f aca="false">SUM(C5:C7)</f>
        <v>450</v>
      </c>
      <c r="D8" s="1"/>
      <c r="E8" s="1"/>
      <c r="F8" s="1"/>
      <c r="G8" s="5"/>
      <c r="H8" s="5"/>
    </row>
    <row r="9" customFormat="false" ht="12.8" hidden="false" customHeight="false" outlineLevel="0" collapsed="false">
      <c r="A9" s="5" t="s">
        <v>10</v>
      </c>
      <c r="B9" s="5" t="n">
        <v>5.4</v>
      </c>
      <c r="C9" s="5" t="n">
        <v>6</v>
      </c>
      <c r="D9" s="5" t="s">
        <v>11</v>
      </c>
      <c r="E9" s="1"/>
      <c r="F9" s="1"/>
      <c r="G9" s="5"/>
      <c r="H9" s="5"/>
    </row>
    <row r="10" customFormat="false" ht="12.8" hidden="false" customHeight="false" outlineLevel="0" collapsed="false">
      <c r="A10" s="5" t="s">
        <v>12</v>
      </c>
      <c r="B10" s="5"/>
      <c r="C10" s="1"/>
      <c r="D10" s="1"/>
      <c r="E10" s="1"/>
      <c r="F10" s="1"/>
      <c r="G10" s="5"/>
      <c r="H10" s="5"/>
    </row>
    <row r="11" customFormat="false" ht="12.8" hidden="false" customHeight="false" outlineLevel="0" collapsed="false">
      <c r="A11" s="5" t="s">
        <v>13</v>
      </c>
      <c r="B11" s="5" t="n">
        <f aca="false">2.6/8</f>
        <v>0.325</v>
      </c>
      <c r="C11" s="1"/>
      <c r="D11" s="1"/>
      <c r="E11" s="1"/>
      <c r="F11" s="1"/>
      <c r="G11" s="5"/>
      <c r="H11" s="5"/>
    </row>
    <row r="12" customFormat="false" ht="12.8" hidden="false" customHeight="false" outlineLevel="0" collapsed="false">
      <c r="A12" s="5" t="s">
        <v>14</v>
      </c>
      <c r="B12" s="5" t="n">
        <f aca="false">B6*B11</f>
        <v>58.5</v>
      </c>
      <c r="C12" s="5" t="n">
        <v>40</v>
      </c>
      <c r="D12" s="1"/>
      <c r="E12" s="1" t="n">
        <f aca="false">180*0.4</f>
        <v>72</v>
      </c>
      <c r="F12" s="1"/>
      <c r="G12" s="5"/>
      <c r="H12" s="5"/>
    </row>
    <row r="13" customFormat="false" ht="12.8" hidden="false" customHeight="false" outlineLevel="0" collapsed="false">
      <c r="A13" s="5" t="s">
        <v>15</v>
      </c>
      <c r="B13" s="5" t="n">
        <f aca="false">B9*(1+B5/B6)</f>
        <v>14.52</v>
      </c>
      <c r="C13" s="5" t="n">
        <f aca="false">C9*(1+C5/C7)</f>
        <v>13.5</v>
      </c>
      <c r="D13" s="1"/>
      <c r="E13" s="1"/>
      <c r="F13" s="1"/>
      <c r="G13" s="5"/>
      <c r="H13" s="5"/>
      <c r="I13" s="0" t="n">
        <v>17.5</v>
      </c>
      <c r="J13" s="0" t="n">
        <v>15.6</v>
      </c>
    </row>
    <row r="14" customFormat="false" ht="12.8" hidden="false" customHeight="false" outlineLevel="0" collapsed="false">
      <c r="A14" s="5" t="s">
        <v>16</v>
      </c>
      <c r="B14" s="6" t="n">
        <f aca="false">B9/(B8*B6)*(1-B11)</f>
        <v>4.18388429752066E-005</v>
      </c>
      <c r="C14" s="6" t="n">
        <f aca="false">C9/(C8*C7)</f>
        <v>6.66666666666667E-005</v>
      </c>
      <c r="D14" s="5" t="s">
        <v>17</v>
      </c>
      <c r="E14" s="1"/>
      <c r="F14" s="1"/>
      <c r="G14" s="5"/>
      <c r="H14" s="5"/>
    </row>
    <row r="15" customFormat="false" ht="12.8" hidden="false" customHeight="false" outlineLevel="0" collapsed="false">
      <c r="A15" s="5" t="s">
        <v>18</v>
      </c>
      <c r="B15" s="5"/>
      <c r="C15" s="1"/>
      <c r="D15" s="1"/>
      <c r="E15" s="0" t="n">
        <v>200</v>
      </c>
      <c r="F15" s="0" t="n">
        <v>350</v>
      </c>
      <c r="G15" s="1" t="n">
        <v>400</v>
      </c>
      <c r="H15" s="1" t="n">
        <v>700</v>
      </c>
      <c r="I15" s="0" t="n">
        <v>400</v>
      </c>
      <c r="J15" s="0" t="n">
        <v>350</v>
      </c>
    </row>
    <row r="16" customFormat="false" ht="12.8" hidden="false" customHeight="false" outlineLevel="0" collapsed="false">
      <c r="A16" s="5" t="s">
        <v>19</v>
      </c>
      <c r="B16" s="5" t="n">
        <f aca="false">C14/B14</f>
        <v>1.59341563786008</v>
      </c>
      <c r="C16" s="1"/>
      <c r="D16" s="1"/>
      <c r="E16" s="5" t="n">
        <f aca="false">F15/E15</f>
        <v>1.75</v>
      </c>
      <c r="F16" s="5"/>
      <c r="G16" s="5" t="n">
        <f aca="false">H15/G15</f>
        <v>1.75</v>
      </c>
      <c r="H16" s="5"/>
      <c r="I16" s="5" t="n">
        <f aca="false">J15/I15</f>
        <v>0.875</v>
      </c>
    </row>
    <row r="17" customFormat="false" ht="12.8" hidden="false" customHeight="false" outlineLevel="0" collapsed="false">
      <c r="A17" s="0" t="s">
        <v>20</v>
      </c>
      <c r="B17" s="0" t="n">
        <f aca="false">C13/B13</f>
        <v>0.929752066115703</v>
      </c>
      <c r="I17" s="0" t="n">
        <f aca="false">J13/I13</f>
        <v>0.891428571428571</v>
      </c>
    </row>
    <row r="18" customFormat="false" ht="12.8" hidden="false" customHeight="false" outlineLevel="0" collapsed="false">
      <c r="A18" s="7" t="s">
        <v>21</v>
      </c>
      <c r="B18" s="7"/>
      <c r="C18" s="7"/>
      <c r="D18" s="7"/>
      <c r="E18" s="7"/>
      <c r="U18" s="0" t="s">
        <v>22</v>
      </c>
      <c r="V18" s="0" t="n">
        <f aca="false">4.4*10^(-2)*18/10</f>
        <v>0.0792</v>
      </c>
      <c r="X18" s="0" t="n">
        <f aca="false">EXP(-V18*5)</f>
        <v>0.673006695937386</v>
      </c>
    </row>
    <row r="19" customFormat="false" ht="12.8" hidden="false" customHeight="false" outlineLevel="0" collapsed="false">
      <c r="A19" s="7" t="s">
        <v>23</v>
      </c>
      <c r="B19" s="7"/>
      <c r="C19" s="7"/>
      <c r="D19" s="7"/>
      <c r="E19" s="7"/>
      <c r="U19" s="0" t="s">
        <v>24</v>
      </c>
      <c r="V19" s="0" t="n">
        <f aca="false">LN(2)/(V18*TAN(60*3.14159/180))</f>
        <v>5.05289809045416</v>
      </c>
    </row>
    <row r="21" customFormat="false" ht="12.8" hidden="false" customHeight="false" outlineLevel="0" collapsed="false">
      <c r="I21" s="8" t="s">
        <v>25</v>
      </c>
      <c r="Q21" s="8" t="s">
        <v>26</v>
      </c>
    </row>
  </sheetData>
  <mergeCells count="6">
    <mergeCell ref="E2:H2"/>
    <mergeCell ref="E3:F3"/>
    <mergeCell ref="G3:H3"/>
    <mergeCell ref="I3:J3"/>
    <mergeCell ref="A18:E18"/>
    <mergeCell ref="A19:E1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RowHeight="12.8" zeroHeight="false" outlineLevelRow="0" outlineLevelCol="0"/>
  <cols>
    <col collapsed="false" customWidth="true" hidden="false" outlineLevel="0" max="1" min="1" style="0" width="24.7"/>
    <col collapsed="false" customWidth="true" hidden="false" outlineLevel="0" max="2" min="2" style="0" width="12.42"/>
    <col collapsed="false" customWidth="true" hidden="false" outlineLevel="0" max="3" min="3" style="0" width="10.66"/>
    <col collapsed="false" customWidth="true" hidden="false" outlineLevel="0" max="4" min="4" style="0" width="3.11"/>
    <col collapsed="false" customWidth="true" hidden="false" outlineLevel="0" max="1025" min="5" style="0" width="8.51"/>
  </cols>
  <sheetData>
    <row r="1" customFormat="false" ht="12.8" hidden="false" customHeight="false" outlineLevel="0" collapsed="false">
      <c r="A1" s="1"/>
      <c r="B1" s="1"/>
      <c r="C1" s="1"/>
      <c r="D1" s="1"/>
    </row>
    <row r="2" customFormat="false" ht="12.8" hidden="false" customHeight="false" outlineLevel="0" collapsed="false">
      <c r="A2" s="1"/>
      <c r="B2" s="2" t="s">
        <v>27</v>
      </c>
      <c r="C2" s="2"/>
      <c r="D2" s="1"/>
    </row>
    <row r="3" customFormat="false" ht="12.8" hidden="false" customHeight="false" outlineLevel="0" collapsed="false">
      <c r="A3" s="1"/>
      <c r="B3" s="5" t="s">
        <v>28</v>
      </c>
      <c r="C3" s="5" t="s">
        <v>5</v>
      </c>
      <c r="D3" s="1"/>
    </row>
    <row r="4" customFormat="false" ht="12.8" hidden="false" customHeight="false" outlineLevel="0" collapsed="false">
      <c r="A4" s="5" t="s">
        <v>6</v>
      </c>
      <c r="B4" s="5" t="n">
        <v>300</v>
      </c>
      <c r="C4" s="5" t="n">
        <v>300</v>
      </c>
      <c r="D4" s="1"/>
    </row>
    <row r="5" customFormat="false" ht="12.8" hidden="false" customHeight="false" outlineLevel="0" collapsed="false">
      <c r="A5" s="5" t="s">
        <v>7</v>
      </c>
      <c r="B5" s="5" t="n">
        <v>200</v>
      </c>
      <c r="C5" s="1"/>
      <c r="D5" s="1"/>
    </row>
    <row r="6" customFormat="false" ht="12.8" hidden="false" customHeight="false" outlineLevel="0" collapsed="false">
      <c r="A6" s="5" t="s">
        <v>8</v>
      </c>
      <c r="B6" s="5" t="n">
        <v>300</v>
      </c>
      <c r="C6" s="5" t="n">
        <v>300</v>
      </c>
      <c r="D6" s="1"/>
    </row>
    <row r="7" customFormat="false" ht="12.8" hidden="false" customHeight="false" outlineLevel="0" collapsed="false">
      <c r="A7" s="5" t="s">
        <v>9</v>
      </c>
      <c r="B7" s="5" t="n">
        <f aca="false">B4+B5+B6</f>
        <v>800</v>
      </c>
      <c r="C7" s="5" t="n">
        <f aca="false">SUM(C4:C6)</f>
        <v>600</v>
      </c>
      <c r="D7" s="1"/>
    </row>
    <row r="8" customFormat="false" ht="12.8" hidden="false" customHeight="false" outlineLevel="0" collapsed="false">
      <c r="A8" s="5" t="s">
        <v>10</v>
      </c>
      <c r="B8" s="5" t="n">
        <v>2</v>
      </c>
      <c r="C8" s="5" t="n">
        <v>6</v>
      </c>
      <c r="D8" s="5"/>
    </row>
    <row r="9" customFormat="false" ht="12.8" hidden="false" customHeight="false" outlineLevel="0" collapsed="false">
      <c r="A9" s="5" t="s">
        <v>12</v>
      </c>
      <c r="B9" s="5" t="n">
        <v>2</v>
      </c>
      <c r="C9" s="1"/>
      <c r="D9" s="1"/>
    </row>
    <row r="10" customFormat="false" ht="12.8" hidden="false" customHeight="false" outlineLevel="0" collapsed="false">
      <c r="A10" s="5" t="s">
        <v>13</v>
      </c>
      <c r="B10" s="5" t="n">
        <f aca="false">B9/(B8+B9)</f>
        <v>0.5</v>
      </c>
      <c r="C10" s="1"/>
      <c r="D10" s="1"/>
    </row>
    <row r="11" customFormat="false" ht="12.8" hidden="false" customHeight="false" outlineLevel="0" collapsed="false">
      <c r="A11" s="5" t="s">
        <v>14</v>
      </c>
      <c r="B11" s="5" t="n">
        <f aca="false">B5*B10</f>
        <v>100</v>
      </c>
      <c r="C11" s="5" t="n">
        <v>40</v>
      </c>
      <c r="D11" s="1"/>
    </row>
    <row r="12" customFormat="false" ht="12.8" hidden="false" customHeight="false" outlineLevel="0" collapsed="false">
      <c r="A12" s="5" t="s">
        <v>15</v>
      </c>
      <c r="B12" s="5" t="n">
        <f aca="false">B8*(1+B4/B5)</f>
        <v>5</v>
      </c>
      <c r="C12" s="5" t="n">
        <f aca="false">C8*(1+C4/C6)</f>
        <v>12</v>
      </c>
      <c r="D12" s="1"/>
    </row>
    <row r="13" customFormat="false" ht="12.8" hidden="false" customHeight="false" outlineLevel="0" collapsed="false">
      <c r="A13" s="5" t="s">
        <v>16</v>
      </c>
      <c r="B13" s="6" t="n">
        <f aca="false">B8*(1-B10)/(B7*B5)</f>
        <v>6.25E-006</v>
      </c>
      <c r="C13" s="6" t="n">
        <f aca="false">C8/(C7*C6)</f>
        <v>3.33333333333333E-005</v>
      </c>
      <c r="D13" s="5"/>
    </row>
    <row r="14" customFormat="false" ht="12.8" hidden="false" customHeight="false" outlineLevel="0" collapsed="false">
      <c r="A14" s="5" t="s">
        <v>18</v>
      </c>
      <c r="B14" s="1"/>
      <c r="C14" s="1"/>
      <c r="D14" s="1"/>
    </row>
    <row r="15" customFormat="false" ht="12.8" hidden="false" customHeight="false" outlineLevel="0" collapsed="false">
      <c r="A15" s="5" t="s">
        <v>19</v>
      </c>
      <c r="B15" s="5" t="n">
        <f aca="false">C13/B13</f>
        <v>5.33333333333333</v>
      </c>
      <c r="C15" s="1"/>
      <c r="D15" s="1"/>
    </row>
    <row r="17" customFormat="false" ht="12.8" hidden="false" customHeight="false" outlineLevel="0" collapsed="false">
      <c r="A17" s="7" t="s">
        <v>21</v>
      </c>
      <c r="B17" s="7"/>
      <c r="C17" s="7"/>
      <c r="D17" s="7"/>
    </row>
    <row r="18" customFormat="false" ht="12.8" hidden="false" customHeight="false" outlineLevel="0" collapsed="false">
      <c r="A18" s="7" t="s">
        <v>23</v>
      </c>
      <c r="B18" s="7"/>
      <c r="C18" s="7"/>
      <c r="D18" s="7"/>
    </row>
  </sheetData>
  <mergeCells count="3">
    <mergeCell ref="B2:C2"/>
    <mergeCell ref="A17:D17"/>
    <mergeCell ref="A18:D1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2435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2015-10-15T23:09:21Z</dcterms:created>
  <dc:creator>Etienne TESTA</dc:creator>
  <dc:description/>
  <dc:language>fr-FR</dc:language>
  <cp:lastModifiedBy/>
  <dcterms:modified xsi:type="dcterms:W3CDTF">2018-10-15T16:08:12Z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