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queryTables/queryTable10.xml" ContentType="application/vnd.openxmlformats-officedocument.spreadsheetml.queryTable+xml"/>
  <Override PartName="/xl/tables/table19.xml" ContentType="application/vnd.openxmlformats-officedocument.spreadsheetml.table+xml"/>
  <Override PartName="/xl/queryTables/queryTable11.xml" ContentType="application/vnd.openxmlformats-officedocument.spreadsheetml.queryTable+xml"/>
  <Override PartName="/xl/tables/table20.xml" ContentType="application/vnd.openxmlformats-officedocument.spreadsheetml.table+xml"/>
  <Override PartName="/xl/queryTables/queryTable12.xml" ContentType="application/vnd.openxmlformats-officedocument.spreadsheetml.queryTable+xml"/>
  <Override PartName="/xl/tables/table21.xml" ContentType="application/vnd.openxmlformats-officedocument.spreadsheetml.table+xml"/>
  <Override PartName="/xl/queryTables/queryTable13.xml" ContentType="application/vnd.openxmlformats-officedocument.spreadsheetml.query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queryTables/queryTable14.xml" ContentType="application/vnd.openxmlformats-officedocument.spreadsheetml.queryTable+xml"/>
  <Override PartName="/xl/tables/table23.xml" ContentType="application/vnd.openxmlformats-officedocument.spreadsheetml.table+xml"/>
  <Override PartName="/xl/queryTables/queryTable15.xml" ContentType="application/vnd.openxmlformats-officedocument.spreadsheetml.queryTable+xml"/>
  <Override PartName="/xl/tables/table24.xml" ContentType="application/vnd.openxmlformats-officedocument.spreadsheetml.table+xml"/>
  <Override PartName="/xl/queryTables/queryTable16.xml" ContentType="application/vnd.openxmlformats-officedocument.spreadsheetml.queryTable+xml"/>
  <Override PartName="/xl/tables/table25.xml" ContentType="application/vnd.openxmlformats-officedocument.spreadsheetml.table+xml"/>
  <Override PartName="/xl/queryTables/queryTable17.xml" ContentType="application/vnd.openxmlformats-officedocument.spreadsheetml.queryTable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queryTables/queryTable18.xml" ContentType="application/vnd.openxmlformats-officedocument.spreadsheetml.queryTable+xml"/>
  <Override PartName="/xl/charts/chartEx9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1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Ex10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13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4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15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1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1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1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1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Ex16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17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20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21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22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23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24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25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26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Ex18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2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2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2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3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an Hutter\Documents\ETH\Master 2. Semester\Human Computer Interaction\Project\"/>
    </mc:Choice>
  </mc:AlternateContent>
  <xr:revisionPtr revIDLastSave="0" documentId="13_ncr:1_{0E1473A5-EADF-459D-BE9A-1F08A9DBA442}" xr6:coauthVersionLast="46" xr6:coauthVersionMax="46" xr10:uidLastSave="{00000000-0000-0000-0000-000000000000}"/>
  <bookViews>
    <workbookView xWindow="-120" yWindow="-120" windowWidth="29040" windowHeight="15840" firstSheet="1" activeTab="8" xr2:uid="{375CDC71-EE46-4271-848C-801C6EEF50E3}"/>
  </bookViews>
  <sheets>
    <sheet name="MirroredData" sheetId="3" r:id="rId1"/>
    <sheet name="A Data" sheetId="4" r:id="rId2"/>
    <sheet name="B Data" sheetId="5" r:id="rId3"/>
    <sheet name="Round 1" sheetId="6" r:id="rId4"/>
    <sheet name="Round 2" sheetId="7" r:id="rId5"/>
    <sheet name="Q1 Demographics" sheetId="8" r:id="rId6"/>
    <sheet name="Q2 A and B (Responses)" sheetId="9" r:id="rId7"/>
    <sheet name="Q3 A vs B" sheetId="10" r:id="rId8"/>
    <sheet name="Plots" sheetId="11" r:id="rId9"/>
  </sheets>
  <definedNames>
    <definedName name="_xlchart.v1.0" hidden="1">'A Data'!$L$120</definedName>
    <definedName name="_xlchart.v1.1" hidden="1">'A Data'!$L$122:$L$189</definedName>
    <definedName name="_xlchart.v1.10" hidden="1">'B Data'!$X$122:$X$189</definedName>
    <definedName name="_xlchart.v1.100" hidden="1">'Q2 A and B (Responses)'!$C$97:$C$110</definedName>
    <definedName name="_xlchart.v1.101" hidden="1">'Q2 A and B (Responses)'!$D$97:$D$110</definedName>
    <definedName name="_xlchart.v1.11" hidden="1">'B Data'!$Y$122:$Y$149</definedName>
    <definedName name="_xlchart.v1.12" hidden="1">'B Data'!$L$120</definedName>
    <definedName name="_xlchart.v1.13" hidden="1">'B Data'!$L$122:$L$149</definedName>
    <definedName name="_xlchart.v1.14" hidden="1">'B Data'!$M$122:$M$149</definedName>
    <definedName name="_xlchart.v1.15" hidden="1">'B Data'!$U$120</definedName>
    <definedName name="_xlchart.v1.16" hidden="1">'B Data'!$U$122:$U$189</definedName>
    <definedName name="_xlchart.v1.17" hidden="1">'B Data'!$V$122:$V$149</definedName>
    <definedName name="_xlchart.v1.18" hidden="1">'Round 1'!$A$1</definedName>
    <definedName name="_xlchart.v1.19" hidden="1">'Round 1'!$A$3:$A$30</definedName>
    <definedName name="_xlchart.v1.2" hidden="1">'A Data'!$M$122:$M$149</definedName>
    <definedName name="_xlchart.v1.20" hidden="1">'Round 1'!$B$3:$B$30</definedName>
    <definedName name="_xlchart.v1.21" hidden="1">'Round 1'!$E$1</definedName>
    <definedName name="_xlchart.v1.22" hidden="1">'Round 1'!$E$3:$E$30</definedName>
    <definedName name="_xlchart.v1.23" hidden="1">'Round 1'!$F$3:$F$30</definedName>
    <definedName name="_xlchart.v1.24" hidden="1">'Round 1'!$A$1</definedName>
    <definedName name="_xlchart.v1.25" hidden="1">'Round 1'!$C$3:$C$30</definedName>
    <definedName name="_xlchart.v1.26" hidden="1">'Round 1'!$D$3:$D$30</definedName>
    <definedName name="_xlchart.v1.27" hidden="1">'Round 1'!$E$1</definedName>
    <definedName name="_xlchart.v1.28" hidden="1">'Round 1'!$G$3:$G$30</definedName>
    <definedName name="_xlchart.v1.29" hidden="1">'Round 1'!$H$3:$H$30</definedName>
    <definedName name="_xlchart.v1.3" hidden="1">'A Data'!$U$120</definedName>
    <definedName name="_xlchart.v1.30" hidden="1">'Round 2'!$A$1</definedName>
    <definedName name="_xlchart.v1.31" hidden="1">'Round 2'!$C$3:$C$30</definedName>
    <definedName name="_xlchart.v1.32" hidden="1">'Round 2'!$D$3:$D$30</definedName>
    <definedName name="_xlchart.v1.33" hidden="1">'Round 2'!$E$1</definedName>
    <definedName name="_xlchart.v1.34" hidden="1">'Round 2'!$G$3:$G$30</definedName>
    <definedName name="_xlchart.v1.35" hidden="1">'Round 2'!$H$3:$H$30</definedName>
    <definedName name="_xlchart.v1.36" hidden="1">'Round 2'!$A$1</definedName>
    <definedName name="_xlchart.v1.37" hidden="1">'Round 2'!$A$3:$A$30</definedName>
    <definedName name="_xlchart.v1.38" hidden="1">'Round 2'!$B$3:$B$30</definedName>
    <definedName name="_xlchart.v1.39" hidden="1">'Round 2'!$E$1</definedName>
    <definedName name="_xlchart.v1.4" hidden="1">'A Data'!$U$122:$U$173</definedName>
    <definedName name="_xlchart.v1.40" hidden="1">'Round 2'!$F$3:$F$30</definedName>
    <definedName name="_xlchart.v1.41" hidden="1">'Round 2'!$G$3:$G$30</definedName>
    <definedName name="_xlchart.v1.42" hidden="1">'Round 2'!$A$1</definedName>
    <definedName name="_xlchart.v1.43" hidden="1">'Round 2'!$A$3:$A$30</definedName>
    <definedName name="_xlchart.v1.44" hidden="1">'Round 2'!$B$3:$B$30</definedName>
    <definedName name="_xlchart.v1.45" hidden="1">'Round 2'!$E$1</definedName>
    <definedName name="_xlchart.v1.46" hidden="1">'Round 2'!$F$3:$F$30</definedName>
    <definedName name="_xlchart.v1.47" hidden="1">'Round 2'!$G$3:$G$30</definedName>
    <definedName name="_xlchart.v1.48" hidden="1">'Q2 A and B (Responses)'!$A$96</definedName>
    <definedName name="_xlchart.v1.49" hidden="1">'Q2 A and B (Responses)'!$A$97:$A$110</definedName>
    <definedName name="_xlchart.v1.5" hidden="1">'A Data'!$V$122:$V$149</definedName>
    <definedName name="_xlchart.v1.50" hidden="1">'Q2 A and B (Responses)'!$B$97:$B$110</definedName>
    <definedName name="_xlchart.v1.51" hidden="1">'Q2 A and B (Responses)'!$C$96</definedName>
    <definedName name="_xlchart.v1.52" hidden="1">'Q2 A and B (Responses)'!$C$97:$C$110</definedName>
    <definedName name="_xlchart.v1.53" hidden="1">'Q2 A and B (Responses)'!$D$97:$D$110</definedName>
    <definedName name="_xlchart.v1.54" hidden="1">'Round 1'!$A$1</definedName>
    <definedName name="_xlchart.v1.55" hidden="1">'Round 1'!$C$3:$C$30</definedName>
    <definedName name="_xlchart.v1.56" hidden="1">'Round 1'!$D$3:$D$30</definedName>
    <definedName name="_xlchart.v1.57" hidden="1">'Round 1'!$E$1</definedName>
    <definedName name="_xlchart.v1.58" hidden="1">'Round 1'!$G$3:$G$30</definedName>
    <definedName name="_xlchart.v1.59" hidden="1">'Round 1'!$H$3:$H$30</definedName>
    <definedName name="_xlchart.v1.6" hidden="1">'B Data'!$L$120</definedName>
    <definedName name="_xlchart.v1.60" hidden="1">'A Data'!$L$120</definedName>
    <definedName name="_xlchart.v1.61" hidden="1">'A Data'!$L$122:$L$189</definedName>
    <definedName name="_xlchart.v1.62" hidden="1">'A Data'!$M$122:$M$149</definedName>
    <definedName name="_xlchart.v1.63" hidden="1">'A Data'!$U$120</definedName>
    <definedName name="_xlchart.v1.64" hidden="1">'A Data'!$U$122:$U$173</definedName>
    <definedName name="_xlchart.v1.65" hidden="1">'A Data'!$V$122:$V$149</definedName>
    <definedName name="_xlchart.v1.66" hidden="1">'Round 2'!$A$1</definedName>
    <definedName name="_xlchart.v1.67" hidden="1">'Round 2'!$C$3:$C$30</definedName>
    <definedName name="_xlchart.v1.68" hidden="1">'Round 2'!$D$3:$D$30</definedName>
    <definedName name="_xlchart.v1.69" hidden="1">'Round 2'!$E$1</definedName>
    <definedName name="_xlchart.v1.7" hidden="1">'B Data'!$O$122:$O$173</definedName>
    <definedName name="_xlchart.v1.70" hidden="1">'Round 2'!$G$3:$G$30</definedName>
    <definedName name="_xlchart.v1.71" hidden="1">'Round 2'!$H$3:$H$30</definedName>
    <definedName name="_xlchart.v1.72" hidden="1">'B Data'!$L$120</definedName>
    <definedName name="_xlchart.v1.73" hidden="1">'B Data'!$O$122:$O$173</definedName>
    <definedName name="_xlchart.v1.74" hidden="1">'B Data'!$P$122:$P$149</definedName>
    <definedName name="_xlchart.v1.75" hidden="1">'B Data'!$X$120</definedName>
    <definedName name="_xlchart.v1.76" hidden="1">'B Data'!$X$122:$X$189</definedName>
    <definedName name="_xlchart.v1.77" hidden="1">'B Data'!$Y$122:$Y$149</definedName>
    <definedName name="_xlchart.v1.78" hidden="1">'Round 2'!$A$1</definedName>
    <definedName name="_xlchart.v1.79" hidden="1">'Round 2'!$A$3:$A$30</definedName>
    <definedName name="_xlchart.v1.8" hidden="1">'B Data'!$P$122:$P$149</definedName>
    <definedName name="_xlchart.v1.80" hidden="1">'Round 2'!$B$3:$B$30</definedName>
    <definedName name="_xlchart.v1.81" hidden="1">'Round 2'!$E$1</definedName>
    <definedName name="_xlchart.v1.82" hidden="1">'Round 2'!$F$3:$F$30</definedName>
    <definedName name="_xlchart.v1.83" hidden="1">'Round 2'!$G$3:$G$30</definedName>
    <definedName name="_xlchart.v1.84" hidden="1">'B Data'!$L$120</definedName>
    <definedName name="_xlchart.v1.85" hidden="1">'B Data'!$L$122:$L$149</definedName>
    <definedName name="_xlchart.v1.86" hidden="1">'B Data'!$M$122:$M$149</definedName>
    <definedName name="_xlchart.v1.87" hidden="1">'B Data'!$U$120</definedName>
    <definedName name="_xlchart.v1.88" hidden="1">'B Data'!$U$122:$U$189</definedName>
    <definedName name="_xlchart.v1.89" hidden="1">'B Data'!$V$122:$V$149</definedName>
    <definedName name="_xlchart.v1.9" hidden="1">'B Data'!$X$120</definedName>
    <definedName name="_xlchart.v1.90" hidden="1">'Round 1'!$A$1</definedName>
    <definedName name="_xlchart.v1.91" hidden="1">'Round 1'!$A$3:$A$30</definedName>
    <definedName name="_xlchart.v1.92" hidden="1">'Round 1'!$B$3:$B$30</definedName>
    <definedName name="_xlchart.v1.93" hidden="1">'Round 1'!$E$1</definedName>
    <definedName name="_xlchart.v1.94" hidden="1">'Round 1'!$E$3:$E$30</definedName>
    <definedName name="_xlchart.v1.95" hidden="1">'Round 1'!$F$3:$F$30</definedName>
    <definedName name="_xlchart.v1.96" hidden="1">'Q2 A and B (Responses)'!$A$96</definedName>
    <definedName name="_xlchart.v1.97" hidden="1">'Q2 A and B (Responses)'!$A$97:$A$110</definedName>
    <definedName name="_xlchart.v1.98" hidden="1">'Q2 A and B (Responses)'!$B$97:$B$110</definedName>
    <definedName name="_xlchart.v1.99" hidden="1">'Q2 A and B (Responses)'!$C$96</definedName>
    <definedName name="ExterneDaten_1" localSheetId="1" hidden="1">'A Data'!$L$121:$M$321</definedName>
    <definedName name="ExterneDaten_1" localSheetId="2" hidden="1">'B Data'!$L$121:$M$321</definedName>
    <definedName name="ExterneDaten_1" localSheetId="0" hidden="1">MirroredData!$A$1:$R$51</definedName>
    <definedName name="ExterneDaten_1" localSheetId="6" hidden="1">'Q2 A and B (Responses)'!$C$33:$M$61</definedName>
    <definedName name="ExterneDaten_1" localSheetId="3" hidden="1">'Round 1'!$A$2:$B$202</definedName>
    <definedName name="ExterneDaten_1" localSheetId="4" hidden="1">'Round 2'!$A$2:$B$202</definedName>
    <definedName name="ExterneDaten_2" localSheetId="2" hidden="1">'B Data'!$U$121:$V$321</definedName>
    <definedName name="ExterneDaten_2" localSheetId="3" hidden="1">'Round 1'!$C$2:$D$202</definedName>
    <definedName name="ExterneDaten_2" localSheetId="4" hidden="1">'Round 2'!$C$2:$D$202</definedName>
    <definedName name="ExterneDaten_3" localSheetId="2" hidden="1">'B Data'!$O$121:$P$321</definedName>
    <definedName name="ExterneDaten_3" localSheetId="3" hidden="1">'Round 1'!$E$2:$F$202</definedName>
    <definedName name="ExterneDaten_3" localSheetId="4" hidden="1">'Round 2'!$E$2:$F$202</definedName>
    <definedName name="ExterneDaten_4" localSheetId="1" hidden="1">'A Data'!$O$121:$P$321</definedName>
    <definedName name="ExterneDaten_4" localSheetId="2" hidden="1">'B Data'!$X$121:$Y$321</definedName>
    <definedName name="ExterneDaten_4" localSheetId="3" hidden="1">'Round 1'!$G$2:$H$202</definedName>
    <definedName name="ExterneDaten_4" localSheetId="4" hidden="1">'Round 2'!$G$2:$H$202</definedName>
    <definedName name="ExterneDaten_5" localSheetId="1" hidden="1">'A Data'!$X$121:$Y$321</definedName>
    <definedName name="ExterneDaten_6" localSheetId="1" hidden="1">'A Data'!$U$121:$V$321</definedName>
    <definedName name="TransposeTest">'A Data'!$B$2:$J$26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0" l="1"/>
  <c r="E36" i="10"/>
  <c r="C36" i="10"/>
  <c r="D35" i="10"/>
  <c r="E35" i="10"/>
  <c r="C35" i="10"/>
  <c r="F125" i="9"/>
  <c r="G125" i="9"/>
  <c r="H125" i="9"/>
  <c r="C125" i="9"/>
  <c r="D125" i="9"/>
  <c r="B125" i="9"/>
  <c r="F124" i="9"/>
  <c r="G124" i="9"/>
  <c r="H124" i="9"/>
  <c r="C124" i="9"/>
  <c r="D124" i="9"/>
  <c r="B124" i="9"/>
  <c r="U66" i="7"/>
  <c r="T66" i="7"/>
  <c r="R66" i="7"/>
  <c r="X66" i="7" s="1"/>
  <c r="Q66" i="7"/>
  <c r="W66" i="7" s="1"/>
  <c r="U65" i="7"/>
  <c r="T65" i="7"/>
  <c r="R65" i="7"/>
  <c r="X65" i="7" s="1"/>
  <c r="Q65" i="7"/>
  <c r="W65" i="7" s="1"/>
  <c r="U64" i="7"/>
  <c r="T64" i="7"/>
  <c r="R64" i="7"/>
  <c r="X64" i="7" s="1"/>
  <c r="Q64" i="7"/>
  <c r="W64" i="7" s="1"/>
  <c r="U63" i="7"/>
  <c r="T63" i="7"/>
  <c r="R63" i="7"/>
  <c r="X63" i="7" s="1"/>
  <c r="Q63" i="7"/>
  <c r="W63" i="7" s="1"/>
  <c r="U62" i="7"/>
  <c r="T62" i="7"/>
  <c r="R62" i="7"/>
  <c r="X62" i="7" s="1"/>
  <c r="Q62" i="7"/>
  <c r="W62" i="7" s="1"/>
  <c r="U61" i="7"/>
  <c r="U67" i="7" s="1"/>
  <c r="T61" i="7"/>
  <c r="R61" i="7"/>
  <c r="X61" i="7" s="1"/>
  <c r="Q61" i="7"/>
  <c r="Q67" i="7" s="1"/>
  <c r="U60" i="7"/>
  <c r="U68" i="7" s="1"/>
  <c r="U69" i="7" s="1"/>
  <c r="T60" i="7"/>
  <c r="T67" i="7" s="1"/>
  <c r="R60" i="7"/>
  <c r="R67" i="7" s="1"/>
  <c r="Q60" i="7"/>
  <c r="Q68" i="7" s="1"/>
  <c r="Q69" i="7" s="1"/>
  <c r="U52" i="7"/>
  <c r="T52" i="7"/>
  <c r="R52" i="7"/>
  <c r="X52" i="7" s="1"/>
  <c r="Q52" i="7"/>
  <c r="W52" i="7" s="1"/>
  <c r="U51" i="7"/>
  <c r="T51" i="7"/>
  <c r="R51" i="7"/>
  <c r="X51" i="7" s="1"/>
  <c r="Q51" i="7"/>
  <c r="W51" i="7" s="1"/>
  <c r="U50" i="7"/>
  <c r="T50" i="7"/>
  <c r="R50" i="7"/>
  <c r="X50" i="7" s="1"/>
  <c r="Q50" i="7"/>
  <c r="W50" i="7" s="1"/>
  <c r="U49" i="7"/>
  <c r="T49" i="7"/>
  <c r="R49" i="7"/>
  <c r="X49" i="7" s="1"/>
  <c r="Q49" i="7"/>
  <c r="W49" i="7" s="1"/>
  <c r="U48" i="7"/>
  <c r="T48" i="7"/>
  <c r="R48" i="7"/>
  <c r="X48" i="7" s="1"/>
  <c r="Q48" i="7"/>
  <c r="W48" i="7" s="1"/>
  <c r="U47" i="7"/>
  <c r="U53" i="7" s="1"/>
  <c r="T47" i="7"/>
  <c r="R47" i="7"/>
  <c r="X47" i="7" s="1"/>
  <c r="Q47" i="7"/>
  <c r="W47" i="7" s="1"/>
  <c r="U46" i="7"/>
  <c r="U54" i="7" s="1"/>
  <c r="U55" i="7" s="1"/>
  <c r="T46" i="7"/>
  <c r="T53" i="7" s="1"/>
  <c r="R46" i="7"/>
  <c r="R53" i="7" s="1"/>
  <c r="Q46" i="7"/>
  <c r="Q54" i="7" s="1"/>
  <c r="Q55" i="7" s="1"/>
  <c r="U38" i="7"/>
  <c r="T38" i="7"/>
  <c r="R38" i="7"/>
  <c r="X38" i="7" s="1"/>
  <c r="Q38" i="7"/>
  <c r="W38" i="7" s="1"/>
  <c r="U37" i="7"/>
  <c r="T37" i="7"/>
  <c r="R37" i="7"/>
  <c r="X37" i="7" s="1"/>
  <c r="Q37" i="7"/>
  <c r="W37" i="7" s="1"/>
  <c r="U36" i="7"/>
  <c r="T36" i="7"/>
  <c r="R36" i="7"/>
  <c r="X36" i="7" s="1"/>
  <c r="Q36" i="7"/>
  <c r="W36" i="7" s="1"/>
  <c r="U35" i="7"/>
  <c r="T35" i="7"/>
  <c r="R35" i="7"/>
  <c r="X35" i="7" s="1"/>
  <c r="Q35" i="7"/>
  <c r="W35" i="7" s="1"/>
  <c r="U34" i="7"/>
  <c r="T34" i="7"/>
  <c r="R34" i="7"/>
  <c r="X34" i="7" s="1"/>
  <c r="Q34" i="7"/>
  <c r="W34" i="7" s="1"/>
  <c r="U33" i="7"/>
  <c r="U39" i="7" s="1"/>
  <c r="T33" i="7"/>
  <c r="R33" i="7"/>
  <c r="X33" i="7" s="1"/>
  <c r="Q33" i="7"/>
  <c r="Q39" i="7" s="1"/>
  <c r="U32" i="7"/>
  <c r="U40" i="7" s="1"/>
  <c r="U41" i="7" s="1"/>
  <c r="T32" i="7"/>
  <c r="T40" i="7" s="1"/>
  <c r="T41" i="7" s="1"/>
  <c r="R32" i="7"/>
  <c r="R39" i="7" s="1"/>
  <c r="Q32" i="7"/>
  <c r="Q40" i="7" s="1"/>
  <c r="Q41" i="7" s="1"/>
  <c r="U24" i="7"/>
  <c r="T24" i="7"/>
  <c r="R24" i="7"/>
  <c r="X24" i="7" s="1"/>
  <c r="Q24" i="7"/>
  <c r="W24" i="7" s="1"/>
  <c r="U23" i="7"/>
  <c r="T23" i="7"/>
  <c r="R23" i="7"/>
  <c r="X23" i="7" s="1"/>
  <c r="Q23" i="7"/>
  <c r="W23" i="7" s="1"/>
  <c r="U22" i="7"/>
  <c r="T22" i="7"/>
  <c r="R22" i="7"/>
  <c r="X22" i="7" s="1"/>
  <c r="Q22" i="7"/>
  <c r="W22" i="7" s="1"/>
  <c r="U21" i="7"/>
  <c r="T21" i="7"/>
  <c r="R21" i="7"/>
  <c r="X21" i="7" s="1"/>
  <c r="Q21" i="7"/>
  <c r="W21" i="7" s="1"/>
  <c r="U20" i="7"/>
  <c r="T20" i="7"/>
  <c r="R20" i="7"/>
  <c r="X20" i="7" s="1"/>
  <c r="Q20" i="7"/>
  <c r="W20" i="7" s="1"/>
  <c r="U19" i="7"/>
  <c r="U25" i="7" s="1"/>
  <c r="T19" i="7"/>
  <c r="R19" i="7"/>
  <c r="X19" i="7" s="1"/>
  <c r="Q19" i="7"/>
  <c r="W19" i="7" s="1"/>
  <c r="U18" i="7"/>
  <c r="U26" i="7" s="1"/>
  <c r="U27" i="7" s="1"/>
  <c r="T18" i="7"/>
  <c r="T25" i="7" s="1"/>
  <c r="R18" i="7"/>
  <c r="R25" i="7" s="1"/>
  <c r="Q18" i="7"/>
  <c r="Q26" i="7" s="1"/>
  <c r="Q27" i="7" s="1"/>
  <c r="U10" i="7"/>
  <c r="T10" i="7"/>
  <c r="R10" i="7"/>
  <c r="X10" i="7" s="1"/>
  <c r="Q10" i="7"/>
  <c r="W10" i="7" s="1"/>
  <c r="U9" i="7"/>
  <c r="T9" i="7"/>
  <c r="R9" i="7"/>
  <c r="X9" i="7" s="1"/>
  <c r="Q9" i="7"/>
  <c r="W9" i="7" s="1"/>
  <c r="U8" i="7"/>
  <c r="T8" i="7"/>
  <c r="R8" i="7"/>
  <c r="X8" i="7" s="1"/>
  <c r="Q8" i="7"/>
  <c r="W8" i="7" s="1"/>
  <c r="U7" i="7"/>
  <c r="T7" i="7"/>
  <c r="R7" i="7"/>
  <c r="X7" i="7" s="1"/>
  <c r="Q7" i="7"/>
  <c r="W7" i="7" s="1"/>
  <c r="U6" i="7"/>
  <c r="T6" i="7"/>
  <c r="R6" i="7"/>
  <c r="X6" i="7" s="1"/>
  <c r="Q6" i="7"/>
  <c r="W6" i="7" s="1"/>
  <c r="U5" i="7"/>
  <c r="U11" i="7" s="1"/>
  <c r="T5" i="7"/>
  <c r="R5" i="7"/>
  <c r="X5" i="7" s="1"/>
  <c r="Q5" i="7"/>
  <c r="Q11" i="7" s="1"/>
  <c r="U4" i="7"/>
  <c r="U12" i="7" s="1"/>
  <c r="U13" i="7" s="1"/>
  <c r="T4" i="7"/>
  <c r="T11" i="7" s="1"/>
  <c r="R4" i="7"/>
  <c r="R11" i="7" s="1"/>
  <c r="Q4" i="7"/>
  <c r="Q12" i="7" s="1"/>
  <c r="Q13" i="7" s="1"/>
  <c r="T27" i="6"/>
  <c r="Q69" i="6"/>
  <c r="U68" i="6"/>
  <c r="U69" i="6" s="1"/>
  <c r="T68" i="6"/>
  <c r="T69" i="6" s="1"/>
  <c r="R68" i="6"/>
  <c r="R69" i="6" s="1"/>
  <c r="Q68" i="6"/>
  <c r="U54" i="6"/>
  <c r="U55" i="6" s="1"/>
  <c r="T54" i="6"/>
  <c r="T55" i="6" s="1"/>
  <c r="R54" i="6"/>
  <c r="R55" i="6" s="1"/>
  <c r="Q54" i="6"/>
  <c r="Q55" i="6" s="1"/>
  <c r="U40" i="6"/>
  <c r="U41" i="6" s="1"/>
  <c r="T40" i="6"/>
  <c r="T41" i="6" s="1"/>
  <c r="R40" i="6"/>
  <c r="R41" i="6" s="1"/>
  <c r="Q40" i="6"/>
  <c r="Q41" i="6" s="1"/>
  <c r="Q26" i="6"/>
  <c r="Q27" i="6" s="1"/>
  <c r="U26" i="6"/>
  <c r="U27" i="6" s="1"/>
  <c r="T26" i="6"/>
  <c r="R26" i="6"/>
  <c r="R27" i="6" s="1"/>
  <c r="T12" i="6"/>
  <c r="T13" i="6" s="1"/>
  <c r="U12" i="6"/>
  <c r="U13" i="6" s="1"/>
  <c r="R12" i="6"/>
  <c r="R13" i="6" s="1"/>
  <c r="Q12" i="6"/>
  <c r="Q13" i="6" s="1"/>
  <c r="T67" i="6"/>
  <c r="U67" i="6"/>
  <c r="R67" i="6"/>
  <c r="Q67" i="6"/>
  <c r="X60" i="6"/>
  <c r="X67" i="6" s="1"/>
  <c r="X61" i="6"/>
  <c r="X62" i="6"/>
  <c r="X63" i="6"/>
  <c r="X64" i="6"/>
  <c r="X65" i="6"/>
  <c r="X66" i="6"/>
  <c r="W61" i="6"/>
  <c r="W68" i="6" s="1"/>
  <c r="W69" i="6" s="1"/>
  <c r="W62" i="6"/>
  <c r="W63" i="6"/>
  <c r="W64" i="6"/>
  <c r="W65" i="6"/>
  <c r="W66" i="6"/>
  <c r="W60" i="6"/>
  <c r="W67" i="6" s="1"/>
  <c r="U66" i="6"/>
  <c r="U65" i="6"/>
  <c r="U64" i="6"/>
  <c r="U63" i="6"/>
  <c r="U62" i="6"/>
  <c r="U61" i="6"/>
  <c r="U60" i="6"/>
  <c r="T66" i="6"/>
  <c r="T65" i="6"/>
  <c r="T64" i="6"/>
  <c r="T63" i="6"/>
  <c r="T62" i="6"/>
  <c r="T61" i="6"/>
  <c r="T60" i="6"/>
  <c r="R66" i="6"/>
  <c r="R65" i="6"/>
  <c r="R64" i="6"/>
  <c r="R63" i="6"/>
  <c r="R62" i="6"/>
  <c r="R61" i="6"/>
  <c r="R60" i="6"/>
  <c r="T53" i="6"/>
  <c r="U53" i="6"/>
  <c r="R53" i="6"/>
  <c r="X46" i="6"/>
  <c r="X54" i="6" s="1"/>
  <c r="X55" i="6" s="1"/>
  <c r="X47" i="6"/>
  <c r="X48" i="6"/>
  <c r="X49" i="6"/>
  <c r="X50" i="6"/>
  <c r="X51" i="6"/>
  <c r="X52" i="6"/>
  <c r="W47" i="6"/>
  <c r="W48" i="6"/>
  <c r="W49" i="6"/>
  <c r="W50" i="6"/>
  <c r="W51" i="6"/>
  <c r="W52" i="6"/>
  <c r="W46" i="6"/>
  <c r="W54" i="6" s="1"/>
  <c r="W55" i="6" s="1"/>
  <c r="U52" i="6"/>
  <c r="U51" i="6"/>
  <c r="U50" i="6"/>
  <c r="U49" i="6"/>
  <c r="U48" i="6"/>
  <c r="U47" i="6"/>
  <c r="U46" i="6"/>
  <c r="T52" i="6"/>
  <c r="T51" i="6"/>
  <c r="T50" i="6"/>
  <c r="T49" i="6"/>
  <c r="T48" i="6"/>
  <c r="T47" i="6"/>
  <c r="T46" i="6"/>
  <c r="R52" i="6"/>
  <c r="R51" i="6"/>
  <c r="R50" i="6"/>
  <c r="R49" i="6"/>
  <c r="R48" i="6"/>
  <c r="R47" i="6"/>
  <c r="R46" i="6"/>
  <c r="Q53" i="6"/>
  <c r="X32" i="6"/>
  <c r="X40" i="6" s="1"/>
  <c r="X41" i="6" s="1"/>
  <c r="X33" i="6"/>
  <c r="X39" i="6" s="1"/>
  <c r="X34" i="6"/>
  <c r="X35" i="6"/>
  <c r="X36" i="6"/>
  <c r="X37" i="6"/>
  <c r="X38" i="6"/>
  <c r="W33" i="6"/>
  <c r="W34" i="6"/>
  <c r="W35" i="6"/>
  <c r="W36" i="6"/>
  <c r="W37" i="6"/>
  <c r="W38" i="6"/>
  <c r="W32" i="6"/>
  <c r="W39" i="6" s="1"/>
  <c r="Q52" i="6"/>
  <c r="Q51" i="6"/>
  <c r="Q50" i="6"/>
  <c r="Q49" i="6"/>
  <c r="Q48" i="6"/>
  <c r="Q47" i="6"/>
  <c r="Q46" i="6"/>
  <c r="Q60" i="6"/>
  <c r="Q66" i="6"/>
  <c r="Q65" i="6"/>
  <c r="Q64" i="6"/>
  <c r="Q63" i="6"/>
  <c r="Q62" i="6"/>
  <c r="Q61" i="6"/>
  <c r="U38" i="6"/>
  <c r="U37" i="6"/>
  <c r="U36" i="6"/>
  <c r="U35" i="6"/>
  <c r="U34" i="6"/>
  <c r="U33" i="6"/>
  <c r="U32" i="6"/>
  <c r="T38" i="6"/>
  <c r="T37" i="6"/>
  <c r="T36" i="6"/>
  <c r="T35" i="6"/>
  <c r="T34" i="6"/>
  <c r="T33" i="6"/>
  <c r="T32" i="6"/>
  <c r="U39" i="6"/>
  <c r="R38" i="6"/>
  <c r="R37" i="6"/>
  <c r="R36" i="6"/>
  <c r="R35" i="6"/>
  <c r="R34" i="6"/>
  <c r="R33" i="6"/>
  <c r="R32" i="6"/>
  <c r="R39" i="6" s="1"/>
  <c r="Q39" i="6"/>
  <c r="Q38" i="6"/>
  <c r="Q37" i="6"/>
  <c r="Q36" i="6"/>
  <c r="Q35" i="6"/>
  <c r="Q34" i="6"/>
  <c r="Q33" i="6"/>
  <c r="Q32" i="6"/>
  <c r="T25" i="6"/>
  <c r="U25" i="6"/>
  <c r="R25" i="6"/>
  <c r="Q25" i="6"/>
  <c r="X23" i="6"/>
  <c r="X24" i="6"/>
  <c r="X25" i="6" s="1"/>
  <c r="X22" i="6"/>
  <c r="W19" i="6"/>
  <c r="X19" i="6"/>
  <c r="W20" i="6"/>
  <c r="X20" i="6"/>
  <c r="W21" i="6"/>
  <c r="X21" i="6"/>
  <c r="W22" i="6"/>
  <c r="X18" i="6"/>
  <c r="X26" i="6" s="1"/>
  <c r="X27" i="6" s="1"/>
  <c r="W23" i="6"/>
  <c r="W24" i="6"/>
  <c r="W18" i="6"/>
  <c r="W26" i="6" s="1"/>
  <c r="W27" i="6" s="1"/>
  <c r="U24" i="6"/>
  <c r="U23" i="6"/>
  <c r="U22" i="6"/>
  <c r="U21" i="6"/>
  <c r="U20" i="6"/>
  <c r="U19" i="6"/>
  <c r="U18" i="6"/>
  <c r="T24" i="6"/>
  <c r="T23" i="6"/>
  <c r="T22" i="6"/>
  <c r="T21" i="6"/>
  <c r="T20" i="6"/>
  <c r="T19" i="6"/>
  <c r="T18" i="6"/>
  <c r="R24" i="6"/>
  <c r="R23" i="6"/>
  <c r="R22" i="6"/>
  <c r="R21" i="6"/>
  <c r="R20" i="6"/>
  <c r="R19" i="6"/>
  <c r="R18" i="6"/>
  <c r="Q24" i="6"/>
  <c r="Q23" i="6"/>
  <c r="Q22" i="6"/>
  <c r="Q21" i="6"/>
  <c r="Q20" i="6"/>
  <c r="Q19" i="6"/>
  <c r="Q18" i="6"/>
  <c r="F123" i="9"/>
  <c r="G123" i="9"/>
  <c r="H123" i="9"/>
  <c r="H117" i="9"/>
  <c r="H118" i="9"/>
  <c r="H119" i="9"/>
  <c r="H120" i="9"/>
  <c r="H121" i="9"/>
  <c r="H122" i="9"/>
  <c r="H116" i="9"/>
  <c r="D123" i="9"/>
  <c r="C123" i="9"/>
  <c r="B123" i="9"/>
  <c r="D117" i="9"/>
  <c r="D118" i="9"/>
  <c r="D119" i="9"/>
  <c r="D120" i="9"/>
  <c r="D121" i="9"/>
  <c r="D122" i="9"/>
  <c r="D116" i="9"/>
  <c r="D64" i="9"/>
  <c r="E64" i="9"/>
  <c r="F64" i="9"/>
  <c r="G64" i="9"/>
  <c r="H64" i="9"/>
  <c r="I64" i="9"/>
  <c r="J64" i="9"/>
  <c r="K64" i="9"/>
  <c r="L64" i="9"/>
  <c r="M64" i="9"/>
  <c r="C64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65" i="9"/>
  <c r="H19" i="10"/>
  <c r="H20" i="10"/>
  <c r="H21" i="10"/>
  <c r="H18" i="10"/>
  <c r="H17" i="10"/>
  <c r="D34" i="10"/>
  <c r="E34" i="10"/>
  <c r="C34" i="10"/>
  <c r="D20" i="10"/>
  <c r="E20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D28" i="10"/>
  <c r="E28" i="10"/>
  <c r="D29" i="10"/>
  <c r="E29" i="10"/>
  <c r="D30" i="10"/>
  <c r="E30" i="10"/>
  <c r="C18" i="10"/>
  <c r="D18" i="10"/>
  <c r="E18" i="10"/>
  <c r="C19" i="10"/>
  <c r="D19" i="10"/>
  <c r="E19" i="10"/>
  <c r="D17" i="10"/>
  <c r="E17" i="10"/>
  <c r="C20" i="10"/>
  <c r="C21" i="10"/>
  <c r="C22" i="10"/>
  <c r="C23" i="10"/>
  <c r="C24" i="10"/>
  <c r="C25" i="10"/>
  <c r="C26" i="10"/>
  <c r="C27" i="10"/>
  <c r="C28" i="10"/>
  <c r="C29" i="10"/>
  <c r="C30" i="10"/>
  <c r="C17" i="10"/>
  <c r="B29" i="10"/>
  <c r="B30" i="10"/>
  <c r="B18" i="10"/>
  <c r="B19" i="10"/>
  <c r="B20" i="10"/>
  <c r="B21" i="10"/>
  <c r="B22" i="10"/>
  <c r="B23" i="10"/>
  <c r="B24" i="10"/>
  <c r="B25" i="10"/>
  <c r="B26" i="10"/>
  <c r="B27" i="10"/>
  <c r="B28" i="10"/>
  <c r="B17" i="10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65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68" i="9"/>
  <c r="J69" i="9"/>
  <c r="J70" i="9"/>
  <c r="J71" i="9"/>
  <c r="J66" i="9"/>
  <c r="J67" i="9"/>
  <c r="J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65" i="9"/>
  <c r="E65" i="9"/>
  <c r="G65" i="9"/>
  <c r="I65" i="9"/>
  <c r="K65" i="9"/>
  <c r="M65" i="9"/>
  <c r="E66" i="9"/>
  <c r="G66" i="9"/>
  <c r="I66" i="9"/>
  <c r="K66" i="9"/>
  <c r="M66" i="9"/>
  <c r="E67" i="9"/>
  <c r="G67" i="9"/>
  <c r="I67" i="9"/>
  <c r="K67" i="9"/>
  <c r="M67" i="9"/>
  <c r="E68" i="9"/>
  <c r="G68" i="9"/>
  <c r="I68" i="9"/>
  <c r="K68" i="9"/>
  <c r="M68" i="9"/>
  <c r="E69" i="9"/>
  <c r="G69" i="9"/>
  <c r="I69" i="9"/>
  <c r="K69" i="9"/>
  <c r="M69" i="9"/>
  <c r="E70" i="9"/>
  <c r="G70" i="9"/>
  <c r="I70" i="9"/>
  <c r="K70" i="9"/>
  <c r="M70" i="9"/>
  <c r="E71" i="9"/>
  <c r="G71" i="9"/>
  <c r="I71" i="9"/>
  <c r="K71" i="9"/>
  <c r="M71" i="9"/>
  <c r="E72" i="9"/>
  <c r="G72" i="9"/>
  <c r="I72" i="9"/>
  <c r="K72" i="9"/>
  <c r="M72" i="9"/>
  <c r="E73" i="9"/>
  <c r="G73" i="9"/>
  <c r="I73" i="9"/>
  <c r="K73" i="9"/>
  <c r="M73" i="9"/>
  <c r="E74" i="9"/>
  <c r="G74" i="9"/>
  <c r="I74" i="9"/>
  <c r="K74" i="9"/>
  <c r="M74" i="9"/>
  <c r="E75" i="9"/>
  <c r="G75" i="9"/>
  <c r="I75" i="9"/>
  <c r="K75" i="9"/>
  <c r="M75" i="9"/>
  <c r="E76" i="9"/>
  <c r="G76" i="9"/>
  <c r="I76" i="9"/>
  <c r="K76" i="9"/>
  <c r="M76" i="9"/>
  <c r="E77" i="9"/>
  <c r="G77" i="9"/>
  <c r="I77" i="9"/>
  <c r="K77" i="9"/>
  <c r="M77" i="9"/>
  <c r="E78" i="9"/>
  <c r="G78" i="9"/>
  <c r="I78" i="9"/>
  <c r="K78" i="9"/>
  <c r="M78" i="9"/>
  <c r="E79" i="9"/>
  <c r="G79" i="9"/>
  <c r="I79" i="9"/>
  <c r="K79" i="9"/>
  <c r="M79" i="9"/>
  <c r="E80" i="9"/>
  <c r="G80" i="9"/>
  <c r="I80" i="9"/>
  <c r="K80" i="9"/>
  <c r="M80" i="9"/>
  <c r="E81" i="9"/>
  <c r="G81" i="9"/>
  <c r="I81" i="9"/>
  <c r="K81" i="9"/>
  <c r="M81" i="9"/>
  <c r="E82" i="9"/>
  <c r="G82" i="9"/>
  <c r="I82" i="9"/>
  <c r="K82" i="9"/>
  <c r="M82" i="9"/>
  <c r="E83" i="9"/>
  <c r="G83" i="9"/>
  <c r="I83" i="9"/>
  <c r="K83" i="9"/>
  <c r="M83" i="9"/>
  <c r="E84" i="9"/>
  <c r="G84" i="9"/>
  <c r="I84" i="9"/>
  <c r="K84" i="9"/>
  <c r="M84" i="9"/>
  <c r="E85" i="9"/>
  <c r="G85" i="9"/>
  <c r="I85" i="9"/>
  <c r="K85" i="9"/>
  <c r="M85" i="9"/>
  <c r="E86" i="9"/>
  <c r="G86" i="9"/>
  <c r="I86" i="9"/>
  <c r="K86" i="9"/>
  <c r="M86" i="9"/>
  <c r="E87" i="9"/>
  <c r="G87" i="9"/>
  <c r="I87" i="9"/>
  <c r="K87" i="9"/>
  <c r="M87" i="9"/>
  <c r="E88" i="9"/>
  <c r="G88" i="9"/>
  <c r="I88" i="9"/>
  <c r="K88" i="9"/>
  <c r="M88" i="9"/>
  <c r="E89" i="9"/>
  <c r="G89" i="9"/>
  <c r="I89" i="9"/>
  <c r="K89" i="9"/>
  <c r="M89" i="9"/>
  <c r="E90" i="9"/>
  <c r="G90" i="9"/>
  <c r="I90" i="9"/>
  <c r="K90" i="9"/>
  <c r="M90" i="9"/>
  <c r="E91" i="9"/>
  <c r="G91" i="9"/>
  <c r="I91" i="9"/>
  <c r="K91" i="9"/>
  <c r="M91" i="9"/>
  <c r="E92" i="9"/>
  <c r="G92" i="9"/>
  <c r="I92" i="9"/>
  <c r="K92" i="9"/>
  <c r="M92" i="9"/>
  <c r="B50" i="9"/>
  <c r="A38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66" i="9"/>
  <c r="B67" i="9"/>
  <c r="B68" i="9"/>
  <c r="B69" i="9"/>
  <c r="B70" i="9"/>
  <c r="B71" i="9"/>
  <c r="B72" i="9"/>
  <c r="B73" i="9"/>
  <c r="B65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1" i="9"/>
  <c r="B52" i="9"/>
  <c r="B53" i="9"/>
  <c r="B54" i="9"/>
  <c r="B55" i="9"/>
  <c r="B56" i="9"/>
  <c r="B57" i="9"/>
  <c r="B58" i="9"/>
  <c r="B59" i="9"/>
  <c r="B60" i="9"/>
  <c r="B61" i="9"/>
  <c r="B34" i="9"/>
  <c r="C92" i="9"/>
  <c r="C89" i="9"/>
  <c r="C90" i="9"/>
  <c r="C91" i="9"/>
  <c r="C66" i="9"/>
  <c r="D97" i="9" s="1" a="1"/>
  <c r="D97" i="9" s="1"/>
  <c r="C67" i="9"/>
  <c r="C68" i="9"/>
  <c r="C69" i="9"/>
  <c r="C70" i="9"/>
  <c r="C71" i="9"/>
  <c r="C72" i="9"/>
  <c r="C73" i="9"/>
  <c r="C74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65" i="9"/>
  <c r="X10" i="6"/>
  <c r="W10" i="6"/>
  <c r="X9" i="6"/>
  <c r="W9" i="6"/>
  <c r="X8" i="6"/>
  <c r="W8" i="6"/>
  <c r="X7" i="6"/>
  <c r="W7" i="6"/>
  <c r="X6" i="6"/>
  <c r="W6" i="6"/>
  <c r="X5" i="6"/>
  <c r="W5" i="6"/>
  <c r="X4" i="6"/>
  <c r="X12" i="6" s="1"/>
  <c r="X13" i="6" s="1"/>
  <c r="W4" i="6"/>
  <c r="W12" i="6" s="1"/>
  <c r="W13" i="6" s="1"/>
  <c r="U3" i="5" a="1"/>
  <c r="U3" i="5" s="1"/>
  <c r="L3" i="5" a="1"/>
  <c r="L3" i="5" s="1"/>
  <c r="U10" i="6"/>
  <c r="U9" i="6"/>
  <c r="U8" i="6"/>
  <c r="U7" i="6"/>
  <c r="U6" i="6"/>
  <c r="U5" i="6"/>
  <c r="U4" i="6"/>
  <c r="T10" i="6"/>
  <c r="T9" i="6"/>
  <c r="T8" i="6"/>
  <c r="T7" i="6"/>
  <c r="T6" i="6"/>
  <c r="T5" i="6"/>
  <c r="T4" i="6"/>
  <c r="R10" i="6"/>
  <c r="R9" i="6"/>
  <c r="R8" i="6"/>
  <c r="R7" i="6"/>
  <c r="R6" i="6"/>
  <c r="R5" i="6"/>
  <c r="Q5" i="6"/>
  <c r="R4" i="6"/>
  <c r="Q9" i="6"/>
  <c r="Q10" i="6"/>
  <c r="Q8" i="6"/>
  <c r="Q7" i="6"/>
  <c r="Q6" i="6"/>
  <c r="Q4" i="6"/>
  <c r="D52" i="8"/>
  <c r="D51" i="8"/>
  <c r="D50" i="8"/>
  <c r="D49" i="8"/>
  <c r="D48" i="8"/>
  <c r="D34" i="8"/>
  <c r="D35" i="8"/>
  <c r="D25" i="8"/>
  <c r="D24" i="8"/>
  <c r="D23" i="8"/>
  <c r="D22" i="8"/>
  <c r="D21" i="8"/>
  <c r="D19" i="8"/>
  <c r="D18" i="8"/>
  <c r="D20" i="8"/>
  <c r="D17" i="8"/>
  <c r="B23" i="5" a="1"/>
  <c r="B23" i="5" s="1"/>
  <c r="C23" i="5" s="1" a="1"/>
  <c r="C23" i="5" s="1"/>
  <c r="B24" i="5" a="1"/>
  <c r="B24" i="5" s="1"/>
  <c r="C24" i="5" s="1" a="1"/>
  <c r="C24" i="5" s="1"/>
  <c r="B25" i="5" a="1"/>
  <c r="B25" i="5" s="1"/>
  <c r="C25" i="5" s="1" a="1"/>
  <c r="C25" i="5" s="1"/>
  <c r="B26" i="5" a="1"/>
  <c r="B26" i="5" s="1"/>
  <c r="C26" i="5" s="1" a="1"/>
  <c r="C26" i="5" s="1"/>
  <c r="B27" i="5" a="1"/>
  <c r="B27" i="5" s="1"/>
  <c r="C27" i="5" s="1" a="1"/>
  <c r="C27" i="5" s="1"/>
  <c r="B28" i="5" a="1"/>
  <c r="B28" i="5" s="1"/>
  <c r="C28" i="5" s="1" a="1"/>
  <c r="C28" i="5" s="1"/>
  <c r="B29" i="5" a="1"/>
  <c r="B29" i="5" s="1"/>
  <c r="C29" i="5" s="1" a="1"/>
  <c r="C29" i="5" s="1"/>
  <c r="B30" i="5" a="1"/>
  <c r="B30" i="5" s="1"/>
  <c r="C30" i="5" s="1" a="1"/>
  <c r="C30" i="5" s="1"/>
  <c r="B31" i="5" a="1"/>
  <c r="B31" i="5" s="1"/>
  <c r="C31" i="5" s="1" a="1"/>
  <c r="C31" i="5" s="1"/>
  <c r="B32" i="5" a="1"/>
  <c r="B32" i="5" s="1"/>
  <c r="C32" i="5" s="1" a="1"/>
  <c r="C32" i="5" s="1"/>
  <c r="B33" i="5" a="1"/>
  <c r="B33" i="5" s="1"/>
  <c r="C33" i="5" s="1" a="1"/>
  <c r="C33" i="5" s="1"/>
  <c r="B34" i="5" a="1"/>
  <c r="B34" i="5" s="1"/>
  <c r="C34" i="5" s="1" a="1"/>
  <c r="C34" i="5" s="1"/>
  <c r="B35" i="5" a="1"/>
  <c r="B35" i="5" s="1"/>
  <c r="C35" i="5" s="1" a="1"/>
  <c r="C35" i="5" s="1"/>
  <c r="B36" i="5" a="1"/>
  <c r="B36" i="5" s="1"/>
  <c r="C36" i="5" s="1" a="1"/>
  <c r="C36" i="5" s="1"/>
  <c r="B37" i="5" a="1"/>
  <c r="B37" i="5" s="1"/>
  <c r="C37" i="5" s="1" a="1"/>
  <c r="C37" i="5" s="1"/>
  <c r="B38" i="5" a="1"/>
  <c r="B38" i="5" s="1"/>
  <c r="C38" i="5" s="1" a="1"/>
  <c r="C38" i="5" s="1"/>
  <c r="B39" i="5" a="1"/>
  <c r="B39" i="5" s="1"/>
  <c r="C39" i="5" s="1" a="1"/>
  <c r="C39" i="5" s="1"/>
  <c r="B40" i="5" a="1"/>
  <c r="B40" i="5" s="1"/>
  <c r="C40" i="5" s="1" a="1"/>
  <c r="C40" i="5" s="1"/>
  <c r="B41" i="5" a="1"/>
  <c r="B41" i="5" s="1"/>
  <c r="C41" i="5" s="1" a="1"/>
  <c r="C41" i="5" s="1"/>
  <c r="B42" i="5" a="1"/>
  <c r="B42" i="5" s="1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 s="1"/>
  <c r="C45" i="5" s="1" a="1"/>
  <c r="C45" i="5" s="1"/>
  <c r="B46" i="5" a="1"/>
  <c r="B46" i="5" s="1"/>
  <c r="C46" i="5" s="1" a="1"/>
  <c r="C46" i="5" s="1"/>
  <c r="B47" i="5" a="1"/>
  <c r="B47" i="5" s="1"/>
  <c r="C47" i="5" s="1" a="1"/>
  <c r="C47" i="5" s="1"/>
  <c r="B48" i="5" a="1"/>
  <c r="B48" i="5" s="1"/>
  <c r="C48" i="5" s="1" a="1"/>
  <c r="C48" i="5" s="1"/>
  <c r="B49" i="5" a="1"/>
  <c r="B49" i="5" s="1"/>
  <c r="C49" i="5" s="1" a="1"/>
  <c r="C49" i="5" s="1"/>
  <c r="B50" i="5" a="1"/>
  <c r="B50" i="5" s="1"/>
  <c r="C50" i="5" s="1" a="1"/>
  <c r="C50" i="5" s="1"/>
  <c r="B51" i="5" a="1"/>
  <c r="B51" i="5" s="1"/>
  <c r="C51" i="5" s="1" a="1"/>
  <c r="C51" i="5" s="1"/>
  <c r="B52" i="5" a="1"/>
  <c r="B52" i="5" s="1"/>
  <c r="C52" i="5" s="1" a="1"/>
  <c r="C52" i="5" s="1"/>
  <c r="B17" i="5" a="1"/>
  <c r="B17" i="5" s="1"/>
  <c r="C17" i="5" s="1" a="1"/>
  <c r="C17" i="5" s="1"/>
  <c r="B18" i="5" a="1"/>
  <c r="B18" i="5" s="1"/>
  <c r="C18" i="5" s="1" a="1"/>
  <c r="C18" i="5" s="1"/>
  <c r="B19" i="5" a="1"/>
  <c r="B19" i="5" s="1"/>
  <c r="C19" i="5" s="1" a="1"/>
  <c r="C19" i="5" s="1"/>
  <c r="B20" i="5" a="1"/>
  <c r="B20" i="5" s="1"/>
  <c r="C20" i="5" s="1" a="1"/>
  <c r="C20" i="5" s="1"/>
  <c r="B21" i="5" a="1"/>
  <c r="B21" i="5" s="1"/>
  <c r="C21" i="5" s="1" a="1"/>
  <c r="C21" i="5" s="1"/>
  <c r="B22" i="5" a="1"/>
  <c r="B22" i="5" s="1"/>
  <c r="C22" i="5" s="1" a="1"/>
  <c r="C22" i="5" s="1"/>
  <c r="U3" i="4" a="1"/>
  <c r="U3" i="4" s="1"/>
  <c r="B17" i="4" a="1"/>
  <c r="B17" i="4" s="1"/>
  <c r="C17" i="4" s="1" a="1"/>
  <c r="C17" i="4" s="1"/>
  <c r="B18" i="4" a="1"/>
  <c r="B18" i="4" s="1"/>
  <c r="C18" i="4" s="1" a="1"/>
  <c r="C18" i="4" s="1"/>
  <c r="B19" i="4" a="1"/>
  <c r="B19" i="4" s="1"/>
  <c r="C19" i="4" s="1" a="1"/>
  <c r="C19" i="4" s="1"/>
  <c r="B20" i="4" a="1"/>
  <c r="B20" i="4" s="1"/>
  <c r="C20" i="4" s="1" a="1"/>
  <c r="C20" i="4" s="1"/>
  <c r="B21" i="4" a="1"/>
  <c r="B21" i="4" s="1"/>
  <c r="C21" i="4" s="1" a="1"/>
  <c r="C21" i="4" s="1"/>
  <c r="B22" i="4" a="1"/>
  <c r="B22" i="4" s="1"/>
  <c r="C22" i="4" s="1" a="1"/>
  <c r="C22" i="4" s="1"/>
  <c r="B23" i="4" a="1"/>
  <c r="B23" i="4" s="1"/>
  <c r="C23" i="4" s="1" a="1"/>
  <c r="C23" i="4" s="1"/>
  <c r="B24" i="4" a="1"/>
  <c r="B24" i="4" s="1"/>
  <c r="C24" i="4" s="1" a="1"/>
  <c r="C24" i="4" s="1"/>
  <c r="B25" i="4" a="1"/>
  <c r="B25" i="4" s="1"/>
  <c r="C25" i="4" s="1" a="1"/>
  <c r="C25" i="4" s="1"/>
  <c r="B26" i="4" a="1"/>
  <c r="B26" i="4" s="1"/>
  <c r="C26" i="4" s="1" a="1"/>
  <c r="C26" i="4" s="1"/>
  <c r="B27" i="4" a="1"/>
  <c r="B27" i="4" s="1"/>
  <c r="C27" i="4" s="1" a="1"/>
  <c r="C27" i="4" s="1"/>
  <c r="B28" i="4" a="1"/>
  <c r="B28" i="4" s="1"/>
  <c r="C28" i="4" s="1" a="1"/>
  <c r="C28" i="4" s="1"/>
  <c r="B29" i="4" a="1"/>
  <c r="B29" i="4" s="1"/>
  <c r="C29" i="4" s="1" a="1"/>
  <c r="C29" i="4" s="1"/>
  <c r="B30" i="4" a="1"/>
  <c r="B30" i="4" s="1"/>
  <c r="C30" i="4" s="1" a="1"/>
  <c r="C30" i="4" s="1"/>
  <c r="B31" i="4" a="1"/>
  <c r="B31" i="4" s="1"/>
  <c r="C31" i="4" s="1" a="1"/>
  <c r="C31" i="4" s="1"/>
  <c r="B32" i="4" a="1"/>
  <c r="B32" i="4" s="1"/>
  <c r="C32" i="4" s="1" a="1"/>
  <c r="C32" i="4" s="1"/>
  <c r="B33" i="4" a="1"/>
  <c r="B33" i="4" s="1"/>
  <c r="C33" i="4" s="1" a="1"/>
  <c r="C33" i="4" s="1"/>
  <c r="B34" i="4" a="1"/>
  <c r="B34" i="4" s="1"/>
  <c r="C34" i="4" s="1" a="1"/>
  <c r="C34" i="4" s="1"/>
  <c r="B35" i="4" a="1"/>
  <c r="B35" i="4" s="1"/>
  <c r="C35" i="4" s="1" a="1"/>
  <c r="C35" i="4" s="1"/>
  <c r="B36" i="4" a="1"/>
  <c r="B36" i="4" s="1"/>
  <c r="C36" i="4" s="1" a="1"/>
  <c r="C36" i="4" s="1"/>
  <c r="B37" i="4" a="1"/>
  <c r="B37" i="4" s="1"/>
  <c r="C37" i="4" s="1" a="1"/>
  <c r="C37" i="4" s="1"/>
  <c r="B38" i="4" a="1"/>
  <c r="B38" i="4" s="1"/>
  <c r="C38" i="4" s="1" a="1"/>
  <c r="C38" i="4" s="1"/>
  <c r="B39" i="4" a="1"/>
  <c r="B39" i="4" s="1"/>
  <c r="C39" i="4" s="1" a="1"/>
  <c r="C39" i="4" s="1"/>
  <c r="B40" i="4" a="1"/>
  <c r="B40" i="4" s="1"/>
  <c r="C40" i="4" s="1" a="1"/>
  <c r="C40" i="4" s="1"/>
  <c r="B41" i="4" a="1"/>
  <c r="B41" i="4" s="1"/>
  <c r="C41" i="4" s="1" a="1"/>
  <c r="C41" i="4" s="1"/>
  <c r="B42" i="4" a="1"/>
  <c r="B42" i="4" s="1"/>
  <c r="C42" i="4" s="1" a="1"/>
  <c r="C42" i="4" s="1"/>
  <c r="B43" i="4" a="1"/>
  <c r="B43" i="4" s="1"/>
  <c r="C43" i="4" s="1" a="1"/>
  <c r="C43" i="4" s="1"/>
  <c r="B44" i="4" a="1"/>
  <c r="B44" i="4" s="1"/>
  <c r="C44" i="4" s="1" a="1"/>
  <c r="C44" i="4" s="1"/>
  <c r="B45" i="4" a="1"/>
  <c r="B45" i="4" s="1"/>
  <c r="C45" i="4" s="1" a="1"/>
  <c r="C45" i="4" s="1"/>
  <c r="B46" i="4" a="1"/>
  <c r="B46" i="4" s="1"/>
  <c r="C46" i="4" s="1" a="1"/>
  <c r="C46" i="4" s="1"/>
  <c r="B47" i="4" a="1"/>
  <c r="B47" i="4" s="1"/>
  <c r="C47" i="4" s="1" a="1"/>
  <c r="C47" i="4" s="1"/>
  <c r="B48" i="4" a="1"/>
  <c r="B48" i="4" s="1"/>
  <c r="C48" i="4" s="1" a="1"/>
  <c r="C48" i="4" s="1"/>
  <c r="B49" i="4" a="1"/>
  <c r="B49" i="4" s="1"/>
  <c r="C49" i="4" s="1" a="1"/>
  <c r="C49" i="4" s="1"/>
  <c r="B50" i="4" a="1"/>
  <c r="B50" i="4" s="1"/>
  <c r="C50" i="4" s="1" a="1"/>
  <c r="C50" i="4" s="1"/>
  <c r="O110" i="4"/>
  <c r="Y91" i="4"/>
  <c r="Z91" i="4"/>
  <c r="AA91" i="4"/>
  <c r="AB91" i="4"/>
  <c r="Y92" i="4"/>
  <c r="Z92" i="4"/>
  <c r="AA92" i="4"/>
  <c r="AB92" i="4"/>
  <c r="Y93" i="4"/>
  <c r="Z93" i="4"/>
  <c r="AA93" i="4"/>
  <c r="AB93" i="4"/>
  <c r="Y94" i="4"/>
  <c r="Z94" i="4"/>
  <c r="AA94" i="4"/>
  <c r="AB94" i="4"/>
  <c r="Y95" i="4"/>
  <c r="Z95" i="4"/>
  <c r="AA95" i="4"/>
  <c r="AB95" i="4"/>
  <c r="Y96" i="4"/>
  <c r="Z96" i="4"/>
  <c r="AA96" i="4"/>
  <c r="AB96" i="4"/>
  <c r="Y97" i="4"/>
  <c r="Z97" i="4"/>
  <c r="AA97" i="4"/>
  <c r="AB97" i="4"/>
  <c r="Y98" i="4"/>
  <c r="Z98" i="4"/>
  <c r="AA98" i="4"/>
  <c r="AB98" i="4"/>
  <c r="Y99" i="4"/>
  <c r="Z99" i="4"/>
  <c r="AA99" i="4"/>
  <c r="AB99" i="4"/>
  <c r="Y100" i="4"/>
  <c r="Z100" i="4"/>
  <c r="AA100" i="4"/>
  <c r="AB100" i="4"/>
  <c r="Y101" i="4"/>
  <c r="Z101" i="4"/>
  <c r="AA101" i="4"/>
  <c r="AB101" i="4"/>
  <c r="Y102" i="4"/>
  <c r="Z102" i="4"/>
  <c r="AA102" i="4"/>
  <c r="AB102" i="4"/>
  <c r="Y103" i="4"/>
  <c r="Z103" i="4"/>
  <c r="AA103" i="4"/>
  <c r="AB103" i="4"/>
  <c r="Y104" i="4"/>
  <c r="Z104" i="4"/>
  <c r="AA104" i="4"/>
  <c r="AB104" i="4"/>
  <c r="Y105" i="4"/>
  <c r="Z105" i="4"/>
  <c r="AA105" i="4"/>
  <c r="AB105" i="4"/>
  <c r="Y106" i="4"/>
  <c r="Z106" i="4"/>
  <c r="AA106" i="4"/>
  <c r="AB106" i="4"/>
  <c r="Y107" i="4"/>
  <c r="Z107" i="4"/>
  <c r="AA107" i="4"/>
  <c r="AB107" i="4"/>
  <c r="Y108" i="4"/>
  <c r="Z108" i="4"/>
  <c r="AA108" i="4"/>
  <c r="AB108" i="4"/>
  <c r="Y109" i="4"/>
  <c r="Z109" i="4"/>
  <c r="AA109" i="4"/>
  <c r="AB109" i="4"/>
  <c r="Y110" i="4"/>
  <c r="Z110" i="4"/>
  <c r="AA110" i="4"/>
  <c r="AB110" i="4"/>
  <c r="U91" i="4"/>
  <c r="V91" i="4"/>
  <c r="W91" i="4"/>
  <c r="X91" i="4"/>
  <c r="U92" i="4"/>
  <c r="V92" i="4"/>
  <c r="W92" i="4"/>
  <c r="X92" i="4"/>
  <c r="U93" i="4"/>
  <c r="V93" i="4"/>
  <c r="W93" i="4"/>
  <c r="X93" i="4"/>
  <c r="U94" i="4"/>
  <c r="V94" i="4"/>
  <c r="W94" i="4"/>
  <c r="X94" i="4"/>
  <c r="U95" i="4"/>
  <c r="V95" i="4"/>
  <c r="W95" i="4"/>
  <c r="X95" i="4"/>
  <c r="U96" i="4"/>
  <c r="V96" i="4"/>
  <c r="W96" i="4"/>
  <c r="X96" i="4"/>
  <c r="U97" i="4"/>
  <c r="V97" i="4"/>
  <c r="W97" i="4"/>
  <c r="X97" i="4"/>
  <c r="U98" i="4"/>
  <c r="V98" i="4"/>
  <c r="W98" i="4"/>
  <c r="X98" i="4"/>
  <c r="U99" i="4"/>
  <c r="V99" i="4"/>
  <c r="W99" i="4"/>
  <c r="X99" i="4"/>
  <c r="U100" i="4"/>
  <c r="V100" i="4"/>
  <c r="W100" i="4"/>
  <c r="X100" i="4"/>
  <c r="U101" i="4"/>
  <c r="V101" i="4"/>
  <c r="W101" i="4"/>
  <c r="X101" i="4"/>
  <c r="U102" i="4"/>
  <c r="V102" i="4"/>
  <c r="W102" i="4"/>
  <c r="X102" i="4"/>
  <c r="U103" i="4"/>
  <c r="V103" i="4"/>
  <c r="W103" i="4"/>
  <c r="X103" i="4"/>
  <c r="U104" i="4"/>
  <c r="V104" i="4"/>
  <c r="W104" i="4"/>
  <c r="X104" i="4"/>
  <c r="U105" i="4"/>
  <c r="V105" i="4"/>
  <c r="W105" i="4"/>
  <c r="X105" i="4"/>
  <c r="U106" i="4"/>
  <c r="V106" i="4"/>
  <c r="W106" i="4"/>
  <c r="X106" i="4"/>
  <c r="U107" i="4"/>
  <c r="V107" i="4"/>
  <c r="W107" i="4"/>
  <c r="X107" i="4"/>
  <c r="U108" i="4"/>
  <c r="V108" i="4"/>
  <c r="W108" i="4"/>
  <c r="X108" i="4"/>
  <c r="U109" i="4"/>
  <c r="V109" i="4"/>
  <c r="W109" i="4"/>
  <c r="X109" i="4"/>
  <c r="U110" i="4"/>
  <c r="V110" i="4"/>
  <c r="W110" i="4"/>
  <c r="X110" i="4"/>
  <c r="P91" i="4"/>
  <c r="Q91" i="4"/>
  <c r="R91" i="4"/>
  <c r="S91" i="4"/>
  <c r="P92" i="4"/>
  <c r="Q92" i="4"/>
  <c r="R92" i="4"/>
  <c r="S92" i="4"/>
  <c r="P93" i="4"/>
  <c r="Q93" i="4"/>
  <c r="R93" i="4"/>
  <c r="S93" i="4"/>
  <c r="P94" i="4"/>
  <c r="Q94" i="4"/>
  <c r="R94" i="4"/>
  <c r="S94" i="4"/>
  <c r="P95" i="4"/>
  <c r="Q95" i="4"/>
  <c r="R95" i="4"/>
  <c r="S95" i="4"/>
  <c r="P96" i="4"/>
  <c r="Q96" i="4"/>
  <c r="R96" i="4"/>
  <c r="S96" i="4"/>
  <c r="P97" i="4"/>
  <c r="Q97" i="4"/>
  <c r="R97" i="4"/>
  <c r="S97" i="4"/>
  <c r="P98" i="4"/>
  <c r="Q98" i="4"/>
  <c r="R98" i="4"/>
  <c r="S98" i="4"/>
  <c r="P99" i="4"/>
  <c r="Q99" i="4"/>
  <c r="R99" i="4"/>
  <c r="S99" i="4"/>
  <c r="P100" i="4"/>
  <c r="Q100" i="4"/>
  <c r="R100" i="4"/>
  <c r="S100" i="4"/>
  <c r="P101" i="4"/>
  <c r="Q101" i="4"/>
  <c r="R101" i="4"/>
  <c r="S101" i="4"/>
  <c r="P102" i="4"/>
  <c r="Q102" i="4"/>
  <c r="R102" i="4"/>
  <c r="S102" i="4"/>
  <c r="P103" i="4"/>
  <c r="Q103" i="4"/>
  <c r="R103" i="4"/>
  <c r="S103" i="4"/>
  <c r="P104" i="4"/>
  <c r="Q104" i="4"/>
  <c r="R104" i="4"/>
  <c r="S104" i="4"/>
  <c r="P105" i="4"/>
  <c r="Q105" i="4"/>
  <c r="R105" i="4"/>
  <c r="S105" i="4"/>
  <c r="P106" i="4"/>
  <c r="Q106" i="4"/>
  <c r="R106" i="4"/>
  <c r="S106" i="4"/>
  <c r="P107" i="4"/>
  <c r="Q107" i="4"/>
  <c r="R107" i="4"/>
  <c r="S107" i="4"/>
  <c r="P108" i="4"/>
  <c r="Q108" i="4"/>
  <c r="R108" i="4"/>
  <c r="S108" i="4"/>
  <c r="P109" i="4"/>
  <c r="Q109" i="4"/>
  <c r="R109" i="4"/>
  <c r="S109" i="4"/>
  <c r="P110" i="4"/>
  <c r="Q110" i="4"/>
  <c r="R110" i="4"/>
  <c r="S11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B51" i="4"/>
  <c r="C51" i="4" s="1" a="1"/>
  <c r="C51" i="4" s="1"/>
  <c r="B52" i="4"/>
  <c r="C52" i="4" s="1" a="1"/>
  <c r="C52" i="4" s="1"/>
  <c r="U91" i="5"/>
  <c r="V91" i="5"/>
  <c r="W91" i="5"/>
  <c r="X91" i="5"/>
  <c r="Y91" i="5"/>
  <c r="Z91" i="5"/>
  <c r="AA91" i="5"/>
  <c r="AB91" i="5"/>
  <c r="U92" i="5"/>
  <c r="V92" i="5"/>
  <c r="W92" i="5"/>
  <c r="X92" i="5"/>
  <c r="Y92" i="5"/>
  <c r="Z92" i="5"/>
  <c r="AA92" i="5"/>
  <c r="AB92" i="5"/>
  <c r="U93" i="5"/>
  <c r="V93" i="5"/>
  <c r="W93" i="5"/>
  <c r="X93" i="5"/>
  <c r="Y93" i="5"/>
  <c r="Z93" i="5"/>
  <c r="AA93" i="5"/>
  <c r="AB93" i="5"/>
  <c r="U94" i="5"/>
  <c r="V94" i="5"/>
  <c r="W94" i="5"/>
  <c r="X94" i="5"/>
  <c r="Y94" i="5"/>
  <c r="Z94" i="5"/>
  <c r="AA94" i="5"/>
  <c r="AB94" i="5"/>
  <c r="U95" i="5"/>
  <c r="V95" i="5"/>
  <c r="W95" i="5"/>
  <c r="X95" i="5"/>
  <c r="Y95" i="5"/>
  <c r="Z95" i="5"/>
  <c r="AA95" i="5"/>
  <c r="AB95" i="5"/>
  <c r="U96" i="5"/>
  <c r="V96" i="5"/>
  <c r="W96" i="5"/>
  <c r="X96" i="5"/>
  <c r="Y96" i="5"/>
  <c r="Z96" i="5"/>
  <c r="AA96" i="5"/>
  <c r="AB96" i="5"/>
  <c r="U97" i="5"/>
  <c r="V97" i="5"/>
  <c r="W97" i="5"/>
  <c r="X97" i="5"/>
  <c r="Y97" i="5"/>
  <c r="Z97" i="5"/>
  <c r="AA97" i="5"/>
  <c r="AB97" i="5"/>
  <c r="U98" i="5"/>
  <c r="V98" i="5"/>
  <c r="W98" i="5"/>
  <c r="X98" i="5"/>
  <c r="Y98" i="5"/>
  <c r="Z98" i="5"/>
  <c r="AA98" i="5"/>
  <c r="AB98" i="5"/>
  <c r="U99" i="5"/>
  <c r="V99" i="5"/>
  <c r="W99" i="5"/>
  <c r="X99" i="5"/>
  <c r="Y99" i="5"/>
  <c r="Z99" i="5"/>
  <c r="AA99" i="5"/>
  <c r="AB99" i="5"/>
  <c r="U100" i="5"/>
  <c r="V100" i="5"/>
  <c r="W100" i="5"/>
  <c r="X100" i="5"/>
  <c r="Y100" i="5"/>
  <c r="Z100" i="5"/>
  <c r="AA100" i="5"/>
  <c r="AB100" i="5"/>
  <c r="U101" i="5"/>
  <c r="V101" i="5"/>
  <c r="W101" i="5"/>
  <c r="X101" i="5"/>
  <c r="Y101" i="5"/>
  <c r="Z101" i="5"/>
  <c r="AA101" i="5"/>
  <c r="AB101" i="5"/>
  <c r="U102" i="5"/>
  <c r="V102" i="5"/>
  <c r="W102" i="5"/>
  <c r="X102" i="5"/>
  <c r="Y102" i="5"/>
  <c r="Z102" i="5"/>
  <c r="AA102" i="5"/>
  <c r="AB102" i="5"/>
  <c r="U103" i="5"/>
  <c r="V103" i="5"/>
  <c r="W103" i="5"/>
  <c r="X103" i="5"/>
  <c r="Y103" i="5"/>
  <c r="Z103" i="5"/>
  <c r="AA103" i="5"/>
  <c r="AB103" i="5"/>
  <c r="U104" i="5"/>
  <c r="V104" i="5"/>
  <c r="W104" i="5"/>
  <c r="X104" i="5"/>
  <c r="Y104" i="5"/>
  <c r="Z104" i="5"/>
  <c r="AA104" i="5"/>
  <c r="AB104" i="5"/>
  <c r="U105" i="5"/>
  <c r="V105" i="5"/>
  <c r="W105" i="5"/>
  <c r="X105" i="5"/>
  <c r="Y105" i="5"/>
  <c r="Z105" i="5"/>
  <c r="AA105" i="5"/>
  <c r="AB105" i="5"/>
  <c r="U106" i="5"/>
  <c r="V106" i="5"/>
  <c r="W106" i="5"/>
  <c r="X106" i="5"/>
  <c r="Y106" i="5"/>
  <c r="Z106" i="5"/>
  <c r="AA106" i="5"/>
  <c r="AB106" i="5"/>
  <c r="U107" i="5"/>
  <c r="V107" i="5"/>
  <c r="W107" i="5"/>
  <c r="X107" i="5"/>
  <c r="Y107" i="5"/>
  <c r="Z107" i="5"/>
  <c r="AA107" i="5"/>
  <c r="AB107" i="5"/>
  <c r="U108" i="5"/>
  <c r="V108" i="5"/>
  <c r="W108" i="5"/>
  <c r="X108" i="5"/>
  <c r="Y108" i="5"/>
  <c r="Z108" i="5"/>
  <c r="AA108" i="5"/>
  <c r="AB108" i="5"/>
  <c r="U109" i="5"/>
  <c r="V109" i="5"/>
  <c r="W109" i="5"/>
  <c r="X109" i="5"/>
  <c r="Y109" i="5"/>
  <c r="Z109" i="5"/>
  <c r="AA109" i="5"/>
  <c r="AB109" i="5"/>
  <c r="U110" i="5"/>
  <c r="V110" i="5"/>
  <c r="W110" i="5"/>
  <c r="X110" i="5"/>
  <c r="Y110" i="5"/>
  <c r="Z110" i="5"/>
  <c r="AA110" i="5"/>
  <c r="AB110" i="5"/>
  <c r="L109" i="5"/>
  <c r="M109" i="5"/>
  <c r="N109" i="5"/>
  <c r="O109" i="5"/>
  <c r="P109" i="5"/>
  <c r="Q109" i="5"/>
  <c r="R109" i="5"/>
  <c r="S109" i="5"/>
  <c r="L110" i="5"/>
  <c r="M110" i="5"/>
  <c r="N110" i="5"/>
  <c r="O110" i="5"/>
  <c r="P110" i="5"/>
  <c r="Q110" i="5"/>
  <c r="R110" i="5"/>
  <c r="S110" i="5"/>
  <c r="L91" i="5"/>
  <c r="M91" i="5"/>
  <c r="N91" i="5"/>
  <c r="O91" i="5"/>
  <c r="P91" i="5"/>
  <c r="Q91" i="5"/>
  <c r="R91" i="5"/>
  <c r="S91" i="5"/>
  <c r="L92" i="5"/>
  <c r="M92" i="5"/>
  <c r="N92" i="5"/>
  <c r="O92" i="5"/>
  <c r="P92" i="5"/>
  <c r="Q92" i="5"/>
  <c r="R92" i="5"/>
  <c r="S92" i="5"/>
  <c r="L93" i="5"/>
  <c r="M93" i="5"/>
  <c r="N93" i="5"/>
  <c r="O93" i="5"/>
  <c r="P93" i="5"/>
  <c r="Q93" i="5"/>
  <c r="R93" i="5"/>
  <c r="S93" i="5"/>
  <c r="L94" i="5"/>
  <c r="M94" i="5"/>
  <c r="N94" i="5"/>
  <c r="O94" i="5"/>
  <c r="P94" i="5"/>
  <c r="Q94" i="5"/>
  <c r="R94" i="5"/>
  <c r="S94" i="5"/>
  <c r="L95" i="5"/>
  <c r="M95" i="5"/>
  <c r="N95" i="5"/>
  <c r="O95" i="5"/>
  <c r="P95" i="5"/>
  <c r="Q95" i="5"/>
  <c r="R95" i="5"/>
  <c r="S95" i="5"/>
  <c r="L96" i="5"/>
  <c r="M96" i="5"/>
  <c r="N96" i="5"/>
  <c r="O96" i="5"/>
  <c r="P96" i="5"/>
  <c r="Q96" i="5"/>
  <c r="R96" i="5"/>
  <c r="S96" i="5"/>
  <c r="L97" i="5"/>
  <c r="M97" i="5"/>
  <c r="N97" i="5"/>
  <c r="O97" i="5"/>
  <c r="P97" i="5"/>
  <c r="Q97" i="5"/>
  <c r="R97" i="5"/>
  <c r="S97" i="5"/>
  <c r="L98" i="5"/>
  <c r="M98" i="5"/>
  <c r="N98" i="5"/>
  <c r="O98" i="5"/>
  <c r="P98" i="5"/>
  <c r="Q98" i="5"/>
  <c r="R98" i="5"/>
  <c r="S98" i="5"/>
  <c r="L99" i="5"/>
  <c r="M99" i="5"/>
  <c r="N99" i="5"/>
  <c r="O99" i="5"/>
  <c r="P99" i="5"/>
  <c r="Q99" i="5"/>
  <c r="R99" i="5"/>
  <c r="S99" i="5"/>
  <c r="L100" i="5"/>
  <c r="M100" i="5"/>
  <c r="N100" i="5"/>
  <c r="O100" i="5"/>
  <c r="P100" i="5"/>
  <c r="Q100" i="5"/>
  <c r="R100" i="5"/>
  <c r="S100" i="5"/>
  <c r="L101" i="5"/>
  <c r="M101" i="5"/>
  <c r="N101" i="5"/>
  <c r="O101" i="5"/>
  <c r="P101" i="5"/>
  <c r="Q101" i="5"/>
  <c r="R101" i="5"/>
  <c r="S101" i="5"/>
  <c r="L102" i="5"/>
  <c r="M102" i="5"/>
  <c r="N102" i="5"/>
  <c r="O102" i="5"/>
  <c r="P102" i="5"/>
  <c r="Q102" i="5"/>
  <c r="R102" i="5"/>
  <c r="S102" i="5"/>
  <c r="L103" i="5"/>
  <c r="M103" i="5"/>
  <c r="N103" i="5"/>
  <c r="O103" i="5"/>
  <c r="P103" i="5"/>
  <c r="Q103" i="5"/>
  <c r="R103" i="5"/>
  <c r="S103" i="5"/>
  <c r="L104" i="5"/>
  <c r="M104" i="5"/>
  <c r="N104" i="5"/>
  <c r="O104" i="5"/>
  <c r="P104" i="5"/>
  <c r="Q104" i="5"/>
  <c r="R104" i="5"/>
  <c r="S104" i="5"/>
  <c r="L105" i="5"/>
  <c r="M105" i="5"/>
  <c r="N105" i="5"/>
  <c r="O105" i="5"/>
  <c r="P105" i="5"/>
  <c r="Q105" i="5"/>
  <c r="R105" i="5"/>
  <c r="S105" i="5"/>
  <c r="L106" i="5"/>
  <c r="M106" i="5"/>
  <c r="N106" i="5"/>
  <c r="O106" i="5"/>
  <c r="P106" i="5"/>
  <c r="Q106" i="5"/>
  <c r="R106" i="5"/>
  <c r="S106" i="5"/>
  <c r="L107" i="5"/>
  <c r="M107" i="5"/>
  <c r="N107" i="5"/>
  <c r="O107" i="5"/>
  <c r="P107" i="5"/>
  <c r="Q107" i="5"/>
  <c r="R107" i="5"/>
  <c r="S107" i="5"/>
  <c r="L108" i="5"/>
  <c r="M108" i="5"/>
  <c r="N108" i="5"/>
  <c r="O108" i="5"/>
  <c r="P108" i="5"/>
  <c r="Q108" i="5"/>
  <c r="R108" i="5"/>
  <c r="S108" i="5"/>
  <c r="Y78" i="5"/>
  <c r="Z78" i="5"/>
  <c r="AA78" i="5"/>
  <c r="AB78" i="5"/>
  <c r="Y79" i="5"/>
  <c r="Z79" i="5"/>
  <c r="AA79" i="5"/>
  <c r="AB79" i="5"/>
  <c r="Y80" i="5"/>
  <c r="Z80" i="5"/>
  <c r="AA80" i="5"/>
  <c r="AB80" i="5"/>
  <c r="Y81" i="5"/>
  <c r="Z81" i="5"/>
  <c r="AA81" i="5"/>
  <c r="AB81" i="5"/>
  <c r="Y82" i="5"/>
  <c r="Z82" i="5"/>
  <c r="AA82" i="5"/>
  <c r="AB82" i="5"/>
  <c r="Y83" i="5"/>
  <c r="Z83" i="5"/>
  <c r="AA83" i="5"/>
  <c r="AB83" i="5"/>
  <c r="Y84" i="5"/>
  <c r="Z84" i="5"/>
  <c r="AA84" i="5"/>
  <c r="AB84" i="5"/>
  <c r="Y85" i="5"/>
  <c r="Z85" i="5"/>
  <c r="AA85" i="5"/>
  <c r="AB85" i="5"/>
  <c r="Y86" i="5"/>
  <c r="Z86" i="5"/>
  <c r="AA86" i="5"/>
  <c r="AB86" i="5"/>
  <c r="Y87" i="5"/>
  <c r="Z87" i="5"/>
  <c r="AA87" i="5"/>
  <c r="AB87" i="5"/>
  <c r="Y88" i="5"/>
  <c r="Z88" i="5"/>
  <c r="AA88" i="5"/>
  <c r="AB88" i="5"/>
  <c r="Y89" i="5"/>
  <c r="Z89" i="5"/>
  <c r="AA89" i="5"/>
  <c r="AB89" i="5"/>
  <c r="Y90" i="5"/>
  <c r="Z90" i="5"/>
  <c r="AA90" i="5"/>
  <c r="AB90" i="5"/>
  <c r="P76" i="5"/>
  <c r="Q76" i="5"/>
  <c r="R76" i="5"/>
  <c r="S76" i="5"/>
  <c r="P77" i="5"/>
  <c r="Q77" i="5"/>
  <c r="R77" i="5"/>
  <c r="S77" i="5"/>
  <c r="P78" i="5"/>
  <c r="Q78" i="5"/>
  <c r="R78" i="5"/>
  <c r="S78" i="5"/>
  <c r="P79" i="5"/>
  <c r="Q79" i="5"/>
  <c r="R79" i="5"/>
  <c r="S79" i="5"/>
  <c r="P80" i="5"/>
  <c r="Q80" i="5"/>
  <c r="R80" i="5"/>
  <c r="S80" i="5"/>
  <c r="P81" i="5"/>
  <c r="Q81" i="5"/>
  <c r="R81" i="5"/>
  <c r="S81" i="5"/>
  <c r="P82" i="5"/>
  <c r="Q82" i="5"/>
  <c r="R82" i="5"/>
  <c r="S82" i="5"/>
  <c r="P83" i="5"/>
  <c r="Q83" i="5"/>
  <c r="R83" i="5"/>
  <c r="S83" i="5"/>
  <c r="P84" i="5"/>
  <c r="Q84" i="5"/>
  <c r="R84" i="5"/>
  <c r="S84" i="5"/>
  <c r="P85" i="5"/>
  <c r="Q85" i="5"/>
  <c r="R85" i="5"/>
  <c r="S85" i="5"/>
  <c r="P86" i="5"/>
  <c r="Q86" i="5"/>
  <c r="R86" i="5"/>
  <c r="S86" i="5"/>
  <c r="P87" i="5"/>
  <c r="Q87" i="5"/>
  <c r="R87" i="5"/>
  <c r="S87" i="5"/>
  <c r="P88" i="5"/>
  <c r="Q88" i="5"/>
  <c r="R88" i="5"/>
  <c r="S88" i="5"/>
  <c r="P89" i="5"/>
  <c r="Q89" i="5"/>
  <c r="R89" i="5"/>
  <c r="S89" i="5"/>
  <c r="P90" i="5"/>
  <c r="Q90" i="5"/>
  <c r="R90" i="5"/>
  <c r="S90" i="5"/>
  <c r="AA74" i="4"/>
  <c r="AB74" i="4"/>
  <c r="AA75" i="4"/>
  <c r="AB75" i="4"/>
  <c r="V76" i="4"/>
  <c r="W76" i="4"/>
  <c r="X76" i="4"/>
  <c r="Y76" i="4"/>
  <c r="Z76" i="4"/>
  <c r="AA76" i="4"/>
  <c r="AB76" i="4"/>
  <c r="V77" i="4"/>
  <c r="W77" i="4"/>
  <c r="X77" i="4"/>
  <c r="Y77" i="4"/>
  <c r="Z77" i="4"/>
  <c r="AA77" i="4"/>
  <c r="AB77" i="4"/>
  <c r="V78" i="4"/>
  <c r="W78" i="4"/>
  <c r="X78" i="4"/>
  <c r="Y78" i="4"/>
  <c r="Z78" i="4"/>
  <c r="AA78" i="4"/>
  <c r="AB78" i="4"/>
  <c r="V79" i="4"/>
  <c r="W79" i="4"/>
  <c r="X79" i="4"/>
  <c r="Y79" i="4"/>
  <c r="Z79" i="4"/>
  <c r="AA79" i="4"/>
  <c r="AB79" i="4"/>
  <c r="V80" i="4"/>
  <c r="W80" i="4"/>
  <c r="X80" i="4"/>
  <c r="Y80" i="4"/>
  <c r="Z80" i="4"/>
  <c r="AA80" i="4"/>
  <c r="AB80" i="4"/>
  <c r="V81" i="4"/>
  <c r="W81" i="4"/>
  <c r="X81" i="4"/>
  <c r="Y81" i="4"/>
  <c r="Z81" i="4"/>
  <c r="AA81" i="4"/>
  <c r="AB81" i="4"/>
  <c r="V82" i="4"/>
  <c r="W82" i="4"/>
  <c r="X82" i="4"/>
  <c r="Y82" i="4"/>
  <c r="Z82" i="4"/>
  <c r="AA82" i="4"/>
  <c r="AB82" i="4"/>
  <c r="V83" i="4"/>
  <c r="W83" i="4"/>
  <c r="X83" i="4"/>
  <c r="Y83" i="4"/>
  <c r="Z83" i="4"/>
  <c r="AA83" i="4"/>
  <c r="AB83" i="4"/>
  <c r="V84" i="4"/>
  <c r="W84" i="4"/>
  <c r="X84" i="4"/>
  <c r="Y84" i="4"/>
  <c r="Z84" i="4"/>
  <c r="AA84" i="4"/>
  <c r="AB84" i="4"/>
  <c r="V85" i="4"/>
  <c r="W85" i="4"/>
  <c r="X85" i="4"/>
  <c r="Y85" i="4"/>
  <c r="Z85" i="4"/>
  <c r="AA85" i="4"/>
  <c r="AB85" i="4"/>
  <c r="V86" i="4"/>
  <c r="W86" i="4"/>
  <c r="X86" i="4"/>
  <c r="Y86" i="4"/>
  <c r="Z86" i="4"/>
  <c r="AA86" i="4"/>
  <c r="AB86" i="4"/>
  <c r="V87" i="4"/>
  <c r="W87" i="4"/>
  <c r="X87" i="4"/>
  <c r="Y87" i="4"/>
  <c r="Z87" i="4"/>
  <c r="AA87" i="4"/>
  <c r="AB87" i="4"/>
  <c r="V88" i="4"/>
  <c r="W88" i="4"/>
  <c r="X88" i="4"/>
  <c r="Y88" i="4"/>
  <c r="Z88" i="4"/>
  <c r="AA88" i="4"/>
  <c r="AB88" i="4"/>
  <c r="V89" i="4"/>
  <c r="W89" i="4"/>
  <c r="X89" i="4"/>
  <c r="Y89" i="4"/>
  <c r="Z89" i="4"/>
  <c r="AA89" i="4"/>
  <c r="AB89" i="4"/>
  <c r="V90" i="4"/>
  <c r="W90" i="4"/>
  <c r="X90" i="4"/>
  <c r="Y90" i="4"/>
  <c r="Z90" i="4"/>
  <c r="AA90" i="4"/>
  <c r="AB90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L78" i="4"/>
  <c r="M78" i="4"/>
  <c r="N78" i="4"/>
  <c r="O78" i="4"/>
  <c r="P78" i="4"/>
  <c r="Q78" i="4"/>
  <c r="R78" i="4"/>
  <c r="L79" i="4"/>
  <c r="M79" i="4"/>
  <c r="N79" i="4"/>
  <c r="O79" i="4"/>
  <c r="P79" i="4"/>
  <c r="Q79" i="4"/>
  <c r="R79" i="4"/>
  <c r="L80" i="4"/>
  <c r="M80" i="4"/>
  <c r="N80" i="4"/>
  <c r="O80" i="4"/>
  <c r="P80" i="4"/>
  <c r="Q80" i="4"/>
  <c r="R80" i="4"/>
  <c r="L81" i="4"/>
  <c r="M81" i="4"/>
  <c r="N81" i="4"/>
  <c r="O81" i="4"/>
  <c r="P81" i="4"/>
  <c r="Q81" i="4"/>
  <c r="R81" i="4"/>
  <c r="L82" i="4"/>
  <c r="M82" i="4"/>
  <c r="N82" i="4"/>
  <c r="O82" i="4"/>
  <c r="P82" i="4"/>
  <c r="Q82" i="4"/>
  <c r="R82" i="4"/>
  <c r="L83" i="4"/>
  <c r="M83" i="4"/>
  <c r="N83" i="4"/>
  <c r="O83" i="4"/>
  <c r="P83" i="4"/>
  <c r="Q83" i="4"/>
  <c r="R83" i="4"/>
  <c r="L84" i="4"/>
  <c r="M84" i="4"/>
  <c r="N84" i="4"/>
  <c r="O84" i="4"/>
  <c r="P84" i="4"/>
  <c r="Q84" i="4"/>
  <c r="R84" i="4"/>
  <c r="L85" i="4"/>
  <c r="M85" i="4"/>
  <c r="N85" i="4"/>
  <c r="O85" i="4"/>
  <c r="P85" i="4"/>
  <c r="Q85" i="4"/>
  <c r="R85" i="4"/>
  <c r="L86" i="4"/>
  <c r="M86" i="4"/>
  <c r="N86" i="4"/>
  <c r="O86" i="4"/>
  <c r="P86" i="4"/>
  <c r="Q86" i="4"/>
  <c r="R86" i="4"/>
  <c r="L87" i="4"/>
  <c r="M87" i="4"/>
  <c r="N87" i="4"/>
  <c r="O87" i="4"/>
  <c r="P87" i="4"/>
  <c r="Q87" i="4"/>
  <c r="R87" i="4"/>
  <c r="L88" i="4"/>
  <c r="M88" i="4"/>
  <c r="N88" i="4"/>
  <c r="O88" i="4"/>
  <c r="P88" i="4"/>
  <c r="Q88" i="4"/>
  <c r="R88" i="4"/>
  <c r="L89" i="4"/>
  <c r="M89" i="4"/>
  <c r="N89" i="4"/>
  <c r="O89" i="4"/>
  <c r="P89" i="4"/>
  <c r="Q89" i="4"/>
  <c r="R89" i="4"/>
  <c r="L90" i="4"/>
  <c r="M90" i="4"/>
  <c r="N90" i="4"/>
  <c r="O90" i="4"/>
  <c r="P90" i="4"/>
  <c r="Q90" i="4"/>
  <c r="R90" i="4"/>
  <c r="T3" i="4" a="1"/>
  <c r="T3" i="4" s="1"/>
  <c r="L76" i="5"/>
  <c r="M76" i="5"/>
  <c r="N76" i="5"/>
  <c r="O76" i="5"/>
  <c r="L77" i="5"/>
  <c r="M77" i="5"/>
  <c r="N77" i="5"/>
  <c r="O77" i="5"/>
  <c r="L78" i="5"/>
  <c r="M78" i="5"/>
  <c r="N78" i="5"/>
  <c r="O78" i="5"/>
  <c r="L79" i="5"/>
  <c r="M79" i="5"/>
  <c r="N79" i="5"/>
  <c r="O79" i="5"/>
  <c r="L80" i="5"/>
  <c r="M80" i="5"/>
  <c r="N80" i="5"/>
  <c r="O80" i="5"/>
  <c r="L81" i="5"/>
  <c r="M81" i="5"/>
  <c r="N81" i="5"/>
  <c r="O81" i="5"/>
  <c r="L82" i="5"/>
  <c r="M82" i="5"/>
  <c r="N82" i="5"/>
  <c r="O82" i="5"/>
  <c r="L83" i="5"/>
  <c r="M83" i="5"/>
  <c r="N83" i="5"/>
  <c r="O83" i="5"/>
  <c r="L84" i="5"/>
  <c r="M84" i="5"/>
  <c r="N84" i="5"/>
  <c r="O84" i="5"/>
  <c r="L85" i="5"/>
  <c r="M85" i="5"/>
  <c r="N85" i="5"/>
  <c r="O85" i="5"/>
  <c r="L86" i="5"/>
  <c r="M86" i="5"/>
  <c r="N86" i="5"/>
  <c r="O86" i="5"/>
  <c r="L87" i="5"/>
  <c r="M87" i="5"/>
  <c r="N87" i="5"/>
  <c r="O87" i="5"/>
  <c r="L88" i="5"/>
  <c r="M88" i="5"/>
  <c r="N88" i="5"/>
  <c r="O88" i="5"/>
  <c r="L89" i="5"/>
  <c r="M89" i="5"/>
  <c r="N89" i="5"/>
  <c r="O89" i="5"/>
  <c r="L90" i="5"/>
  <c r="M90" i="5"/>
  <c r="N90" i="5"/>
  <c r="O90" i="5"/>
  <c r="U78" i="5"/>
  <c r="V78" i="5"/>
  <c r="W78" i="5"/>
  <c r="X78" i="5"/>
  <c r="U79" i="5"/>
  <c r="V79" i="5"/>
  <c r="W79" i="5"/>
  <c r="X79" i="5"/>
  <c r="U80" i="5"/>
  <c r="V80" i="5"/>
  <c r="W80" i="5"/>
  <c r="X80" i="5"/>
  <c r="U81" i="5"/>
  <c r="V81" i="5"/>
  <c r="W81" i="5"/>
  <c r="X81" i="5"/>
  <c r="U82" i="5"/>
  <c r="V82" i="5"/>
  <c r="W82" i="5"/>
  <c r="X82" i="5"/>
  <c r="U83" i="5"/>
  <c r="V83" i="5"/>
  <c r="W83" i="5"/>
  <c r="X83" i="5"/>
  <c r="U84" i="5"/>
  <c r="V84" i="5"/>
  <c r="W84" i="5"/>
  <c r="X84" i="5"/>
  <c r="U85" i="5"/>
  <c r="V85" i="5"/>
  <c r="W85" i="5"/>
  <c r="X85" i="5"/>
  <c r="U86" i="5"/>
  <c r="V86" i="5"/>
  <c r="W86" i="5"/>
  <c r="X86" i="5"/>
  <c r="U87" i="5"/>
  <c r="V87" i="5"/>
  <c r="W87" i="5"/>
  <c r="X87" i="5"/>
  <c r="U88" i="5"/>
  <c r="V88" i="5"/>
  <c r="W88" i="5"/>
  <c r="X88" i="5"/>
  <c r="U89" i="5"/>
  <c r="V89" i="5"/>
  <c r="W89" i="5"/>
  <c r="X89" i="5"/>
  <c r="U90" i="5"/>
  <c r="V90" i="5"/>
  <c r="W90" i="5"/>
  <c r="X90" i="5"/>
  <c r="T3" i="5" a="1"/>
  <c r="T3" i="5" s="1"/>
  <c r="K3" i="5" a="1"/>
  <c r="K3" i="5" s="1"/>
  <c r="A3" i="5" a="1"/>
  <c r="A3" i="4" a="1"/>
  <c r="K3" i="4" a="1"/>
  <c r="K3" i="4" s="1"/>
  <c r="W5" i="7" l="1"/>
  <c r="T12" i="7"/>
  <c r="T13" i="7" s="1"/>
  <c r="Q25" i="7"/>
  <c r="T26" i="7"/>
  <c r="T27" i="7" s="1"/>
  <c r="Q53" i="7"/>
  <c r="T54" i="7"/>
  <c r="T55" i="7" s="1"/>
  <c r="W61" i="7"/>
  <c r="T68" i="7"/>
  <c r="T69" i="7" s="1"/>
  <c r="W4" i="7"/>
  <c r="W18" i="7"/>
  <c r="W32" i="7"/>
  <c r="T39" i="7"/>
  <c r="W46" i="7"/>
  <c r="W60" i="7"/>
  <c r="X4" i="7"/>
  <c r="R12" i="7"/>
  <c r="R13" i="7" s="1"/>
  <c r="X18" i="7"/>
  <c r="R26" i="7"/>
  <c r="R27" i="7" s="1"/>
  <c r="X32" i="7"/>
  <c r="R40" i="7"/>
  <c r="R41" i="7" s="1"/>
  <c r="X46" i="7"/>
  <c r="R54" i="7"/>
  <c r="R55" i="7" s="1"/>
  <c r="X60" i="7"/>
  <c r="R68" i="7"/>
  <c r="R69" i="7" s="1"/>
  <c r="W33" i="7"/>
  <c r="W40" i="6"/>
  <c r="W41" i="6" s="1"/>
  <c r="W25" i="6"/>
  <c r="X53" i="6"/>
  <c r="X68" i="6"/>
  <c r="X69" i="6" s="1"/>
  <c r="W53" i="6"/>
  <c r="T39" i="6"/>
  <c r="B97" i="9" a="1"/>
  <c r="B97" i="9" s="1"/>
  <c r="C97" i="9" a="1"/>
  <c r="C97" i="9" s="1"/>
  <c r="C116" i="9" s="1" a="1"/>
  <c r="C116" i="9" s="1"/>
  <c r="A97" i="9" a="1"/>
  <c r="A97" i="9" s="1"/>
  <c r="W11" i="6"/>
  <c r="X11" i="6"/>
  <c r="B5" i="4" a="1"/>
  <c r="B5" i="4" s="1"/>
  <c r="C5" i="4" s="1" a="1"/>
  <c r="C5" i="4" s="1"/>
  <c r="T11" i="6"/>
  <c r="U11" i="6"/>
  <c r="R11" i="6"/>
  <c r="Q11" i="6"/>
  <c r="B5" i="5" a="1"/>
  <c r="B5" i="5" s="1"/>
  <c r="B16" i="4" a="1"/>
  <c r="B16" i="4" s="1"/>
  <c r="B12" i="4" a="1"/>
  <c r="B12" i="4" s="1"/>
  <c r="C12" i="4" s="1" a="1"/>
  <c r="C12" i="4" s="1"/>
  <c r="B8" i="4" a="1"/>
  <c r="B8" i="4" s="1"/>
  <c r="C8" i="4" s="1" a="1"/>
  <c r="C8" i="4" s="1"/>
  <c r="B6" i="4" a="1"/>
  <c r="B6" i="4" s="1"/>
  <c r="B16" i="5" a="1"/>
  <c r="B16" i="5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0" i="4" a="1"/>
  <c r="B10" i="4" s="1"/>
  <c r="B4" i="4" a="1"/>
  <c r="B4" i="4" s="1"/>
  <c r="C4" i="4" s="1" a="1"/>
  <c r="C4" i="4" s="1"/>
  <c r="B15" i="4" a="1"/>
  <c r="B15" i="4" s="1"/>
  <c r="B13" i="4" a="1"/>
  <c r="B13" i="4" s="1"/>
  <c r="B11" i="4" a="1"/>
  <c r="B11" i="4" s="1"/>
  <c r="C11" i="4" s="1" a="1"/>
  <c r="C11" i="4" s="1"/>
  <c r="B9" i="4" a="1"/>
  <c r="B9" i="4" s="1"/>
  <c r="C9" i="4" s="1" a="1"/>
  <c r="C9" i="4" s="1"/>
  <c r="B7" i="4" a="1"/>
  <c r="B7" i="4" s="1"/>
  <c r="B15" i="5" a="1"/>
  <c r="B15" i="5" s="1"/>
  <c r="B13" i="5" a="1"/>
  <c r="B13" i="5" s="1"/>
  <c r="B11" i="5" a="1"/>
  <c r="B11" i="5" s="1"/>
  <c r="B9" i="5" a="1"/>
  <c r="B9" i="5" s="1"/>
  <c r="B7" i="5" a="1"/>
  <c r="B7" i="5" s="1"/>
  <c r="P75" i="5"/>
  <c r="A3" i="5"/>
  <c r="B3" i="5" s="1" a="1"/>
  <c r="B3" i="5" s="1"/>
  <c r="A3" i="4"/>
  <c r="B3" i="4" s="1" a="1"/>
  <c r="B3" i="4" s="1"/>
  <c r="C3" i="4" s="1" a="1"/>
  <c r="C3" i="4" s="1"/>
  <c r="L3" i="4" a="1"/>
  <c r="L3" i="4" s="1"/>
  <c r="X67" i="7" l="1"/>
  <c r="X68" i="7"/>
  <c r="X69" i="7" s="1"/>
  <c r="X39" i="7"/>
  <c r="X40" i="7"/>
  <c r="X41" i="7" s="1"/>
  <c r="X11" i="7"/>
  <c r="X12" i="7"/>
  <c r="X13" i="7" s="1"/>
  <c r="W40" i="7"/>
  <c r="W41" i="7" s="1"/>
  <c r="W39" i="7"/>
  <c r="W67" i="7"/>
  <c r="W68" i="7"/>
  <c r="W69" i="7" s="1"/>
  <c r="W25" i="7"/>
  <c r="W26" i="7"/>
  <c r="W27" i="7" s="1"/>
  <c r="X53" i="7"/>
  <c r="X54" i="7"/>
  <c r="X55" i="7" s="1"/>
  <c r="X25" i="7"/>
  <c r="X26" i="7"/>
  <c r="X27" i="7" s="1"/>
  <c r="W53" i="7"/>
  <c r="W54" i="7"/>
  <c r="W55" i="7" s="1"/>
  <c r="W11" i="7"/>
  <c r="W12" i="7"/>
  <c r="W13" i="7" s="1"/>
  <c r="B116" i="9" a="1"/>
  <c r="B116" i="9" s="1"/>
  <c r="F116" i="9" a="1"/>
  <c r="F116" i="9" s="1"/>
  <c r="G116" i="9" a="1"/>
  <c r="G116" i="9" s="1"/>
  <c r="C9" i="5" a="1"/>
  <c r="C9" i="5" s="1"/>
  <c r="C11" i="5" a="1"/>
  <c r="C11" i="5" s="1"/>
  <c r="C7" i="4" a="1"/>
  <c r="C7" i="4" s="1"/>
  <c r="C15" i="4" a="1"/>
  <c r="C15" i="4" s="1"/>
  <c r="C4" i="5" a="1"/>
  <c r="C4" i="5" s="1"/>
  <c r="C12" i="5" a="1"/>
  <c r="C12" i="5" s="1"/>
  <c r="C6" i="5" a="1"/>
  <c r="C6" i="5" s="1"/>
  <c r="C14" i="5" a="1"/>
  <c r="C14" i="5" s="1"/>
  <c r="C13" i="5" a="1"/>
  <c r="C13" i="5" s="1"/>
  <c r="C10" i="4" a="1"/>
  <c r="C10" i="4" s="1"/>
  <c r="C8" i="5" a="1"/>
  <c r="C8" i="5" s="1"/>
  <c r="C16" i="5" a="1"/>
  <c r="C16" i="5" s="1"/>
  <c r="C16" i="4" a="1"/>
  <c r="C16" i="4" s="1"/>
  <c r="C7" i="5" a="1"/>
  <c r="C7" i="5" s="1"/>
  <c r="C15" i="5" a="1"/>
  <c r="C15" i="5" s="1"/>
  <c r="C13" i="4" a="1"/>
  <c r="C13" i="4" s="1"/>
  <c r="C14" i="4" a="1"/>
  <c r="C14" i="4" s="1"/>
  <c r="C10" i="5" a="1"/>
  <c r="C10" i="5" s="1"/>
  <c r="C6" i="4" a="1"/>
  <c r="C6" i="4" s="1"/>
  <c r="C5" i="5" a="1"/>
  <c r="C5" i="5" s="1"/>
  <c r="L61" i="5"/>
  <c r="N75" i="5"/>
  <c r="L74" i="5"/>
  <c r="S74" i="5"/>
  <c r="Q75" i="5"/>
  <c r="S75" i="5"/>
  <c r="P74" i="5"/>
  <c r="R74" i="5"/>
  <c r="O74" i="5"/>
  <c r="M75" i="5"/>
  <c r="R75" i="5"/>
  <c r="L75" i="5"/>
  <c r="Q74" i="5"/>
  <c r="M74" i="5"/>
  <c r="N74" i="5"/>
  <c r="O75" i="5"/>
  <c r="W75" i="4"/>
  <c r="X75" i="4"/>
  <c r="Y75" i="4"/>
  <c r="V75" i="4"/>
  <c r="Z75" i="4"/>
  <c r="U75" i="4"/>
  <c r="V74" i="4"/>
  <c r="Z74" i="4"/>
  <c r="W74" i="4"/>
  <c r="X74" i="4"/>
  <c r="U74" i="4"/>
  <c r="Y74" i="4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Z61" i="5"/>
  <c r="AB61" i="5"/>
  <c r="AA61" i="5"/>
  <c r="P62" i="5"/>
  <c r="P63" i="5"/>
  <c r="P64" i="5"/>
  <c r="P65" i="5"/>
  <c r="P66" i="5"/>
  <c r="P67" i="5"/>
  <c r="P68" i="5"/>
  <c r="P69" i="5"/>
  <c r="P70" i="5"/>
  <c r="P71" i="5"/>
  <c r="P72" i="5"/>
  <c r="P73" i="5"/>
  <c r="R63" i="5"/>
  <c r="R64" i="5"/>
  <c r="R67" i="5"/>
  <c r="R69" i="5"/>
  <c r="R71" i="5"/>
  <c r="R73" i="5"/>
  <c r="S63" i="5"/>
  <c r="S66" i="5"/>
  <c r="S67" i="5"/>
  <c r="S68" i="5"/>
  <c r="S69" i="5"/>
  <c r="S70" i="5"/>
  <c r="S71" i="5"/>
  <c r="S73" i="5"/>
  <c r="Q62" i="5"/>
  <c r="Q63" i="5"/>
  <c r="Q64" i="5"/>
  <c r="Q65" i="5"/>
  <c r="Q66" i="5"/>
  <c r="Q67" i="5"/>
  <c r="Q68" i="5"/>
  <c r="Q69" i="5"/>
  <c r="Q70" i="5"/>
  <c r="Q71" i="5"/>
  <c r="Q72" i="5"/>
  <c r="Q73" i="5"/>
  <c r="R62" i="5"/>
  <c r="R65" i="5"/>
  <c r="R66" i="5"/>
  <c r="R68" i="5"/>
  <c r="R70" i="5"/>
  <c r="R72" i="5"/>
  <c r="S62" i="5"/>
  <c r="S64" i="5"/>
  <c r="S65" i="5"/>
  <c r="S72" i="5"/>
  <c r="P61" i="5"/>
  <c r="Q61" i="5"/>
  <c r="R61" i="5"/>
  <c r="V61" i="4"/>
  <c r="Z61" i="4"/>
  <c r="W62" i="4"/>
  <c r="AA62" i="4"/>
  <c r="X63" i="4"/>
  <c r="AB63" i="4"/>
  <c r="Y64" i="4"/>
  <c r="V65" i="4"/>
  <c r="Z65" i="4"/>
  <c r="W66" i="4"/>
  <c r="AA66" i="4"/>
  <c r="X67" i="4"/>
  <c r="AB67" i="4"/>
  <c r="Y68" i="4"/>
  <c r="V69" i="4"/>
  <c r="Z69" i="4"/>
  <c r="W70" i="4"/>
  <c r="AA70" i="4"/>
  <c r="X71" i="4"/>
  <c r="AB71" i="4"/>
  <c r="Y72" i="4"/>
  <c r="V73" i="4"/>
  <c r="Z73" i="4"/>
  <c r="Z62" i="4"/>
  <c r="W61" i="4"/>
  <c r="AA61" i="4"/>
  <c r="X62" i="4"/>
  <c r="AB62" i="4"/>
  <c r="Y63" i="4"/>
  <c r="V64" i="4"/>
  <c r="Z64" i="4"/>
  <c r="W65" i="4"/>
  <c r="AA65" i="4"/>
  <c r="X66" i="4"/>
  <c r="AB66" i="4"/>
  <c r="Y67" i="4"/>
  <c r="V68" i="4"/>
  <c r="Z68" i="4"/>
  <c r="W69" i="4"/>
  <c r="AA69" i="4"/>
  <c r="X70" i="4"/>
  <c r="AB70" i="4"/>
  <c r="Y71" i="4"/>
  <c r="V72" i="4"/>
  <c r="Z72" i="4"/>
  <c r="W73" i="4"/>
  <c r="AA73" i="4"/>
  <c r="V62" i="4"/>
  <c r="AB68" i="4"/>
  <c r="V70" i="4"/>
  <c r="W71" i="4"/>
  <c r="X72" i="4"/>
  <c r="Y73" i="4"/>
  <c r="X61" i="4"/>
  <c r="AB61" i="4"/>
  <c r="Y62" i="4"/>
  <c r="V63" i="4"/>
  <c r="Z63" i="4"/>
  <c r="W64" i="4"/>
  <c r="AA64" i="4"/>
  <c r="X65" i="4"/>
  <c r="AB65" i="4"/>
  <c r="Y66" i="4"/>
  <c r="V67" i="4"/>
  <c r="Z67" i="4"/>
  <c r="W68" i="4"/>
  <c r="AA68" i="4"/>
  <c r="X69" i="4"/>
  <c r="AB69" i="4"/>
  <c r="Y70" i="4"/>
  <c r="V71" i="4"/>
  <c r="Z71" i="4"/>
  <c r="W72" i="4"/>
  <c r="AA72" i="4"/>
  <c r="X73" i="4"/>
  <c r="AB73" i="4"/>
  <c r="Y61" i="4"/>
  <c r="W63" i="4"/>
  <c r="AA63" i="4"/>
  <c r="X64" i="4"/>
  <c r="AB64" i="4"/>
  <c r="Y65" i="4"/>
  <c r="V66" i="4"/>
  <c r="Z66" i="4"/>
  <c r="W67" i="4"/>
  <c r="AA67" i="4"/>
  <c r="X68" i="4"/>
  <c r="Y69" i="4"/>
  <c r="Z70" i="4"/>
  <c r="AA71" i="4"/>
  <c r="AB72" i="4"/>
  <c r="U62" i="4"/>
  <c r="U66" i="4"/>
  <c r="U70" i="4"/>
  <c r="U69" i="4"/>
  <c r="U63" i="4"/>
  <c r="U67" i="4"/>
  <c r="U71" i="4"/>
  <c r="U73" i="4"/>
  <c r="U64" i="4"/>
  <c r="U68" i="4"/>
  <c r="U72" i="4"/>
  <c r="U65" i="4"/>
  <c r="U61" i="4"/>
  <c r="S61" i="4"/>
  <c r="S62" i="4"/>
  <c r="S66" i="4"/>
  <c r="S70" i="4"/>
  <c r="S74" i="4"/>
  <c r="S68" i="4"/>
  <c r="S72" i="4"/>
  <c r="S65" i="4"/>
  <c r="S69" i="4"/>
  <c r="S73" i="4"/>
  <c r="S77" i="4"/>
  <c r="S63" i="4"/>
  <c r="S67" i="4"/>
  <c r="S71" i="4"/>
  <c r="S75" i="4"/>
  <c r="S64" i="4"/>
  <c r="S76" i="4"/>
  <c r="L62" i="4"/>
  <c r="P62" i="4"/>
  <c r="L63" i="4"/>
  <c r="P63" i="4"/>
  <c r="L64" i="4"/>
  <c r="P64" i="4"/>
  <c r="L65" i="4"/>
  <c r="P65" i="4"/>
  <c r="L66" i="4"/>
  <c r="P66" i="4"/>
  <c r="L67" i="4"/>
  <c r="P67" i="4"/>
  <c r="L68" i="4"/>
  <c r="P68" i="4"/>
  <c r="L69" i="4"/>
  <c r="P69" i="4"/>
  <c r="L70" i="4"/>
  <c r="P70" i="4"/>
  <c r="L71" i="4"/>
  <c r="P71" i="4"/>
  <c r="L72" i="4"/>
  <c r="P72" i="4"/>
  <c r="L73" i="4"/>
  <c r="P73" i="4"/>
  <c r="L74" i="4"/>
  <c r="P74" i="4"/>
  <c r="L75" i="4"/>
  <c r="P75" i="4"/>
  <c r="L76" i="4"/>
  <c r="P76" i="4"/>
  <c r="L77" i="4"/>
  <c r="P77" i="4"/>
  <c r="M62" i="4"/>
  <c r="Q62" i="4"/>
  <c r="M63" i="4"/>
  <c r="Q63" i="4"/>
  <c r="M64" i="4"/>
  <c r="Q64" i="4"/>
  <c r="M65" i="4"/>
  <c r="Q65" i="4"/>
  <c r="M66" i="4"/>
  <c r="Q66" i="4"/>
  <c r="M67" i="4"/>
  <c r="Q67" i="4"/>
  <c r="M68" i="4"/>
  <c r="Q68" i="4"/>
  <c r="M69" i="4"/>
  <c r="Q69" i="4"/>
  <c r="M70" i="4"/>
  <c r="Q70" i="4"/>
  <c r="M71" i="4"/>
  <c r="Q71" i="4"/>
  <c r="M72" i="4"/>
  <c r="Q72" i="4"/>
  <c r="M73" i="4"/>
  <c r="Q73" i="4"/>
  <c r="M74" i="4"/>
  <c r="Q74" i="4"/>
  <c r="M75" i="4"/>
  <c r="Q75" i="4"/>
  <c r="M76" i="4"/>
  <c r="Q76" i="4"/>
  <c r="M77" i="4"/>
  <c r="Q77" i="4"/>
  <c r="N62" i="4"/>
  <c r="R62" i="4"/>
  <c r="N63" i="4"/>
  <c r="R63" i="4"/>
  <c r="N64" i="4"/>
  <c r="R64" i="4"/>
  <c r="N65" i="4"/>
  <c r="R65" i="4"/>
  <c r="N66" i="4"/>
  <c r="R66" i="4"/>
  <c r="N67" i="4"/>
  <c r="R67" i="4"/>
  <c r="N68" i="4"/>
  <c r="R68" i="4"/>
  <c r="N69" i="4"/>
  <c r="R69" i="4"/>
  <c r="N70" i="4"/>
  <c r="R70" i="4"/>
  <c r="N71" i="4"/>
  <c r="R71" i="4"/>
  <c r="N72" i="4"/>
  <c r="R72" i="4"/>
  <c r="N73" i="4"/>
  <c r="R73" i="4"/>
  <c r="N74" i="4"/>
  <c r="R74" i="4"/>
  <c r="N75" i="4"/>
  <c r="R75" i="4"/>
  <c r="N76" i="4"/>
  <c r="R76" i="4"/>
  <c r="N77" i="4"/>
  <c r="R77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M61" i="4"/>
  <c r="Q61" i="4"/>
  <c r="N61" i="4"/>
  <c r="R61" i="4"/>
  <c r="O61" i="4"/>
  <c r="P61" i="4"/>
  <c r="L61" i="4"/>
  <c r="X77" i="5"/>
  <c r="U77" i="5"/>
  <c r="V77" i="5"/>
  <c r="W77" i="5"/>
  <c r="W76" i="5"/>
  <c r="X76" i="5"/>
  <c r="U76" i="5"/>
  <c r="V76" i="5"/>
  <c r="V75" i="5"/>
  <c r="W75" i="5"/>
  <c r="X75" i="5"/>
  <c r="U75" i="5"/>
  <c r="U74" i="5"/>
  <c r="V74" i="5"/>
  <c r="W74" i="5"/>
  <c r="X74" i="5"/>
  <c r="U73" i="5"/>
  <c r="V73" i="5"/>
  <c r="X73" i="5"/>
  <c r="W73" i="5"/>
  <c r="W72" i="5"/>
  <c r="X72" i="5"/>
  <c r="U72" i="5"/>
  <c r="V72" i="5"/>
  <c r="L62" i="5"/>
  <c r="O63" i="5"/>
  <c r="N64" i="5"/>
  <c r="M65" i="5"/>
  <c r="L66" i="5"/>
  <c r="O67" i="5"/>
  <c r="N68" i="5"/>
  <c r="M69" i="5"/>
  <c r="L70" i="5"/>
  <c r="O71" i="5"/>
  <c r="N72" i="5"/>
  <c r="M73" i="5"/>
  <c r="N63" i="5"/>
  <c r="L65" i="5"/>
  <c r="O66" i="5"/>
  <c r="M68" i="5"/>
  <c r="N71" i="5"/>
  <c r="L73" i="5"/>
  <c r="M62" i="5"/>
  <c r="L63" i="5"/>
  <c r="O64" i="5"/>
  <c r="N65" i="5"/>
  <c r="M66" i="5"/>
  <c r="L67" i="5"/>
  <c r="O68" i="5"/>
  <c r="N69" i="5"/>
  <c r="M70" i="5"/>
  <c r="L71" i="5"/>
  <c r="O72" i="5"/>
  <c r="N73" i="5"/>
  <c r="N67" i="5"/>
  <c r="N62" i="5"/>
  <c r="M63" i="5"/>
  <c r="L64" i="5"/>
  <c r="O65" i="5"/>
  <c r="N66" i="5"/>
  <c r="M67" i="5"/>
  <c r="L68" i="5"/>
  <c r="O69" i="5"/>
  <c r="N70" i="5"/>
  <c r="M71" i="5"/>
  <c r="L72" i="5"/>
  <c r="O73" i="5"/>
  <c r="O62" i="5"/>
  <c r="M64" i="5"/>
  <c r="L69" i="5"/>
  <c r="O70" i="5"/>
  <c r="M72" i="5"/>
  <c r="M61" i="5"/>
  <c r="N61" i="5"/>
  <c r="S61" i="5"/>
  <c r="O61" i="5"/>
  <c r="U61" i="5"/>
  <c r="Y61" i="5"/>
  <c r="X62" i="5"/>
  <c r="W63" i="5"/>
  <c r="V64" i="5"/>
  <c r="U65" i="5"/>
  <c r="X66" i="5"/>
  <c r="W67" i="5"/>
  <c r="V68" i="5"/>
  <c r="U69" i="5"/>
  <c r="X70" i="5"/>
  <c r="W71" i="5"/>
  <c r="V61" i="5"/>
  <c r="U62" i="5"/>
  <c r="X63" i="5"/>
  <c r="W64" i="5"/>
  <c r="V65" i="5"/>
  <c r="U66" i="5"/>
  <c r="X67" i="5"/>
  <c r="W68" i="5"/>
  <c r="V69" i="5"/>
  <c r="U70" i="5"/>
  <c r="X71" i="5"/>
  <c r="W61" i="5"/>
  <c r="V62" i="5"/>
  <c r="U63" i="5"/>
  <c r="X64" i="5"/>
  <c r="W65" i="5"/>
  <c r="V66" i="5"/>
  <c r="U67" i="5"/>
  <c r="X68" i="5"/>
  <c r="W69" i="5"/>
  <c r="V70" i="5"/>
  <c r="U71" i="5"/>
  <c r="X61" i="5"/>
  <c r="W62" i="5"/>
  <c r="V63" i="5"/>
  <c r="U64" i="5"/>
  <c r="X65" i="5"/>
  <c r="W66" i="5"/>
  <c r="V67" i="5"/>
  <c r="U68" i="5"/>
  <c r="X69" i="5"/>
  <c r="W70" i="5"/>
  <c r="V71" i="5"/>
  <c r="C3" i="5" l="1" a="1"/>
  <c r="C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F7793-5DBD-4490-AFA2-19B3FE2251B8}" keepAlive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  <connection id="2" xr16:uid="{30071C47-4016-48A2-B606-2744AB9BCB2E}" keepAlive="1" name="Abfrage - Tabelle1 (2)" description="Verbindung mit der Abfrage 'Tabelle1 (2)' in der Arbeitsmappe." type="5" refreshedVersion="6" background="1" saveData="1">
    <dbPr connection="Provider=Microsoft.Mashup.OleDb.1;Data Source=$Workbook$;Location=&quot;Tabelle1 (2)&quot;;Extended Properties=&quot;&quot;" command="SELECT * FROM [Tabelle1 (2)]"/>
  </connection>
  <connection id="3" xr16:uid="{72620CC0-D692-4423-9F98-DFCF073420AA}" keepAlive="1" name="Abfrage - Tabelle10" description="Verbindung mit der Abfrage 'Tabelle10' in der Arbeitsmappe." type="5" refreshedVersion="6" background="1" saveData="1">
    <dbPr connection="Provider=Microsoft.Mashup.OleDb.1;Data Source=$Workbook$;Location=Tabelle10;Extended Properties=&quot;&quot;" command="SELECT * FROM [Tabelle10]"/>
  </connection>
  <connection id="4" xr16:uid="{476A763E-CF85-4696-8650-1DB27BF461E0}" keepAlive="1" name="Abfrage - Tabelle10 (2)" description="Verbindung mit der Abfrage 'Tabelle10 (2)' in der Arbeitsmappe." type="5" refreshedVersion="6" background="1" saveData="1">
    <dbPr connection="Provider=Microsoft.Mashup.OleDb.1;Data Source=$Workbook$;Location=&quot;Tabelle10 (2)&quot;;Extended Properties=&quot;&quot;" command="SELECT * FROM [Tabelle10 (2)]"/>
  </connection>
  <connection id="5" xr16:uid="{EEF2A41F-2CB0-4E55-ADD5-D488C6750919}" keepAlive="1" name="Abfrage - Tabelle13" description="Verbindung mit der Abfrage 'Tabelle13' in der Arbeitsmappe." type="5" refreshedVersion="6" background="1" saveData="1">
    <dbPr connection="Provider=Microsoft.Mashup.OleDb.1;Data Source=$Workbook$;Location=Tabelle13;Extended Properties=&quot;&quot;" command="SELECT * FROM [Tabelle13]"/>
  </connection>
  <connection id="6" xr16:uid="{C79D7315-864D-4BED-881F-33D8A1626FA8}" keepAlive="1" name="Abfrage - Tabelle13 (2)" description="Verbindung mit der Abfrage 'Tabelle13 (2)' in der Arbeitsmappe." type="5" refreshedVersion="6" background="1" saveData="1">
    <dbPr connection="Provider=Microsoft.Mashup.OleDb.1;Data Source=$Workbook$;Location=&quot;Tabelle13 (2)&quot;;Extended Properties=&quot;&quot;" command="SELECT * FROM [Tabelle13 (2)]"/>
  </connection>
  <connection id="7" xr16:uid="{5110D537-8B56-4F14-8F09-055A01C58762}" keepAlive="1" name="Abfrage - Tabelle17" description="Verbindung mit der Abfrage 'Tabelle17' in der Arbeitsmappe." type="5" refreshedVersion="6" background="1" saveData="1">
    <dbPr connection="Provider=Microsoft.Mashup.OleDb.1;Data Source=$Workbook$;Location=Tabelle17;Extended Properties=&quot;&quot;" command="SELECT * FROM [Tabelle17]"/>
  </connection>
  <connection id="8" xr16:uid="{46F298D6-7363-4877-BA33-547EEC303933}" keepAlive="1" name="Abfrage - Tabelle17 (2)" description="Verbindung mit der Abfrage 'Tabelle17 (2)' in der Arbeitsmappe." type="5" refreshedVersion="6" background="1" saveData="1">
    <dbPr connection="Provider=Microsoft.Mashup.OleDb.1;Data Source=$Workbook$;Location=&quot;Tabelle17 (2)&quot;;Extended Properties=&quot;&quot;" command="SELECT * FROM [Tabelle17 (2)]"/>
  </connection>
  <connection id="9" xr16:uid="{7222715D-1108-4A2B-949E-1C08CFE85EBD}" keepAlive="1" name="Abfrage - Tabelle27" description="Verbindung mit der Abfrage 'Tabelle27' in der Arbeitsmappe." type="5" refreshedVersion="6" background="1" saveData="1">
    <dbPr connection="Provider=Microsoft.Mashup.OleDb.1;Data Source=$Workbook$;Location=Tabelle27;Extended Properties=&quot;&quot;" command="SELECT * FROM [Tabelle27]"/>
  </connection>
  <connection id="10" xr16:uid="{3A07F0D0-C8D0-4168-909C-47FACE46559A}" keepAlive="1" name="Abfrage - Tabelle3" description="Verbindung mit der Abfrage 'Tabelle3' in der Arbeitsmappe." type="5" refreshedVersion="6" background="1" saveData="1">
    <dbPr connection="Provider=Microsoft.Mashup.OleDb.1;Data Source=$Workbook$;Location=Tabelle3;Extended Properties=&quot;&quot;" command="SELECT * FROM [Tabelle3]"/>
  </connection>
  <connection id="11" xr16:uid="{4FE74ADF-BE3F-4BDA-9E70-3900E35E84B9}" keepAlive="1" name="Abfrage - Tabelle4" description="Verbindung mit der Abfrage 'Tabelle4' in der Arbeitsmappe." type="5" refreshedVersion="6" background="1" saveData="1">
    <dbPr connection="Provider=Microsoft.Mashup.OleDb.1;Data Source=$Workbook$;Location=Tabelle4;Extended Properties=&quot;&quot;" command="SELECT * FROM [Tabelle4]"/>
  </connection>
  <connection id="12" xr16:uid="{A9BDF2A6-6E9C-4E5E-B433-25DEB2983867}" keepAlive="1" name="Abfrage - Tabelle4 (2)" description="Verbindung mit der Abfrage 'Tabelle4 (2)' in der Arbeitsmappe." type="5" refreshedVersion="6" background="1" saveData="1">
    <dbPr connection="Provider=Microsoft.Mashup.OleDb.1;Data Source=$Workbook$;Location=&quot;Tabelle4 (2)&quot;;Extended Properties=&quot;&quot;" command="SELECT * FROM [Tabelle4 (2)]"/>
  </connection>
  <connection id="13" xr16:uid="{CF9C94D5-5D4B-4872-97F3-4DAF8B6AE81F}" keepAlive="1" name="Abfrage - Tabelle5" description="Verbindung mit der Abfrage 'Tabelle5' in der Arbeitsmappe." type="5" refreshedVersion="6" background="1" saveData="1">
    <dbPr connection="Provider=Microsoft.Mashup.OleDb.1;Data Source=$Workbook$;Location=Tabelle5;Extended Properties=&quot;&quot;" command="SELECT * FROM [Tabelle5]"/>
  </connection>
  <connection id="14" xr16:uid="{D9557BDE-22B5-4998-ABE9-9BE8805B7490}" keepAlive="1" name="Abfrage - Tabelle5 (2)" description="Verbindung mit der Abfrage 'Tabelle5 (2)' in der Arbeitsmappe." type="5" refreshedVersion="6" background="1" saveData="1">
    <dbPr connection="Provider=Microsoft.Mashup.OleDb.1;Data Source=$Workbook$;Location=&quot;Tabelle5 (2)&quot;;Extended Properties=&quot;&quot;" command="SELECT * FROM [Tabelle5 (2)]"/>
  </connection>
  <connection id="15" xr16:uid="{D5A698F1-2F2C-4189-AC61-59FCD7052879}" keepAlive="1" name="Abfrage - Tabelle8" description="Verbindung mit der Abfrage 'Tabelle8' in der Arbeitsmappe." type="5" refreshedVersion="6" background="1" saveData="1">
    <dbPr connection="Provider=Microsoft.Mashup.OleDb.1;Data Source=$Workbook$;Location=Tabelle8;Extended Properties=&quot;&quot;" command="SELECT * FROM [Tabelle8]"/>
  </connection>
  <connection id="16" xr16:uid="{A5BA60DB-7FF2-43DA-BC3D-2952FEF305B3}" keepAlive="1" name="Abfrage - Tabelle8 (2)" description="Verbindung mit der Abfrage 'Tabelle8 (2)' in der Arbeitsmappe." type="5" refreshedVersion="6" background="1" saveData="1">
    <dbPr connection="Provider=Microsoft.Mashup.OleDb.1;Data Source=$Workbook$;Location=&quot;Tabelle8 (2)&quot;;Extended Properties=&quot;&quot;" command="SELECT * FROM [Tabelle8 (2)]"/>
  </connection>
  <connection id="17" xr16:uid="{932AC6C0-990E-4075-B3B4-C9442A812DC8}" keepAlive="1" name="Abfrage - Tabelle9" description="Verbindung mit der Abfrage 'Tabelle9' in der Arbeitsmappe." type="5" refreshedVersion="6" background="1" saveData="1">
    <dbPr connection="Provider=Microsoft.Mashup.OleDb.1;Data Source=$Workbook$;Location=Tabelle9;Extended Properties=&quot;&quot;" command="SELECT * FROM [Tabelle9]"/>
  </connection>
  <connection id="18" xr16:uid="{F114F867-E3E4-494C-A9DE-B9FC78951121}" keepAlive="1" name="Abfrage - Tabelle9 (2)" description="Verbindung mit der Abfrage 'Tabelle9 (2)' in der Arbeitsmappe." type="5" refreshedVersion="6" background="1" saveData="1">
    <dbPr connection="Provider=Microsoft.Mashup.OleDb.1;Data Source=$Workbook$;Location=&quot;Tabelle9 (2)&quot;;Extended Properties=&quot;&quot;" command="SELECT * FROM [Tabelle9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<sst xmlns="http://schemas.openxmlformats.org/spreadsheetml/2006/main" count="4276" uniqueCount="140">
  <si>
    <t>ID Number</t>
  </si>
  <si>
    <t>App Version of the First Test Round [A/B]</t>
  </si>
  <si>
    <t>All Version A Data</t>
  </si>
  <si>
    <t>First Round Version A Data</t>
  </si>
  <si>
    <t>Second Round Version A Data</t>
  </si>
  <si>
    <t>All Version B Data</t>
  </si>
  <si>
    <t>First Round Version B Data</t>
  </si>
  <si>
    <t>Second Round Version B Data</t>
  </si>
  <si>
    <t>Round [1/2]</t>
  </si>
  <si>
    <t>A</t>
  </si>
  <si>
    <t>Time [s]</t>
  </si>
  <si>
    <t>Round 1</t>
  </si>
  <si>
    <t>Round 2</t>
  </si>
  <si>
    <t>Dashboard Time of Round 1  [s]</t>
  </si>
  <si>
    <t>Ranking Time of Round 1 [s]</t>
  </si>
  <si>
    <t>Shop Time of Round 1  [s]</t>
  </si>
  <si>
    <t>Analysis Time of Round 1 [s]</t>
  </si>
  <si>
    <t>Dashboard Time of Round 2 [s]</t>
  </si>
  <si>
    <t>Ranking Time of Round 2 [s]</t>
  </si>
  <si>
    <t>Shop Time of Round 2 [s]</t>
  </si>
  <si>
    <t>Analytics Time of Round 2 [s]</t>
  </si>
  <si>
    <t>Ranking Clicks of Round 2 [#]</t>
  </si>
  <si>
    <t>Dashboard Clicks [#]</t>
  </si>
  <si>
    <t>Ranking Clicks [#]</t>
  </si>
  <si>
    <t>Shop Clicks [#]</t>
  </si>
  <si>
    <t>Analytics Clicks [#]</t>
  </si>
  <si>
    <t>Dashboard Clicks of Round 2 [#]</t>
  </si>
  <si>
    <t>Shop Clicks of Round 2 [#]</t>
  </si>
  <si>
    <t>Analytics Clicks of Round 2 [#]</t>
  </si>
  <si>
    <t>Analytics Clicks of Round 1 [#]</t>
  </si>
  <si>
    <t>Shop Clicks of Round 1 [#]</t>
  </si>
  <si>
    <t>Ranking Clicks of Round 1 [#]</t>
  </si>
  <si>
    <t>Dashboard Clicks of Round 1 [#]</t>
  </si>
  <si>
    <t>Ranking Time [s]</t>
  </si>
  <si>
    <t>Dashboard Time [s]</t>
  </si>
  <si>
    <t>Shop Time [s]</t>
  </si>
  <si>
    <t>Analytics Time [s]</t>
  </si>
  <si>
    <t>Tasks</t>
  </si>
  <si>
    <t>Dashboard</t>
  </si>
  <si>
    <t>Ranking</t>
  </si>
  <si>
    <t>Shop</t>
  </si>
  <si>
    <t>Analytics</t>
  </si>
  <si>
    <t>Clicks [#]</t>
  </si>
  <si>
    <t>C</t>
  </si>
  <si>
    <t>B</t>
  </si>
  <si>
    <t>Version A</t>
  </si>
  <si>
    <t>Version B</t>
  </si>
  <si>
    <t>1h to 2h</t>
  </si>
  <si>
    <t>No</t>
  </si>
  <si>
    <t>Female</t>
  </si>
  <si>
    <t>2h to 3h</t>
  </si>
  <si>
    <t>Male</t>
  </si>
  <si>
    <t>3h or more</t>
  </si>
  <si>
    <t>Yes</t>
  </si>
  <si>
    <t>30min to 1h</t>
  </si>
  <si>
    <t>less than 30min</t>
  </si>
  <si>
    <t>How long do you use your phone on an average day?</t>
  </si>
  <si>
    <t>Have you previously used any app to track your electricity usage</t>
  </si>
  <si>
    <t>Age</t>
  </si>
  <si>
    <t>Gender</t>
  </si>
  <si>
    <t>Enter your participant ID</t>
  </si>
  <si>
    <t>Timestamp</t>
  </si>
  <si>
    <t>Disagree</t>
  </si>
  <si>
    <t>Agree</t>
  </si>
  <si>
    <t>Variant B</t>
  </si>
  <si>
    <t>Strongly disagree</t>
  </si>
  <si>
    <t>Variant A</t>
  </si>
  <si>
    <t>Neutral</t>
  </si>
  <si>
    <t>Strongly agree</t>
  </si>
  <si>
    <t>I needed to learn a lot of things before I could get going with this app.</t>
  </si>
  <si>
    <t>I felt very confident using the app.</t>
  </si>
  <si>
    <t>I found the app very cumbersome to use.</t>
  </si>
  <si>
    <t>I would imagine that most people would learn to use this app very quickly.</t>
  </si>
  <si>
    <t>I thought there was too much inconsistency in this app.</t>
  </si>
  <si>
    <t>I found the various functions in this app were well integrated.</t>
  </si>
  <si>
    <t>I think that I would need the support of a technical person to be able to use this app.</t>
  </si>
  <si>
    <t>I thought the app was easy to use.</t>
  </si>
  <si>
    <t>I found the app unnecessarily complex.</t>
  </si>
  <si>
    <t>I think that I would like to use this app frequently.</t>
  </si>
  <si>
    <t>Choose your variant</t>
  </si>
  <si>
    <t>Probably not</t>
  </si>
  <si>
    <t>analytics, challenge page and the menu for ranking</t>
  </si>
  <si>
    <t>Surely yes</t>
  </si>
  <si>
    <t xml:space="preserve">B looked nice, it was easy to select the parameters for the ranking
A did not look as nice, but appealing still. In A it was much easier to select and see the energy consumptions of the devices, but I disliked the bubble graph look. </t>
  </si>
  <si>
    <t>Probably</t>
  </si>
  <si>
    <t>The list of challenges had an accept button within the list in Version A. Version B had a dialog instead. The analytics were visualized with a bar graph in Version B. Version A had some sort of bubble graph.</t>
  </si>
  <si>
    <t>challenges can be accepted with one click in A (and two clicks are needed in B).
In B the usage is displayed in graphs in A in bubbles</t>
  </si>
  <si>
    <t>It seemed like version B had more of a common theme, whereas version A was patched together from different themes. I would say version A had more images in place of text, but the more verbose version B was clearer. In terms of objective differences, I noticed that version B used a sort of histogram to display energy usage, whereas version A used circles.</t>
  </si>
  <si>
    <t>Surely not</t>
  </si>
  <si>
    <t xml:space="preserve">A was more "graphical". </t>
  </si>
  <si>
    <t>No dropdown in A (bad), Information directly in buble for analytics in A(good), Dashboard bit clutterd in A (bad)</t>
  </si>
  <si>
    <t>bei A die Blasen sind schön aber schwierig zu verstehen.</t>
  </si>
  <si>
    <t xml:space="preserve">A felt more ergonomic and material, B felt more like a 'first attempt' at making a phone app. </t>
  </si>
  <si>
    <t>Andere Darstellung der verwendeten Energie im Teil "Analytics" --&gt; keine Zahlenangaben in Version B, was etwas schade ist. 
Dafür einfachere Übersicht über die Challenges im ersten Screen.</t>
  </si>
  <si>
    <t>Maybe</t>
  </si>
  <si>
    <t xml:space="preserve">A looked better  </t>
  </si>
  <si>
    <t>diagram , selection of days and ranking easier in B -&gt; selection possibilites better visible</t>
  </si>
  <si>
    <t>B felt simpler, and quicker to figure out</t>
  </si>
  <si>
    <t>equal</t>
  </si>
  <si>
    <t>Would you use such an app if it existed in the real world?</t>
  </si>
  <si>
    <t>What differences did you notice between A and B?</t>
  </si>
  <si>
    <t>Which version was visually more appealing?</t>
  </si>
  <si>
    <t>Which version was easier to use?</t>
  </si>
  <si>
    <t>Which version did you prefer overall?</t>
  </si>
  <si>
    <t>20-24</t>
  </si>
  <si>
    <t>25-29</t>
  </si>
  <si>
    <t>50-54</t>
  </si>
  <si>
    <t>30-34</t>
  </si>
  <si>
    <t>35-39</t>
  </si>
  <si>
    <t>40-44</t>
  </si>
  <si>
    <t>45-49</t>
  </si>
  <si>
    <r>
      <rPr>
        <sz val="10"/>
        <color rgb="FF000000"/>
        <rFont val="Calibri"/>
        <family val="2"/>
      </rPr>
      <t>≥</t>
    </r>
    <r>
      <rPr>
        <sz val="10"/>
        <color rgb="FF000000"/>
        <rFont val="Arial"/>
        <family val="2"/>
      </rPr>
      <t xml:space="preserve"> 55</t>
    </r>
  </si>
  <si>
    <t>&lt; 20</t>
  </si>
  <si>
    <t>&lt;0.5h</t>
  </si>
  <si>
    <t xml:space="preserve">0.5h-1h </t>
  </si>
  <si>
    <t>1h-2h</t>
  </si>
  <si>
    <t>2h-3h</t>
  </si>
  <si>
    <t>≥3h</t>
  </si>
  <si>
    <t>Total Time [s]</t>
  </si>
  <si>
    <t>Total Clicks [#]</t>
  </si>
  <si>
    <t>Average</t>
  </si>
  <si>
    <t>Difference (A-B)</t>
  </si>
  <si>
    <t>4</t>
  </si>
  <si>
    <t>3</t>
  </si>
  <si>
    <t>1</t>
  </si>
  <si>
    <t>2</t>
  </si>
  <si>
    <t>5</t>
  </si>
  <si>
    <t>Quantified</t>
  </si>
  <si>
    <t>Normalized</t>
  </si>
  <si>
    <t>Round</t>
  </si>
  <si>
    <t>SUM</t>
  </si>
  <si>
    <t>Probably yes</t>
  </si>
  <si>
    <t>Average App Preference</t>
  </si>
  <si>
    <t>Average Ease-of-Use Preferece</t>
  </si>
  <si>
    <t>Average Visual Prefence</t>
  </si>
  <si>
    <t>Differnce (A-B)</t>
  </si>
  <si>
    <t>Std. Error</t>
  </si>
  <si>
    <t>Margin of Error</t>
  </si>
  <si>
    <t>Total</t>
  </si>
  <si>
    <t xml:space="preserve">Std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</si>
</sst>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0" fontId="2" fillId="0" borderId="0" xfId="1"/>
    <xf numFmtId="0" fontId="3" fillId="0" borderId="0" xfId="1" applyFont="1"/>
    <xf numFmtId="0" fontId="3" fillId="0" borderId="0" xfId="1" quotePrefix="1" applyFont="1"/>
    <xf numFmtId="164" fontId="3" fillId="0" borderId="0" xfId="1" applyNumberFormat="1" applyFont="1"/>
    <xf numFmtId="1" fontId="3" fillId="0" borderId="0" xfId="1" applyNumberFormat="1" applyFont="1"/>
    <xf numFmtId="1" fontId="3" fillId="0" borderId="0" xfId="1" quotePrefix="1" applyNumberFormat="1" applyFont="1"/>
    <xf numFmtId="1" fontId="2" fillId="0" borderId="0" xfId="1" applyNumberFormat="1"/>
    <xf numFmtId="49" fontId="2" fillId="0" borderId="0" xfId="1" applyNumberFormat="1"/>
    <xf numFmtId="0" fontId="2" fillId="0" borderId="0" xfId="1" applyNumberFormat="1"/>
    <xf numFmtId="0" fontId="2" fillId="0" borderId="0" xfId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Standard" xfId="0" builtinId="0"/>
    <cellStyle name="Standard 2" xfId="1" xr:uid="{2206C8E6-7247-4718-8792-74421A2A1E68}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auto="1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right style="thin">
          <color auto="1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plus>
            <c:min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1'!$Q$11,'Round 1'!$Q$25,'Round 1'!$Q$39,'Round 1'!$Q$53,'Round 1'!$Q$67)</c:f>
              <c:numCache>
                <c:formatCode>General</c:formatCode>
                <c:ptCount val="5"/>
                <c:pt idx="0">
                  <c:v>236.85714285714286</c:v>
                </c:pt>
                <c:pt idx="1">
                  <c:v>66.285714285714292</c:v>
                </c:pt>
                <c:pt idx="2">
                  <c:v>63.857142857142854</c:v>
                </c:pt>
                <c:pt idx="3">
                  <c:v>24.142857142857142</c:v>
                </c:pt>
                <c:pt idx="4">
                  <c:v>82.571428571428569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4-496B-97B9-A61476B3800F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plus>
            <c:min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1'!$T$11,'Round 1'!$T$25,'Round 1'!$T$39,'Round 1'!$T$53,'Round 1'!$T$67)</c:f>
              <c:numCache>
                <c:formatCode>General</c:formatCode>
                <c:ptCount val="5"/>
                <c:pt idx="0">
                  <c:v>320</c:v>
                </c:pt>
                <c:pt idx="1">
                  <c:v>71.857142857142861</c:v>
                </c:pt>
                <c:pt idx="2">
                  <c:v>68.571428571428569</c:v>
                </c:pt>
                <c:pt idx="3">
                  <c:v>52.142857142857146</c:v>
                </c:pt>
                <c:pt idx="4">
                  <c:v>127.42857142857143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B4-496B-97B9-A61476B38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plus>
            <c:min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1'!$W$11,'Round 1'!$W$25,'Round 1'!$W$39,'Round 1'!$W$53,'Round 1'!$W$67)</c:f>
              <c:numCache>
                <c:formatCode>General</c:formatCode>
                <c:ptCount val="5"/>
                <c:pt idx="0">
                  <c:v>-83.142857142857139</c:v>
                </c:pt>
                <c:pt idx="1">
                  <c:v>-5.5714285714285712</c:v>
                </c:pt>
                <c:pt idx="2">
                  <c:v>-4.7142857142857144</c:v>
                </c:pt>
                <c:pt idx="3">
                  <c:v>-28</c:v>
                </c:pt>
                <c:pt idx="4">
                  <c:v>-44.857142857142854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E-459E-B7A2-8E24D6D5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plus>
            <c:min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1'!$R$11,'Round 1'!$R$25,'Round 1'!$R$39,'Round 1'!$R$53,'Round 1'!$R$67)</c:f>
              <c:numCache>
                <c:formatCode>General</c:formatCode>
                <c:ptCount val="5"/>
                <c:pt idx="0">
                  <c:v>28.571428571428573</c:v>
                </c:pt>
                <c:pt idx="1">
                  <c:v>3.2857142857142856</c:v>
                </c:pt>
                <c:pt idx="2">
                  <c:v>11.285714285714286</c:v>
                </c:pt>
                <c:pt idx="3">
                  <c:v>4.1428571428571432</c:v>
                </c:pt>
                <c:pt idx="4">
                  <c:v>9.8571428571428577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1-42D5-A579-408758C9122F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plus>
            <c:min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1'!$U$11,'Round 1'!$U$25,'Round 1'!$U$39,'Round 1'!$U$53,'Round 1'!$U$67)</c:f>
              <c:numCache>
                <c:formatCode>General</c:formatCode>
                <c:ptCount val="5"/>
                <c:pt idx="0">
                  <c:v>48.142857142857146</c:v>
                </c:pt>
                <c:pt idx="1">
                  <c:v>9.2857142857142865</c:v>
                </c:pt>
                <c:pt idx="2">
                  <c:v>8.4285714285714288</c:v>
                </c:pt>
                <c:pt idx="3">
                  <c:v>12.142857142857142</c:v>
                </c:pt>
                <c:pt idx="4">
                  <c:v>18.285714285714285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1-42D5-A579-408758C91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plus>
            <c:min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1'!$X$11,'Round 1'!$X$25,'Round 1'!$X$39,'Round 1'!$X$53,'Round 1'!$X$67)</c:f>
              <c:numCache>
                <c:formatCode>General</c:formatCode>
                <c:ptCount val="5"/>
                <c:pt idx="0">
                  <c:v>-19.571428571428573</c:v>
                </c:pt>
                <c:pt idx="1">
                  <c:v>-6</c:v>
                </c:pt>
                <c:pt idx="2">
                  <c:v>2.8571428571428572</c:v>
                </c:pt>
                <c:pt idx="3">
                  <c:v>-8</c:v>
                </c:pt>
                <c:pt idx="4">
                  <c:v>-8.4285714285714288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9-4317-9084-F253032C6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</a:t>
                </a:r>
                <a:r>
                  <a:rPr lang="de-CH" baseline="0"/>
                  <a:t> Difference</a:t>
                </a:r>
                <a:r>
                  <a:rPr lang="de-CH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plus>
            <c:min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2'!$Q$11,'Round 2'!$Q$25,'Round 2'!$Q$39,'Round 2'!$Q$53,'Round 2'!$Q$67)</c:f>
              <c:numCache>
                <c:formatCode>General</c:formatCode>
                <c:ptCount val="5"/>
                <c:pt idx="0">
                  <c:v>181.57142857142858</c:v>
                </c:pt>
                <c:pt idx="1">
                  <c:v>52.142857142857146</c:v>
                </c:pt>
                <c:pt idx="2">
                  <c:v>38.571428571428569</c:v>
                </c:pt>
                <c:pt idx="3">
                  <c:v>17</c:v>
                </c:pt>
                <c:pt idx="4">
                  <c:v>73.857142857142861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1-40E2-9DB7-248E7F5649EA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plus>
            <c:min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2'!$T$11,'Round 2'!$T$25,'Round 2'!$T$39,'Round 2'!$T$53,'Round 2'!$T$67)</c:f>
              <c:numCache>
                <c:formatCode>General</c:formatCode>
                <c:ptCount val="5"/>
                <c:pt idx="0">
                  <c:v>191.85714285714286</c:v>
                </c:pt>
                <c:pt idx="1">
                  <c:v>49</c:v>
                </c:pt>
                <c:pt idx="2">
                  <c:v>45.142857142857146</c:v>
                </c:pt>
                <c:pt idx="3">
                  <c:v>18</c:v>
                </c:pt>
                <c:pt idx="4">
                  <c:v>79.714285714285708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1-40E2-9DB7-248E7F56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plus>
            <c:min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2'!$W$11,'Round 2'!$W$25,'Round 2'!$W$39,'Round 2'!$W$53,'Round 2'!$W$67)</c:f>
              <c:numCache>
                <c:formatCode>General</c:formatCode>
                <c:ptCount val="5"/>
                <c:pt idx="0">
                  <c:v>-10.285714285714286</c:v>
                </c:pt>
                <c:pt idx="1">
                  <c:v>3.1428571428571428</c:v>
                </c:pt>
                <c:pt idx="2">
                  <c:v>-6.5714285714285712</c:v>
                </c:pt>
                <c:pt idx="3">
                  <c:v>-1</c:v>
                </c:pt>
                <c:pt idx="4">
                  <c:v>-5.8571428571428568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E-4645-A6A2-5CB03E00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plus>
            <c:min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2'!$R$11,'Round 2'!$R$25,'Round 2'!$R$39,'Round 2'!$R$53,'Round 2'!$R$67)</c:f>
              <c:numCache>
                <c:formatCode>General</c:formatCode>
                <c:ptCount val="5"/>
                <c:pt idx="0">
                  <c:v>28.285714285714285</c:v>
                </c:pt>
                <c:pt idx="1">
                  <c:v>3.2857142857142856</c:v>
                </c:pt>
                <c:pt idx="2">
                  <c:v>9.8571428571428577</c:v>
                </c:pt>
                <c:pt idx="3">
                  <c:v>5.5714285714285712</c:v>
                </c:pt>
                <c:pt idx="4">
                  <c:v>9.5714285714285712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2-478E-A1F4-54615706B1C9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plus>
            <c:min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2'!$U$11,'Round 2'!$U$25,'Round 2'!$U$39,'Round 2'!$U$53,'Round 2'!$U$67)</c:f>
              <c:numCache>
                <c:formatCode>General</c:formatCode>
                <c:ptCount val="5"/>
                <c:pt idx="0">
                  <c:v>25.714285714285715</c:v>
                </c:pt>
                <c:pt idx="1">
                  <c:v>5.7142857142857144</c:v>
                </c:pt>
                <c:pt idx="2">
                  <c:v>5.4285714285714288</c:v>
                </c:pt>
                <c:pt idx="3">
                  <c:v>4.1428571428571432</c:v>
                </c:pt>
                <c:pt idx="4">
                  <c:v>10.428571428571429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12-478E-A1F4-54615706B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</a:t>
            </a:r>
            <a:r>
              <a:rPr lang="de-CH" baseline="0"/>
              <a:t> of Clicks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plus>
            <c:min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2'!$X$11,'Round 2'!$X$25,'Round 2'!$X$39,'Round 2'!$X$53,'Round 2'!$X$67)</c:f>
              <c:numCache>
                <c:formatCode>General</c:formatCode>
                <c:ptCount val="5"/>
                <c:pt idx="0">
                  <c:v>2.5714285714285716</c:v>
                </c:pt>
                <c:pt idx="1">
                  <c:v>-2.4285714285714284</c:v>
                </c:pt>
                <c:pt idx="2">
                  <c:v>4.4285714285714288</c:v>
                </c:pt>
                <c:pt idx="3">
                  <c:v>1.4285714285714286</c:v>
                </c:pt>
                <c:pt idx="4">
                  <c:v>-0.8571428571428571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C-4574-BA28-7B7C1CFD6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Click</a:t>
                </a:r>
                <a:r>
                  <a:rPr lang="de-CH" baseline="0"/>
                  <a:t> Difference</a:t>
                </a:r>
                <a:r>
                  <a:rPr lang="de-CH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Age Distribution of AB-Test Participants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'Q1 Demographics'!$C$17:$C$25</c:f>
              <c:strCache>
                <c:ptCount val="9"/>
                <c:pt idx="0">
                  <c:v>&lt; 20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≥ 55</c:v>
                </c:pt>
              </c:strCache>
            </c:strRef>
          </c:cat>
          <c:val>
            <c:numRef>
              <c:f>'Q1 Demographics'!$D$17:$D$25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9-48FC-A609-FA9341D9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923200"/>
        <c:axId val="396923528"/>
      </c:barChart>
      <c:catAx>
        <c:axId val="39692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Age groups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528"/>
        <c:crosses val="autoZero"/>
        <c:auto val="1"/>
        <c:lblAlgn val="ctr"/>
        <c:lblOffset val="100"/>
        <c:noMultiLvlLbl val="0"/>
      </c:catAx>
      <c:valAx>
        <c:axId val="3969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Gender Distribution of AB-Test Participants</a:t>
            </a:r>
            <a:r>
              <a:rPr lang="de-CH" baseline="0"/>
              <a:t> - N=14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64-4BFE-8CA8-395C43ADD02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64-4BFE-8CA8-395C43ADD02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D64-4BFE-8CA8-395C43ADD0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Demographics'!$C$34:$C$35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'Q1 Demographics'!$D$34:$D$35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4-4BFE-8CA8-395C43ADD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Phone Use of AB-Test</a:t>
            </a:r>
            <a:r>
              <a:rPr lang="de-CH" baseline="0"/>
              <a:t> Paticipants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1B-4819-B093-69F618BFDD8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083-4249-B4C0-2B925BBCB40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83-4249-B4C0-2B925BBCB405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083-4249-B4C0-2B925BBCB405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83-4249-B4C0-2B925BBCB4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Demographics'!$C$48:$C$52</c:f>
              <c:strCache>
                <c:ptCount val="5"/>
                <c:pt idx="0">
                  <c:v>&lt;0.5h</c:v>
                </c:pt>
                <c:pt idx="1">
                  <c:v>0.5h-1h </c:v>
                </c:pt>
                <c:pt idx="2">
                  <c:v>1h-2h</c:v>
                </c:pt>
                <c:pt idx="3">
                  <c:v>2h-3h</c:v>
                </c:pt>
                <c:pt idx="4">
                  <c:v>≥3h</c:v>
                </c:pt>
              </c:strCache>
            </c:strRef>
          </c:cat>
          <c:val>
            <c:numRef>
              <c:f>'Q1 Demographics'!$D$48:$D$52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3-4249-B4C0-2B925BBCB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</a:t>
            </a:r>
            <a:r>
              <a:rPr lang="de-CH" baseline="0"/>
              <a:t> with 95% CI's 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(Responses)'!$B$115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plus>
            <c:min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(Responses)'!$B$123,'Q2 A and B (Responses)'!$F$123)</c:f>
              <c:numCache>
                <c:formatCode>General</c:formatCode>
                <c:ptCount val="2"/>
                <c:pt idx="0">
                  <c:v>66.785714285714292</c:v>
                </c:pt>
                <c:pt idx="1">
                  <c:v>68.571428571428569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9-47F0-BA9B-E89BBB798527}"/>
            </c:ext>
          </c:extLst>
        </c:ser>
        <c:ser>
          <c:idx val="1"/>
          <c:order val="1"/>
          <c:tx>
            <c:strRef>
              <c:f>'Q2 A and B (Responses)'!$C$115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plus>
            <c:min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(Responses)'!$C$123,'Q2 A and B (Responses)'!$G$123)</c:f>
              <c:numCache>
                <c:formatCode>General</c:formatCode>
                <c:ptCount val="2"/>
                <c:pt idx="0">
                  <c:v>62.857142857142854</c:v>
                </c:pt>
                <c:pt idx="1">
                  <c:v>71.428571428571431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E9-47F0-BA9B-E89BBB79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20032"/>
        <c:axId val="604115768"/>
      </c:barChart>
      <c:catAx>
        <c:axId val="6041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15768"/>
        <c:crosses val="autoZero"/>
        <c:auto val="1"/>
        <c:lblAlgn val="ctr"/>
        <c:lblOffset val="100"/>
        <c:noMultiLvlLbl val="0"/>
      </c:catAx>
      <c:valAx>
        <c:axId val="604115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 Difference (A-B) with 95% CI's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(Responses)'!$D$115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'Q2 A and B (Responses)'!$D$125</c:f>
                <c:numCache>
                  <c:formatCode>General</c:formatCode>
                  <c:ptCount val="1"/>
                  <c:pt idx="0">
                    <c:v>18.29845166491781</c:v>
                  </c:pt>
                </c:numCache>
              </c:numRef>
            </c:plus>
            <c:minus>
              <c:numRef>
                <c:f>'Q2 A and B (Responses)'!$D$125</c:f>
                <c:numCache>
                  <c:formatCode>General</c:formatCode>
                  <c:ptCount val="1"/>
                  <c:pt idx="0">
                    <c:v>18.29845166491781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(Responses)'!$D$123,'Q2 A and B (Responses)'!$H$123)</c:f>
              <c:numCache>
                <c:formatCode>General</c:formatCode>
                <c:ptCount val="2"/>
                <c:pt idx="0">
                  <c:v>3.9285714285714284</c:v>
                </c:pt>
                <c:pt idx="1">
                  <c:v>-2.8571428571428572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9C-46F0-802D-56B9687F2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063856"/>
        <c:axId val="630061560"/>
      </c:barChart>
      <c:catAx>
        <c:axId val="63006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1560"/>
        <c:crosses val="autoZero"/>
        <c:auto val="1"/>
        <c:lblAlgn val="ctr"/>
        <c:lblOffset val="100"/>
        <c:noMultiLvlLbl val="0"/>
      </c:catAx>
      <c:valAx>
        <c:axId val="63006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  <a:r>
                  <a:rPr lang="de-CH" baseline="0"/>
                  <a:t> Difference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"Would you use such an App if it existed in the Real World?", N=14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AA-4190-974E-FC1E5B4861A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AA-4190-974E-FC1E5B4861A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AA-4190-974E-FC1E5B4861A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AA-4190-974E-FC1E5B4861A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7AA-4190-974E-FC1E5B4861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A vs B'!$G$17:$G$21</c:f>
              <c:strCache>
                <c:ptCount val="5"/>
                <c:pt idx="0">
                  <c:v>Surely not</c:v>
                </c:pt>
                <c:pt idx="1">
                  <c:v>Probably not</c:v>
                </c:pt>
                <c:pt idx="2">
                  <c:v>Maybe</c:v>
                </c:pt>
                <c:pt idx="3">
                  <c:v>Probably yes</c:v>
                </c:pt>
                <c:pt idx="4">
                  <c:v>Surely yes</c:v>
                </c:pt>
              </c:strCache>
            </c:strRef>
          </c:cat>
          <c:val>
            <c:numRef>
              <c:f>'Q3 A vs B'!$H$17:$H$21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9-4787-A7F9-C946A45F140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AB-Version Prefence</a:t>
            </a:r>
            <a:r>
              <a:rPr lang="de-CH" baseline="0"/>
              <a:t> with 95% CI's</a:t>
            </a:r>
            <a:r>
              <a:rPr lang="de-CH"/>
              <a:t> </a:t>
            </a:r>
          </a:p>
          <a:p>
            <a:pPr>
              <a:defRPr/>
            </a:pPr>
            <a:r>
              <a:rPr lang="de-CH"/>
              <a:t>A: negative</a:t>
            </a:r>
            <a:r>
              <a:rPr lang="de-CH" baseline="0"/>
              <a:t> - B: positive - Range: [-4.5, 4.5]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4F-43AD-B416-6DCF48092CE5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4F-43AD-B416-6DCF48092CE5}"/>
              </c:ext>
            </c:extLst>
          </c:dPt>
          <c:errBars>
            <c:errBarType val="both"/>
            <c:errValType val="cust"/>
            <c:noEndCap val="0"/>
            <c:plus>
              <c:numRef>
                <c:f>'Q3 A vs B'!$C$36:$E$36</c:f>
                <c:numCache>
                  <c:formatCode>General</c:formatCode>
                  <c:ptCount val="3"/>
                  <c:pt idx="0">
                    <c:v>1.4</c:v>
                  </c:pt>
                  <c:pt idx="1">
                    <c:v>1.3606785637490413</c:v>
                  </c:pt>
                  <c:pt idx="2">
                    <c:v>1.2860553882078569</c:v>
                  </c:pt>
                </c:numCache>
              </c:numRef>
            </c:plus>
            <c:minus>
              <c:numRef>
                <c:f>'Q3 A vs B'!$C$36:$E$36</c:f>
                <c:numCache>
                  <c:formatCode>General</c:formatCode>
                  <c:ptCount val="3"/>
                  <c:pt idx="0">
                    <c:v>1.4</c:v>
                  </c:pt>
                  <c:pt idx="1">
                    <c:v>1.3606785637490413</c:v>
                  </c:pt>
                  <c:pt idx="2">
                    <c:v>1.2860553882078569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'Q3 A vs B'!$C$33:$E$33</c:f>
              <c:strCache>
                <c:ptCount val="3"/>
                <c:pt idx="0">
                  <c:v>Average App Preference</c:v>
                </c:pt>
                <c:pt idx="1">
                  <c:v>Average Ease-of-Use Preferece</c:v>
                </c:pt>
                <c:pt idx="2">
                  <c:v>Average Visual Prefence</c:v>
                </c:pt>
              </c:strCache>
            </c:strRef>
          </c:cat>
          <c:val>
            <c:numRef>
              <c:f>'Q3 A vs B'!$C$34:$E$34</c:f>
              <c:numCache>
                <c:formatCode>General</c:formatCode>
                <c:ptCount val="3"/>
                <c:pt idx="0">
                  <c:v>-0.21428571428571427</c:v>
                </c:pt>
                <c:pt idx="1">
                  <c:v>-0.35714285714285715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F-43AD-B416-6DCF4809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655624"/>
        <c:axId val="1156662512"/>
      </c:barChart>
      <c:catAx>
        <c:axId val="115665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62512"/>
        <c:crossesAt val="0"/>
        <c:auto val="1"/>
        <c:lblAlgn val="ctr"/>
        <c:lblOffset val="100"/>
        <c:noMultiLvlLbl val="0"/>
      </c:catAx>
      <c:valAx>
        <c:axId val="1156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Version</a:t>
                </a:r>
                <a:r>
                  <a:rPr lang="de-CH" baseline="0"/>
                  <a:t> Prefence 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5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plus>
            <c:min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1'!$Q$11,'Round 1'!$Q$25,'Round 1'!$Q$39,'Round 1'!$Q$53,'Round 1'!$Q$67)</c:f>
              <c:numCache>
                <c:formatCode>General</c:formatCode>
                <c:ptCount val="5"/>
                <c:pt idx="0">
                  <c:v>236.85714285714286</c:v>
                </c:pt>
                <c:pt idx="1">
                  <c:v>66.285714285714292</c:v>
                </c:pt>
                <c:pt idx="2">
                  <c:v>63.857142857142854</c:v>
                </c:pt>
                <c:pt idx="3">
                  <c:v>24.142857142857142</c:v>
                </c:pt>
                <c:pt idx="4">
                  <c:v>82.571428571428569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B-423A-84CF-7CD794FAEBC5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plus>
            <c:min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1'!$T$11,'Round 1'!$T$25,'Round 1'!$T$39,'Round 1'!$T$53,'Round 1'!$T$67)</c:f>
              <c:numCache>
                <c:formatCode>General</c:formatCode>
                <c:ptCount val="5"/>
                <c:pt idx="0">
                  <c:v>320</c:v>
                </c:pt>
                <c:pt idx="1">
                  <c:v>71.857142857142861</c:v>
                </c:pt>
                <c:pt idx="2">
                  <c:v>68.571428571428569</c:v>
                </c:pt>
                <c:pt idx="3">
                  <c:v>52.142857142857146</c:v>
                </c:pt>
                <c:pt idx="4">
                  <c:v>127.42857142857143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B-423A-84CF-7CD794FA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plus>
            <c:min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1'!$W$11,'Round 1'!$W$25,'Round 1'!$W$39,'Round 1'!$W$53,'Round 1'!$W$67)</c:f>
              <c:numCache>
                <c:formatCode>General</c:formatCode>
                <c:ptCount val="5"/>
                <c:pt idx="0">
                  <c:v>-83.142857142857139</c:v>
                </c:pt>
                <c:pt idx="1">
                  <c:v>-5.5714285714285712</c:v>
                </c:pt>
                <c:pt idx="2">
                  <c:v>-4.7142857142857144</c:v>
                </c:pt>
                <c:pt idx="3">
                  <c:v>-28</c:v>
                </c:pt>
                <c:pt idx="4">
                  <c:v>-44.857142857142854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A-467B-8C8C-0F36AF213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plus>
            <c:min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1'!$R$11,'Round 1'!$R$25,'Round 1'!$R$39,'Round 1'!$R$53,'Round 1'!$R$67)</c:f>
              <c:numCache>
                <c:formatCode>General</c:formatCode>
                <c:ptCount val="5"/>
                <c:pt idx="0">
                  <c:v>28.571428571428573</c:v>
                </c:pt>
                <c:pt idx="1">
                  <c:v>3.2857142857142856</c:v>
                </c:pt>
                <c:pt idx="2">
                  <c:v>11.285714285714286</c:v>
                </c:pt>
                <c:pt idx="3">
                  <c:v>4.1428571428571432</c:v>
                </c:pt>
                <c:pt idx="4">
                  <c:v>9.8571428571428577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A-4020-B235-237FC45756E1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plus>
            <c:min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1'!$U$11,'Round 1'!$U$25,'Round 1'!$U$39,'Round 1'!$U$53,'Round 1'!$U$67)</c:f>
              <c:numCache>
                <c:formatCode>General</c:formatCode>
                <c:ptCount val="5"/>
                <c:pt idx="0">
                  <c:v>48.142857142857146</c:v>
                </c:pt>
                <c:pt idx="1">
                  <c:v>9.2857142857142865</c:v>
                </c:pt>
                <c:pt idx="2">
                  <c:v>8.4285714285714288</c:v>
                </c:pt>
                <c:pt idx="3">
                  <c:v>12.142857142857142</c:v>
                </c:pt>
                <c:pt idx="4">
                  <c:v>18.285714285714285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A-4020-B235-237FC4575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plus>
            <c:min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1'!$X$11,'Round 1'!$X$25,'Round 1'!$X$39,'Round 1'!$X$53,'Round 1'!$X$67)</c:f>
              <c:numCache>
                <c:formatCode>General</c:formatCode>
                <c:ptCount val="5"/>
                <c:pt idx="0">
                  <c:v>-19.571428571428573</c:v>
                </c:pt>
                <c:pt idx="1">
                  <c:v>-6</c:v>
                </c:pt>
                <c:pt idx="2">
                  <c:v>2.8571428571428572</c:v>
                </c:pt>
                <c:pt idx="3">
                  <c:v>-8</c:v>
                </c:pt>
                <c:pt idx="4">
                  <c:v>-8.4285714285714288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B-4DA8-9281-7EE07490B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</a:t>
                </a:r>
                <a:r>
                  <a:rPr lang="de-CH" baseline="0"/>
                  <a:t> Difference</a:t>
                </a:r>
                <a:r>
                  <a:rPr lang="de-CH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D4-4725-A040-C9EFDE9E8E98}"/>
              </c:ext>
            </c:extLst>
          </c:dPt>
          <c:errBars>
            <c:errBarType val="both"/>
            <c:errValType val="cust"/>
            <c:noEndCap val="0"/>
            <c:pl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plus>
            <c:min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2'!$Q$11,'Round 2'!$Q$25,'Round 2'!$Q$39,'Round 2'!$Q$53,'Round 2'!$Q$67)</c:f>
              <c:numCache>
                <c:formatCode>General</c:formatCode>
                <c:ptCount val="5"/>
                <c:pt idx="0">
                  <c:v>181.57142857142858</c:v>
                </c:pt>
                <c:pt idx="1">
                  <c:v>52.142857142857146</c:v>
                </c:pt>
                <c:pt idx="2">
                  <c:v>38.571428571428569</c:v>
                </c:pt>
                <c:pt idx="3">
                  <c:v>17</c:v>
                </c:pt>
                <c:pt idx="4">
                  <c:v>73.857142857142861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D4-4725-A040-C9EFDE9E8E98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plus>
            <c:min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2'!$T$11,'Round 2'!$T$25,'Round 2'!$T$39,'Round 2'!$T$53,'Round 2'!$T$67)</c:f>
              <c:numCache>
                <c:formatCode>General</c:formatCode>
                <c:ptCount val="5"/>
                <c:pt idx="0">
                  <c:v>191.85714285714286</c:v>
                </c:pt>
                <c:pt idx="1">
                  <c:v>49</c:v>
                </c:pt>
                <c:pt idx="2">
                  <c:v>45.142857142857146</c:v>
                </c:pt>
                <c:pt idx="3">
                  <c:v>18</c:v>
                </c:pt>
                <c:pt idx="4">
                  <c:v>79.714285714285708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D4-4725-A040-C9EFDE9E8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plus>
            <c:min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2'!$W$11,'Round 2'!$W$25,'Round 2'!$W$39,'Round 2'!$W$53,'Round 2'!$W$67)</c:f>
              <c:numCache>
                <c:formatCode>General</c:formatCode>
                <c:ptCount val="5"/>
                <c:pt idx="0">
                  <c:v>-10.285714285714286</c:v>
                </c:pt>
                <c:pt idx="1">
                  <c:v>3.1428571428571428</c:v>
                </c:pt>
                <c:pt idx="2">
                  <c:v>-6.5714285714285712</c:v>
                </c:pt>
                <c:pt idx="3">
                  <c:v>-1</c:v>
                </c:pt>
                <c:pt idx="4">
                  <c:v>-5.8571428571428568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A-4C87-9C93-A8B73D5B7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plus>
            <c:min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2'!$R$11,'Round 2'!$R$25,'Round 2'!$R$39,'Round 2'!$R$53,'Round 2'!$R$67)</c:f>
              <c:numCache>
                <c:formatCode>General</c:formatCode>
                <c:ptCount val="5"/>
                <c:pt idx="0">
                  <c:v>28.285714285714285</c:v>
                </c:pt>
                <c:pt idx="1">
                  <c:v>3.2857142857142856</c:v>
                </c:pt>
                <c:pt idx="2">
                  <c:v>9.8571428571428577</c:v>
                </c:pt>
                <c:pt idx="3">
                  <c:v>5.5714285714285712</c:v>
                </c:pt>
                <c:pt idx="4">
                  <c:v>9.5714285714285712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C-41D3-96AB-B7DD261E70A9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plus>
            <c:min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2'!$U$11,'Round 2'!$U$25,'Round 2'!$U$39,'Round 2'!$U$53,'Round 2'!$U$67)</c:f>
              <c:numCache>
                <c:formatCode>General</c:formatCode>
                <c:ptCount val="5"/>
                <c:pt idx="0">
                  <c:v>25.714285714285715</c:v>
                </c:pt>
                <c:pt idx="1">
                  <c:v>5.7142857142857144</c:v>
                </c:pt>
                <c:pt idx="2">
                  <c:v>5.4285714285714288</c:v>
                </c:pt>
                <c:pt idx="3">
                  <c:v>4.1428571428571432</c:v>
                </c:pt>
                <c:pt idx="4">
                  <c:v>10.428571428571429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C-41D3-96AB-B7DD261E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</a:t>
            </a:r>
            <a:r>
              <a:rPr lang="de-CH" baseline="0"/>
              <a:t> of Clicks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plus>
            <c:min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2'!$X$11,'Round 2'!$X$25,'Round 2'!$X$39,'Round 2'!$X$53,'Round 2'!$X$67)</c:f>
              <c:numCache>
                <c:formatCode>General</c:formatCode>
                <c:ptCount val="5"/>
                <c:pt idx="0">
                  <c:v>2.5714285714285716</c:v>
                </c:pt>
                <c:pt idx="1">
                  <c:v>-2.4285714285714284</c:v>
                </c:pt>
                <c:pt idx="2">
                  <c:v>4.4285714285714288</c:v>
                </c:pt>
                <c:pt idx="3">
                  <c:v>1.4285714285714286</c:v>
                </c:pt>
                <c:pt idx="4">
                  <c:v>-0.8571428571428571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D-41AC-A47F-731BE0875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Click</a:t>
                </a:r>
                <a:r>
                  <a:rPr lang="de-CH" baseline="0"/>
                  <a:t> Difference</a:t>
                </a:r>
                <a:r>
                  <a:rPr lang="de-CH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Age Distribution of AB-Test Participants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'Q1 Demographics'!$C$17:$C$25</c:f>
              <c:strCache>
                <c:ptCount val="9"/>
                <c:pt idx="0">
                  <c:v>&lt; 20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≥ 55</c:v>
                </c:pt>
              </c:strCache>
            </c:strRef>
          </c:cat>
          <c:val>
            <c:numRef>
              <c:f>'Q1 Demographics'!$D$17:$D$25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F-443C-AFEF-2BFF17816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923200"/>
        <c:axId val="396923528"/>
      </c:barChart>
      <c:catAx>
        <c:axId val="39692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Age groups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528"/>
        <c:crosses val="autoZero"/>
        <c:auto val="1"/>
        <c:lblAlgn val="ctr"/>
        <c:lblOffset val="100"/>
        <c:noMultiLvlLbl val="0"/>
      </c:catAx>
      <c:valAx>
        <c:axId val="3969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Gender Distribution of AB-Test Participants</a:t>
            </a:r>
            <a:r>
              <a:rPr lang="de-CH" baseline="0"/>
              <a:t> - N=14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70-4F93-89AE-40FBD1392B0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70-4F93-89AE-40FBD1392B0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070-4F93-89AE-40FBD1392B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Demographics'!$C$34:$C$35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'Q1 Demographics'!$D$34:$D$35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70-4F93-89AE-40FBD139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Phone Use of AB-Test</a:t>
            </a:r>
            <a:r>
              <a:rPr lang="de-CH" baseline="0"/>
              <a:t> Paticipants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0-4D9B-9D64-99E0260C540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0-4D9B-9D64-99E0260C540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0-4D9B-9D64-99E0260C5405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0-4D9B-9D64-99E0260C5405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0-4D9B-9D64-99E0260C54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Demographics'!$C$48:$C$52</c:f>
              <c:strCache>
                <c:ptCount val="5"/>
                <c:pt idx="0">
                  <c:v>&lt;0.5h</c:v>
                </c:pt>
                <c:pt idx="1">
                  <c:v>0.5h-1h </c:v>
                </c:pt>
                <c:pt idx="2">
                  <c:v>1h-2h</c:v>
                </c:pt>
                <c:pt idx="3">
                  <c:v>2h-3h</c:v>
                </c:pt>
                <c:pt idx="4">
                  <c:v>≥3h</c:v>
                </c:pt>
              </c:strCache>
            </c:strRef>
          </c:cat>
          <c:val>
            <c:numRef>
              <c:f>'Q1 Demographics'!$D$48:$D$52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0-4D9B-9D64-99E0260C5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</a:t>
            </a:r>
            <a:r>
              <a:rPr lang="de-CH" baseline="0"/>
              <a:t> with 95% CI's 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(Responses)'!$B$115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plus>
            <c:min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(Responses)'!$B$123,'Q2 A and B (Responses)'!$F$123)</c:f>
              <c:numCache>
                <c:formatCode>General</c:formatCode>
                <c:ptCount val="2"/>
                <c:pt idx="0">
                  <c:v>66.785714285714292</c:v>
                </c:pt>
                <c:pt idx="1">
                  <c:v>68.571428571428569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3-4A10-88B3-30F8F08E2EBA}"/>
            </c:ext>
          </c:extLst>
        </c:ser>
        <c:ser>
          <c:idx val="1"/>
          <c:order val="1"/>
          <c:tx>
            <c:strRef>
              <c:f>'Q2 A and B (Responses)'!$C$115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plus>
            <c:min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(Responses)'!$C$123,'Q2 A and B (Responses)'!$G$123)</c:f>
              <c:numCache>
                <c:formatCode>General</c:formatCode>
                <c:ptCount val="2"/>
                <c:pt idx="0">
                  <c:v>62.857142857142854</c:v>
                </c:pt>
                <c:pt idx="1">
                  <c:v>71.428571428571431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3-4A10-88B3-30F8F08E2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20032"/>
        <c:axId val="604115768"/>
      </c:barChart>
      <c:catAx>
        <c:axId val="6041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15768"/>
        <c:crosses val="autoZero"/>
        <c:auto val="1"/>
        <c:lblAlgn val="ctr"/>
        <c:lblOffset val="100"/>
        <c:noMultiLvlLbl val="0"/>
      </c:catAx>
      <c:valAx>
        <c:axId val="604115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 Difference (A-B) with 95% CI's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(Responses)'!$D$115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'Q2 A and B (Responses)'!$D$125</c:f>
                <c:numCache>
                  <c:formatCode>General</c:formatCode>
                  <c:ptCount val="1"/>
                  <c:pt idx="0">
                    <c:v>18.29845166491781</c:v>
                  </c:pt>
                </c:numCache>
              </c:numRef>
            </c:plus>
            <c:minus>
              <c:numRef>
                <c:f>'Q2 A and B (Responses)'!$D$125</c:f>
                <c:numCache>
                  <c:formatCode>General</c:formatCode>
                  <c:ptCount val="1"/>
                  <c:pt idx="0">
                    <c:v>18.29845166491781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(Responses)'!$D$123,'Q2 A and B (Responses)'!$H$123)</c:f>
              <c:numCache>
                <c:formatCode>General</c:formatCode>
                <c:ptCount val="2"/>
                <c:pt idx="0">
                  <c:v>3.9285714285714284</c:v>
                </c:pt>
                <c:pt idx="1">
                  <c:v>-2.8571428571428572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A-4BE8-98F1-9D94ADCD1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063856"/>
        <c:axId val="630061560"/>
      </c:barChart>
      <c:catAx>
        <c:axId val="63006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1560"/>
        <c:crosses val="autoZero"/>
        <c:auto val="1"/>
        <c:lblAlgn val="ctr"/>
        <c:lblOffset val="100"/>
        <c:noMultiLvlLbl val="0"/>
      </c:catAx>
      <c:valAx>
        <c:axId val="63006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  <a:r>
                  <a:rPr lang="de-CH" baseline="0"/>
                  <a:t> Difference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"Would you use such an App if it existed in the Real World?", N=14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8A-41D6-B88E-0C9DAFEB126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8A-41D6-B88E-0C9DAFEB126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8A-41D6-B88E-0C9DAFEB126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8A-41D6-B88E-0C9DAFEB126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8A-41D6-B88E-0C9DAFEB12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A vs B'!$G$17:$G$21</c:f>
              <c:strCache>
                <c:ptCount val="5"/>
                <c:pt idx="0">
                  <c:v>Surely not</c:v>
                </c:pt>
                <c:pt idx="1">
                  <c:v>Probably not</c:v>
                </c:pt>
                <c:pt idx="2">
                  <c:v>Maybe</c:v>
                </c:pt>
                <c:pt idx="3">
                  <c:v>Probably yes</c:v>
                </c:pt>
                <c:pt idx="4">
                  <c:v>Surely yes</c:v>
                </c:pt>
              </c:strCache>
            </c:strRef>
          </c:cat>
          <c:val>
            <c:numRef>
              <c:f>'Q3 A vs B'!$H$17:$H$21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8A-41D6-B88E-0C9DAFEB126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AB-Version Prefence</a:t>
            </a:r>
            <a:r>
              <a:rPr lang="de-CH" baseline="0"/>
              <a:t> with 95% CI's</a:t>
            </a:r>
            <a:r>
              <a:rPr lang="de-CH"/>
              <a:t> </a:t>
            </a:r>
          </a:p>
          <a:p>
            <a:pPr>
              <a:defRPr/>
            </a:pPr>
            <a:r>
              <a:rPr lang="de-CH"/>
              <a:t>A: negative</a:t>
            </a:r>
            <a:r>
              <a:rPr lang="de-CH" baseline="0"/>
              <a:t> - B: positive - Range: [-4.5, 4.5]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98-4F1A-BA4E-88C767C8DCC0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98-4F1A-BA4E-88C767C8DCC0}"/>
              </c:ext>
            </c:extLst>
          </c:dPt>
          <c:errBars>
            <c:errBarType val="both"/>
            <c:errValType val="cust"/>
            <c:noEndCap val="0"/>
            <c:plus>
              <c:numRef>
                <c:f>'Q3 A vs B'!$C$36:$E$36</c:f>
                <c:numCache>
                  <c:formatCode>General</c:formatCode>
                  <c:ptCount val="3"/>
                  <c:pt idx="0">
                    <c:v>1.4</c:v>
                  </c:pt>
                  <c:pt idx="1">
                    <c:v>1.3606785637490413</c:v>
                  </c:pt>
                  <c:pt idx="2">
                    <c:v>1.2860553882078569</c:v>
                  </c:pt>
                </c:numCache>
              </c:numRef>
            </c:plus>
            <c:minus>
              <c:numRef>
                <c:f>'Q3 A vs B'!$C$36:$E$36</c:f>
                <c:numCache>
                  <c:formatCode>General</c:formatCode>
                  <c:ptCount val="3"/>
                  <c:pt idx="0">
                    <c:v>1.4</c:v>
                  </c:pt>
                  <c:pt idx="1">
                    <c:v>1.3606785637490413</c:v>
                  </c:pt>
                  <c:pt idx="2">
                    <c:v>1.2860553882078569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'Q3 A vs B'!$C$33:$E$33</c:f>
              <c:strCache>
                <c:ptCount val="3"/>
                <c:pt idx="0">
                  <c:v>Average App Preference</c:v>
                </c:pt>
                <c:pt idx="1">
                  <c:v>Average Ease-of-Use Preferece</c:v>
                </c:pt>
                <c:pt idx="2">
                  <c:v>Average Visual Prefence</c:v>
                </c:pt>
              </c:strCache>
            </c:strRef>
          </c:cat>
          <c:val>
            <c:numRef>
              <c:f>'Q3 A vs B'!$C$34:$E$34</c:f>
              <c:numCache>
                <c:formatCode>General</c:formatCode>
                <c:ptCount val="3"/>
                <c:pt idx="0">
                  <c:v>-0.21428571428571427</c:v>
                </c:pt>
                <c:pt idx="1">
                  <c:v>-0.35714285714285715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8-4F1A-BA4E-88C767C8D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655624"/>
        <c:axId val="1156662512"/>
      </c:barChart>
      <c:catAx>
        <c:axId val="115665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62512"/>
        <c:crossesAt val="0"/>
        <c:auto val="1"/>
        <c:lblAlgn val="ctr"/>
        <c:lblOffset val="100"/>
        <c:noMultiLvlLbl val="0"/>
      </c:catAx>
      <c:valAx>
        <c:axId val="1156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Version</a:t>
                </a:r>
                <a:r>
                  <a:rPr lang="de-CH" baseline="0"/>
                  <a:t> Prefence 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5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  <cx:data id="1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Recorded Task Times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A</a:t>
          </a:r>
        </a:p>
      </cx:txPr>
    </cx:title>
    <cx:plotArea>
      <cx:plotAreaRegion>
        <cx:series layoutId="boxWhisker" uniqueId="{A5ADF3FC-A7BA-418F-A251-78954F6C798F}" formatIdx="0">
          <cx:tx>
            <cx:txData>
              <cx:f>_xlchart.v1.0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0-A3EC-41F3-8D74-908E9EE74FB1}">
          <cx:tx>
            <cx:txData>
              <cx:f>_xlchart.v1.3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68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  <cx:pt idx="52">Dashboard</cx:pt>
          <cx:pt idx="53">Ranking</cx:pt>
          <cx:pt idx="54">Shop</cx:pt>
          <cx:pt idx="55">Analytics</cx:pt>
          <cx:pt idx="56">Dashboard</cx:pt>
          <cx:pt idx="57">Ranking</cx:pt>
          <cx:pt idx="58">Shop</cx:pt>
          <cx:pt idx="59">Analytics</cx:pt>
          <cx:pt idx="60">Dashboard</cx:pt>
          <cx:pt idx="61">Ranking</cx:pt>
          <cx:pt idx="62">Shop</cx:pt>
          <cx:pt idx="63">Analytics</cx:pt>
          <cx:pt idx="64">Dashboard</cx:pt>
          <cx:pt idx="65">Ranking</cx:pt>
          <cx:pt idx="66">Shop</cx:pt>
          <cx:pt idx="67">Analytics</cx:pt>
        </cx:lvl>
      </cx:strDim>
      <cx:numDim type="val">
        <cx:lvl ptCount="28">
          <cx:pt idx="0">2</cx:pt>
          <cx:pt idx="1">9</cx:pt>
          <cx:pt idx="2">7</cx:pt>
          <cx:pt idx="3">9</cx:pt>
          <cx:pt idx="4">3</cx:pt>
          <cx:pt idx="5">18</cx:pt>
          <cx:pt idx="6">5</cx:pt>
          <cx:pt idx="7">8</cx:pt>
          <cx:pt idx="8">5</cx:pt>
          <cx:pt idx="9">10</cx:pt>
          <cx:pt idx="10">4</cx:pt>
          <cx:pt idx="11">17</cx:pt>
          <cx:pt idx="12">4</cx:pt>
          <cx:pt idx="13">12</cx:pt>
          <cx:pt idx="14">3</cx:pt>
          <cx:pt idx="15">6</cx:pt>
          <cx:pt idx="16">3</cx:pt>
          <cx:pt idx="17">10</cx:pt>
          <cx:pt idx="18">4</cx:pt>
          <cx:pt idx="19">16</cx:pt>
          <cx:pt idx="20">4</cx:pt>
          <cx:pt idx="21">11</cx:pt>
          <cx:pt idx="22">3</cx:pt>
          <cx:pt idx="23">8</cx:pt>
          <cx:pt idx="24">2</cx:pt>
          <cx:pt idx="25">9</cx:pt>
          <cx:pt idx="26">3</cx:pt>
          <cx:pt idx="27">5</cx:pt>
        </cx:lvl>
      </cx:numDim>
    </cx:data>
    <cx:data id="1">
      <cx:strDim type="cat">
        <cx:lvl ptCount="52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</cx:lvl>
      </cx:strDim>
      <cx:numDim type="val">
        <cx:lvl ptCount="28">
          <cx:pt idx="0">3</cx:pt>
          <cx:pt idx="1">9</cx:pt>
          <cx:pt idx="2">7</cx:pt>
          <cx:pt idx="3">5</cx:pt>
          <cx:pt idx="4">4</cx:pt>
          <cx:pt idx="5">9</cx:pt>
          <cx:pt idx="6">7</cx:pt>
          <cx:pt idx="7">15</cx:pt>
          <cx:pt idx="8">3</cx:pt>
          <cx:pt idx="9">9</cx:pt>
          <cx:pt idx="10">9</cx:pt>
          <cx:pt idx="11">8</cx:pt>
          <cx:pt idx="12">5</cx:pt>
          <cx:pt idx="13">10</cx:pt>
          <cx:pt idx="14">5</cx:pt>
          <cx:pt idx="15">12</cx:pt>
          <cx:pt idx="16">3</cx:pt>
          <cx:pt idx="17">9</cx:pt>
          <cx:pt idx="18">3</cx:pt>
          <cx:pt idx="19">8</cx:pt>
          <cx:pt idx="20">3</cx:pt>
          <cx:pt idx="21">14</cx:pt>
          <cx:pt idx="22">4</cx:pt>
          <cx:pt idx="23">15</cx:pt>
          <cx:pt idx="24">2</cx:pt>
          <cx:pt idx="25">9</cx:pt>
          <cx:pt idx="26">4</cx:pt>
          <cx:pt idx="27">4</cx:pt>
        </cx:lvl>
      </cx:numDim>
    </cx:data>
  </cx:chartData>
  <cx:chart>
    <cx:title pos="t" align="ctr" overlay="0">
      <cx:tx>
        <cx:txData>
          <cx:v>Recorded Amount of Clicks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A</a:t>
          </a:r>
        </a:p>
      </cx:txPr>
    </cx:title>
    <cx:plotArea>
      <cx:plotAreaRegion>
        <cx:series layoutId="boxWhisker" uniqueId="{00000000-5FE6-45E2-BB43-5D58CD41F36A}" formatIdx="0">
          <cx:tx>
            <cx:txData>
              <cx:v>Round 1</cx:v>
            </cx:txData>
          </cx:tx>
          <cx:dataId val="0"/>
          <cx:layoutPr>
            <cx:statistics quartileMethod="exclusive"/>
          </cx:layoutPr>
        </cx:series>
        <cx:series layoutId="boxWhisker" uniqueId="{00000001-5FE6-45E2-BB43-5D58CD41F36A}" formatIdx="1">
          <cx:tx>
            <cx:txData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  <cx:axis id="1">
        <cx:catScaling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  <cx:data id="1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Recorded Amount of Clicks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B</a:t>
          </a:r>
        </a:p>
      </cx:txPr>
    </cx:title>
    <cx:plotArea>
      <cx:plotAreaRegion>
        <cx:series layoutId="boxWhisker" uniqueId="{6641FC55-D12E-4175-8C1B-F2FAAEFAA7E5}">
          <cx:tx>
            <cx:txData>
              <cx:f>_xlchart.v1.6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769D-4E78-A99D-BD0A685F7881}">
          <cx:tx>
            <cx:txData>
              <cx:f>_xlchart.v1.9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  <cx:data id="1">
      <cx:strDim type="cat">
        <cx:f>_xlchart.v1.16</cx:f>
      </cx:strDim>
      <cx:numDim type="val">
        <cx:f>_xlchart.v1.17</cx:f>
      </cx:numDim>
    </cx:data>
  </cx:chartData>
  <cx:chart>
    <cx:title pos="t" align="ctr" overlay="0">
      <cx:tx>
        <cx:txData>
          <cx:v>Recorded Task Times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B</a:t>
          </a:r>
        </a:p>
      </cx:txPr>
    </cx:title>
    <cx:plotArea>
      <cx:plotAreaRegion>
        <cx:series layoutId="boxWhisker" uniqueId="{CEAD48B2-83C3-4A0B-8184-D7C2AFB0C3F2}">
          <cx:tx>
            <cx:txData>
              <cx:f>_xlchart.v1.12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CCAE-48A2-A2A4-F0FA4192A89B}">
          <cx:tx>
            <cx:txData>
              <cx:f>_xlchart.v1.15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_xlchart.v1.20</cx:f>
      </cx:numDim>
    </cx:data>
    <cx:data id="1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Recorded Task Times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1 </a:t>
          </a:r>
        </a:p>
      </cx:txPr>
    </cx:title>
    <cx:plotArea>
      <cx:plotAreaRegion>
        <cx:series layoutId="boxWhisker" uniqueId="{F0108FB2-69D7-4316-8A0E-928F8D5C480D}">
          <cx:tx>
            <cx:txData>
              <cx:f>_xlchart.v1.18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0756-4096-AB8B-DE49F95765EA}">
          <cx:tx>
            <cx:txData>
              <cx:f>_xlchart.v1.21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_xlchart.v1.26</cx:f>
      </cx:numDim>
    </cx:data>
    <cx:data id="1">
      <cx:strDim type="cat">
        <cx:f>_xlchart.v1.28</cx:f>
      </cx:strDim>
      <cx:numDim type="val">
        <cx:f>_xlchart.v1.29</cx:f>
      </cx:numDim>
    </cx:data>
  </cx:chartData>
  <cx:chart>
    <cx:title pos="t" align="ctr" overlay="0">
      <cx:tx>
        <cx:txData>
          <cx:v>Recorded Amount of Clicks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1 </a:t>
          </a:r>
        </a:p>
      </cx:txPr>
    </cx:title>
    <cx:plotArea>
      <cx:plotAreaRegion>
        <cx:series layoutId="boxWhisker" uniqueId="{ABA27B8A-5A29-4ECA-A9E7-0093DCA50F5E}">
          <cx:tx>
            <cx:txData>
              <cx:f>_xlchart.v1.24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9560-41F6-A26A-89CE6484D261}">
          <cx:tx>
            <cx:txData>
              <cx:f>_xlchart.v1.27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_xlchart.v1.43</cx:f>
      </cx:strDim>
      <cx:numDim type="val">
        <cx:f>_xlchart.v1.44</cx:f>
      </cx:numDim>
    </cx:data>
    <cx:data id="1">
      <cx:strDim type="cat">
        <cx:f>_xlchart.v1.47</cx:f>
      </cx:strDim>
      <cx:numDim type="val">
        <cx:f>_xlchart.v1.46</cx:f>
      </cx:numDim>
    </cx:data>
  </cx:chartData>
  <cx:chart>
    <cx:title pos="t" align="ctr" overlay="0">
      <cx:tx>
        <cx:txData>
          <cx:v>Recorded Task Times - Round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2</a:t>
          </a:r>
        </a:p>
      </cx:txPr>
    </cx:title>
    <cx:plotArea>
      <cx:plotAreaRegion>
        <cx:series layoutId="boxWhisker" uniqueId="{D0F22FC7-949F-46C9-82E2-D79D1F712CB8}">
          <cx:tx>
            <cx:txData>
              <cx:f>_xlchart.v1.42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FFD6-4281-AF93-6746FE97709D}">
          <cx:tx>
            <cx:txData>
              <cx:f>_xlchart.v1.45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_xlchart.v1.31</cx:f>
      </cx:strDim>
      <cx:numDim type="val">
        <cx:f>_xlchart.v1.32</cx:f>
      </cx:numDim>
    </cx:data>
    <cx:data id="1">
      <cx:strDim type="cat">
        <cx:f>_xlchart.v1.34</cx:f>
      </cx:strDim>
      <cx:numDim type="val">
        <cx:f>_xlchart.v1.35</cx:f>
      </cx:numDim>
    </cx:data>
  </cx:chartData>
  <cx:chart>
    <cx:title pos="t" align="ctr" overlay="0">
      <cx:tx>
        <cx:txData>
          <cx:v>Recorded Amount of Clicks - Round 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2 </a:t>
          </a:r>
        </a:p>
      </cx:txPr>
    </cx:title>
    <cx:plotArea>
      <cx:plotAreaRegion>
        <cx:series layoutId="boxWhisker" uniqueId="{246184CD-1C34-411C-87C5-BF5FBAD02A36}">
          <cx:tx>
            <cx:txData>
              <cx:f>_xlchart.v1.30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E349-48D7-8A62-12EA2143E5F9}">
          <cx:tx>
            <cx:txData>
              <cx:f>_xlchart.v1.33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949999988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_xlchart.v1.49</cx:f>
      </cx:strDim>
      <cx:numDim type="val">
        <cx:f>_xlchart.v1.50</cx:f>
      </cx:numDim>
    </cx:data>
    <cx:data id="1">
      <cx:strDim type="cat">
        <cx:f>_xlchart.v1.52</cx:f>
      </cx:strDim>
      <cx:numDim type="val">
        <cx:f>_xlchart.v1.53</cx:f>
      </cx:numDim>
    </cx:data>
  </cx:chartData>
  <cx:chart>
    <cx:title pos="t" align="ctr" overlay="0">
      <cx:tx>
        <cx:txData>
          <cx:v>Recorded SUS Score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SUS Score </a:t>
          </a:r>
        </a:p>
      </cx:txPr>
    </cx:title>
    <cx:plotArea>
      <cx:plotAreaRegion>
        <cx:series layoutId="boxWhisker" uniqueId="{00000006-CD65-4FC6-9C84-3964C12C4927}">
          <cx:tx>
            <cx:txData>
              <cx:f>_xlchart.v1.48</cx:f>
              <cx:v>Version A</cx:v>
            </cx:txData>
          </cx:tx>
          <cx:dataId val="0"/>
          <cx:layoutPr>
            <cx:statistics quartileMethod="exclusive"/>
          </cx:layoutPr>
        </cx:series>
        <cx:series layoutId="boxWhisker" uniqueId="{00000007-CD65-4FC6-9C84-3964C12C4927}">
          <cx:tx>
            <cx:txData>
              <cx:f>_xlchart.v1.51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SUS-Score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SUS-Score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_xlchart.v1.61</cx:f>
      </cx:strDim>
      <cx:numDim type="val">
        <cx:f>_xlchart.v1.62</cx:f>
      </cx:numDim>
    </cx:data>
    <cx:data id="1">
      <cx:strDim type="cat">
        <cx:f>_xlchart.v1.64</cx:f>
      </cx:strDim>
      <cx:numDim type="val">
        <cx:f>_xlchart.v1.65</cx:f>
      </cx:numDim>
    </cx:data>
  </cx:chartData>
  <cx:chart>
    <cx:title pos="t" align="ctr" overlay="0">
      <cx:tx>
        <cx:txData>
          <cx:v>Recorded Task Times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A</a:t>
          </a:r>
        </a:p>
      </cx:txPr>
    </cx:title>
    <cx:plotArea>
      <cx:plotAreaRegion>
        <cx:series layoutId="boxWhisker" uniqueId="{A5ADF3FC-A7BA-418F-A251-78954F6C798F}" formatIdx="0">
          <cx:tx>
            <cx:txData>
              <cx:f>_xlchart.v1.60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0-A3EC-41F3-8D74-908E9EE74FB1}">
          <cx:tx>
            <cx:txData>
              <cx:f>_xlchart.v1.63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68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  <cx:pt idx="52">Dashboard</cx:pt>
          <cx:pt idx="53">Ranking</cx:pt>
          <cx:pt idx="54">Shop</cx:pt>
          <cx:pt idx="55">Analytics</cx:pt>
          <cx:pt idx="56">Dashboard</cx:pt>
          <cx:pt idx="57">Ranking</cx:pt>
          <cx:pt idx="58">Shop</cx:pt>
          <cx:pt idx="59">Analytics</cx:pt>
          <cx:pt idx="60">Dashboard</cx:pt>
          <cx:pt idx="61">Ranking</cx:pt>
          <cx:pt idx="62">Shop</cx:pt>
          <cx:pt idx="63">Analytics</cx:pt>
          <cx:pt idx="64">Dashboard</cx:pt>
          <cx:pt idx="65">Ranking</cx:pt>
          <cx:pt idx="66">Shop</cx:pt>
          <cx:pt idx="67">Analytics</cx:pt>
        </cx:lvl>
      </cx:strDim>
      <cx:numDim type="val">
        <cx:lvl ptCount="28">
          <cx:pt idx="0">2</cx:pt>
          <cx:pt idx="1">9</cx:pt>
          <cx:pt idx="2">7</cx:pt>
          <cx:pt idx="3">9</cx:pt>
          <cx:pt idx="4">3</cx:pt>
          <cx:pt idx="5">18</cx:pt>
          <cx:pt idx="6">5</cx:pt>
          <cx:pt idx="7">8</cx:pt>
          <cx:pt idx="8">5</cx:pt>
          <cx:pt idx="9">10</cx:pt>
          <cx:pt idx="10">4</cx:pt>
          <cx:pt idx="11">17</cx:pt>
          <cx:pt idx="12">4</cx:pt>
          <cx:pt idx="13">12</cx:pt>
          <cx:pt idx="14">3</cx:pt>
          <cx:pt idx="15">6</cx:pt>
          <cx:pt idx="16">3</cx:pt>
          <cx:pt idx="17">10</cx:pt>
          <cx:pt idx="18">4</cx:pt>
          <cx:pt idx="19">16</cx:pt>
          <cx:pt idx="20">4</cx:pt>
          <cx:pt idx="21">11</cx:pt>
          <cx:pt idx="22">3</cx:pt>
          <cx:pt idx="23">8</cx:pt>
          <cx:pt idx="24">2</cx:pt>
          <cx:pt idx="25">9</cx:pt>
          <cx:pt idx="26">3</cx:pt>
          <cx:pt idx="27">5</cx:pt>
        </cx:lvl>
      </cx:numDim>
    </cx:data>
    <cx:data id="1">
      <cx:strDim type="cat">
        <cx:lvl ptCount="52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</cx:lvl>
      </cx:strDim>
      <cx:numDim type="val">
        <cx:lvl ptCount="28">
          <cx:pt idx="0">3</cx:pt>
          <cx:pt idx="1">9</cx:pt>
          <cx:pt idx="2">7</cx:pt>
          <cx:pt idx="3">5</cx:pt>
          <cx:pt idx="4">4</cx:pt>
          <cx:pt idx="5">9</cx:pt>
          <cx:pt idx="6">7</cx:pt>
          <cx:pt idx="7">15</cx:pt>
          <cx:pt idx="8">3</cx:pt>
          <cx:pt idx="9">9</cx:pt>
          <cx:pt idx="10">9</cx:pt>
          <cx:pt idx="11">8</cx:pt>
          <cx:pt idx="12">5</cx:pt>
          <cx:pt idx="13">10</cx:pt>
          <cx:pt idx="14">5</cx:pt>
          <cx:pt idx="15">12</cx:pt>
          <cx:pt idx="16">3</cx:pt>
          <cx:pt idx="17">9</cx:pt>
          <cx:pt idx="18">3</cx:pt>
          <cx:pt idx="19">8</cx:pt>
          <cx:pt idx="20">3</cx:pt>
          <cx:pt idx="21">14</cx:pt>
          <cx:pt idx="22">4</cx:pt>
          <cx:pt idx="23">15</cx:pt>
          <cx:pt idx="24">2</cx:pt>
          <cx:pt idx="25">9</cx:pt>
          <cx:pt idx="26">4</cx:pt>
          <cx:pt idx="27">4</cx:pt>
        </cx:lvl>
      </cx:numDim>
    </cx:data>
  </cx:chartData>
  <cx:chart>
    <cx:title pos="t" align="ctr" overlay="0">
      <cx:tx>
        <cx:txData>
          <cx:v>Recorded Amount of Clicks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A</a:t>
          </a:r>
        </a:p>
      </cx:txPr>
    </cx:title>
    <cx:plotArea>
      <cx:plotAreaRegion>
        <cx:series layoutId="boxWhisker" uniqueId="{00000000-5FE6-45E2-BB43-5D58CD41F36A}" formatIdx="0">
          <cx:tx>
            <cx:txData>
              <cx:v>Round 1</cx:v>
            </cx:txData>
          </cx:tx>
          <cx:dataId val="0"/>
          <cx:layoutPr>
            <cx:statistics quartileMethod="exclusive"/>
          </cx:layoutPr>
        </cx:series>
        <cx:series layoutId="boxWhisker" uniqueId="{00000001-5FE6-45E2-BB43-5D58CD41F36A}" formatIdx="1">
          <cx:tx>
            <cx:txData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  <cx:axis id="1">
        <cx:catScaling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_xlchart.v1.73</cx:f>
      </cx:strDim>
      <cx:numDim type="val">
        <cx:f>_xlchart.v1.74</cx:f>
      </cx:numDim>
    </cx:data>
    <cx:data id="1">
      <cx:strDim type="cat">
        <cx:f>_xlchart.v1.76</cx:f>
      </cx:strDim>
      <cx:numDim type="val">
        <cx:f>_xlchart.v1.77</cx:f>
      </cx:numDim>
    </cx:data>
  </cx:chartData>
  <cx:chart>
    <cx:title pos="t" align="ctr" overlay="0">
      <cx:tx>
        <cx:txData>
          <cx:v>Recorded Amount of Clicks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B</a:t>
          </a:r>
        </a:p>
      </cx:txPr>
    </cx:title>
    <cx:plotArea>
      <cx:plotAreaRegion>
        <cx:series layoutId="boxWhisker" uniqueId="{6641FC55-D12E-4175-8C1B-F2FAAEFAA7E5}">
          <cx:tx>
            <cx:txData>
              <cx:f>_xlchart.v1.72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769D-4E78-A99D-BD0A685F7881}">
          <cx:tx>
            <cx:txData>
              <cx:f>_xlchart.v1.75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_xlchart.v1.86</cx:f>
      </cx:numDim>
    </cx:data>
    <cx:data id="1">
      <cx:strDim type="cat">
        <cx:f>_xlchart.v1.88</cx:f>
      </cx:strDim>
      <cx:numDim type="val">
        <cx:f>_xlchart.v1.89</cx:f>
      </cx:numDim>
    </cx:data>
  </cx:chartData>
  <cx:chart>
    <cx:title pos="t" align="ctr" overlay="0">
      <cx:tx>
        <cx:txData>
          <cx:v>Recorded Task Times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B</a:t>
          </a:r>
        </a:p>
      </cx:txPr>
    </cx:title>
    <cx:plotArea>
      <cx:plotAreaRegion>
        <cx:series layoutId="boxWhisker" uniqueId="{CEAD48B2-83C3-4A0B-8184-D7C2AFB0C3F2}">
          <cx:tx>
            <cx:txData>
              <cx:f>_xlchart.v1.84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CCAE-48A2-A2A4-F0FA4192A89B}">
          <cx:tx>
            <cx:txData>
              <cx:f>_xlchart.v1.87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_xlchart.v1.91</cx:f>
      </cx:strDim>
      <cx:numDim type="val">
        <cx:f>_xlchart.v1.92</cx:f>
      </cx:numDim>
    </cx:data>
    <cx:data id="1">
      <cx:strDim type="cat">
        <cx:f>_xlchart.v1.94</cx:f>
      </cx:strDim>
      <cx:numDim type="val">
        <cx:f>_xlchart.v1.95</cx:f>
      </cx:numDim>
    </cx:data>
  </cx:chartData>
  <cx:chart>
    <cx:title pos="t" align="ctr" overlay="0">
      <cx:tx>
        <cx:txData>
          <cx:v>Recorded Task Times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1 </a:t>
          </a:r>
        </a:p>
      </cx:txPr>
    </cx:title>
    <cx:plotArea>
      <cx:plotAreaRegion>
        <cx:series layoutId="boxWhisker" uniqueId="{F0108FB2-69D7-4316-8A0E-928F8D5C480D}">
          <cx:tx>
            <cx:txData>
              <cx:f>_xlchart.v1.90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0756-4096-AB8B-DE49F95765EA}">
          <cx:tx>
            <cx:txData>
              <cx:f>_xlchart.v1.93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_xlchart.v1.56</cx:f>
      </cx:numDim>
    </cx:data>
    <cx:data id="1">
      <cx:strDim type="cat">
        <cx:f>_xlchart.v1.58</cx:f>
      </cx:strDim>
      <cx:numDim type="val">
        <cx:f>_xlchart.v1.59</cx:f>
      </cx:numDim>
    </cx:data>
  </cx:chartData>
  <cx:chart>
    <cx:title pos="t" align="ctr" overlay="0">
      <cx:tx>
        <cx:txData>
          <cx:v>Recorded Amount of Clicks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1 </a:t>
          </a:r>
        </a:p>
      </cx:txPr>
    </cx:title>
    <cx:plotArea>
      <cx:plotAreaRegion>
        <cx:series layoutId="boxWhisker" uniqueId="{ABA27B8A-5A29-4ECA-A9E7-0093DCA50F5E}">
          <cx:tx>
            <cx:txData>
              <cx:f>_xlchart.v1.54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9560-41F6-A26A-89CE6484D261}">
          <cx:tx>
            <cx:txData>
              <cx:f>_xlchart.v1.57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_xlchart.v1.79</cx:f>
      </cx:strDim>
      <cx:numDim type="val">
        <cx:f>_xlchart.v1.80</cx:f>
      </cx:numDim>
    </cx:data>
    <cx:data id="1">
      <cx:strDim type="cat">
        <cx:f>_xlchart.v1.83</cx:f>
      </cx:strDim>
      <cx:numDim type="val">
        <cx:f>_xlchart.v1.82</cx:f>
      </cx:numDim>
    </cx:data>
  </cx:chartData>
  <cx:chart>
    <cx:title pos="t" align="ctr" overlay="0">
      <cx:tx>
        <cx:txData>
          <cx:v>Recorded Task Times - Round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2</a:t>
          </a:r>
        </a:p>
      </cx:txPr>
    </cx:title>
    <cx:plotArea>
      <cx:plotAreaRegion>
        <cx:series layoutId="boxWhisker" uniqueId="{D0F22FC7-949F-46C9-82E2-D79D1F712CB8}">
          <cx:tx>
            <cx:txData>
              <cx:f>_xlchart.v1.78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FFD6-4281-AF93-6746FE97709D}">
          <cx:tx>
            <cx:txData>
              <cx:f>_xlchart.v1.81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_xlchart.v1.67</cx:f>
      </cx:strDim>
      <cx:numDim type="val">
        <cx:f>_xlchart.v1.68</cx:f>
      </cx:numDim>
    </cx:data>
    <cx:data id="1">
      <cx:strDim type="cat">
        <cx:f>_xlchart.v1.70</cx:f>
      </cx:strDim>
      <cx:numDim type="val">
        <cx:f>_xlchart.v1.71</cx:f>
      </cx:numDim>
    </cx:data>
  </cx:chartData>
  <cx:chart>
    <cx:title pos="t" align="ctr" overlay="0">
      <cx:tx>
        <cx:txData>
          <cx:v>Recorded Amount of Clicks - Round 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2 </a:t>
          </a:r>
        </a:p>
      </cx:txPr>
    </cx:title>
    <cx:plotArea>
      <cx:plotAreaRegion>
        <cx:series layoutId="boxWhisker" uniqueId="{246184CD-1C34-411C-87C5-BF5FBAD02A36}">
          <cx:tx>
            <cx:txData>
              <cx:f>_xlchart.v1.66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E349-48D7-8A62-12EA2143E5F9}">
          <cx:tx>
            <cx:txData>
              <cx:f>_xlchart.v1.69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949999988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_xlchart.v1.97</cx:f>
      </cx:strDim>
      <cx:numDim type="val">
        <cx:f>_xlchart.v1.98</cx:f>
      </cx:numDim>
    </cx:data>
    <cx:data id="1">
      <cx:strDim type="cat">
        <cx:f>_xlchart.v1.100</cx:f>
      </cx:strDim>
      <cx:numDim type="val">
        <cx:f>_xlchart.v1.101</cx:f>
      </cx:numDim>
    </cx:data>
  </cx:chartData>
  <cx:chart>
    <cx:title pos="t" align="ctr" overlay="0">
      <cx:tx>
        <cx:txData>
          <cx:v>Recorded SUS Score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SUS Score </a:t>
          </a:r>
        </a:p>
      </cx:txPr>
    </cx:title>
    <cx:plotArea>
      <cx:plotAreaRegion>
        <cx:series layoutId="boxWhisker" uniqueId="{00000006-CD65-4FC6-9C84-3964C12C4927}">
          <cx:tx>
            <cx:txData>
              <cx:f>_xlchart.v1.96</cx:f>
              <cx:v>Version A</cx:v>
            </cx:txData>
          </cx:tx>
          <cx:dataId val="0"/>
          <cx:layoutPr>
            <cx:statistics quartileMethod="exclusive"/>
          </cx:layoutPr>
        </cx:series>
        <cx:series layoutId="boxWhisker" uniqueId="{00000007-CD65-4FC6-9C84-3964C12C4927}">
          <cx:tx>
            <cx:txData>
              <cx:f>_xlchart.v1.99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SUS-Score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SUS-Score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microsoft.com/office/2014/relationships/chartEx" Target="../charts/chartEx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microsoft.com/office/2014/relationships/chartEx" Target="../charts/chartEx12.xml"/><Relationship Id="rId21" Type="http://schemas.openxmlformats.org/officeDocument/2006/relationships/chart" Target="../charts/chart27.xml"/><Relationship Id="rId7" Type="http://schemas.openxmlformats.org/officeDocument/2006/relationships/chart" Target="../charts/chart16.xml"/><Relationship Id="rId12" Type="http://schemas.microsoft.com/office/2014/relationships/chartEx" Target="../charts/chartEx17.xml"/><Relationship Id="rId17" Type="http://schemas.openxmlformats.org/officeDocument/2006/relationships/chart" Target="../charts/chart24.xml"/><Relationship Id="rId2" Type="http://schemas.microsoft.com/office/2014/relationships/chartEx" Target="../charts/chartEx11.xml"/><Relationship Id="rId16" Type="http://schemas.openxmlformats.org/officeDocument/2006/relationships/chart" Target="../charts/chart23.xml"/><Relationship Id="rId20" Type="http://schemas.microsoft.com/office/2014/relationships/chartEx" Target="../charts/chartEx18.xml"/><Relationship Id="rId1" Type="http://schemas.microsoft.com/office/2014/relationships/chartEx" Target="../charts/chartEx10.xml"/><Relationship Id="rId6" Type="http://schemas.microsoft.com/office/2014/relationships/chartEx" Target="../charts/chartEx15.xml"/><Relationship Id="rId11" Type="http://schemas.microsoft.com/office/2014/relationships/chartEx" Target="../charts/chartEx16.xml"/><Relationship Id="rId24" Type="http://schemas.openxmlformats.org/officeDocument/2006/relationships/chart" Target="../charts/chart30.xml"/><Relationship Id="rId5" Type="http://schemas.microsoft.com/office/2014/relationships/chartEx" Target="../charts/chartEx14.xml"/><Relationship Id="rId15" Type="http://schemas.openxmlformats.org/officeDocument/2006/relationships/chart" Target="../charts/chart22.xml"/><Relationship Id="rId23" Type="http://schemas.openxmlformats.org/officeDocument/2006/relationships/chart" Target="../charts/chart29.xml"/><Relationship Id="rId10" Type="http://schemas.openxmlformats.org/officeDocument/2006/relationships/chart" Target="../charts/chart19.xml"/><Relationship Id="rId19" Type="http://schemas.openxmlformats.org/officeDocument/2006/relationships/chart" Target="../charts/chart26.xml"/><Relationship Id="rId4" Type="http://schemas.microsoft.com/office/2014/relationships/chartEx" Target="../charts/chartEx13.xml"/><Relationship Id="rId9" Type="http://schemas.openxmlformats.org/officeDocument/2006/relationships/chart" Target="../charts/chart18.xml"/><Relationship Id="rId14" Type="http://schemas.openxmlformats.org/officeDocument/2006/relationships/chart" Target="../charts/chart21.xml"/><Relationship Id="rId22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74</xdr:row>
      <xdr:rowOff>168729</xdr:rowOff>
    </xdr:from>
    <xdr:to>
      <xdr:col>9</xdr:col>
      <xdr:colOff>401411</xdr:colOff>
      <xdr:row>89</xdr:row>
      <xdr:rowOff>54429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Diagramm 9">
              <a:extLst>
                <a:ext uri="{FF2B5EF4-FFF2-40B4-BE49-F238E27FC236}">
                  <a16:creationId xmlns:a16="http://schemas.microsoft.com/office/drawing/2014/main" id="{1BB37CCA-5173-4D75-A8D7-D20D53F9E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" y="14265729"/>
              <a:ext cx="91929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333375</xdr:colOff>
      <xdr:row>59</xdr:row>
      <xdr:rowOff>109537</xdr:rowOff>
    </xdr:from>
    <xdr:to>
      <xdr:col>9</xdr:col>
      <xdr:colOff>409575</xdr:colOff>
      <xdr:row>73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Diagramm 12">
              <a:extLst>
                <a:ext uri="{FF2B5EF4-FFF2-40B4-BE49-F238E27FC236}">
                  <a16:creationId xmlns:a16="http://schemas.microsoft.com/office/drawing/2014/main" id="{A13C62CE-32E2-4D77-A0F0-09762DAA88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" y="11349037"/>
              <a:ext cx="9201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76</xdr:row>
      <xdr:rowOff>14287</xdr:rowOff>
    </xdr:from>
    <xdr:to>
      <xdr:col>9</xdr:col>
      <xdr:colOff>276225</xdr:colOff>
      <xdr:row>90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9E6D333-DAFE-4FA2-9F12-12C03CF952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" y="14492287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285750</xdr:colOff>
      <xdr:row>60</xdr:row>
      <xdr:rowOff>61912</xdr:rowOff>
    </xdr:from>
    <xdr:to>
      <xdr:col>9</xdr:col>
      <xdr:colOff>285750</xdr:colOff>
      <xdr:row>74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1C23387B-C2BE-451A-9DE7-08672FE72C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11491912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566737</xdr:colOff>
      <xdr:row>1</xdr:row>
      <xdr:rowOff>166687</xdr:rowOff>
    </xdr:from>
    <xdr:to>
      <xdr:col>14</xdr:col>
      <xdr:colOff>566737</xdr:colOff>
      <xdr:row>16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D1DE117C-ADFA-4240-AB32-6175F4D39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4987" y="35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509587</xdr:colOff>
      <xdr:row>17</xdr:row>
      <xdr:rowOff>128587</xdr:rowOff>
    </xdr:from>
    <xdr:to>
      <xdr:col>14</xdr:col>
      <xdr:colOff>509587</xdr:colOff>
      <xdr:row>32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15B3CD59-787C-49C9-8A1B-DA97D1149E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7837" y="3367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481012</xdr:colOff>
      <xdr:row>32</xdr:row>
      <xdr:rowOff>157162</xdr:rowOff>
    </xdr:from>
    <xdr:to>
      <xdr:col>14</xdr:col>
      <xdr:colOff>481012</xdr:colOff>
      <xdr:row>47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38B290-B9AB-4984-9C7A-7A2FEDA12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381000</xdr:colOff>
      <xdr:row>47</xdr:row>
      <xdr:rowOff>180975</xdr:rowOff>
    </xdr:from>
    <xdr:to>
      <xdr:col>14</xdr:col>
      <xdr:colOff>381000</xdr:colOff>
      <xdr:row>62</xdr:row>
      <xdr:rowOff>66675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F3BF417-5A99-48C0-9EA8-E49FE178B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561975</xdr:colOff>
      <xdr:row>63</xdr:row>
      <xdr:rowOff>66675</xdr:rowOff>
    </xdr:from>
    <xdr:to>
      <xdr:col>14</xdr:col>
      <xdr:colOff>561975</xdr:colOff>
      <xdr:row>77</xdr:row>
      <xdr:rowOff>142875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02404B6-61E6-4303-8825-8AFD624D4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79</xdr:row>
      <xdr:rowOff>0</xdr:rowOff>
    </xdr:from>
    <xdr:to>
      <xdr:col>15</xdr:col>
      <xdr:colOff>0</xdr:colOff>
      <xdr:row>93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C0F24D2-85A3-4DBC-A221-5BEFF0A2E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261937</xdr:colOff>
      <xdr:row>0</xdr:row>
      <xdr:rowOff>23812</xdr:rowOff>
    </xdr:from>
    <xdr:to>
      <xdr:col>14</xdr:col>
      <xdr:colOff>261937</xdr:colOff>
      <xdr:row>14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8CD7F26D-6BC7-42EB-917F-8AA94B105A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0187" y="23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347662</xdr:colOff>
      <xdr:row>15</xdr:row>
      <xdr:rowOff>42862</xdr:rowOff>
    </xdr:from>
    <xdr:to>
      <xdr:col>14</xdr:col>
      <xdr:colOff>347662</xdr:colOff>
      <xdr:row>29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3DC88E3-4297-4B9D-8299-7D7BAC371B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5912" y="2900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395287</xdr:colOff>
      <xdr:row>29</xdr:row>
      <xdr:rowOff>171450</xdr:rowOff>
    </xdr:from>
    <xdr:to>
      <xdr:col>14</xdr:col>
      <xdr:colOff>395287</xdr:colOff>
      <xdr:row>44</xdr:row>
      <xdr:rowOff>57150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B255728-C6A9-4606-B8CF-C897727C6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44</xdr:row>
      <xdr:rowOff>185738</xdr:rowOff>
    </xdr:from>
    <xdr:to>
      <xdr:col>14</xdr:col>
      <xdr:colOff>419100</xdr:colOff>
      <xdr:row>59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8899167-B474-4306-9F27-1F0E8520C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60</xdr:row>
      <xdr:rowOff>0</xdr:rowOff>
    </xdr:from>
    <xdr:to>
      <xdr:col>15</xdr:col>
      <xdr:colOff>0</xdr:colOff>
      <xdr:row>74</xdr:row>
      <xdr:rowOff>76200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D332A27-C75B-43AD-8484-09B2EC379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76</xdr:row>
      <xdr:rowOff>0</xdr:rowOff>
    </xdr:from>
    <xdr:to>
      <xdr:col>15</xdr:col>
      <xdr:colOff>0</xdr:colOff>
      <xdr:row>90</xdr:row>
      <xdr:rowOff>76200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54E5816-D3AA-4E0C-9A48-4A591E649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16</xdr:row>
      <xdr:rowOff>161925</xdr:rowOff>
    </xdr:from>
    <xdr:to>
      <xdr:col>5</xdr:col>
      <xdr:colOff>1471612</xdr:colOff>
      <xdr:row>30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81864B-5519-431F-8B74-664BB4865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509587</xdr:colOff>
      <xdr:row>31</xdr:row>
      <xdr:rowOff>123825</xdr:rowOff>
    </xdr:from>
    <xdr:to>
      <xdr:col>5</xdr:col>
      <xdr:colOff>1395412</xdr:colOff>
      <xdr:row>45</xdr:row>
      <xdr:rowOff>66675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63512E-95B1-420E-9B28-F16F3FBCB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461962</xdr:colOff>
      <xdr:row>46</xdr:row>
      <xdr:rowOff>76200</xdr:rowOff>
    </xdr:from>
    <xdr:to>
      <xdr:col>5</xdr:col>
      <xdr:colOff>1347787</xdr:colOff>
      <xdr:row>60</xdr:row>
      <xdr:rowOff>19050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B06757BA-46CA-4159-A5C2-475D0F540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632732</xdr:colOff>
      <xdr:row>95</xdr:row>
      <xdr:rowOff>50346</xdr:rowOff>
    </xdr:from>
    <xdr:to>
      <xdr:col>6</xdr:col>
      <xdr:colOff>1156606</xdr:colOff>
      <xdr:row>108</xdr:row>
      <xdr:rowOff>140153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738859A9-EAF0-4F50-B677-CDCE46699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0807" y="16842921"/>
              <a:ext cx="4791074" cy="26901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</xdr:col>
      <xdr:colOff>503464</xdr:colOff>
      <xdr:row>128</xdr:row>
      <xdr:rowOff>125187</xdr:rowOff>
    </xdr:from>
    <xdr:to>
      <xdr:col>4</xdr:col>
      <xdr:colOff>503464</xdr:colOff>
      <xdr:row>142</xdr:row>
      <xdr:rowOff>10887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4B79AB4-FDAB-475F-B802-F14CBA3BF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1115786</xdr:colOff>
      <xdr:row>128</xdr:row>
      <xdr:rowOff>179614</xdr:rowOff>
    </xdr:from>
    <xdr:to>
      <xdr:col>6</xdr:col>
      <xdr:colOff>1415143</xdr:colOff>
      <xdr:row>142</xdr:row>
      <xdr:rowOff>65314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D6BB506-80B1-450A-86B1-2595FF2EC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1495425</xdr:colOff>
      <xdr:row>28</xdr:row>
      <xdr:rowOff>152400</xdr:rowOff>
    </xdr:from>
    <xdr:to>
      <xdr:col>9</xdr:col>
      <xdr:colOff>266700</xdr:colOff>
      <xdr:row>42</xdr:row>
      <xdr:rowOff>95250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CA87F00-5BEE-47DC-9F62-82A5E7C44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204787</xdr:colOff>
      <xdr:row>40</xdr:row>
      <xdr:rowOff>171450</xdr:rowOff>
    </xdr:from>
    <xdr:to>
      <xdr:col>4</xdr:col>
      <xdr:colOff>728662</xdr:colOff>
      <xdr:row>54</xdr:row>
      <xdr:rowOff>114300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0B48EAF-E8D5-4B40-8FD2-79201D3B1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48986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B6B30CEF-B31E-42B9-B137-3F6EFDF28E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91929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0</xdr:rowOff>
    </xdr:from>
    <xdr:to>
      <xdr:col>12</xdr:col>
      <xdr:colOff>57150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1B0A888-EF26-4B26-B534-C229DB1471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7500"/>
              <a:ext cx="9201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47625</xdr:colOff>
      <xdr:row>14</xdr:row>
      <xdr:rowOff>171450</xdr:rowOff>
    </xdr:from>
    <xdr:to>
      <xdr:col>23</xdr:col>
      <xdr:colOff>685800</xdr:colOff>
      <xdr:row>29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C67ECE71-7AE9-45BF-B1FD-3A2441DD58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2838450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19050</xdr:colOff>
      <xdr:row>0</xdr:row>
      <xdr:rowOff>28575</xdr:rowOff>
    </xdr:from>
    <xdr:to>
      <xdr:col>23</xdr:col>
      <xdr:colOff>657225</xdr:colOff>
      <xdr:row>14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D202DF02-C6B3-4E46-B6E0-6C929FCE1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28575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185737</xdr:colOff>
      <xdr:row>30</xdr:row>
      <xdr:rowOff>0</xdr:rowOff>
    </xdr:from>
    <xdr:to>
      <xdr:col>6</xdr:col>
      <xdr:colOff>185737</xdr:colOff>
      <xdr:row>44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D2E988D6-2DCF-4FD4-9221-D51034DA20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" y="571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128587</xdr:colOff>
      <xdr:row>45</xdr:row>
      <xdr:rowOff>152400</xdr:rowOff>
    </xdr:from>
    <xdr:to>
      <xdr:col>6</xdr:col>
      <xdr:colOff>128587</xdr:colOff>
      <xdr:row>60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1F0B07A7-578B-4905-8D07-409F0E815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87" y="8724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100012</xdr:colOff>
      <xdr:row>60</xdr:row>
      <xdr:rowOff>180975</xdr:rowOff>
    </xdr:from>
    <xdr:to>
      <xdr:col>6</xdr:col>
      <xdr:colOff>100012</xdr:colOff>
      <xdr:row>75</xdr:row>
      <xdr:rowOff>66675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71D2F9F-595C-4E49-9989-BC77B9EE0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76</xdr:row>
      <xdr:rowOff>14288</xdr:rowOff>
    </xdr:from>
    <xdr:to>
      <xdr:col>6</xdr:col>
      <xdr:colOff>0</xdr:colOff>
      <xdr:row>90</xdr:row>
      <xdr:rowOff>90488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B91CAB50-6A93-4DE6-A807-930BEBE92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180975</xdr:colOff>
      <xdr:row>91</xdr:row>
      <xdr:rowOff>90488</xdr:rowOff>
    </xdr:from>
    <xdr:to>
      <xdr:col>6</xdr:col>
      <xdr:colOff>180975</xdr:colOff>
      <xdr:row>105</xdr:row>
      <xdr:rowOff>166688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1B1A020A-3874-47E4-A564-3BAE7EE1D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381000</xdr:colOff>
      <xdr:row>107</xdr:row>
      <xdr:rowOff>23813</xdr:rowOff>
    </xdr:from>
    <xdr:to>
      <xdr:col>6</xdr:col>
      <xdr:colOff>381000</xdr:colOff>
      <xdr:row>121</xdr:row>
      <xdr:rowOff>100013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3602D326-2375-4326-8AD9-C0FAE47A8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0</xdr:colOff>
      <xdr:row>44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Diagramm 11">
              <a:extLst>
                <a:ext uri="{FF2B5EF4-FFF2-40B4-BE49-F238E27FC236}">
                  <a16:creationId xmlns:a16="http://schemas.microsoft.com/office/drawing/2014/main" id="{67EBBEB4-3627-4091-AACB-79391AB95D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571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85725</xdr:colOff>
      <xdr:row>45</xdr:row>
      <xdr:rowOff>19050</xdr:rowOff>
    </xdr:from>
    <xdr:to>
      <xdr:col>13</xdr:col>
      <xdr:colOff>85725</xdr:colOff>
      <xdr:row>59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Diagramm 12">
              <a:extLst>
                <a:ext uri="{FF2B5EF4-FFF2-40B4-BE49-F238E27FC236}">
                  <a16:creationId xmlns:a16="http://schemas.microsoft.com/office/drawing/2014/main" id="{FFA5013A-2A9D-47D9-A4A7-01F82243A0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9725" y="859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133350</xdr:colOff>
      <xdr:row>59</xdr:row>
      <xdr:rowOff>147638</xdr:rowOff>
    </xdr:from>
    <xdr:to>
      <xdr:col>13</xdr:col>
      <xdr:colOff>133350</xdr:colOff>
      <xdr:row>74</xdr:row>
      <xdr:rowOff>33338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EDE3EAA4-1AE0-430F-B45F-F8CEA2E82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157163</xdr:colOff>
      <xdr:row>74</xdr:row>
      <xdr:rowOff>161926</xdr:rowOff>
    </xdr:from>
    <xdr:to>
      <xdr:col>13</xdr:col>
      <xdr:colOff>157163</xdr:colOff>
      <xdr:row>89</xdr:row>
      <xdr:rowOff>47626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39541E9B-95A8-4563-B233-3F8546930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500063</xdr:colOff>
      <xdr:row>89</xdr:row>
      <xdr:rowOff>166688</xdr:rowOff>
    </xdr:from>
    <xdr:to>
      <xdr:col>13</xdr:col>
      <xdr:colOff>500063</xdr:colOff>
      <xdr:row>104</xdr:row>
      <xdr:rowOff>52388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1D0A630-A9B4-4826-B38C-AAE437BEC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500063</xdr:colOff>
      <xdr:row>105</xdr:row>
      <xdr:rowOff>166688</xdr:rowOff>
    </xdr:from>
    <xdr:to>
      <xdr:col>13</xdr:col>
      <xdr:colOff>500063</xdr:colOff>
      <xdr:row>120</xdr:row>
      <xdr:rowOff>52388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0038C7D3-1A7F-417E-826C-5A218A8BC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123825</xdr:colOff>
      <xdr:row>30</xdr:row>
      <xdr:rowOff>0</xdr:rowOff>
    </xdr:from>
    <xdr:to>
      <xdr:col>20</xdr:col>
      <xdr:colOff>123825</xdr:colOff>
      <xdr:row>44</xdr:row>
      <xdr:rowOff>76200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B43520FE-D29F-4CD0-A17D-AE6FA44B8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47625</xdr:colOff>
      <xdr:row>45</xdr:row>
      <xdr:rowOff>104775</xdr:rowOff>
    </xdr:from>
    <xdr:to>
      <xdr:col>20</xdr:col>
      <xdr:colOff>47625</xdr:colOff>
      <xdr:row>59</xdr:row>
      <xdr:rowOff>180975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F54F82F6-143E-439F-9528-313BE5EE3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0</xdr:colOff>
      <xdr:row>61</xdr:row>
      <xdr:rowOff>9525</xdr:rowOff>
    </xdr:from>
    <xdr:to>
      <xdr:col>20</xdr:col>
      <xdr:colOff>0</xdr:colOff>
      <xdr:row>75</xdr:row>
      <xdr:rowOff>85725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9F2C86DF-2BA4-4A58-BFAA-F41231674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367393</xdr:colOff>
      <xdr:row>29</xdr:row>
      <xdr:rowOff>85725</xdr:rowOff>
    </xdr:from>
    <xdr:to>
      <xdr:col>26</xdr:col>
      <xdr:colOff>591910</xdr:colOff>
      <xdr:row>43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Diagramm 20">
              <a:extLst>
                <a:ext uri="{FF2B5EF4-FFF2-40B4-BE49-F238E27FC236}">
                  <a16:creationId xmlns:a16="http://schemas.microsoft.com/office/drawing/2014/main" id="{F911C2EF-5835-4D86-B3BF-BD1431FB96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7393" y="5610225"/>
              <a:ext cx="479651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20</xdr:col>
      <xdr:colOff>342900</xdr:colOff>
      <xdr:row>46</xdr:row>
      <xdr:rowOff>47626</xdr:rowOff>
    </xdr:from>
    <xdr:to>
      <xdr:col>26</xdr:col>
      <xdr:colOff>342900</xdr:colOff>
      <xdr:row>60</xdr:row>
      <xdr:rowOff>123826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A061D378-EEF9-4F96-A32A-9EEB5BABE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488497</xdr:colOff>
      <xdr:row>61</xdr:row>
      <xdr:rowOff>121103</xdr:rowOff>
    </xdr:from>
    <xdr:to>
      <xdr:col>26</xdr:col>
      <xdr:colOff>488497</xdr:colOff>
      <xdr:row>76</xdr:row>
      <xdr:rowOff>6803</xdr:rowOff>
    </xdr:to>
    <xdr:graphicFrame macro="">
      <xdr:nvGraphicFramePr>
        <xdr:cNvPr id="23" name="Diagramm 22">
          <a:extLst>
            <a:ext uri="{FF2B5EF4-FFF2-40B4-BE49-F238E27FC236}">
              <a16:creationId xmlns:a16="http://schemas.microsoft.com/office/drawing/2014/main" id="{51742D92-8904-4F1C-B03D-69D60F7E1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58738</xdr:colOff>
      <xdr:row>0</xdr:row>
      <xdr:rowOff>158750</xdr:rowOff>
    </xdr:from>
    <xdr:to>
      <xdr:col>29</xdr:col>
      <xdr:colOff>508000</xdr:colOff>
      <xdr:row>12</xdr:row>
      <xdr:rowOff>158750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455F3E4F-8AD9-4989-A612-F9D492DC1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24</xdr:col>
      <xdr:colOff>196850</xdr:colOff>
      <xdr:row>13</xdr:row>
      <xdr:rowOff>165100</xdr:rowOff>
    </xdr:from>
    <xdr:to>
      <xdr:col>29</xdr:col>
      <xdr:colOff>222250</xdr:colOff>
      <xdr:row>27</xdr:row>
      <xdr:rowOff>95250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D6C76DBD-4416-4FB5-9B44-73443C0D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8EA1965C-48BF-488E-BC4B-5BB3ADB93586}" autoFormatId="16" applyNumberFormats="0" applyBorderFormats="0" applyFontFormats="0" applyPatternFormats="0" applyAlignmentFormats="0" applyWidthHeightFormats="0">
  <queryTableRefresh nextId="31">
    <queryTableFields count="18">
      <queryTableField id="1" name="ID Number" tableColumnId="1"/>
      <queryTableField id="2" name="App Version of the First Test Round [A/B]" tableColumnId="2"/>
      <queryTableField id="3" name="Dashboard Time of Round 1  [s]" tableColumnId="3"/>
      <queryTableField id="4" name="Ranking Time of Round 1 [s]" tableColumnId="4"/>
      <queryTableField id="5" name="Shop Time of Round 1  [s]" tableColumnId="5"/>
      <queryTableField id="6" name="Analysis Time of Round 1 [s]" tableColumnId="6"/>
      <queryTableField id="19" name="Dashboard Clicks of Round 1 [#]" tableColumnId="7"/>
      <queryTableField id="20" name="Ranking Clicks of Round 1 [#]" tableColumnId="8"/>
      <queryTableField id="21" name="Shop Clicks of Round 1 [#]" tableColumnId="9"/>
      <queryTableField id="22" name="Analytics Clicks of Round 1 [#]" tableColumnId="10"/>
      <queryTableField id="11" name="Dashboard Time of Round 2 [s]" tableColumnId="11"/>
      <queryTableField id="12" name="Ranking Time of Round 2 [s]" tableColumnId="12"/>
      <queryTableField id="13" name="Shop Time of Round 2 [s]" tableColumnId="13"/>
      <queryTableField id="14" name="Analytics Time of Round 2 [s]" tableColumnId="14"/>
      <queryTableField id="23" name="Dashboard Clicks of Round 2 [#]" tableColumnId="15"/>
      <queryTableField id="16" name="Ranking Clicks of Round 2 [#]" tableColumnId="16"/>
      <queryTableField id="24" name="Shop Clicks of Round 2 [#]" tableColumnId="17"/>
      <queryTableField id="25" name="Analytics Clicks of Round 2 [#]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4AFC0F27-EE95-49CD-ABB0-6F39977A35B9}" autoFormatId="16" applyNumberFormats="0" applyBorderFormats="0" applyFontFormats="0" applyPatternFormats="0" applyAlignmentFormats="0" applyWidthHeightFormats="0">
  <queryTableRefresh nextId="5">
    <queryTableFields count="2">
      <queryTableField id="3" name="Tasks" tableColumnId="1"/>
      <queryTableField id="2" name="Time [s]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3" xr16:uid="{A93C1B0B-E4BD-4A89-BB15-5389682C7820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7" xr16:uid="{F368E1A7-6869-4A7A-A4EB-8CD8C6579E1B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5" xr16:uid="{E331014F-4E80-47AA-84DC-67C0164F4527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F3CC657-3FB2-463B-9574-CABE8C211766}" autoFormatId="16" applyNumberFormats="0" applyBorderFormats="0" applyFontFormats="0" applyPatternFormats="0" applyAlignmentFormats="0" applyWidthHeightFormats="0">
  <queryTableRefresh nextId="5">
    <queryTableFields count="2">
      <queryTableField id="3" name="Tasks" tableColumnId="1"/>
      <queryTableField id="2" name="Time [s]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5" xr16:uid="{C6B013B1-539A-48E0-9971-54C7F2D8DB16}" autoFormatId="16" applyNumberFormats="0" applyBorderFormats="0" applyFontFormats="0" applyPatternFormats="0" applyAlignmentFormats="0" applyWidthHeightFormats="0">
  <queryTableRefresh nextId="5">
    <queryTableFields count="2">
      <queryTableField id="3" name="Tasks" tableColumnId="1"/>
      <queryTableField id="2" name="Time [s]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1FEB2DD-AAAA-4F3E-BEBB-95EA71EEED3E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7" xr16:uid="{BD5A9CC0-D83B-4209-A743-FCB99540DA95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D768DF8F-6FBC-4B79-B437-620E76366587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7D1A2FB0-890A-4B25-B3B3-C2A1E96CF58B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BEA84089-225A-4BDC-9639-CA9B7720D069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D4F80E26-5CC1-4756-977A-34C75A50199E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2B4C3DA1-19D4-4EF3-8252-5F3BADE9CDC8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8" xr16:uid="{D35E9F53-DAC2-457E-872B-B8BBB431E245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6" xr16:uid="{F55CADFC-FF54-4574-BB4C-31916B97C396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8" xr16:uid="{7D0874F0-C938-4F5A-8FAA-68440B1B8BC5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AB32D091-1461-42B5-951E-6036F54A5976}" autoFormatId="16" applyNumberFormats="0" applyBorderFormats="0" applyFontFormats="0" applyPatternFormats="0" applyAlignmentFormats="0" applyWidthHeightFormats="0">
  <queryTableRefresh nextId="12">
    <queryTableFields count="11">
      <queryTableField id="1" name="Choose your variant" tableColumnId="1"/>
      <queryTableField id="2" name="I think that I would like to use this app frequently." tableColumnId="2"/>
      <queryTableField id="3" name="I found the app unnecessarily complex." tableColumnId="3"/>
      <queryTableField id="4" name="I thought the app was easy to use." tableColumnId="4"/>
      <queryTableField id="5" name="I think that I would need the support of a technical person to be able to use this app." tableColumnId="5"/>
      <queryTableField id="6" name="I found the various functions in this app were well integrated." tableColumnId="6"/>
      <queryTableField id="7" name="I thought there was too much inconsistency in this app." tableColumnId="7"/>
      <queryTableField id="8" name="I would imagine that most people would learn to use this app very quickly." tableColumnId="8"/>
      <queryTableField id="9" name="I found the app very cumbersome to use." tableColumnId="9"/>
      <queryTableField id="10" name="I felt very confident using the app." tableColumnId="10"/>
      <queryTableField id="11" name="I needed to learn a lot of things before I could get going with this app.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72FEE-4194-49FD-9C91-326F758EF844}" name="Tabelle3" displayName="Tabelle3" ref="A1:R51" tableType="queryTable" totalsRowShown="0">
  <autoFilter ref="A1:R51" xr:uid="{D5CAC908-B6DE-471C-AD5C-AF2B1BA35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DE33FA76-2227-462B-A029-3A644D2C0F5D}" uniqueName="1" name="ID Number" queryTableFieldId="1" dataDxfId="72"/>
    <tableColumn id="2" xr3:uid="{5249794F-BFB9-440F-93AF-3303B40BAFA9}" uniqueName="2" name="App Version of the First Test Round [A/B]" queryTableFieldId="2" dataDxfId="71"/>
    <tableColumn id="3" xr3:uid="{63C9F53D-77DE-45DD-9FCF-6D26D63B7A8B}" uniqueName="3" name="Dashboard Time of Round 1  [s]" queryTableFieldId="3" dataDxfId="70"/>
    <tableColumn id="4" xr3:uid="{370A60CF-ADF3-4691-889F-714A36FC11F6}" uniqueName="4" name="Ranking Time of Round 1 [s]" queryTableFieldId="4" dataDxfId="69"/>
    <tableColumn id="5" xr3:uid="{7EBD5A6C-A2B0-423D-9D8C-22AB4534ADEC}" uniqueName="5" name="Shop Time of Round 1  [s]" queryTableFieldId="5" dataDxfId="68"/>
    <tableColumn id="6" xr3:uid="{2A2DF263-DB34-416D-A0E9-8FDF24A5A834}" uniqueName="6" name="Analysis Time of Round 1 [s]" queryTableFieldId="6" dataDxfId="67"/>
    <tableColumn id="7" xr3:uid="{5558752D-38EC-43D6-9233-89A0EE6F7AD6}" uniqueName="7" name="Dashboard Clicks of Round 1 [#]" queryTableFieldId="19" dataDxfId="66"/>
    <tableColumn id="8" xr3:uid="{4F606D27-69A5-47E9-B893-F091AA6BC6B1}" uniqueName="8" name="Ranking Clicks of Round 1 [#]" queryTableFieldId="20" dataDxfId="65"/>
    <tableColumn id="9" xr3:uid="{1B447F4A-C354-457B-BFC1-455417DEA57A}" uniqueName="9" name="Shop Clicks of Round 1 [#]" queryTableFieldId="21" dataDxfId="64"/>
    <tableColumn id="10" xr3:uid="{425BC963-760C-4AFB-A733-9F4C7C306076}" uniqueName="10" name="Analytics Clicks of Round 1 [#]" queryTableFieldId="22" dataDxfId="63"/>
    <tableColumn id="11" xr3:uid="{A340861E-C1D5-4490-BB3C-63491AE0DC0D}" uniqueName="11" name="Dashboard Time of Round 2 [s]" queryTableFieldId="11" dataDxfId="62"/>
    <tableColumn id="12" xr3:uid="{291AB1B2-2EB3-4039-94EE-29616B7F27C1}" uniqueName="12" name="Ranking Time of Round 2 [s]" queryTableFieldId="12" dataDxfId="61"/>
    <tableColumn id="13" xr3:uid="{7D5B1B28-D419-498C-ADF4-9BCB5FA4B9FC}" uniqueName="13" name="Shop Time of Round 2 [s]" queryTableFieldId="13" dataDxfId="60"/>
    <tableColumn id="14" xr3:uid="{A56A127F-491B-4FB1-9695-646F0DDFB8A6}" uniqueName="14" name="Analytics Time of Round 2 [s]" queryTableFieldId="14" dataDxfId="59"/>
    <tableColumn id="15" xr3:uid="{55E40EA0-13D2-46E1-84B3-92CF20A48A4E}" uniqueName="15" name="Dashboard Clicks of Round 2 [#]" queryTableFieldId="23" dataDxfId="58"/>
    <tableColumn id="16" xr3:uid="{3AA02DA3-8D6C-496E-AB31-BCA784C5C986}" uniqueName="16" name="Ranking Clicks of Round 2 [#]" queryTableFieldId="16" dataDxfId="57"/>
    <tableColumn id="17" xr3:uid="{69657368-8066-4329-8106-49C74D80BD7F}" uniqueName="17" name="Shop Clicks of Round 2 [#]" queryTableFieldId="24" dataDxfId="56"/>
    <tableColumn id="18" xr3:uid="{E4F5FB42-C5FC-4FAB-965C-D3DBC7583240}" uniqueName="18" name="Analytics Clicks of Round 2 [#]" queryTableFieldId="25" dataDxfId="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D8EB9-B56D-44CF-8AE2-482A2B788E77}" name="Tabelle4" displayName="Tabelle4" ref="L60:O110" totalsRowShown="0">
  <autoFilter ref="L60:O110" xr:uid="{18CF784F-8499-42A2-BFC0-82C85F181BF0}">
    <filterColumn colId="0" hiddenButton="1"/>
    <filterColumn colId="1" hiddenButton="1"/>
    <filterColumn colId="2" hiddenButton="1"/>
    <filterColumn colId="3" hiddenButton="1"/>
  </autoFilter>
  <tableColumns count="4">
    <tableColumn id="1" xr3:uid="{EEBAA2F8-9AEF-4286-B32B-3DC3953E0066}" name="Dashboard Time [s]">
      <calculatedColumnFormula>L3</calculatedColumnFormula>
    </tableColumn>
    <tableColumn id="2" xr3:uid="{7BE3466B-5588-4192-A83E-3E246F76FCC8}" name="Ranking Time [s]">
      <calculatedColumnFormula>M3</calculatedColumnFormula>
    </tableColumn>
    <tableColumn id="3" xr3:uid="{55537FD9-3688-4FEC-AF35-B778C8E654DC}" name="Shop Time [s]">
      <calculatedColumnFormula>N3</calculatedColumnFormula>
    </tableColumn>
    <tableColumn id="4" xr3:uid="{E7D76AFF-13A7-4EBA-BA2C-C7D8918EB927}" name="Analytics Time [s]">
      <calculatedColumnFormula>O3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29FDCC-0706-4818-9411-20E0FA07BD99}" name="Tabelle4_2" displayName="Tabelle4_2" ref="L121:M321" tableType="queryTable" totalsRowShown="0">
  <autoFilter ref="L121:M321" xr:uid="{BCE5683F-D124-4005-B308-92EB87BBD436}">
    <filterColumn colId="0" hiddenButton="1"/>
    <filterColumn colId="1" hiddenButton="1"/>
  </autoFilter>
  <tableColumns count="2">
    <tableColumn id="1" xr3:uid="{C640E49A-8F51-4C9C-9FC8-D3BBD614CCBF}" uniqueName="1" name="Tasks" queryTableFieldId="3" dataDxfId="54"/>
    <tableColumn id="2" xr3:uid="{1C41EB86-9A56-45F6-AA5D-6E05EEBC2FCB}" uniqueName="2" name="Time [s]" queryTableFieldId="2" dataDxfId="5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256B51-2004-4B82-9980-19574734D892}" name="Tabelle5" displayName="Tabelle5" ref="P60:S110" totalsRowShown="0" tableBorderDxfId="52">
  <autoFilter ref="P60:S110" xr:uid="{F2281190-D05D-42AD-B295-0467660A63C6}">
    <filterColumn colId="0" hiddenButton="1"/>
    <filterColumn colId="1" hiddenButton="1"/>
    <filterColumn colId="2" hiddenButton="1"/>
    <filterColumn colId="3" hiddenButton="1"/>
  </autoFilter>
  <tableColumns count="4">
    <tableColumn id="1" xr3:uid="{CC48A62C-D2FA-453E-A4B0-DAB356391537}" name="Dashboard Clicks [#]">
      <calculatedColumnFormula>P3</calculatedColumnFormula>
    </tableColumn>
    <tableColumn id="2" xr3:uid="{2D030272-655E-4380-8078-757D4D5F615F}" name="Ranking Clicks [#]">
      <calculatedColumnFormula>Q3</calculatedColumnFormula>
    </tableColumn>
    <tableColumn id="3" xr3:uid="{603B2AB7-1C38-4697-9EFE-56D8FAB0CF8F}" name="Shop Clicks [#]">
      <calculatedColumnFormula>R3</calculatedColumnFormula>
    </tableColumn>
    <tableColumn id="4" xr3:uid="{056DA99C-15C7-4C0E-ABF1-6C53A7E7534C}" name="Analytics Clicks [#]" dataDxfId="51">
      <calculatedColumnFormula>S3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F03420-C873-4B99-B7C3-BE78F01FA358}" name="Tabelle5_2" displayName="Tabelle5_2" ref="O121:P321" tableType="queryTable" totalsRowShown="0">
  <autoFilter ref="O121:P321" xr:uid="{645C5A6E-BC2E-4D0C-AB3E-A7AC49A18288}">
    <filterColumn colId="0" hiddenButton="1"/>
    <filterColumn colId="1" hiddenButton="1"/>
  </autoFilter>
  <tableColumns count="2">
    <tableColumn id="1" xr3:uid="{920B48F5-D777-44E9-B6C8-E93E75DADD20}" uniqueName="1" name="Tasks" queryTableFieldId="1" dataDxfId="50"/>
    <tableColumn id="2" xr3:uid="{04217CA8-472D-4592-8955-ACFD63497A08}" uniqueName="2" name="Clicks [#]" queryTableField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B45725-D245-4FAD-AB2D-FA2062561BDF}" name="Tabelle9" displayName="Tabelle9" ref="Y60:AB110" totalsRowShown="0" dataDxfId="49">
  <autoFilter ref="Y60:AB110" xr:uid="{301F8349-5E01-49A9-AF2C-6C18FA2EC745}">
    <filterColumn colId="0" hiddenButton="1"/>
    <filterColumn colId="1" hiddenButton="1"/>
    <filterColumn colId="2" hiddenButton="1"/>
    <filterColumn colId="3" hiddenButton="1"/>
  </autoFilter>
  <tableColumns count="4">
    <tableColumn id="1" xr3:uid="{6F91F5CB-D7FE-475E-AC00-012CBA08257E}" name="Dashboard Clicks [#]" dataDxfId="48">
      <calculatedColumnFormula>Y3</calculatedColumnFormula>
    </tableColumn>
    <tableColumn id="2" xr3:uid="{5D85A3CC-D46A-403F-AD5B-3129E3FF1F70}" name="Ranking Clicks [#]" dataDxfId="47">
      <calculatedColumnFormula>Z3</calculatedColumnFormula>
    </tableColumn>
    <tableColumn id="3" xr3:uid="{D218547B-F976-4CFA-A1FD-0AFBE97A4CF2}" name="Shop Clicks [#]" dataDxfId="46">
      <calculatedColumnFormula>AA3</calculatedColumnFormula>
    </tableColumn>
    <tableColumn id="4" xr3:uid="{D4D36EA2-82D1-4B4E-8531-F8BAE7A18111}" name="Analytics Clicks [#]" dataDxfId="45">
      <calculatedColumnFormula>AB3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40C5CE-FC09-47BC-8D29-AEC59446A36A}" name="Tabelle9_3" displayName="Tabelle9_3" ref="X121:Y321" tableType="queryTable" totalsRowShown="0">
  <autoFilter ref="X121:Y321" xr:uid="{9629E3E4-87D8-4C1E-8DD3-C211FE4D90D3}">
    <filterColumn colId="0" hiddenButton="1"/>
    <filterColumn colId="1" hiddenButton="1"/>
  </autoFilter>
  <tableColumns count="2">
    <tableColumn id="1" xr3:uid="{4DAF8E6A-79A7-4071-8DCD-C720ACEE003D}" uniqueName="1" name="Tasks" queryTableFieldId="1" dataDxfId="44"/>
    <tableColumn id="2" xr3:uid="{B7AB71F0-5337-419A-B9B3-74B30192F846}" uniqueName="2" name="Clicks [#]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61AB06-F35C-411E-83E7-A8F9E04D09E9}" name="Tabelle13" displayName="Tabelle13" ref="U60:X110" totalsRowShown="0" dataDxfId="43">
  <autoFilter ref="U60:X110" xr:uid="{92FDD95C-BD65-4483-8BCA-6FC0FF5DB90F}">
    <filterColumn colId="0" hiddenButton="1"/>
    <filterColumn colId="1" hiddenButton="1"/>
    <filterColumn colId="2" hiddenButton="1"/>
    <filterColumn colId="3" hiddenButton="1"/>
  </autoFilter>
  <tableColumns count="4">
    <tableColumn id="1" xr3:uid="{AB848EBD-159F-4A68-9978-099F5DFD5725}" name="Dashboard Time [s]" dataDxfId="42">
      <calculatedColumnFormula>U3</calculatedColumnFormula>
    </tableColumn>
    <tableColumn id="2" xr3:uid="{63766F51-E2D9-4A42-87B3-D25367AB516A}" name="Ranking Time [s]" dataDxfId="41">
      <calculatedColumnFormula>V3</calculatedColumnFormula>
    </tableColumn>
    <tableColumn id="3" xr3:uid="{36DE89C5-C6F0-4050-B752-914EB6EF952B}" name="Shop Time [s]" dataDxfId="40">
      <calculatedColumnFormula>W3</calculatedColumnFormula>
    </tableColumn>
    <tableColumn id="4" xr3:uid="{B0FDA1EF-58E3-43A8-8EC5-EF484B471621}" name="Analytics Time [s]" dataDxfId="39">
      <calculatedColumnFormula>X3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742D22-E2E6-4F19-A02E-6679255488A4}" name="Tabelle13_2" displayName="Tabelle13_2" ref="U121:V321" tableType="queryTable" totalsRowShown="0">
  <autoFilter ref="U121:V321" xr:uid="{8C18E226-FDD8-4EAE-900E-151BE62D8D6B}">
    <filterColumn colId="0" hiddenButton="1"/>
    <filterColumn colId="1" hiddenButton="1"/>
  </autoFilter>
  <tableColumns count="2">
    <tableColumn id="1" xr3:uid="{053A8C54-6B7C-4DC9-B179-0721A71D4892}" uniqueName="1" name="Tasks" queryTableFieldId="1" dataDxfId="38"/>
    <tableColumn id="2" xr3:uid="{8CF2B866-E991-4EE8-AB91-CCD412DE4F9F}" uniqueName="2" name="Time [s]" queryTableFieldId="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F6909-84A5-4CB9-9B9B-F2DAB8E2924F}" name="Tabelle1" displayName="Tabelle1" ref="L60:O110" totalsRowShown="0">
  <autoFilter ref="L60:O110" xr:uid="{4B6AD2D5-58CB-42DA-96BF-526AC20C667A}">
    <filterColumn colId="0" hiddenButton="1"/>
    <filterColumn colId="1" hiddenButton="1"/>
    <filterColumn colId="2" hiddenButton="1"/>
    <filterColumn colId="3" hiddenButton="1"/>
  </autoFilter>
  <tableColumns count="4">
    <tableColumn id="1" xr3:uid="{FE9F2086-E4B5-41E3-A073-9C1CA5A13A2C}" name="Dashboard Time [s]" dataDxfId="37">
      <calculatedColumnFormula>L3</calculatedColumnFormula>
    </tableColumn>
    <tableColumn id="2" xr3:uid="{C3C2089D-4BC1-4ECD-B0B0-0DD34F1CB0EB}" name="Ranking Time [s]">
      <calculatedColumnFormula>M3</calculatedColumnFormula>
    </tableColumn>
    <tableColumn id="3" xr3:uid="{65E60CF0-C05F-4973-AB4E-321752312FC9}" name="Shop Time [s]">
      <calculatedColumnFormula>N3</calculatedColumnFormula>
    </tableColumn>
    <tableColumn id="4" xr3:uid="{347F5478-3390-4D47-BE10-378673E9729D}" name="Analytics Time [s]">
      <calculatedColumnFormula>O3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BF29F1-2C2C-4775-877C-FC92BBB85C21}" name="Tabelle1_2" displayName="Tabelle1_2" ref="L121:M321" tableType="queryTable" totalsRowShown="0">
  <autoFilter ref="L121:M321" xr:uid="{6ADC7093-C878-4812-B519-9A67875B512B}">
    <filterColumn colId="0" hiddenButton="1"/>
    <filterColumn colId="1" hiddenButton="1"/>
  </autoFilter>
  <tableColumns count="2">
    <tableColumn id="1" xr3:uid="{F4F0A953-18A8-4E41-8508-01023AC83924}" uniqueName="1" name="Tasks" queryTableFieldId="3" dataDxfId="36"/>
    <tableColumn id="2" xr3:uid="{5CAB05A8-81D6-46DD-8731-5DBC05F374A2}" uniqueName="2" name="Time [s]" queryTableFieldId="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E57973-8EC2-4028-BF77-A31862732F25}" name="Tabelle8" displayName="Tabelle8" ref="U60:X110" totalsRowShown="0">
  <autoFilter ref="U60:X110" xr:uid="{6A6A5855-EB42-4C65-BDF3-3D905DDBBD38}">
    <filterColumn colId="0" hiddenButton="1"/>
    <filterColumn colId="1" hiddenButton="1"/>
    <filterColumn colId="2" hiddenButton="1"/>
    <filterColumn colId="3" hiddenButton="1"/>
  </autoFilter>
  <tableColumns count="4">
    <tableColumn id="1" xr3:uid="{06756FD9-5DCA-4790-91EE-518342E7D857}" name="Dashboard Time [s]">
      <calculatedColumnFormula>U3</calculatedColumnFormula>
    </tableColumn>
    <tableColumn id="2" xr3:uid="{6276EADD-A063-46FA-A69F-934436825EC3}" name="Ranking Time [s]">
      <calculatedColumnFormula>V3</calculatedColumnFormula>
    </tableColumn>
    <tableColumn id="3" xr3:uid="{2A41B6C0-C618-4808-A37B-F3EC63E0A30D}" name="Shop Time [s]">
      <calculatedColumnFormula>W3</calculatedColumnFormula>
    </tableColumn>
    <tableColumn id="4" xr3:uid="{BE00555A-C400-4106-98DE-9872F4621360}" name="Analytics Time [s]">
      <calculatedColumnFormula>X3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08E2D2-F646-45D9-8E30-D8DF5D10181D}" name="Tabelle8_2" displayName="Tabelle8_2" ref="U121:V321" tableType="queryTable" totalsRowShown="0">
  <autoFilter ref="U121:V321" xr:uid="{3A0E1750-4910-4F01-ACC3-F9BB297D5687}">
    <filterColumn colId="0" hiddenButton="1"/>
    <filterColumn colId="1" hiddenButton="1"/>
  </autoFilter>
  <tableColumns count="2">
    <tableColumn id="1" xr3:uid="{F319DAFC-D0DE-46E6-B883-DD15A00DB53C}" uniqueName="1" name="Tasks" queryTableFieldId="3" dataDxfId="35"/>
    <tableColumn id="2" xr3:uid="{2FCFF92F-F189-42E4-9EA9-515A2B6FC2FB}" uniqueName="2" name="Time [s]" queryTableFieldId="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E0B5D8-340F-43CD-BC6B-143DFA48B6C3}" name="Tabelle10" displayName="Tabelle10" ref="P60:S110" totalsRowShown="0" tableBorderDxfId="34">
  <autoFilter ref="P60:S110" xr:uid="{B2700BB3-6D8D-44A2-A60E-1BB41626E2F9}">
    <filterColumn colId="0" hiddenButton="1"/>
    <filterColumn colId="1" hiddenButton="1"/>
    <filterColumn colId="2" hiddenButton="1"/>
    <filterColumn colId="3" hiddenButton="1"/>
  </autoFilter>
  <tableColumns count="4">
    <tableColumn id="1" xr3:uid="{01174D8A-8BDC-4A92-8B2F-590F721E46EF}" name="Dashboard Clicks [#]">
      <calculatedColumnFormula>P3</calculatedColumnFormula>
    </tableColumn>
    <tableColumn id="2" xr3:uid="{E2D6F8EA-70E0-458C-A3D1-AB47774C960A}" name="Ranking Clicks [#]">
      <calculatedColumnFormula>Q3</calculatedColumnFormula>
    </tableColumn>
    <tableColumn id="3" xr3:uid="{4D167016-7175-4483-9804-406F62480F28}" name="Shop Clicks [#]">
      <calculatedColumnFormula>R3</calculatedColumnFormula>
    </tableColumn>
    <tableColumn id="4" xr3:uid="{3380B001-DA3C-42CA-AC81-43FAC89E6F3A}" name="Analytics Clicks [#]">
      <calculatedColumnFormula>S3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67DA34-0A9A-4B28-A567-EBC439259BA1}" name="Tabelle10_2" displayName="Tabelle10_2" ref="O121:P321" tableType="queryTable" totalsRowShown="0">
  <autoFilter ref="O121:P321" xr:uid="{3E233D47-A32C-495E-A357-C8874D4E74FA}">
    <filterColumn colId="0" hiddenButton="1"/>
    <filterColumn colId="1" hiddenButton="1"/>
  </autoFilter>
  <tableColumns count="2">
    <tableColumn id="1" xr3:uid="{9A51C41A-DFF0-4B9E-B063-FE24E3D473F8}" uniqueName="1" name="Tasks" queryTableFieldId="1" dataDxfId="33"/>
    <tableColumn id="2" xr3:uid="{519D5E5D-1ABB-45BD-B264-6D52DED9F01E}" uniqueName="2" name="Clicks [#]" queryTableFieldId="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E805138-36D6-44E2-B12A-D6B745FAE2E2}" name="Tabelle17" displayName="Tabelle17" ref="Y60:AB110" totalsRowShown="0">
  <autoFilter ref="Y60:AB110" xr:uid="{2CF81241-97E7-4A21-BC92-6CC75439144E}">
    <filterColumn colId="0" hiddenButton="1"/>
    <filterColumn colId="1" hiddenButton="1"/>
    <filterColumn colId="2" hiddenButton="1"/>
    <filterColumn colId="3" hiddenButton="1"/>
  </autoFilter>
  <tableColumns count="4">
    <tableColumn id="1" xr3:uid="{3CCAA242-8FA6-4BCD-9094-E875B13DA42A}" name="Dashboard Clicks [#]">
      <calculatedColumnFormula>Y3</calculatedColumnFormula>
    </tableColumn>
    <tableColumn id="2" xr3:uid="{0456DF05-E871-4222-AB91-B75E3B8B68E6}" name="Ranking Clicks [#]">
      <calculatedColumnFormula>Z3</calculatedColumnFormula>
    </tableColumn>
    <tableColumn id="3" xr3:uid="{55D208D4-6172-47E1-B059-F85E70072474}" name="Shop Clicks [#]">
      <calculatedColumnFormula>AA3</calculatedColumnFormula>
    </tableColumn>
    <tableColumn id="4" xr3:uid="{49F65534-94BE-46AF-A92D-665D16B6D07E}" name="Analytics Clicks [#]">
      <calculatedColumnFormula>AB3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63BEDDC-F387-4EE8-BD8F-CB3C87A8B352}" name="Tabelle17_2" displayName="Tabelle17_2" ref="X121:Y321" tableType="queryTable" totalsRowShown="0">
  <autoFilter ref="X121:Y321" xr:uid="{019F361D-6312-4F42-950F-6D1028DCD511}">
    <filterColumn colId="0" hiddenButton="1"/>
    <filterColumn colId="1" hiddenButton="1"/>
  </autoFilter>
  <tableColumns count="2">
    <tableColumn id="1" xr3:uid="{30C2CDE8-2050-4AFD-9975-BF2202624EAD}" uniqueName="1" name="Tasks" queryTableFieldId="1" dataDxfId="32"/>
    <tableColumn id="2" xr3:uid="{9501AAA9-22DB-40A5-B86B-C4EF3C5A5EB6}" uniqueName="2" name="Clicks [#]" queryTableFieldId="2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7F44F8-B721-49FF-BD4B-CBBC050F69D3}" name="Tabelle4__2" displayName="Tabelle4__2" ref="A2:B202" tableType="queryTable" totalsRowShown="0">
  <autoFilter ref="A2:B202" xr:uid="{F0B05089-6412-440F-A863-C5DD1D6D8C4D}">
    <filterColumn colId="0" hiddenButton="1"/>
    <filterColumn colId="1" hiddenButton="1"/>
  </autoFilter>
  <tableColumns count="2">
    <tableColumn id="1" xr3:uid="{7BCC8C03-8519-443D-8D8E-04309DE02F33}" uniqueName="1" name="Tasks" queryTableFieldId="1" dataDxfId="31"/>
    <tableColumn id="2" xr3:uid="{751CA6E1-7D7C-4A73-A946-26BD7F749ABE}" uniqueName="2" name="Time [s]" queryTableFieldId="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30676D-A797-4BEA-888C-25104ED46C07}" name="Tabelle5__2" displayName="Tabelle5__2" ref="C2:D202" tableType="queryTable" totalsRowShown="0">
  <autoFilter ref="C2:D202" xr:uid="{6CF4586B-4D5D-475D-9E5B-5A722D5D2293}">
    <filterColumn colId="0" hiddenButton="1"/>
    <filterColumn colId="1" hiddenButton="1"/>
  </autoFilter>
  <tableColumns count="2">
    <tableColumn id="1" xr3:uid="{8BF42450-F967-4DCB-A10D-AFD4B744AC3D}" uniqueName="1" name="Tasks" queryTableFieldId="1" dataDxfId="30"/>
    <tableColumn id="2" xr3:uid="{569B6E47-0AF3-4F68-B422-C54A6E651AC1}" uniqueName="2" name="Clicks [#]" queryTableFieldId="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54A179-F26B-4608-A231-57CC80AF408B}" name="Tabelle1__2" displayName="Tabelle1__2" ref="E2:F202" tableType="queryTable" totalsRowShown="0">
  <autoFilter ref="E2:F202" xr:uid="{4410C88F-F2CA-4E3A-8E4B-523529F6FBC2}">
    <filterColumn colId="0" hiddenButton="1"/>
    <filterColumn colId="1" hiddenButton="1"/>
  </autoFilter>
  <tableColumns count="2">
    <tableColumn id="1" xr3:uid="{46E2EDF4-8EE1-456B-80C6-3E1EA97D2D2D}" uniqueName="1" name="Tasks" queryTableFieldId="1" dataDxfId="29"/>
    <tableColumn id="2" xr3:uid="{D121AD04-4B2C-43FB-B4F3-ABA5B4D06EB6}" uniqueName="2" name="Time [s]" queryTableFieldId="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A7A952-8D5C-43AA-A87B-A78572294E2B}" name="Tabelle10__2" displayName="Tabelle10__2" ref="G2:H202" tableType="queryTable" totalsRowShown="0">
  <autoFilter ref="G2:H202" xr:uid="{3D1B47D3-FDFB-4B60-899D-9D910D2918A7}">
    <filterColumn colId="0" hiddenButton="1"/>
    <filterColumn colId="1" hiddenButton="1"/>
  </autoFilter>
  <tableColumns count="2">
    <tableColumn id="1" xr3:uid="{D6F899FC-6D93-421E-889F-2ED46C577BE9}" uniqueName="1" name="Tasks" queryTableFieldId="1" dataDxfId="28"/>
    <tableColumn id="2" xr3:uid="{0F81FFF1-BB68-422B-9041-D563A9329EBC}" uniqueName="2" name="Clicks [#]" queryTableFieldId="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2D2F2FE-9F3B-4903-A808-034E04F4EFFE}" name="Tabelle13__2" displayName="Tabelle13__2" ref="A2:B202" tableType="queryTable" totalsRowShown="0">
  <autoFilter ref="A2:B202" xr:uid="{2677EAC2-DB9A-4760-837A-4DBEBC25AB2C}">
    <filterColumn colId="0" hiddenButton="1"/>
    <filterColumn colId="1" hiddenButton="1"/>
  </autoFilter>
  <tableColumns count="2">
    <tableColumn id="1" xr3:uid="{AC77BF5F-1146-4991-B459-2EFDC464C9C2}" uniqueName="1" name="Tasks" queryTableFieldId="1" dataDxfId="27"/>
    <tableColumn id="2" xr3:uid="{663AAD57-1C2F-466E-8765-74B5BA98DC01}" uniqueName="2" name="Time [s]" queryTableFieldId="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2B12B4F-8056-479C-AF95-EDBB64F8C208}" name="Tabelle9__2" displayName="Tabelle9__2" ref="C2:D202" tableType="queryTable" totalsRowShown="0">
  <autoFilter ref="C2:D202" xr:uid="{52066F8E-9CBA-4CCE-959B-A7A901E6FFC7}">
    <filterColumn colId="0" hiddenButton="1"/>
    <filterColumn colId="1" hiddenButton="1"/>
  </autoFilter>
  <tableColumns count="2">
    <tableColumn id="1" xr3:uid="{B7294DE4-CB77-4D86-B51B-F5F098635852}" uniqueName="1" name="Tasks" queryTableFieldId="1" dataDxfId="26"/>
    <tableColumn id="2" xr3:uid="{09756164-EFC0-4063-9DA1-7A021683CCEC}" uniqueName="2" name="Clicks [#]" queryTableFieldId="2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8ED9725-AFDF-44F4-A903-CB8F61D209B6}" name="Tabelle8__2" displayName="Tabelle8__2" ref="E2:F202" tableType="queryTable" totalsRowShown="0">
  <autoFilter ref="E2:F202" xr:uid="{DDFF53AC-C6AA-4E8E-B526-3FF4A5003805}">
    <filterColumn colId="0" hiddenButton="1"/>
    <filterColumn colId="1" hiddenButton="1"/>
  </autoFilter>
  <tableColumns count="2">
    <tableColumn id="1" xr3:uid="{B0DDAF5E-0334-4E3E-AD08-1597579514A9}" uniqueName="1" name="Tasks" queryTableFieldId="1" dataDxfId="25"/>
    <tableColumn id="2" xr3:uid="{D5167CC0-55FD-4685-AACC-6DE464A9A291}" uniqueName="2" name="Time [s]" queryTableFieldId="2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46C60AA-42B9-46AF-9649-79677536931F}" name="Tabelle17__2" displayName="Tabelle17__2" ref="G2:H202" tableType="queryTable" totalsRowShown="0">
  <autoFilter ref="G2:H202" xr:uid="{91E9E55A-1ADE-4607-A9A2-63FE7333BE51}">
    <filterColumn colId="0" hiddenButton="1"/>
    <filterColumn colId="1" hiddenButton="1"/>
  </autoFilter>
  <tableColumns count="2">
    <tableColumn id="1" xr3:uid="{0940E157-2192-4DD9-B774-9F9BBD28F8B4}" uniqueName="1" name="Tasks" queryTableFieldId="1" dataDxfId="24"/>
    <tableColumn id="2" xr3:uid="{CD67FB0E-9C9E-436A-A69D-8B8BD323FC93}" uniqueName="2" name="Clicks [#]" queryTableFieldId="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36C4788-A0B0-4986-865F-913B7D8B9969}" name="Tabelle27" displayName="Tabelle27" ref="C1:M29" totalsRowShown="0" headerRowDxfId="23" dataDxfId="22" headerRowCellStyle="Standard 2" dataCellStyle="Standard 2">
  <autoFilter ref="C1:M29" xr:uid="{89B66760-7255-4A4A-B13F-71A53E2062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189BF5D-D301-41F1-9945-CF36B2469753}" name="Choose your variant" dataDxfId="21" dataCellStyle="Standard 2"/>
    <tableColumn id="2" xr3:uid="{89D7A74E-1574-43B7-8A40-807185115371}" name="I think that I would like to use this app frequently." dataDxfId="20" dataCellStyle="Standard 2"/>
    <tableColumn id="3" xr3:uid="{8B157D6E-47DB-49C1-8D84-5587F6783039}" name="I found the app unnecessarily complex." dataDxfId="19" dataCellStyle="Standard 2"/>
    <tableColumn id="4" xr3:uid="{0D4E5979-D235-4B21-8DAD-9AE5A82C1A43}" name="I thought the app was easy to use." dataDxfId="18" dataCellStyle="Standard 2"/>
    <tableColumn id="5" xr3:uid="{C42410C1-8327-4CF4-816B-5325682945FC}" name="I think that I would need the support of a technical person to be able to use this app." dataDxfId="17" dataCellStyle="Standard 2"/>
    <tableColumn id="6" xr3:uid="{62AD08B2-5ADC-43E0-9432-265ADDF57D88}" name="I found the various functions in this app were well integrated." dataDxfId="16" dataCellStyle="Standard 2"/>
    <tableColumn id="7" xr3:uid="{9EB34493-E4A9-4BFC-A52E-2E4D0947D57D}" name="I thought there was too much inconsistency in this app." dataDxfId="15" dataCellStyle="Standard 2"/>
    <tableColumn id="8" xr3:uid="{26B32127-E501-47DD-9AB6-40020A56B955}" name="I would imagine that most people would learn to use this app very quickly." dataDxfId="14" dataCellStyle="Standard 2"/>
    <tableColumn id="9" xr3:uid="{D53186EA-F8C5-431A-BAFB-00597479E2FD}" name="I found the app very cumbersome to use." dataDxfId="13" dataCellStyle="Standard 2"/>
    <tableColumn id="10" xr3:uid="{7EBE4353-1E07-4BAC-BADD-350A296B1DC1}" name="I felt very confident using the app." dataDxfId="12" dataCellStyle="Standard 2"/>
    <tableColumn id="11" xr3:uid="{9C2C5CA3-001B-44B0-A819-940BE70EF44C}" name="I needed to learn a lot of things before I could get going with this app." dataDxfId="11" dataCellStyle="Standard 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A8BDB77-693D-489C-9144-20F4554D7E53}" name="Tabelle27_2" displayName="Tabelle27_2" ref="C33:M61" tableType="queryTable" totalsRowShown="0" headerRowCellStyle="Standard 2" dataCellStyle="Standard 2">
  <autoFilter ref="C33:M61" xr:uid="{A0C754DA-1FC6-4C36-9731-E70A257EC0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3F6FD6D-DDD3-4004-92B8-0E3B1A9B76DA}" uniqueName="1" name="Choose your variant" queryTableFieldId="1" dataDxfId="10" dataCellStyle="Standard 2"/>
    <tableColumn id="2" xr3:uid="{A8611DD7-2027-44E5-B612-E7FA82B422C9}" uniqueName="2" name="I think that I would like to use this app frequently." queryTableFieldId="2" dataDxfId="9" dataCellStyle="Standard 2"/>
    <tableColumn id="3" xr3:uid="{D74364F6-DE03-4ECF-958A-86E8FE057388}" uniqueName="3" name="I found the app unnecessarily complex." queryTableFieldId="3" dataDxfId="8" dataCellStyle="Standard 2"/>
    <tableColumn id="4" xr3:uid="{C30C60A6-F1F9-4885-8408-63C5D33B9B11}" uniqueName="4" name="I thought the app was easy to use." queryTableFieldId="4" dataDxfId="7" dataCellStyle="Standard 2"/>
    <tableColumn id="5" xr3:uid="{CF0AD883-B1AC-4F4D-8DFA-D6FB309253BE}" uniqueName="5" name="I think that I would need the support of a technical person to be able to use this app." queryTableFieldId="5" dataDxfId="6" dataCellStyle="Standard 2"/>
    <tableColumn id="6" xr3:uid="{217A5027-54AF-4D2D-9EB1-62D885742156}" uniqueName="6" name="I found the various functions in this app were well integrated." queryTableFieldId="6" dataDxfId="5" dataCellStyle="Standard 2"/>
    <tableColumn id="7" xr3:uid="{6623749F-A5B8-455A-BC60-A4A86A5BA300}" uniqueName="7" name="I thought there was too much inconsistency in this app." queryTableFieldId="7" dataDxfId="4" dataCellStyle="Standard 2"/>
    <tableColumn id="8" xr3:uid="{54A7AFB3-10B3-487A-B36A-CEDD06542853}" uniqueName="8" name="I would imagine that most people would learn to use this app very quickly." queryTableFieldId="8" dataDxfId="3" dataCellStyle="Standard 2"/>
    <tableColumn id="9" xr3:uid="{4B345475-A9FA-4D8D-9C78-8C03C953597C}" uniqueName="9" name="I found the app very cumbersome to use." queryTableFieldId="9" dataDxfId="2" dataCellStyle="Standard 2"/>
    <tableColumn id="10" xr3:uid="{18615D83-CC9D-41F3-88E0-92D9C73E2F73}" uniqueName="10" name="I felt very confident using the app." queryTableFieldId="10" dataDxfId="1" dataCellStyle="Standard 2"/>
    <tableColumn id="11" xr3:uid="{750D5344-3F48-4F9E-9FAF-A46E5D4E7ABC}" uniqueName="11" name="I needed to learn a lot of things before I could get going with this app." queryTableFieldId="11" dataDxfId="0" dataCellStyle="Standard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3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4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5DFB-9102-472B-A8CF-5C6A982EF367}">
  <dimension ref="A1:Y51"/>
  <sheetViews>
    <sheetView zoomScale="60" zoomScaleNormal="60" workbookViewId="0">
      <selection activeCell="B35" sqref="B35"/>
    </sheetView>
  </sheetViews>
  <sheetFormatPr baseColWidth="10" defaultRowHeight="15" x14ac:dyDescent="0.25"/>
  <cols>
    <col min="1" max="1" width="15.85546875" bestFit="1" customWidth="1"/>
    <col min="2" max="2" width="47.7109375" bestFit="1" customWidth="1"/>
    <col min="3" max="3" width="37" bestFit="1" customWidth="1"/>
    <col min="4" max="4" width="33.42578125" bestFit="1" customWidth="1"/>
    <col min="5" max="5" width="31.140625" bestFit="1" customWidth="1"/>
    <col min="6" max="6" width="33.7109375" bestFit="1" customWidth="1"/>
    <col min="7" max="7" width="38" bestFit="1" customWidth="1"/>
    <col min="8" max="8" width="34.85546875" bestFit="1" customWidth="1"/>
    <col min="9" max="9" width="32" bestFit="1" customWidth="1"/>
    <col min="10" max="10" width="36.140625" bestFit="1" customWidth="1"/>
    <col min="11" max="11" width="37" bestFit="1" customWidth="1"/>
    <col min="12" max="12" width="34" bestFit="1" customWidth="1"/>
    <col min="13" max="13" width="31.140625" bestFit="1" customWidth="1"/>
    <col min="14" max="14" width="34.85546875" bestFit="1" customWidth="1"/>
    <col min="15" max="15" width="38.42578125" bestFit="1" customWidth="1"/>
    <col min="16" max="16" width="35.42578125" bestFit="1" customWidth="1"/>
    <col min="17" max="17" width="32.5703125" bestFit="1" customWidth="1"/>
    <col min="18" max="18" width="36.5703125" bestFit="1" customWidth="1"/>
    <col min="19" max="19" width="25.7109375" bestFit="1" customWidth="1"/>
    <col min="20" max="20" width="23.140625" bestFit="1" customWidth="1"/>
    <col min="21" max="21" width="26.85546875" bestFit="1" customWidth="1"/>
    <col min="22" max="22" width="29" bestFit="1" customWidth="1"/>
    <col min="23" max="23" width="26.5703125" bestFit="1" customWidth="1"/>
    <col min="24" max="24" width="23.85546875" bestFit="1" customWidth="1"/>
    <col min="25" max="25" width="27.5703125" bestFit="1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32</v>
      </c>
      <c r="H1" t="s">
        <v>31</v>
      </c>
      <c r="I1" t="s">
        <v>30</v>
      </c>
      <c r="J1" t="s">
        <v>29</v>
      </c>
      <c r="K1" t="s">
        <v>17</v>
      </c>
      <c r="L1" t="s">
        <v>18</v>
      </c>
      <c r="M1" t="s">
        <v>19</v>
      </c>
      <c r="N1" t="s">
        <v>20</v>
      </c>
      <c r="O1" t="s">
        <v>26</v>
      </c>
      <c r="P1" t="s">
        <v>21</v>
      </c>
      <c r="Q1" t="s">
        <v>27</v>
      </c>
      <c r="R1" t="s">
        <v>28</v>
      </c>
    </row>
    <row r="2" spans="1:18" x14ac:dyDescent="0.25">
      <c r="A2" s="1">
        <v>1</v>
      </c>
      <c r="B2" s="1" t="s">
        <v>43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</v>
      </c>
      <c r="B3" s="1" t="s">
        <v>44</v>
      </c>
      <c r="C3" s="1">
        <v>98</v>
      </c>
      <c r="D3" s="1">
        <v>104</v>
      </c>
      <c r="E3" s="1">
        <v>138</v>
      </c>
      <c r="F3" s="1">
        <v>160</v>
      </c>
      <c r="G3" s="1">
        <v>6</v>
      </c>
      <c r="H3" s="1">
        <v>9</v>
      </c>
      <c r="I3" s="1">
        <v>26</v>
      </c>
      <c r="J3" s="1">
        <v>24</v>
      </c>
      <c r="K3" s="1">
        <v>53</v>
      </c>
      <c r="L3" s="1">
        <v>40</v>
      </c>
      <c r="M3" s="1">
        <v>28</v>
      </c>
      <c r="N3" s="1">
        <v>43</v>
      </c>
      <c r="O3" s="1">
        <v>3</v>
      </c>
      <c r="P3" s="1">
        <v>9</v>
      </c>
      <c r="Q3" s="1">
        <v>7</v>
      </c>
      <c r="R3" s="1">
        <v>5</v>
      </c>
    </row>
    <row r="4" spans="1:18" x14ac:dyDescent="0.25">
      <c r="A4" s="1">
        <v>3</v>
      </c>
      <c r="B4" s="1" t="s">
        <v>44</v>
      </c>
      <c r="C4" s="1">
        <v>117</v>
      </c>
      <c r="D4" s="1">
        <v>115</v>
      </c>
      <c r="E4" s="1">
        <v>101</v>
      </c>
      <c r="F4" s="1">
        <v>158</v>
      </c>
      <c r="G4" s="1">
        <v>14</v>
      </c>
      <c r="H4" s="1">
        <v>10</v>
      </c>
      <c r="I4" s="1">
        <v>19</v>
      </c>
      <c r="J4" s="1">
        <v>25</v>
      </c>
      <c r="K4" s="1">
        <v>69</v>
      </c>
      <c r="L4" s="1">
        <v>47</v>
      </c>
      <c r="M4" s="1">
        <v>24</v>
      </c>
      <c r="N4" s="1">
        <v>113</v>
      </c>
      <c r="O4" s="1">
        <v>4</v>
      </c>
      <c r="P4" s="1">
        <v>9</v>
      </c>
      <c r="Q4" s="1">
        <v>7</v>
      </c>
      <c r="R4" s="1">
        <v>15</v>
      </c>
    </row>
    <row r="5" spans="1:18" x14ac:dyDescent="0.25">
      <c r="A5" s="1">
        <v>4</v>
      </c>
      <c r="B5" s="1" t="s">
        <v>44</v>
      </c>
      <c r="C5" s="1">
        <v>45</v>
      </c>
      <c r="D5" s="1">
        <v>42</v>
      </c>
      <c r="E5" s="1">
        <v>57</v>
      </c>
      <c r="F5" s="1">
        <v>96</v>
      </c>
      <c r="G5" s="1">
        <v>7</v>
      </c>
      <c r="H5" s="1">
        <v>9</v>
      </c>
      <c r="I5" s="1">
        <v>17</v>
      </c>
      <c r="J5" s="1">
        <v>17</v>
      </c>
      <c r="K5" s="1">
        <v>41</v>
      </c>
      <c r="L5" s="1">
        <v>35</v>
      </c>
      <c r="M5" s="1">
        <v>24</v>
      </c>
      <c r="N5" s="1">
        <v>55</v>
      </c>
      <c r="O5" s="1">
        <v>3</v>
      </c>
      <c r="P5" s="1">
        <v>9</v>
      </c>
      <c r="Q5" s="1">
        <v>9</v>
      </c>
      <c r="R5" s="1">
        <v>8</v>
      </c>
    </row>
    <row r="6" spans="1:18" x14ac:dyDescent="0.25">
      <c r="A6" s="1">
        <v>5</v>
      </c>
      <c r="B6" s="1" t="s">
        <v>9</v>
      </c>
      <c r="C6" s="1">
        <v>78</v>
      </c>
      <c r="D6" s="1">
        <v>42</v>
      </c>
      <c r="E6" s="1">
        <v>21</v>
      </c>
      <c r="F6" s="1">
        <v>66</v>
      </c>
      <c r="G6" s="1">
        <v>2</v>
      </c>
      <c r="H6" s="1">
        <v>9</v>
      </c>
      <c r="I6" s="1">
        <v>7</v>
      </c>
      <c r="J6" s="1">
        <v>9</v>
      </c>
      <c r="K6" s="1">
        <v>30</v>
      </c>
      <c r="L6" s="1">
        <v>37</v>
      </c>
      <c r="M6" s="1">
        <v>17</v>
      </c>
      <c r="N6" s="1">
        <v>83</v>
      </c>
      <c r="O6" s="1">
        <v>8</v>
      </c>
      <c r="P6" s="1">
        <v>5</v>
      </c>
      <c r="Q6" s="1">
        <v>7</v>
      </c>
      <c r="R6" s="1">
        <v>17</v>
      </c>
    </row>
    <row r="7" spans="1:18" x14ac:dyDescent="0.25">
      <c r="A7" s="1">
        <v>6</v>
      </c>
      <c r="B7" s="1" t="s">
        <v>43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>
        <v>7</v>
      </c>
      <c r="B8" s="1" t="s">
        <v>43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8</v>
      </c>
      <c r="B9" s="1" t="s">
        <v>43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9</v>
      </c>
      <c r="B10" s="1" t="s">
        <v>43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10</v>
      </c>
      <c r="B11" s="1" t="s">
        <v>9</v>
      </c>
      <c r="C11" s="1">
        <v>70</v>
      </c>
      <c r="D11" s="1">
        <v>49</v>
      </c>
      <c r="E11" s="1">
        <v>16</v>
      </c>
      <c r="F11" s="1">
        <v>61</v>
      </c>
      <c r="G11" s="1">
        <v>3</v>
      </c>
      <c r="H11" s="1">
        <v>18</v>
      </c>
      <c r="I11" s="1">
        <v>5</v>
      </c>
      <c r="J11" s="1">
        <v>8</v>
      </c>
      <c r="K11" s="1">
        <v>36</v>
      </c>
      <c r="L11" s="1">
        <v>40</v>
      </c>
      <c r="M11" s="1">
        <v>14</v>
      </c>
      <c r="N11" s="1">
        <v>78</v>
      </c>
      <c r="O11" s="1">
        <v>4</v>
      </c>
      <c r="P11" s="1">
        <v>6</v>
      </c>
      <c r="Q11" s="1">
        <v>5</v>
      </c>
      <c r="R11" s="1">
        <v>15</v>
      </c>
    </row>
    <row r="12" spans="1:18" x14ac:dyDescent="0.25">
      <c r="A12" s="1">
        <v>11</v>
      </c>
      <c r="B12" s="1" t="s">
        <v>43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12</v>
      </c>
      <c r="B13" s="1" t="s">
        <v>43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>
        <v>13</v>
      </c>
      <c r="B14" s="1" t="s">
        <v>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14</v>
      </c>
      <c r="B15" s="1" t="s">
        <v>43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>
        <v>15</v>
      </c>
      <c r="B16" s="1" t="s">
        <v>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16</v>
      </c>
      <c r="B17" s="1" t="s">
        <v>43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17</v>
      </c>
      <c r="B18" s="1" t="s">
        <v>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>
        <v>18</v>
      </c>
      <c r="B19" s="1" t="s">
        <v>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>
        <v>19</v>
      </c>
      <c r="B20" s="1" t="s">
        <v>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>
        <v>20</v>
      </c>
      <c r="B21" s="1" t="s">
        <v>44</v>
      </c>
      <c r="C21" s="1">
        <v>105</v>
      </c>
      <c r="D21" s="1">
        <v>73</v>
      </c>
      <c r="E21" s="1">
        <v>26</v>
      </c>
      <c r="F21" s="1">
        <v>265</v>
      </c>
      <c r="G21" s="1">
        <v>13</v>
      </c>
      <c r="H21" s="1">
        <v>8</v>
      </c>
      <c r="I21" s="1">
        <v>6</v>
      </c>
      <c r="J21" s="1">
        <v>16</v>
      </c>
      <c r="K21" s="1">
        <v>97</v>
      </c>
      <c r="L21" s="1">
        <v>43</v>
      </c>
      <c r="M21" s="1">
        <v>17</v>
      </c>
      <c r="N21" s="1">
        <v>140</v>
      </c>
      <c r="O21" s="1">
        <v>5</v>
      </c>
      <c r="P21" s="1">
        <v>10</v>
      </c>
      <c r="Q21" s="1">
        <v>5</v>
      </c>
      <c r="R21" s="1">
        <v>12</v>
      </c>
    </row>
    <row r="22" spans="1:18" x14ac:dyDescent="0.25">
      <c r="A22" s="1">
        <v>21</v>
      </c>
      <c r="B22" s="1" t="s">
        <v>44</v>
      </c>
      <c r="C22" s="1">
        <v>33</v>
      </c>
      <c r="D22" s="1">
        <v>51</v>
      </c>
      <c r="E22" s="1">
        <v>9</v>
      </c>
      <c r="F22" s="1">
        <v>76</v>
      </c>
      <c r="G22" s="1">
        <v>5</v>
      </c>
      <c r="H22" s="1">
        <v>5</v>
      </c>
      <c r="I22" s="1">
        <v>3</v>
      </c>
      <c r="J22" s="1">
        <v>14</v>
      </c>
      <c r="K22" s="1">
        <v>27</v>
      </c>
      <c r="L22" s="1">
        <v>36</v>
      </c>
      <c r="M22" s="1">
        <v>9</v>
      </c>
      <c r="N22" s="1">
        <v>65</v>
      </c>
      <c r="O22" s="1">
        <v>3</v>
      </c>
      <c r="P22" s="1">
        <v>9</v>
      </c>
      <c r="Q22" s="1">
        <v>3</v>
      </c>
      <c r="R22" s="1">
        <v>8</v>
      </c>
    </row>
    <row r="23" spans="1:18" x14ac:dyDescent="0.25">
      <c r="A23" s="1">
        <v>22</v>
      </c>
      <c r="B23" s="1" t="s">
        <v>9</v>
      </c>
      <c r="C23" s="1">
        <v>96</v>
      </c>
      <c r="D23" s="1">
        <v>37</v>
      </c>
      <c r="E23" s="1">
        <v>12</v>
      </c>
      <c r="F23" s="1">
        <v>78</v>
      </c>
      <c r="G23" s="1">
        <v>5</v>
      </c>
      <c r="H23" s="1">
        <v>10</v>
      </c>
      <c r="I23" s="1">
        <v>4</v>
      </c>
      <c r="J23" s="1">
        <v>17</v>
      </c>
      <c r="K23" s="1">
        <v>61</v>
      </c>
      <c r="L23" s="1">
        <v>32</v>
      </c>
      <c r="M23" s="1">
        <v>11</v>
      </c>
      <c r="N23" s="1">
        <v>115</v>
      </c>
      <c r="O23" s="1">
        <v>5</v>
      </c>
      <c r="P23" s="1">
        <v>6</v>
      </c>
      <c r="Q23" s="1">
        <v>3</v>
      </c>
      <c r="R23" s="1">
        <v>8</v>
      </c>
    </row>
    <row r="24" spans="1:18" x14ac:dyDescent="0.25">
      <c r="A24" s="1">
        <v>23</v>
      </c>
      <c r="B24" s="1" t="s">
        <v>44</v>
      </c>
      <c r="C24" s="1">
        <v>72</v>
      </c>
      <c r="D24" s="1">
        <v>57</v>
      </c>
      <c r="E24" s="1">
        <v>17</v>
      </c>
      <c r="F24" s="1">
        <v>117</v>
      </c>
      <c r="G24" s="1">
        <v>8</v>
      </c>
      <c r="H24" s="1">
        <v>10</v>
      </c>
      <c r="I24" s="1">
        <v>6</v>
      </c>
      <c r="J24" s="1">
        <v>29</v>
      </c>
      <c r="K24" s="1">
        <v>56</v>
      </c>
      <c r="L24" s="1">
        <v>49</v>
      </c>
      <c r="M24" s="1">
        <v>9</v>
      </c>
      <c r="N24" s="1">
        <v>63</v>
      </c>
      <c r="O24" s="1">
        <v>3</v>
      </c>
      <c r="P24" s="1">
        <v>14</v>
      </c>
      <c r="Q24" s="1">
        <v>4</v>
      </c>
      <c r="R24" s="1">
        <v>15</v>
      </c>
    </row>
    <row r="25" spans="1:18" x14ac:dyDescent="0.25">
      <c r="A25" s="1">
        <v>24</v>
      </c>
      <c r="B25" s="1" t="s">
        <v>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>
        <v>25</v>
      </c>
      <c r="B26" s="1" t="s">
        <v>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26</v>
      </c>
      <c r="B27" s="1" t="s">
        <v>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>
        <v>27</v>
      </c>
      <c r="B28" s="1" t="s">
        <v>43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>
        <v>28</v>
      </c>
      <c r="B29" s="1" t="s">
        <v>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29</v>
      </c>
      <c r="B30" s="1" t="s">
        <v>43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30</v>
      </c>
      <c r="B31" s="1" t="s">
        <v>43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>
        <v>31</v>
      </c>
      <c r="B32" s="1" t="s">
        <v>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25" x14ac:dyDescent="0.25">
      <c r="A33" s="1">
        <v>32</v>
      </c>
      <c r="B33" s="1" t="s">
        <v>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25" x14ac:dyDescent="0.25">
      <c r="A34" s="1">
        <v>33</v>
      </c>
      <c r="B34" s="1" t="s">
        <v>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25" x14ac:dyDescent="0.25">
      <c r="A35" s="1">
        <v>34</v>
      </c>
      <c r="B35" s="1" t="s">
        <v>44</v>
      </c>
      <c r="C35" s="1">
        <v>33</v>
      </c>
      <c r="D35" s="1">
        <v>38</v>
      </c>
      <c r="E35" s="1">
        <v>17</v>
      </c>
      <c r="F35" s="1">
        <v>20</v>
      </c>
      <c r="G35" s="1">
        <v>12</v>
      </c>
      <c r="H35" s="1">
        <v>8</v>
      </c>
      <c r="I35" s="1">
        <v>8</v>
      </c>
      <c r="J35" s="1">
        <v>3</v>
      </c>
      <c r="K35" s="1">
        <v>22</v>
      </c>
      <c r="L35" s="1">
        <v>20</v>
      </c>
      <c r="M35" s="1">
        <v>8</v>
      </c>
      <c r="N35" s="1">
        <v>38</v>
      </c>
      <c r="O35" s="1">
        <v>2</v>
      </c>
      <c r="P35" s="1">
        <v>9</v>
      </c>
      <c r="Q35" s="1">
        <v>4</v>
      </c>
      <c r="R35" s="1">
        <v>4</v>
      </c>
      <c r="S35">
        <v>40</v>
      </c>
      <c r="T35">
        <v>14</v>
      </c>
      <c r="U35">
        <v>78</v>
      </c>
      <c r="V35">
        <v>0</v>
      </c>
      <c r="W35">
        <v>0</v>
      </c>
      <c r="X35">
        <v>0</v>
      </c>
      <c r="Y35">
        <v>30</v>
      </c>
    </row>
    <row r="36" spans="1:25" x14ac:dyDescent="0.25">
      <c r="A36" s="1">
        <v>35</v>
      </c>
      <c r="B36" s="1" t="s">
        <v>43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25" x14ac:dyDescent="0.25">
      <c r="A37" s="1">
        <v>36</v>
      </c>
      <c r="B37" s="1" t="s">
        <v>43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25" x14ac:dyDescent="0.25">
      <c r="A38" s="1">
        <v>37</v>
      </c>
      <c r="B38" s="1" t="s">
        <v>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25" x14ac:dyDescent="0.25">
      <c r="A39" s="1">
        <v>38</v>
      </c>
      <c r="B39" s="1" t="s">
        <v>43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25" x14ac:dyDescent="0.25">
      <c r="A40" s="1">
        <v>39</v>
      </c>
      <c r="B40" s="1" t="s">
        <v>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25" x14ac:dyDescent="0.25">
      <c r="A41" s="1">
        <v>40</v>
      </c>
      <c r="B41" s="1" t="s">
        <v>9</v>
      </c>
      <c r="C41" s="1">
        <v>79</v>
      </c>
      <c r="D41" s="1">
        <v>85</v>
      </c>
      <c r="E41" s="1">
        <v>24</v>
      </c>
      <c r="F41" s="1">
        <v>97</v>
      </c>
      <c r="G41" s="1">
        <v>4</v>
      </c>
      <c r="H41" s="1">
        <v>12</v>
      </c>
      <c r="I41" s="1">
        <v>3</v>
      </c>
      <c r="J41" s="1">
        <v>6</v>
      </c>
      <c r="K41" s="1">
        <v>78</v>
      </c>
      <c r="L41" s="1">
        <v>74</v>
      </c>
      <c r="M41" s="1">
        <v>29</v>
      </c>
      <c r="N41" s="1">
        <v>72</v>
      </c>
      <c r="O41" s="1">
        <v>5</v>
      </c>
      <c r="P41" s="1">
        <v>5</v>
      </c>
      <c r="Q41" s="1">
        <v>4</v>
      </c>
      <c r="R41" s="1">
        <v>5</v>
      </c>
    </row>
    <row r="42" spans="1:25" x14ac:dyDescent="0.25">
      <c r="A42" s="1">
        <v>41</v>
      </c>
      <c r="B42" s="1" t="s">
        <v>9</v>
      </c>
      <c r="C42" s="1">
        <v>51</v>
      </c>
      <c r="D42" s="1">
        <v>72</v>
      </c>
      <c r="E42" s="1">
        <v>22</v>
      </c>
      <c r="F42" s="1">
        <v>96</v>
      </c>
      <c r="G42" s="1">
        <v>3</v>
      </c>
      <c r="H42" s="1">
        <v>10</v>
      </c>
      <c r="I42" s="1">
        <v>4</v>
      </c>
      <c r="J42" s="1">
        <v>16</v>
      </c>
      <c r="K42" s="1">
        <v>49</v>
      </c>
      <c r="L42" s="1">
        <v>34</v>
      </c>
      <c r="M42" s="1">
        <v>18</v>
      </c>
      <c r="N42" s="1">
        <v>66</v>
      </c>
      <c r="O42" s="1">
        <v>5</v>
      </c>
      <c r="P42" s="1">
        <v>5</v>
      </c>
      <c r="Q42" s="1">
        <v>3</v>
      </c>
      <c r="R42" s="1">
        <v>8</v>
      </c>
    </row>
    <row r="43" spans="1:25" x14ac:dyDescent="0.25">
      <c r="A43" s="1">
        <v>42</v>
      </c>
      <c r="B43" s="1" t="s">
        <v>9</v>
      </c>
      <c r="C43" s="1">
        <v>54</v>
      </c>
      <c r="D43" s="1">
        <v>100</v>
      </c>
      <c r="E43" s="1">
        <v>63</v>
      </c>
      <c r="F43" s="1">
        <v>110</v>
      </c>
      <c r="G43" s="1">
        <v>4</v>
      </c>
      <c r="H43" s="1">
        <v>11</v>
      </c>
      <c r="I43" s="1">
        <v>3</v>
      </c>
      <c r="J43" s="1">
        <v>8</v>
      </c>
      <c r="K43" s="1">
        <v>43</v>
      </c>
      <c r="L43" s="1">
        <v>58</v>
      </c>
      <c r="M43" s="1">
        <v>29</v>
      </c>
      <c r="N43" s="1">
        <v>91</v>
      </c>
      <c r="O43" s="1">
        <v>6</v>
      </c>
      <c r="P43" s="1">
        <v>6</v>
      </c>
      <c r="Q43" s="1">
        <v>4</v>
      </c>
      <c r="R43" s="1">
        <v>13</v>
      </c>
    </row>
    <row r="44" spans="1:25" x14ac:dyDescent="0.25">
      <c r="A44" s="1">
        <v>43</v>
      </c>
      <c r="B44" s="1" t="s">
        <v>9</v>
      </c>
      <c r="C44" s="1">
        <v>36</v>
      </c>
      <c r="D44" s="1">
        <v>62</v>
      </c>
      <c r="E44" s="1">
        <v>11</v>
      </c>
      <c r="F44" s="1">
        <v>70</v>
      </c>
      <c r="G44" s="1">
        <v>2</v>
      </c>
      <c r="H44" s="1">
        <v>9</v>
      </c>
      <c r="I44" s="1">
        <v>3</v>
      </c>
      <c r="J44" s="1">
        <v>5</v>
      </c>
      <c r="K44" s="1">
        <v>46</v>
      </c>
      <c r="L44" s="1">
        <v>41</v>
      </c>
      <c r="M44" s="1">
        <v>8</v>
      </c>
      <c r="N44" s="1">
        <v>53</v>
      </c>
      <c r="O44" s="1">
        <v>7</v>
      </c>
      <c r="P44" s="1">
        <v>5</v>
      </c>
      <c r="Q44" s="1">
        <v>3</v>
      </c>
      <c r="R44" s="1">
        <v>7</v>
      </c>
    </row>
    <row r="45" spans="1:25" x14ac:dyDescent="0.25">
      <c r="A45" s="1">
        <v>44</v>
      </c>
      <c r="B45" s="1" t="s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25" x14ac:dyDescent="0.25">
      <c r="A46" s="1">
        <v>45</v>
      </c>
      <c r="B46" s="1" t="s">
        <v>43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25" x14ac:dyDescent="0.25">
      <c r="A47" s="1">
        <v>46</v>
      </c>
      <c r="B47" s="1" t="s">
        <v>43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25" x14ac:dyDescent="0.25">
      <c r="A48" s="1">
        <v>47</v>
      </c>
      <c r="B48" s="1" t="s">
        <v>43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48</v>
      </c>
      <c r="B49" s="1" t="s">
        <v>43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>
        <v>49</v>
      </c>
      <c r="B50" s="1" t="s">
        <v>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>
        <v>50</v>
      </c>
      <c r="B51" s="1" t="s">
        <v>43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8E14-E475-4F4D-AB92-9322F3F9114A}">
  <dimension ref="A1:AB321"/>
  <sheetViews>
    <sheetView topLeftCell="A58" zoomScaleNormal="100" workbookViewId="0">
      <selection activeCell="J81" sqref="J81"/>
    </sheetView>
  </sheetViews>
  <sheetFormatPr baseColWidth="10" defaultRowHeight="15" x14ac:dyDescent="0.25"/>
  <cols>
    <col min="1" max="1" width="11" bestFit="1" customWidth="1"/>
    <col min="2" max="2" width="12" bestFit="1" customWidth="1"/>
    <col min="3" max="3" width="19.5703125" bestFit="1" customWidth="1"/>
    <col min="4" max="4" width="15.5703125" bestFit="1" customWidth="1"/>
    <col min="5" max="5" width="13" bestFit="1" customWidth="1"/>
    <col min="6" max="6" width="16.7109375" bestFit="1" customWidth="1"/>
    <col min="7" max="7" width="18.85546875" bestFit="1" customWidth="1"/>
    <col min="8" max="8" width="16.42578125" bestFit="1" customWidth="1"/>
    <col min="9" max="9" width="13.7109375" bestFit="1" customWidth="1"/>
    <col min="10" max="10" width="17.42578125" style="2" bestFit="1" customWidth="1"/>
    <col min="11" max="11" width="11.42578125" style="3"/>
    <col min="12" max="12" width="10.42578125" bestFit="1" customWidth="1"/>
    <col min="13" max="13" width="8.140625" bestFit="1" customWidth="1"/>
    <col min="14" max="14" width="13" bestFit="1" customWidth="1"/>
    <col min="15" max="15" width="10.42578125" bestFit="1" customWidth="1"/>
    <col min="16" max="16" width="8.85546875" bestFit="1" customWidth="1"/>
    <col min="17" max="17" width="16.42578125" bestFit="1" customWidth="1"/>
    <col min="18" max="18" width="13.7109375" bestFit="1" customWidth="1"/>
    <col min="19" max="19" width="17.42578125" style="2" bestFit="1" customWidth="1"/>
    <col min="20" max="20" width="16.42578125" style="5" bestFit="1" customWidth="1"/>
    <col min="21" max="21" width="10.42578125" bestFit="1" customWidth="1"/>
    <col min="22" max="22" width="8.140625" bestFit="1" customWidth="1"/>
    <col min="23" max="23" width="13" bestFit="1" customWidth="1"/>
    <col min="24" max="24" width="10.42578125" bestFit="1" customWidth="1"/>
    <col min="25" max="25" width="8.85546875" bestFit="1" customWidth="1"/>
    <col min="26" max="26" width="16.42578125" bestFit="1" customWidth="1"/>
    <col min="27" max="27" width="13.7109375" bestFit="1" customWidth="1"/>
    <col min="28" max="28" width="17.42578125" bestFit="1" customWidth="1"/>
  </cols>
  <sheetData>
    <row r="1" spans="1:28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9"/>
      <c r="K1" s="20" t="s">
        <v>3</v>
      </c>
      <c r="L1" s="21"/>
      <c r="M1" s="21"/>
      <c r="N1" s="21"/>
      <c r="O1" s="21"/>
      <c r="P1" s="21"/>
      <c r="Q1" s="21"/>
      <c r="R1" s="21"/>
      <c r="S1" s="21"/>
      <c r="T1" s="20" t="s">
        <v>4</v>
      </c>
      <c r="U1" s="21"/>
      <c r="V1" s="21"/>
      <c r="W1" s="21"/>
      <c r="X1" s="21"/>
      <c r="Y1" s="21"/>
      <c r="Z1" s="21"/>
      <c r="AA1" s="21"/>
      <c r="AB1" s="21"/>
    </row>
    <row r="2" spans="1:28" x14ac:dyDescent="0.25">
      <c r="A2" t="s">
        <v>0</v>
      </c>
      <c r="B2" t="s">
        <v>8</v>
      </c>
      <c r="C2" t="s">
        <v>34</v>
      </c>
      <c r="D2" t="s">
        <v>33</v>
      </c>
      <c r="E2" t="s">
        <v>35</v>
      </c>
      <c r="F2" t="s">
        <v>36</v>
      </c>
      <c r="G2" t="s">
        <v>22</v>
      </c>
      <c r="H2" t="s">
        <v>23</v>
      </c>
      <c r="I2" t="s">
        <v>24</v>
      </c>
      <c r="J2" s="2" t="s">
        <v>25</v>
      </c>
      <c r="K2" s="3" t="s">
        <v>0</v>
      </c>
      <c r="L2" t="s">
        <v>34</v>
      </c>
      <c r="M2" t="s">
        <v>33</v>
      </c>
      <c r="N2" t="s">
        <v>35</v>
      </c>
      <c r="O2" t="s">
        <v>36</v>
      </c>
      <c r="P2" t="s">
        <v>22</v>
      </c>
      <c r="Q2" t="s">
        <v>23</v>
      </c>
      <c r="R2" t="s">
        <v>24</v>
      </c>
      <c r="S2" s="2" t="s">
        <v>25</v>
      </c>
      <c r="T2" s="5" t="s">
        <v>0</v>
      </c>
      <c r="U2" t="s">
        <v>34</v>
      </c>
      <c r="V2" t="s">
        <v>33</v>
      </c>
      <c r="W2" t="s">
        <v>35</v>
      </c>
      <c r="X2" t="s">
        <v>36</v>
      </c>
      <c r="Y2" t="s">
        <v>22</v>
      </c>
      <c r="Z2" t="s">
        <v>23</v>
      </c>
      <c r="AA2" t="s">
        <v>24</v>
      </c>
      <c r="AB2" s="2" t="s">
        <v>25</v>
      </c>
    </row>
    <row r="3" spans="1:28" x14ac:dyDescent="0.25">
      <c r="A3" cm="1">
        <f t="array" ref="A3:A16">_xlfn._xlws.FILTER(MirroredData!$A$2:$A$51,MirroredData!B2:B51&lt;&gt;"C","")</f>
        <v>2</v>
      </c>
      <c r="B3" cm="1">
        <f t="array" ref="B3">IF(A3&lt;&gt;"",IF(OR(EXACT(A3,$K$3:$K$52)),1,2),"")</f>
        <v>2</v>
      </c>
      <c r="C3" cm="1">
        <f t="array" ref="C3:J3">IF(B3&lt;&gt;"",CHOOSE(B3,_xlfn._xlws.FILTER($L$3:$S$52,$K$3:$K$52=A3,""),_xlfn._xlws.FILTER($U$3:$AB$52,$T$3:$T$52=A3,""),""),"")</f>
        <v>53</v>
      </c>
      <c r="D3">
        <v>40</v>
      </c>
      <c r="E3">
        <v>28</v>
      </c>
      <c r="F3">
        <v>43</v>
      </c>
      <c r="G3">
        <v>3</v>
      </c>
      <c r="H3">
        <v>9</v>
      </c>
      <c r="I3">
        <v>7</v>
      </c>
      <c r="J3" s="2">
        <v>5</v>
      </c>
      <c r="K3" s="3" cm="1">
        <f t="array" ref="K3:K9">_xlfn._xlws.FILTER(MirroredData!$A$2:$A$51,MirroredData!B2:B51="A","")</f>
        <v>5</v>
      </c>
      <c r="L3" cm="1">
        <f t="array" ref="L3:S9">_xlfn._xlws.FILTER(MirroredData!$C$2:$J$51,MirroredData!B2:B51="A","")</f>
        <v>78</v>
      </c>
      <c r="M3">
        <v>42</v>
      </c>
      <c r="N3">
        <v>21</v>
      </c>
      <c r="O3">
        <v>66</v>
      </c>
      <c r="P3">
        <v>2</v>
      </c>
      <c r="Q3">
        <v>9</v>
      </c>
      <c r="R3">
        <v>7</v>
      </c>
      <c r="S3" s="2">
        <v>9</v>
      </c>
      <c r="T3" s="5" cm="1">
        <f t="array" ref="T3:T9">_xlfn._xlws.FILTER(MirroredData!$A$2:$A$51,MirroredData!B2:B51="B","")</f>
        <v>2</v>
      </c>
      <c r="U3" cm="1">
        <f t="array" ref="U3:AB9">_xlfn._xlws.FILTER(MirroredData!$K$2:$R$51,MirroredData!B2:B51="B","")</f>
        <v>53</v>
      </c>
      <c r="V3">
        <v>40</v>
      </c>
      <c r="W3">
        <v>28</v>
      </c>
      <c r="X3">
        <v>43</v>
      </c>
      <c r="Y3">
        <v>3</v>
      </c>
      <c r="Z3">
        <v>9</v>
      </c>
      <c r="AA3">
        <v>7</v>
      </c>
      <c r="AB3">
        <v>5</v>
      </c>
    </row>
    <row r="4" spans="1:28" x14ac:dyDescent="0.25">
      <c r="A4">
        <v>3</v>
      </c>
      <c r="B4" cm="1">
        <f t="array" ref="B4">IF(A4&lt;&gt;"",IF(OR(EXACT(A4,$K$3:$K$52)),1,2),"")</f>
        <v>2</v>
      </c>
      <c r="C4" cm="1">
        <f t="array" ref="C4:J4">IF(B4&lt;&gt;"",CHOOSE(B4,_xlfn._xlws.FILTER($L$3:$S$52,$K$3:$K$52=A4,""),_xlfn._xlws.FILTER($U$3:$AB$52,$T$3:$T$52=A4,""),""),"")</f>
        <v>69</v>
      </c>
      <c r="D4">
        <v>47</v>
      </c>
      <c r="E4">
        <v>24</v>
      </c>
      <c r="F4">
        <v>113</v>
      </c>
      <c r="G4">
        <v>4</v>
      </c>
      <c r="H4">
        <v>9</v>
      </c>
      <c r="I4">
        <v>7</v>
      </c>
      <c r="J4" s="2">
        <v>15</v>
      </c>
      <c r="K4" s="3">
        <v>10</v>
      </c>
      <c r="L4">
        <v>70</v>
      </c>
      <c r="M4">
        <v>49</v>
      </c>
      <c r="N4">
        <v>16</v>
      </c>
      <c r="O4">
        <v>61</v>
      </c>
      <c r="P4">
        <v>3</v>
      </c>
      <c r="Q4">
        <v>18</v>
      </c>
      <c r="R4">
        <v>5</v>
      </c>
      <c r="S4" s="2">
        <v>8</v>
      </c>
      <c r="T4" s="5">
        <v>3</v>
      </c>
      <c r="U4">
        <v>69</v>
      </c>
      <c r="V4">
        <v>47</v>
      </c>
      <c r="W4">
        <v>24</v>
      </c>
      <c r="X4">
        <v>113</v>
      </c>
      <c r="Y4">
        <v>4</v>
      </c>
      <c r="Z4">
        <v>9</v>
      </c>
      <c r="AA4">
        <v>7</v>
      </c>
      <c r="AB4">
        <v>15</v>
      </c>
    </row>
    <row r="5" spans="1:28" x14ac:dyDescent="0.25">
      <c r="A5">
        <v>4</v>
      </c>
      <c r="B5" cm="1">
        <f t="array" ref="B5">IF(A5&lt;&gt;"",IF(OR(EXACT(A5,$K$3:$K$52)),1,2),"")</f>
        <v>2</v>
      </c>
      <c r="C5" cm="1">
        <f t="array" ref="C5:J5">IF(B5&lt;&gt;"",CHOOSE(B5,_xlfn._xlws.FILTER($L$3:$S$52,$K$3:$K$52=A5,""),_xlfn._xlws.FILTER($U$3:$AB$52,$T$3:$T$52=A5,""),""),"")</f>
        <v>41</v>
      </c>
      <c r="D5">
        <v>35</v>
      </c>
      <c r="E5">
        <v>24</v>
      </c>
      <c r="F5">
        <v>55</v>
      </c>
      <c r="G5">
        <v>3</v>
      </c>
      <c r="H5">
        <v>9</v>
      </c>
      <c r="I5">
        <v>9</v>
      </c>
      <c r="J5" s="2">
        <v>8</v>
      </c>
      <c r="K5" s="3">
        <v>22</v>
      </c>
      <c r="L5">
        <v>96</v>
      </c>
      <c r="M5">
        <v>37</v>
      </c>
      <c r="N5">
        <v>12</v>
      </c>
      <c r="O5">
        <v>78</v>
      </c>
      <c r="P5">
        <v>5</v>
      </c>
      <c r="Q5">
        <v>10</v>
      </c>
      <c r="R5">
        <v>4</v>
      </c>
      <c r="S5" s="2">
        <v>17</v>
      </c>
      <c r="T5" s="5">
        <v>4</v>
      </c>
      <c r="U5">
        <v>41</v>
      </c>
      <c r="V5">
        <v>35</v>
      </c>
      <c r="W5">
        <v>24</v>
      </c>
      <c r="X5">
        <v>55</v>
      </c>
      <c r="Y5">
        <v>3</v>
      </c>
      <c r="Z5">
        <v>9</v>
      </c>
      <c r="AA5">
        <v>9</v>
      </c>
      <c r="AB5">
        <v>8</v>
      </c>
    </row>
    <row r="6" spans="1:28" x14ac:dyDescent="0.25">
      <c r="A6">
        <v>5</v>
      </c>
      <c r="B6" cm="1">
        <f t="array" ref="B6">IF(A6&lt;&gt;"",IF(OR(EXACT(A6,$K$3:$K$52)),1,2),"")</f>
        <v>1</v>
      </c>
      <c r="C6" cm="1">
        <f t="array" ref="C6:J6">IF(B6&lt;&gt;"",CHOOSE(B6,_xlfn._xlws.FILTER($L$3:$S$52,$K$3:$K$52=A6,""),_xlfn._xlws.FILTER($U$3:$AB$52,$T$3:$T$52=A6,""),""),"")</f>
        <v>78</v>
      </c>
      <c r="D6">
        <v>42</v>
      </c>
      <c r="E6">
        <v>21</v>
      </c>
      <c r="F6">
        <v>66</v>
      </c>
      <c r="G6">
        <v>2</v>
      </c>
      <c r="H6">
        <v>9</v>
      </c>
      <c r="I6">
        <v>7</v>
      </c>
      <c r="J6" s="2">
        <v>9</v>
      </c>
      <c r="K6" s="3">
        <v>40</v>
      </c>
      <c r="L6">
        <v>79</v>
      </c>
      <c r="M6">
        <v>85</v>
      </c>
      <c r="N6">
        <v>24</v>
      </c>
      <c r="O6">
        <v>97</v>
      </c>
      <c r="P6">
        <v>4</v>
      </c>
      <c r="Q6">
        <v>12</v>
      </c>
      <c r="R6">
        <v>3</v>
      </c>
      <c r="S6" s="2">
        <v>6</v>
      </c>
      <c r="T6" s="5">
        <v>20</v>
      </c>
      <c r="U6">
        <v>97</v>
      </c>
      <c r="V6">
        <v>43</v>
      </c>
      <c r="W6">
        <v>17</v>
      </c>
      <c r="X6">
        <v>140</v>
      </c>
      <c r="Y6">
        <v>5</v>
      </c>
      <c r="Z6">
        <v>10</v>
      </c>
      <c r="AA6">
        <v>5</v>
      </c>
      <c r="AB6">
        <v>12</v>
      </c>
    </row>
    <row r="7" spans="1:28" x14ac:dyDescent="0.25">
      <c r="A7">
        <v>10</v>
      </c>
      <c r="B7" cm="1">
        <f t="array" ref="B7">IF(A7&lt;&gt;"",IF(OR(EXACT(A7,$K$3:$K$52)),1,2),"")</f>
        <v>1</v>
      </c>
      <c r="C7" cm="1">
        <f t="array" ref="C7:J7">IF(B7&lt;&gt;"",CHOOSE(B7,_xlfn._xlws.FILTER($L$3:$S$52,$K$3:$K$52=A7,""),_xlfn._xlws.FILTER($U$3:$AB$52,$T$3:$T$52=A7,""),""),"")</f>
        <v>70</v>
      </c>
      <c r="D7">
        <v>49</v>
      </c>
      <c r="E7">
        <v>16</v>
      </c>
      <c r="F7">
        <v>61</v>
      </c>
      <c r="G7">
        <v>3</v>
      </c>
      <c r="H7">
        <v>18</v>
      </c>
      <c r="I7">
        <v>5</v>
      </c>
      <c r="J7" s="2">
        <v>8</v>
      </c>
      <c r="K7" s="3">
        <v>41</v>
      </c>
      <c r="L7">
        <v>51</v>
      </c>
      <c r="M7">
        <v>72</v>
      </c>
      <c r="N7">
        <v>22</v>
      </c>
      <c r="O7">
        <v>96</v>
      </c>
      <c r="P7">
        <v>3</v>
      </c>
      <c r="Q7">
        <v>10</v>
      </c>
      <c r="R7">
        <v>4</v>
      </c>
      <c r="S7" s="2">
        <v>16</v>
      </c>
      <c r="T7" s="5">
        <v>21</v>
      </c>
      <c r="U7">
        <v>27</v>
      </c>
      <c r="V7">
        <v>36</v>
      </c>
      <c r="W7">
        <v>9</v>
      </c>
      <c r="X7">
        <v>65</v>
      </c>
      <c r="Y7">
        <v>3</v>
      </c>
      <c r="Z7">
        <v>9</v>
      </c>
      <c r="AA7">
        <v>3</v>
      </c>
      <c r="AB7">
        <v>8</v>
      </c>
    </row>
    <row r="8" spans="1:28" x14ac:dyDescent="0.25">
      <c r="A8">
        <v>20</v>
      </c>
      <c r="B8" cm="1">
        <f t="array" ref="B8">IF(A8&lt;&gt;"",IF(OR(EXACT(A8,$K$3:$K$52)),1,2),"")</f>
        <v>2</v>
      </c>
      <c r="C8" cm="1">
        <f t="array" ref="C8:J8">IF(B8&lt;&gt;"",CHOOSE(B8,_xlfn._xlws.FILTER($L$3:$S$52,$K$3:$K$52=A8,""),_xlfn._xlws.FILTER($U$3:$AB$52,$T$3:$T$52=A8,""),""),"")</f>
        <v>97</v>
      </c>
      <c r="D8">
        <v>43</v>
      </c>
      <c r="E8">
        <v>17</v>
      </c>
      <c r="F8">
        <v>140</v>
      </c>
      <c r="G8">
        <v>5</v>
      </c>
      <c r="H8">
        <v>10</v>
      </c>
      <c r="I8">
        <v>5</v>
      </c>
      <c r="J8" s="2">
        <v>12</v>
      </c>
      <c r="K8" s="3">
        <v>42</v>
      </c>
      <c r="L8">
        <v>54</v>
      </c>
      <c r="M8">
        <v>100</v>
      </c>
      <c r="N8">
        <v>63</v>
      </c>
      <c r="O8">
        <v>110</v>
      </c>
      <c r="P8">
        <v>4</v>
      </c>
      <c r="Q8">
        <v>11</v>
      </c>
      <c r="R8">
        <v>3</v>
      </c>
      <c r="S8" s="2">
        <v>8</v>
      </c>
      <c r="T8" s="5">
        <v>23</v>
      </c>
      <c r="U8">
        <v>56</v>
      </c>
      <c r="V8">
        <v>49</v>
      </c>
      <c r="W8">
        <v>9</v>
      </c>
      <c r="X8">
        <v>63</v>
      </c>
      <c r="Y8">
        <v>3</v>
      </c>
      <c r="Z8">
        <v>14</v>
      </c>
      <c r="AA8">
        <v>4</v>
      </c>
      <c r="AB8">
        <v>15</v>
      </c>
    </row>
    <row r="9" spans="1:28" x14ac:dyDescent="0.25">
      <c r="A9">
        <v>21</v>
      </c>
      <c r="B9" cm="1">
        <f t="array" ref="B9">IF(A9&lt;&gt;"",IF(OR(EXACT(A9,$K$3:$K$52)),1,2),"")</f>
        <v>2</v>
      </c>
      <c r="C9" cm="1">
        <f t="array" ref="C9:J9">IF(B9&lt;&gt;"",CHOOSE(B9,_xlfn._xlws.FILTER($L$3:$S$52,$K$3:$K$52=A9,""),_xlfn._xlws.FILTER($U$3:$AB$52,$T$3:$T$52=A9,""),""),"")</f>
        <v>27</v>
      </c>
      <c r="D9">
        <v>36</v>
      </c>
      <c r="E9">
        <v>9</v>
      </c>
      <c r="F9">
        <v>65</v>
      </c>
      <c r="G9">
        <v>3</v>
      </c>
      <c r="H9">
        <v>9</v>
      </c>
      <c r="I9">
        <v>3</v>
      </c>
      <c r="J9" s="2">
        <v>8</v>
      </c>
      <c r="K9" s="3">
        <v>43</v>
      </c>
      <c r="L9">
        <v>36</v>
      </c>
      <c r="M9">
        <v>62</v>
      </c>
      <c r="N9">
        <v>11</v>
      </c>
      <c r="O9">
        <v>70</v>
      </c>
      <c r="P9">
        <v>2</v>
      </c>
      <c r="Q9">
        <v>9</v>
      </c>
      <c r="R9">
        <v>3</v>
      </c>
      <c r="S9" s="2">
        <v>5</v>
      </c>
      <c r="T9" s="5">
        <v>34</v>
      </c>
      <c r="U9">
        <v>22</v>
      </c>
      <c r="V9">
        <v>20</v>
      </c>
      <c r="W9">
        <v>8</v>
      </c>
      <c r="X9">
        <v>38</v>
      </c>
      <c r="Y9">
        <v>2</v>
      </c>
      <c r="Z9">
        <v>9</v>
      </c>
      <c r="AA9">
        <v>4</v>
      </c>
      <c r="AB9">
        <v>4</v>
      </c>
    </row>
    <row r="10" spans="1:28" x14ac:dyDescent="0.25">
      <c r="A10">
        <v>22</v>
      </c>
      <c r="B10" cm="1">
        <f t="array" ref="B10">IF(A10&lt;&gt;"",IF(OR(EXACT(A10,$K$3:$K$52)),1,2),"")</f>
        <v>1</v>
      </c>
      <c r="C10" cm="1">
        <f t="array" ref="C10:J10">IF(B10&lt;&gt;"",CHOOSE(B10,_xlfn._xlws.FILTER($L$3:$S$52,$K$3:$K$52=A10,""),_xlfn._xlws.FILTER($U$3:$AB$52,$T$3:$T$52=A10,""),""),"")</f>
        <v>96</v>
      </c>
      <c r="D10">
        <v>37</v>
      </c>
      <c r="E10">
        <v>12</v>
      </c>
      <c r="F10">
        <v>78</v>
      </c>
      <c r="G10">
        <v>5</v>
      </c>
      <c r="H10">
        <v>10</v>
      </c>
      <c r="I10">
        <v>4</v>
      </c>
      <c r="J10" s="2">
        <v>17</v>
      </c>
    </row>
    <row r="11" spans="1:28" x14ac:dyDescent="0.25">
      <c r="A11">
        <v>23</v>
      </c>
      <c r="B11" cm="1">
        <f t="array" ref="B11">IF(A11&lt;&gt;"",IF(OR(EXACT(A11,$K$3:$K$52)),1,2),"")</f>
        <v>2</v>
      </c>
      <c r="C11" cm="1">
        <f t="array" ref="C11:J11">IF(B11&lt;&gt;"",CHOOSE(B11,_xlfn._xlws.FILTER($L$3:$S$52,$K$3:$K$52=A11,""),_xlfn._xlws.FILTER($U$3:$AB$52,$T$3:$T$52=A11,""),""),"")</f>
        <v>56</v>
      </c>
      <c r="D11">
        <v>49</v>
      </c>
      <c r="E11">
        <v>9</v>
      </c>
      <c r="F11">
        <v>63</v>
      </c>
      <c r="G11">
        <v>3</v>
      </c>
      <c r="H11">
        <v>14</v>
      </c>
      <c r="I11">
        <v>4</v>
      </c>
      <c r="J11" s="2">
        <v>15</v>
      </c>
    </row>
    <row r="12" spans="1:28" x14ac:dyDescent="0.25">
      <c r="A12">
        <v>34</v>
      </c>
      <c r="B12" cm="1">
        <f t="array" ref="B12">IF(A12&lt;&gt;"",IF(OR(EXACT(A12,$K$3:$K$52)),1,2),"")</f>
        <v>2</v>
      </c>
      <c r="C12" cm="1">
        <f t="array" ref="C12:J12">IF(B12&lt;&gt;"",CHOOSE(B12,_xlfn._xlws.FILTER($L$3:$S$52,$K$3:$K$52=A12,""),_xlfn._xlws.FILTER($U$3:$AB$52,$T$3:$T$52=A12,""),""),"")</f>
        <v>22</v>
      </c>
      <c r="D12">
        <v>20</v>
      </c>
      <c r="E12">
        <v>8</v>
      </c>
      <c r="F12">
        <v>38</v>
      </c>
      <c r="G12">
        <v>2</v>
      </c>
      <c r="H12">
        <v>9</v>
      </c>
      <c r="I12">
        <v>4</v>
      </c>
      <c r="J12" s="2">
        <v>4</v>
      </c>
    </row>
    <row r="13" spans="1:28" x14ac:dyDescent="0.25">
      <c r="A13">
        <v>40</v>
      </c>
      <c r="B13" cm="1">
        <f t="array" ref="B13">IF(A13&lt;&gt;"",IF(OR(EXACT(A13,$K$3:$K$52)),1,2),"")</f>
        <v>1</v>
      </c>
      <c r="C13" cm="1">
        <f t="array" ref="C13:J13">IF(B13&lt;&gt;"",CHOOSE(B13,_xlfn._xlws.FILTER($L$3:$S$52,$K$3:$K$52=A13,""),_xlfn._xlws.FILTER($U$3:$AB$52,$T$3:$T$52=A13,""),""),"")</f>
        <v>79</v>
      </c>
      <c r="D13">
        <v>85</v>
      </c>
      <c r="E13">
        <v>24</v>
      </c>
      <c r="F13">
        <v>97</v>
      </c>
      <c r="G13">
        <v>4</v>
      </c>
      <c r="H13">
        <v>12</v>
      </c>
      <c r="I13">
        <v>3</v>
      </c>
      <c r="J13" s="2">
        <v>6</v>
      </c>
    </row>
    <row r="14" spans="1:28" x14ac:dyDescent="0.25">
      <c r="A14">
        <v>41</v>
      </c>
      <c r="B14" cm="1">
        <f t="array" ref="B14">IF(A14&lt;&gt;"",IF(OR(EXACT(A14,$K$3:$K$52)),1,2),"")</f>
        <v>1</v>
      </c>
      <c r="C14" cm="1">
        <f t="array" ref="C14:J14">IF(B14&lt;&gt;"",CHOOSE(B14,_xlfn._xlws.FILTER($L$3:$S$52,$K$3:$K$52=A14,""),_xlfn._xlws.FILTER($U$3:$AB$52,$T$3:$T$52=A14,""),""),"")</f>
        <v>51</v>
      </c>
      <c r="D14">
        <v>72</v>
      </c>
      <c r="E14">
        <v>22</v>
      </c>
      <c r="F14">
        <v>96</v>
      </c>
      <c r="G14">
        <v>3</v>
      </c>
      <c r="H14">
        <v>10</v>
      </c>
      <c r="I14">
        <v>4</v>
      </c>
      <c r="J14" s="2">
        <v>16</v>
      </c>
    </row>
    <row r="15" spans="1:28" x14ac:dyDescent="0.25">
      <c r="A15">
        <v>42</v>
      </c>
      <c r="B15" cm="1">
        <f t="array" ref="B15">IF(A15&lt;&gt;"",IF(OR(EXACT(A15,$K$3:$K$52)),1,2),"")</f>
        <v>1</v>
      </c>
      <c r="C15" cm="1">
        <f t="array" ref="C15:J15">IF(B15&lt;&gt;"",CHOOSE(B15,_xlfn._xlws.FILTER($L$3:$S$52,$K$3:$K$52=A15,""),_xlfn._xlws.FILTER($U$3:$AB$52,$T$3:$T$52=A15,""),""),"")</f>
        <v>54</v>
      </c>
      <c r="D15">
        <v>100</v>
      </c>
      <c r="E15">
        <v>63</v>
      </c>
      <c r="F15">
        <v>110</v>
      </c>
      <c r="G15">
        <v>4</v>
      </c>
      <c r="H15">
        <v>11</v>
      </c>
      <c r="I15">
        <v>3</v>
      </c>
      <c r="J15" s="2">
        <v>8</v>
      </c>
    </row>
    <row r="16" spans="1:28" x14ac:dyDescent="0.25">
      <c r="A16">
        <v>43</v>
      </c>
      <c r="B16" cm="1">
        <f t="array" ref="B16">IF(A16&lt;&gt;"",IF(OR(EXACT(A16,$K$3:$K$52)),1,2),"")</f>
        <v>1</v>
      </c>
      <c r="C16" cm="1">
        <f t="array" ref="C16:J16">IF(B16&lt;&gt;"",CHOOSE(B16,_xlfn._xlws.FILTER($L$3:$S$52,$K$3:$K$52=A16,""),_xlfn._xlws.FILTER($U$3:$AB$52,$T$3:$T$52=A16,""),""),"")</f>
        <v>36</v>
      </c>
      <c r="D16">
        <v>62</v>
      </c>
      <c r="E16">
        <v>11</v>
      </c>
      <c r="F16">
        <v>70</v>
      </c>
      <c r="G16">
        <v>2</v>
      </c>
      <c r="H16">
        <v>9</v>
      </c>
      <c r="I16">
        <v>3</v>
      </c>
      <c r="J16" s="2">
        <v>5</v>
      </c>
      <c r="K16"/>
      <c r="P16" s="5"/>
      <c r="Q16" s="5"/>
      <c r="R16" s="5"/>
    </row>
    <row r="17" spans="2:13" x14ac:dyDescent="0.25">
      <c r="B17" t="str" cm="1">
        <f t="array" ref="B17">IF(A17&lt;&gt;"",IF(OR(EXACT(A17,$K$3:$K$52)),1,2),"")</f>
        <v/>
      </c>
      <c r="C17" t="str" cm="1">
        <f t="array" ref="C17">IF(B17&lt;&gt;"",CHOOSE(B17,_xlfn._xlws.FILTER($L$3:$S$52,$K$3:$K$52=A17,""),_xlfn._xlws.FILTER($U$3:$AB$52,$T$3:$T$52=A17,""),""),"")</f>
        <v/>
      </c>
    </row>
    <row r="18" spans="2:13" x14ac:dyDescent="0.25">
      <c r="B18" t="str" cm="1">
        <f t="array" ref="B18">IF(A18&lt;&gt;"",IF(OR(EXACT(A18,$K$3:$K$52)),1,2),"")</f>
        <v/>
      </c>
      <c r="C18" t="str" cm="1">
        <f t="array" ref="C18">IF(B18&lt;&gt;"",CHOOSE(B18,_xlfn._xlws.FILTER($L$3:$S$52,$K$3:$K$52=A18,""),_xlfn._xlws.FILTER($U$3:$AB$52,$T$3:$T$52=A18,""),""),"")</f>
        <v/>
      </c>
    </row>
    <row r="19" spans="2:13" x14ac:dyDescent="0.25">
      <c r="B19" t="str" cm="1">
        <f t="array" ref="B19">IF(A19&lt;&gt;"",IF(OR(EXACT(A19,$K$3:$K$52)),1,2),"")</f>
        <v/>
      </c>
      <c r="C19" t="str" cm="1">
        <f t="array" ref="C19">IF(B19&lt;&gt;"",CHOOSE(B19,_xlfn._xlws.FILTER($L$3:$S$52,$K$3:$K$52=A19,""),_xlfn._xlws.FILTER($U$3:$AB$52,$T$3:$T$52=A19,""),""),"")</f>
        <v/>
      </c>
    </row>
    <row r="20" spans="2:13" x14ac:dyDescent="0.25">
      <c r="B20" t="str" cm="1">
        <f t="array" ref="B20">IF(A20&lt;&gt;"",IF(OR(EXACT(A20,$K$3:$K$52)),1,2),"")</f>
        <v/>
      </c>
      <c r="C20" t="str" cm="1">
        <f t="array" ref="C20">IF(B20&lt;&gt;"",CHOOSE(B20,_xlfn._xlws.FILTER($L$3:$S$52,$K$3:$K$52=A20,""),_xlfn._xlws.FILTER($U$3:$AB$52,$T$3:$T$52=A20,""),""),"")</f>
        <v/>
      </c>
    </row>
    <row r="21" spans="2:13" x14ac:dyDescent="0.25">
      <c r="B21" t="str" cm="1">
        <f t="array" ref="B21">IF(A21&lt;&gt;"",IF(OR(EXACT(A21,$K$3:$K$52)),1,2),"")</f>
        <v/>
      </c>
      <c r="C21" t="str" cm="1">
        <f t="array" ref="C21">IF(B21&lt;&gt;"",CHOOSE(B21,_xlfn._xlws.FILTER($L$3:$S$52,$K$3:$K$52=A21,""),_xlfn._xlws.FILTER($U$3:$AB$52,$T$3:$T$52=A21,""),""),"")</f>
        <v/>
      </c>
    </row>
    <row r="22" spans="2:13" x14ac:dyDescent="0.25">
      <c r="B22" t="str" cm="1">
        <f t="array" ref="B22">IF(A22&lt;&gt;"",IF(OR(EXACT(A22,$K$3:$K$52)),1,2),"")</f>
        <v/>
      </c>
      <c r="C22" t="str" cm="1">
        <f t="array" ref="C22">IF(B22&lt;&gt;"",CHOOSE(B22,_xlfn._xlws.FILTER($L$3:$S$52,$K$3:$K$52=A22,""),_xlfn._xlws.FILTER($U$3:$AB$52,$T$3:$T$52=A22,""),""),"")</f>
        <v/>
      </c>
    </row>
    <row r="23" spans="2:13" x14ac:dyDescent="0.25">
      <c r="B23" t="str" cm="1">
        <f t="array" ref="B23">IF(A23&lt;&gt;"",IF(OR(EXACT(A23,$K$3:$K$52)),1,2),"")</f>
        <v/>
      </c>
      <c r="C23" t="str" cm="1">
        <f t="array" ref="C23">IF(B23&lt;&gt;"",CHOOSE(B23,_xlfn._xlws.FILTER($L$3:$S$52,$K$3:$K$52=A23,""),_xlfn._xlws.FILTER($U$3:$AB$52,$T$3:$T$52=A23,""),""),"")</f>
        <v/>
      </c>
    </row>
    <row r="24" spans="2:13" x14ac:dyDescent="0.25">
      <c r="B24" t="str" cm="1">
        <f t="array" ref="B24">IF(A24&lt;&gt;"",IF(OR(EXACT(A24,$K$3:$K$52)),1,2),"")</f>
        <v/>
      </c>
      <c r="C24" t="str" cm="1">
        <f t="array" ref="C24">IF(B24&lt;&gt;"",CHOOSE(B24,_xlfn._xlws.FILTER($L$3:$S$52,$K$3:$K$52=A24,""),_xlfn._xlws.FILTER($U$3:$AB$52,$T$3:$T$52=A24,""),""),"")</f>
        <v/>
      </c>
    </row>
    <row r="25" spans="2:13" x14ac:dyDescent="0.25">
      <c r="B25" t="str" cm="1">
        <f t="array" ref="B25">IF(A25&lt;&gt;"",IF(OR(EXACT(A25,$K$3:$K$52)),1,2),"")</f>
        <v/>
      </c>
      <c r="C25" t="str" cm="1">
        <f t="array" ref="C25">IF(B25&lt;&gt;"",CHOOSE(B25,_xlfn._xlws.FILTER($L$3:$S$52,$K$3:$K$52=A25,""),_xlfn._xlws.FILTER($U$3:$AB$52,$T$3:$T$52=A25,""),""),"")</f>
        <v/>
      </c>
    </row>
    <row r="26" spans="2:13" x14ac:dyDescent="0.25">
      <c r="B26" t="str" cm="1">
        <f t="array" ref="B26">IF(A26&lt;&gt;"",IF(OR(EXACT(A26,$K$3:$K$52)),1,2),"")</f>
        <v/>
      </c>
      <c r="C26" t="str" cm="1">
        <f t="array" ref="C26">IF(B26&lt;&gt;"",CHOOSE(B26,_xlfn._xlws.FILTER($L$3:$S$52,$K$3:$K$52=A26,""),_xlfn._xlws.FILTER($U$3:$AB$52,$T$3:$T$52=A26,""),""),"")</f>
        <v/>
      </c>
    </row>
    <row r="27" spans="2:13" x14ac:dyDescent="0.25">
      <c r="B27" t="str" cm="1">
        <f t="array" ref="B27">IF(A27&lt;&gt;"",IF(OR(EXACT(A27,$K$3:$K$52)),1,2),"")</f>
        <v/>
      </c>
      <c r="C27" t="str" cm="1">
        <f t="array" ref="C27">IF(B27&lt;&gt;"",CHOOSE(B27,_xlfn._xlws.FILTER($L$3:$S$52,$K$3:$K$52=A27,""),_xlfn._xlws.FILTER($U$3:$AB$52,$T$3:$T$52=A27,""),""),"")</f>
        <v/>
      </c>
    </row>
    <row r="28" spans="2:13" x14ac:dyDescent="0.25">
      <c r="B28" t="str" cm="1">
        <f t="array" ref="B28">IF(A28&lt;&gt;"",IF(OR(EXACT(A28,$K$3:$K$52)),1,2),"")</f>
        <v/>
      </c>
      <c r="C28" t="str" cm="1">
        <f t="array" ref="C28">IF(B28&lt;&gt;"",CHOOSE(B28,_xlfn._xlws.FILTER($L$3:$S$52,$K$3:$K$52=A28,""),_xlfn._xlws.FILTER($U$3:$AB$52,$T$3:$T$52=A28,""),""),"")</f>
        <v/>
      </c>
      <c r="L28" s="5"/>
      <c r="M28" s="5"/>
    </row>
    <row r="29" spans="2:13" x14ac:dyDescent="0.25">
      <c r="B29" t="str" cm="1">
        <f t="array" ref="B29">IF(A29&lt;&gt;"",IF(OR(EXACT(A29,$K$3:$K$52)),1,2),"")</f>
        <v/>
      </c>
      <c r="C29" t="str" cm="1">
        <f t="array" ref="C29">IF(B29&lt;&gt;"",CHOOSE(B29,_xlfn._xlws.FILTER($L$3:$S$52,$K$3:$K$52=A29,""),_xlfn._xlws.FILTER($U$3:$AB$52,$T$3:$T$52=A29,""),""),"")</f>
        <v/>
      </c>
    </row>
    <row r="30" spans="2:13" x14ac:dyDescent="0.25">
      <c r="B30" t="str" cm="1">
        <f t="array" ref="B30">IF(A30&lt;&gt;"",IF(OR(EXACT(A30,$K$3:$K$52)),1,2),"")</f>
        <v/>
      </c>
      <c r="C30" t="str" cm="1">
        <f t="array" ref="C30">IF(B30&lt;&gt;"",CHOOSE(B30,_xlfn._xlws.FILTER($L$3:$S$52,$K$3:$K$52=A30,""),_xlfn._xlws.FILTER($U$3:$AB$52,$T$3:$T$52=A30,""),""),"")</f>
        <v/>
      </c>
    </row>
    <row r="31" spans="2:13" x14ac:dyDescent="0.25">
      <c r="B31" t="str" cm="1">
        <f t="array" ref="B31">IF(A31&lt;&gt;"",IF(OR(EXACT(A31,$K$3:$K$52)),1,2),"")</f>
        <v/>
      </c>
      <c r="C31" t="str" cm="1">
        <f t="array" ref="C31">IF(B31&lt;&gt;"",CHOOSE(B31,_xlfn._xlws.FILTER($L$3:$S$52,$K$3:$K$52=A31,""),_xlfn._xlws.FILTER($U$3:$AB$52,$T$3:$T$52=A31,""),""),"")</f>
        <v/>
      </c>
    </row>
    <row r="32" spans="2:13" x14ac:dyDescent="0.25">
      <c r="B32" t="str" cm="1">
        <f t="array" ref="B32">IF(A32&lt;&gt;"",IF(OR(EXACT(A32,$K$3:$K$52)),1,2),"")</f>
        <v/>
      </c>
      <c r="C32" t="str" cm="1">
        <f t="array" ref="C32">IF(B32&lt;&gt;"",CHOOSE(B32,_xlfn._xlws.FILTER($L$3:$S$52,$K$3:$K$52=A32,""),_xlfn._xlws.FILTER($U$3:$AB$52,$T$3:$T$52=A32,""),""),"")</f>
        <v/>
      </c>
    </row>
    <row r="33" spans="2:20" x14ac:dyDescent="0.25">
      <c r="B33" t="str" cm="1">
        <f t="array" ref="B33">IF(A33&lt;&gt;"",IF(OR(EXACT(A33,$K$3:$K$52)),1,2),"")</f>
        <v/>
      </c>
      <c r="C33" t="str" cm="1">
        <f t="array" ref="C33">IF(B33&lt;&gt;"",CHOOSE(B33,_xlfn._xlws.FILTER($L$3:$S$52,$K$3:$K$52=A33,""),_xlfn._xlws.FILTER($U$3:$AB$52,$T$3:$T$52=A33,""),""),"")</f>
        <v/>
      </c>
    </row>
    <row r="34" spans="2:20" x14ac:dyDescent="0.25">
      <c r="B34" t="str" cm="1">
        <f t="array" ref="B34">IF(A34&lt;&gt;"",IF(OR(EXACT(A34,$K$3:$K$52)),1,2),"")</f>
        <v/>
      </c>
      <c r="C34" t="str" cm="1">
        <f t="array" ref="C34">IF(B34&lt;&gt;"",CHOOSE(B34,_xlfn._xlws.FILTER($L$3:$S$52,$K$3:$K$52=A34,""),_xlfn._xlws.FILTER($U$3:$AB$52,$T$3:$T$52=A34,""),""),"")</f>
        <v/>
      </c>
    </row>
    <row r="35" spans="2:20" x14ac:dyDescent="0.25">
      <c r="B35" t="str" cm="1">
        <f t="array" ref="B35">IF(A35&lt;&gt;"",IF(OR(EXACT(A35,$K$3:$K$52)),1,2),"")</f>
        <v/>
      </c>
      <c r="C35" t="str" cm="1">
        <f t="array" ref="C35">IF(B35&lt;&gt;"",CHOOSE(B35,_xlfn._xlws.FILTER($L$3:$S$52,$K$3:$K$52=A35,""),_xlfn._xlws.FILTER($U$3:$AB$52,$T$3:$T$52=A35,""),""),"")</f>
        <v/>
      </c>
    </row>
    <row r="36" spans="2:20" x14ac:dyDescent="0.25">
      <c r="B36" t="str" cm="1">
        <f t="array" ref="B36">IF(A36&lt;&gt;"",IF(OR(EXACT(A36,$K$3:$K$52)),1,2),"")</f>
        <v/>
      </c>
      <c r="C36" t="str" cm="1">
        <f t="array" ref="C36">IF(B36&lt;&gt;"",CHOOSE(B36,_xlfn._xlws.FILTER($L$3:$S$52,$K$3:$K$52=A36,""),_xlfn._xlws.FILTER($U$3:$AB$52,$T$3:$T$52=A36,""),""),"")</f>
        <v/>
      </c>
      <c r="J36" s="5"/>
      <c r="T36" s="6"/>
    </row>
    <row r="37" spans="2:20" x14ac:dyDescent="0.25">
      <c r="B37" t="str" cm="1">
        <f t="array" ref="B37">IF(A37&lt;&gt;"",IF(OR(EXACT(A37,$K$3:$K$52)),1,2),"")</f>
        <v/>
      </c>
      <c r="C37" t="str" cm="1">
        <f t="array" ref="C37">IF(B37&lt;&gt;"",CHOOSE(B37,_xlfn._xlws.FILTER($L$3:$S$52,$K$3:$K$52=A37,""),_xlfn._xlws.FILTER($U$3:$AB$52,$T$3:$T$52=A37,""),""),"")</f>
        <v/>
      </c>
      <c r="J37" s="5"/>
      <c r="T37" s="6"/>
    </row>
    <row r="38" spans="2:20" x14ac:dyDescent="0.25">
      <c r="B38" t="str" cm="1">
        <f t="array" ref="B38">IF(A38&lt;&gt;"",IF(OR(EXACT(A38,$K$3:$K$52)),1,2),"")</f>
        <v/>
      </c>
      <c r="C38" t="str" cm="1">
        <f t="array" ref="C38">IF(B38&lt;&gt;"",CHOOSE(B38,_xlfn._xlws.FILTER($L$3:$S$52,$K$3:$K$52=A38,""),_xlfn._xlws.FILTER($U$3:$AB$52,$T$3:$T$52=A38,""),""),"")</f>
        <v/>
      </c>
      <c r="J38" s="5"/>
      <c r="T38" s="6"/>
    </row>
    <row r="39" spans="2:20" x14ac:dyDescent="0.25">
      <c r="B39" t="str" cm="1">
        <f t="array" ref="B39">IF(A39&lt;&gt;"",IF(OR(EXACT(A39,$K$3:$K$52)),1,2),"")</f>
        <v/>
      </c>
      <c r="C39" t="str" cm="1">
        <f t="array" ref="C39">IF(B39&lt;&gt;"",CHOOSE(B39,_xlfn._xlws.FILTER($L$3:$S$52,$K$3:$K$52=A39,""),_xlfn._xlws.FILTER($U$3:$AB$52,$T$3:$T$52=A39,""),""),"")</f>
        <v/>
      </c>
      <c r="J39" s="5"/>
      <c r="T39" s="6"/>
    </row>
    <row r="40" spans="2:20" x14ac:dyDescent="0.25">
      <c r="B40" t="str" cm="1">
        <f t="array" ref="B40">IF(A40&lt;&gt;"",IF(OR(EXACT(A40,$K$3:$K$52)),1,2),"")</f>
        <v/>
      </c>
      <c r="C40" t="str" cm="1">
        <f t="array" ref="C40">IF(B40&lt;&gt;"",CHOOSE(B40,_xlfn._xlws.FILTER($L$3:$S$52,$K$3:$K$52=A40,""),_xlfn._xlws.FILTER($U$3:$AB$52,$T$3:$T$52=A40,""),""),"")</f>
        <v/>
      </c>
      <c r="J40" s="5"/>
      <c r="T40" s="6"/>
    </row>
    <row r="41" spans="2:20" x14ac:dyDescent="0.25">
      <c r="B41" t="str" cm="1">
        <f t="array" ref="B41">IF(A41&lt;&gt;"",IF(OR(EXACT(A41,$K$3:$K$52)),1,2),"")</f>
        <v/>
      </c>
      <c r="C41" t="str" cm="1">
        <f t="array" ref="C41">IF(B41&lt;&gt;"",CHOOSE(B41,_xlfn._xlws.FILTER($L$3:$S$52,$K$3:$K$52=A41,""),_xlfn._xlws.FILTER($U$3:$AB$52,$T$3:$T$52=A41,""),""),"")</f>
        <v/>
      </c>
      <c r="J41" s="5"/>
      <c r="T41" s="6"/>
    </row>
    <row r="42" spans="2:20" x14ac:dyDescent="0.25">
      <c r="B42" t="str" cm="1">
        <f t="array" ref="B42">IF(A42&lt;&gt;"",IF(OR(EXACT(A42,$K$3:$K$52)),1,2),"")</f>
        <v/>
      </c>
      <c r="C42" t="str" cm="1">
        <f t="array" ref="C42">IF(B42&lt;&gt;"",CHOOSE(B42,_xlfn._xlws.FILTER($L$3:$S$52,$K$3:$K$52=A42,""),_xlfn._xlws.FILTER($U$3:$AB$52,$T$3:$T$52=A42,""),""),"")</f>
        <v/>
      </c>
      <c r="J42" s="5"/>
      <c r="T42" s="6"/>
    </row>
    <row r="43" spans="2:20" x14ac:dyDescent="0.25">
      <c r="B43" t="str" cm="1">
        <f t="array" ref="B43">IF(A43&lt;&gt;"",IF(OR(EXACT(A43,$K$3:$K$52)),1,2),"")</f>
        <v/>
      </c>
      <c r="C43" t="str" cm="1">
        <f t="array" ref="C43">IF(B43&lt;&gt;"",CHOOSE(B43,_xlfn._xlws.FILTER($L$3:$S$52,$K$3:$K$52=A43,""),_xlfn._xlws.FILTER($U$3:$AB$52,$T$3:$T$52=A43,""),""),"")</f>
        <v/>
      </c>
      <c r="J43" s="5"/>
      <c r="T43" s="6"/>
    </row>
    <row r="44" spans="2:20" x14ac:dyDescent="0.25">
      <c r="B44" t="str" cm="1">
        <f t="array" ref="B44">IF(A44&lt;&gt;"",IF(OR(EXACT(A44,$K$3:$K$52)),1,2),"")</f>
        <v/>
      </c>
      <c r="C44" t="str" cm="1">
        <f t="array" ref="C44">IF(B44&lt;&gt;"",CHOOSE(B44,_xlfn._xlws.FILTER($L$3:$S$52,$K$3:$K$52=A44,""),_xlfn._xlws.FILTER($U$3:$AB$52,$T$3:$T$52=A44,""),""),"")</f>
        <v/>
      </c>
      <c r="J44" s="5"/>
      <c r="T44" s="6"/>
    </row>
    <row r="45" spans="2:20" x14ac:dyDescent="0.25">
      <c r="B45" t="str" cm="1">
        <f t="array" ref="B45">IF(A45&lt;&gt;"",IF(OR(EXACT(A45,$K$3:$K$52)),1,2),"")</f>
        <v/>
      </c>
      <c r="C45" t="str" cm="1">
        <f t="array" ref="C45">IF(B45&lt;&gt;"",CHOOSE(B45,_xlfn._xlws.FILTER($L$3:$S$52,$K$3:$K$52=A45,""),_xlfn._xlws.FILTER($U$3:$AB$52,$T$3:$T$52=A45,""),""),"")</f>
        <v/>
      </c>
      <c r="J45" s="5"/>
      <c r="T45" s="6"/>
    </row>
    <row r="46" spans="2:20" x14ac:dyDescent="0.25">
      <c r="B46" t="str" cm="1">
        <f t="array" ref="B46">IF(A46&lt;&gt;"",IF(OR(EXACT(A46,$K$3:$K$52)),1,2),"")</f>
        <v/>
      </c>
      <c r="C46" t="str" cm="1">
        <f t="array" ref="C46">IF(B46&lt;&gt;"",CHOOSE(B46,_xlfn._xlws.FILTER($L$3:$S$52,$K$3:$K$52=A46,""),_xlfn._xlws.FILTER($U$3:$AB$52,$T$3:$T$52=A46,""),""),"")</f>
        <v/>
      </c>
      <c r="J46" s="5"/>
      <c r="T46" s="6"/>
    </row>
    <row r="47" spans="2:20" x14ac:dyDescent="0.25">
      <c r="B47" t="str" cm="1">
        <f t="array" ref="B47">IF(A47&lt;&gt;"",IF(OR(EXACT(A47,$K$3:$K$52)),1,2),"")</f>
        <v/>
      </c>
      <c r="C47" t="str" cm="1">
        <f t="array" ref="C47">IF(B47&lt;&gt;"",CHOOSE(B47,_xlfn._xlws.FILTER($L$3:$S$52,$K$3:$K$52=A47,""),_xlfn._xlws.FILTER($U$3:$AB$52,$T$3:$T$52=A47,""),""),"")</f>
        <v/>
      </c>
      <c r="J47" s="5"/>
      <c r="T47" s="6"/>
    </row>
    <row r="48" spans="2:20" x14ac:dyDescent="0.25">
      <c r="B48" t="str" cm="1">
        <f t="array" ref="B48">IF(A48&lt;&gt;"",IF(OR(EXACT(A48,$K$3:$K$52)),1,2),"")</f>
        <v/>
      </c>
      <c r="C48" t="str" cm="1">
        <f t="array" ref="C48">IF(B48&lt;&gt;"",CHOOSE(B48,_xlfn._xlws.FILTER($L$3:$S$52,$K$3:$K$52=A48,""),_xlfn._xlws.FILTER($U$3:$AB$52,$T$3:$T$52=A48,""),""),"")</f>
        <v/>
      </c>
      <c r="J48" s="5"/>
      <c r="T48" s="6"/>
    </row>
    <row r="49" spans="2:28" x14ac:dyDescent="0.25">
      <c r="B49" t="str" cm="1">
        <f t="array" ref="B49">IF(A49&lt;&gt;"",IF(OR(EXACT(A49,$K$3:$K$52)),1,2),"")</f>
        <v/>
      </c>
      <c r="C49" t="str" cm="1">
        <f t="array" ref="C49">IF(B49&lt;&gt;"",CHOOSE(B49,_xlfn._xlws.FILTER($L$3:$S$52,$K$3:$K$52=A49,""),_xlfn._xlws.FILTER($U$3:$AB$52,$T$3:$T$52=A49,""),""),"")</f>
        <v/>
      </c>
      <c r="J49" s="5"/>
      <c r="T49" s="6"/>
    </row>
    <row r="50" spans="2:28" x14ac:dyDescent="0.25">
      <c r="B50" t="str" cm="1">
        <f t="array" ref="B50">IF(A50&lt;&gt;"",IF(OR(EXACT(A50,$K$3:$K$52)),1,2),"")</f>
        <v/>
      </c>
      <c r="C50" t="str" cm="1">
        <f t="array" ref="C50">IF(B50&lt;&gt;"",CHOOSE(B50,_xlfn._xlws.FILTER($L$3:$S$52,$K$3:$K$52=A50,""),_xlfn._xlws.FILTER($U$3:$AB$52,$T$3:$T$52=A50,""),""),"")</f>
        <v/>
      </c>
      <c r="J50" s="5"/>
      <c r="T50" s="6"/>
    </row>
    <row r="51" spans="2:28" x14ac:dyDescent="0.25">
      <c r="B51" t="str">
        <f t="shared" ref="B51:B52" si="0">IF(A51&lt;&gt;"",IF(A51=K51,1,2),"")</f>
        <v/>
      </c>
      <c r="C51" t="str" cm="1">
        <f t="array" ref="C51">IF(B51&lt;&gt;"",CHOOSE(B51,MirroredData!C50:J50,MirroredData!K50:R50),"")</f>
        <v/>
      </c>
      <c r="J51" s="5"/>
      <c r="T51" s="6"/>
    </row>
    <row r="52" spans="2:28" x14ac:dyDescent="0.25">
      <c r="B52" t="str">
        <f t="shared" si="0"/>
        <v/>
      </c>
      <c r="C52" t="str" cm="1">
        <f t="array" ref="C52">IF(B52&lt;&gt;"",CHOOSE(B52,MirroredData!C51:J51,MirroredData!K51:R51),"")</f>
        <v/>
      </c>
      <c r="J52" s="5"/>
      <c r="T52" s="6"/>
    </row>
    <row r="53" spans="2:28" x14ac:dyDescent="0.25">
      <c r="J53" s="5"/>
      <c r="T53" s="6"/>
    </row>
    <row r="54" spans="2:28" x14ac:dyDescent="0.25">
      <c r="J54" s="5"/>
      <c r="T54" s="6"/>
    </row>
    <row r="55" spans="2:28" x14ac:dyDescent="0.25">
      <c r="J55" s="5"/>
      <c r="T55" s="6"/>
    </row>
    <row r="56" spans="2:28" x14ac:dyDescent="0.25">
      <c r="J56" s="5"/>
      <c r="T56" s="6"/>
    </row>
    <row r="57" spans="2:28" x14ac:dyDescent="0.25">
      <c r="J57" s="5"/>
      <c r="T57" s="6"/>
    </row>
    <row r="58" spans="2:28" x14ac:dyDescent="0.25">
      <c r="J58" s="5"/>
      <c r="T58" s="6"/>
    </row>
    <row r="59" spans="2:28" x14ac:dyDescent="0.25">
      <c r="J59" s="5"/>
      <c r="T59" s="6"/>
    </row>
    <row r="60" spans="2:28" x14ac:dyDescent="0.25">
      <c r="J60" s="5"/>
      <c r="L60" t="s">
        <v>34</v>
      </c>
      <c r="M60" t="s">
        <v>33</v>
      </c>
      <c r="N60" t="s">
        <v>35</v>
      </c>
      <c r="O60" t="s">
        <v>36</v>
      </c>
      <c r="P60" t="s">
        <v>22</v>
      </c>
      <c r="Q60" t="s">
        <v>23</v>
      </c>
      <c r="R60" t="s">
        <v>24</v>
      </c>
      <c r="S60" t="s">
        <v>25</v>
      </c>
      <c r="T60" s="6"/>
      <c r="U60" t="s">
        <v>34</v>
      </c>
      <c r="V60" t="s">
        <v>33</v>
      </c>
      <c r="W60" t="s">
        <v>35</v>
      </c>
      <c r="X60" t="s">
        <v>36</v>
      </c>
      <c r="Y60" t="s">
        <v>22</v>
      </c>
      <c r="Z60" t="s">
        <v>23</v>
      </c>
      <c r="AA60" t="s">
        <v>24</v>
      </c>
      <c r="AB60" t="s">
        <v>25</v>
      </c>
    </row>
    <row r="61" spans="2:28" x14ac:dyDescent="0.25">
      <c r="J61" s="5"/>
      <c r="L61">
        <f t="shared" ref="L61:S70" si="1">L3</f>
        <v>78</v>
      </c>
      <c r="M61">
        <f t="shared" si="1"/>
        <v>42</v>
      </c>
      <c r="N61">
        <f t="shared" si="1"/>
        <v>21</v>
      </c>
      <c r="O61">
        <f t="shared" si="1"/>
        <v>66</v>
      </c>
      <c r="P61">
        <f t="shared" si="1"/>
        <v>2</v>
      </c>
      <c r="Q61">
        <f t="shared" si="1"/>
        <v>9</v>
      </c>
      <c r="R61">
        <f t="shared" si="1"/>
        <v>7</v>
      </c>
      <c r="S61" s="6">
        <f t="shared" si="1"/>
        <v>9</v>
      </c>
      <c r="T61" s="6"/>
      <c r="U61" s="6">
        <f t="shared" ref="U61:AB70" si="2">U3</f>
        <v>53</v>
      </c>
      <c r="V61" s="6">
        <f t="shared" si="2"/>
        <v>40</v>
      </c>
      <c r="W61" s="6">
        <f t="shared" si="2"/>
        <v>28</v>
      </c>
      <c r="X61" s="6">
        <f t="shared" si="2"/>
        <v>43</v>
      </c>
      <c r="Y61" s="6">
        <f t="shared" si="2"/>
        <v>3</v>
      </c>
      <c r="Z61" s="6">
        <f t="shared" si="2"/>
        <v>9</v>
      </c>
      <c r="AA61" s="6">
        <f t="shared" si="2"/>
        <v>7</v>
      </c>
      <c r="AB61" s="6">
        <f t="shared" si="2"/>
        <v>5</v>
      </c>
    </row>
    <row r="62" spans="2:28" x14ac:dyDescent="0.25">
      <c r="J62" s="5"/>
      <c r="L62">
        <f t="shared" si="1"/>
        <v>70</v>
      </c>
      <c r="M62">
        <f t="shared" si="1"/>
        <v>49</v>
      </c>
      <c r="N62">
        <f t="shared" si="1"/>
        <v>16</v>
      </c>
      <c r="O62">
        <f t="shared" si="1"/>
        <v>61</v>
      </c>
      <c r="P62">
        <f t="shared" si="1"/>
        <v>3</v>
      </c>
      <c r="Q62">
        <f t="shared" si="1"/>
        <v>18</v>
      </c>
      <c r="R62">
        <f t="shared" si="1"/>
        <v>5</v>
      </c>
      <c r="S62" s="6">
        <f t="shared" si="1"/>
        <v>8</v>
      </c>
      <c r="T62" s="6"/>
      <c r="U62" s="6">
        <f t="shared" si="2"/>
        <v>69</v>
      </c>
      <c r="V62" s="6">
        <f t="shared" si="2"/>
        <v>47</v>
      </c>
      <c r="W62" s="6">
        <f t="shared" si="2"/>
        <v>24</v>
      </c>
      <c r="X62" s="6">
        <f t="shared" si="2"/>
        <v>113</v>
      </c>
      <c r="Y62" s="6">
        <f t="shared" si="2"/>
        <v>4</v>
      </c>
      <c r="Z62" s="6">
        <f t="shared" si="2"/>
        <v>9</v>
      </c>
      <c r="AA62" s="6">
        <f t="shared" si="2"/>
        <v>7</v>
      </c>
      <c r="AB62" s="6">
        <f t="shared" si="2"/>
        <v>15</v>
      </c>
    </row>
    <row r="63" spans="2:28" x14ac:dyDescent="0.25">
      <c r="J63" s="5"/>
      <c r="L63">
        <f t="shared" si="1"/>
        <v>96</v>
      </c>
      <c r="M63">
        <f t="shared" si="1"/>
        <v>37</v>
      </c>
      <c r="N63">
        <f t="shared" si="1"/>
        <v>12</v>
      </c>
      <c r="O63">
        <f t="shared" si="1"/>
        <v>78</v>
      </c>
      <c r="P63">
        <f t="shared" si="1"/>
        <v>5</v>
      </c>
      <c r="Q63">
        <f t="shared" si="1"/>
        <v>10</v>
      </c>
      <c r="R63">
        <f t="shared" si="1"/>
        <v>4</v>
      </c>
      <c r="S63" s="6">
        <f t="shared" si="1"/>
        <v>17</v>
      </c>
      <c r="T63" s="6"/>
      <c r="U63" s="6">
        <f t="shared" si="2"/>
        <v>41</v>
      </c>
      <c r="V63" s="6">
        <f t="shared" si="2"/>
        <v>35</v>
      </c>
      <c r="W63" s="6">
        <f t="shared" si="2"/>
        <v>24</v>
      </c>
      <c r="X63" s="6">
        <f t="shared" si="2"/>
        <v>55</v>
      </c>
      <c r="Y63" s="6">
        <f t="shared" si="2"/>
        <v>3</v>
      </c>
      <c r="Z63" s="6">
        <f t="shared" si="2"/>
        <v>9</v>
      </c>
      <c r="AA63" s="6">
        <f t="shared" si="2"/>
        <v>9</v>
      </c>
      <c r="AB63" s="6">
        <f t="shared" si="2"/>
        <v>8</v>
      </c>
    </row>
    <row r="64" spans="2:28" x14ac:dyDescent="0.25">
      <c r="J64" s="5"/>
      <c r="L64">
        <f t="shared" si="1"/>
        <v>79</v>
      </c>
      <c r="M64">
        <f t="shared" si="1"/>
        <v>85</v>
      </c>
      <c r="N64">
        <f t="shared" si="1"/>
        <v>24</v>
      </c>
      <c r="O64">
        <f t="shared" si="1"/>
        <v>97</v>
      </c>
      <c r="P64">
        <f t="shared" si="1"/>
        <v>4</v>
      </c>
      <c r="Q64">
        <f t="shared" si="1"/>
        <v>12</v>
      </c>
      <c r="R64">
        <f t="shared" si="1"/>
        <v>3</v>
      </c>
      <c r="S64" s="6">
        <f t="shared" si="1"/>
        <v>6</v>
      </c>
      <c r="T64" s="6"/>
      <c r="U64" s="6">
        <f t="shared" si="2"/>
        <v>97</v>
      </c>
      <c r="V64" s="6">
        <f t="shared" si="2"/>
        <v>43</v>
      </c>
      <c r="W64" s="6">
        <f t="shared" si="2"/>
        <v>17</v>
      </c>
      <c r="X64" s="6">
        <f t="shared" si="2"/>
        <v>140</v>
      </c>
      <c r="Y64" s="6">
        <f t="shared" si="2"/>
        <v>5</v>
      </c>
      <c r="Z64" s="6">
        <f t="shared" si="2"/>
        <v>10</v>
      </c>
      <c r="AA64" s="6">
        <f t="shared" si="2"/>
        <v>5</v>
      </c>
      <c r="AB64" s="6">
        <f t="shared" si="2"/>
        <v>12</v>
      </c>
    </row>
    <row r="65" spans="10:28" x14ac:dyDescent="0.25">
      <c r="J65" s="5"/>
      <c r="L65">
        <f t="shared" si="1"/>
        <v>51</v>
      </c>
      <c r="M65">
        <f t="shared" si="1"/>
        <v>72</v>
      </c>
      <c r="N65">
        <f t="shared" si="1"/>
        <v>22</v>
      </c>
      <c r="O65">
        <f t="shared" si="1"/>
        <v>96</v>
      </c>
      <c r="P65">
        <f t="shared" si="1"/>
        <v>3</v>
      </c>
      <c r="Q65">
        <f t="shared" si="1"/>
        <v>10</v>
      </c>
      <c r="R65">
        <f t="shared" si="1"/>
        <v>4</v>
      </c>
      <c r="S65" s="6">
        <f t="shared" si="1"/>
        <v>16</v>
      </c>
      <c r="T65" s="6"/>
      <c r="U65" s="6">
        <f t="shared" si="2"/>
        <v>27</v>
      </c>
      <c r="V65" s="6">
        <f t="shared" si="2"/>
        <v>36</v>
      </c>
      <c r="W65" s="6">
        <f t="shared" si="2"/>
        <v>9</v>
      </c>
      <c r="X65" s="6">
        <f t="shared" si="2"/>
        <v>65</v>
      </c>
      <c r="Y65" s="6">
        <f t="shared" si="2"/>
        <v>3</v>
      </c>
      <c r="Z65" s="6">
        <f t="shared" si="2"/>
        <v>9</v>
      </c>
      <c r="AA65" s="6">
        <f t="shared" si="2"/>
        <v>3</v>
      </c>
      <c r="AB65" s="6">
        <f t="shared" si="2"/>
        <v>8</v>
      </c>
    </row>
    <row r="66" spans="10:28" x14ac:dyDescent="0.25">
      <c r="L66">
        <f t="shared" si="1"/>
        <v>54</v>
      </c>
      <c r="M66">
        <f t="shared" si="1"/>
        <v>100</v>
      </c>
      <c r="N66">
        <f t="shared" si="1"/>
        <v>63</v>
      </c>
      <c r="O66">
        <f t="shared" si="1"/>
        <v>110</v>
      </c>
      <c r="P66">
        <f t="shared" si="1"/>
        <v>4</v>
      </c>
      <c r="Q66">
        <f t="shared" si="1"/>
        <v>11</v>
      </c>
      <c r="R66">
        <f t="shared" si="1"/>
        <v>3</v>
      </c>
      <c r="S66" s="6">
        <f t="shared" si="1"/>
        <v>8</v>
      </c>
      <c r="U66" s="6">
        <f t="shared" si="2"/>
        <v>56</v>
      </c>
      <c r="V66" s="6">
        <f t="shared" si="2"/>
        <v>49</v>
      </c>
      <c r="W66" s="6">
        <f t="shared" si="2"/>
        <v>9</v>
      </c>
      <c r="X66" s="6">
        <f t="shared" si="2"/>
        <v>63</v>
      </c>
      <c r="Y66" s="6">
        <f t="shared" si="2"/>
        <v>3</v>
      </c>
      <c r="Z66" s="6">
        <f t="shared" si="2"/>
        <v>14</v>
      </c>
      <c r="AA66" s="6">
        <f t="shared" si="2"/>
        <v>4</v>
      </c>
      <c r="AB66" s="6">
        <f t="shared" si="2"/>
        <v>15</v>
      </c>
    </row>
    <row r="67" spans="10:28" x14ac:dyDescent="0.25">
      <c r="L67">
        <f t="shared" si="1"/>
        <v>36</v>
      </c>
      <c r="M67">
        <f t="shared" si="1"/>
        <v>62</v>
      </c>
      <c r="N67">
        <f t="shared" si="1"/>
        <v>11</v>
      </c>
      <c r="O67">
        <f t="shared" si="1"/>
        <v>70</v>
      </c>
      <c r="P67">
        <f t="shared" si="1"/>
        <v>2</v>
      </c>
      <c r="Q67">
        <f t="shared" si="1"/>
        <v>9</v>
      </c>
      <c r="R67">
        <f t="shared" si="1"/>
        <v>3</v>
      </c>
      <c r="S67" s="6">
        <f t="shared" si="1"/>
        <v>5</v>
      </c>
      <c r="U67" s="6">
        <f t="shared" si="2"/>
        <v>22</v>
      </c>
      <c r="V67" s="6">
        <f t="shared" si="2"/>
        <v>20</v>
      </c>
      <c r="W67" s="6">
        <f t="shared" si="2"/>
        <v>8</v>
      </c>
      <c r="X67" s="6">
        <f t="shared" si="2"/>
        <v>38</v>
      </c>
      <c r="Y67" s="6">
        <f t="shared" si="2"/>
        <v>2</v>
      </c>
      <c r="Z67" s="6">
        <f t="shared" si="2"/>
        <v>9</v>
      </c>
      <c r="AA67" s="6">
        <f t="shared" si="2"/>
        <v>4</v>
      </c>
      <c r="AB67" s="6">
        <f t="shared" si="2"/>
        <v>4</v>
      </c>
    </row>
    <row r="68" spans="10:28" x14ac:dyDescent="0.25">
      <c r="L68">
        <f t="shared" si="1"/>
        <v>0</v>
      </c>
      <c r="M68">
        <f t="shared" si="1"/>
        <v>0</v>
      </c>
      <c r="N68">
        <f t="shared" si="1"/>
        <v>0</v>
      </c>
      <c r="O68">
        <f t="shared" si="1"/>
        <v>0</v>
      </c>
      <c r="P68">
        <f t="shared" si="1"/>
        <v>0</v>
      </c>
      <c r="Q68">
        <f t="shared" si="1"/>
        <v>0</v>
      </c>
      <c r="R68">
        <f t="shared" si="1"/>
        <v>0</v>
      </c>
      <c r="S68" s="6">
        <f t="shared" si="1"/>
        <v>0</v>
      </c>
      <c r="U68" s="6">
        <f t="shared" si="2"/>
        <v>0</v>
      </c>
      <c r="V68" s="6">
        <f t="shared" si="2"/>
        <v>0</v>
      </c>
      <c r="W68" s="6">
        <f t="shared" si="2"/>
        <v>0</v>
      </c>
      <c r="X68" s="6">
        <f t="shared" si="2"/>
        <v>0</v>
      </c>
      <c r="Y68" s="6">
        <f t="shared" si="2"/>
        <v>0</v>
      </c>
      <c r="Z68" s="6">
        <f t="shared" si="2"/>
        <v>0</v>
      </c>
      <c r="AA68" s="6">
        <f t="shared" si="2"/>
        <v>0</v>
      </c>
      <c r="AB68" s="6">
        <f t="shared" si="2"/>
        <v>0</v>
      </c>
    </row>
    <row r="69" spans="10:28" x14ac:dyDescent="0.25">
      <c r="L69">
        <f t="shared" si="1"/>
        <v>0</v>
      </c>
      <c r="M69">
        <f t="shared" si="1"/>
        <v>0</v>
      </c>
      <c r="N69">
        <f t="shared" si="1"/>
        <v>0</v>
      </c>
      <c r="O69">
        <f t="shared" si="1"/>
        <v>0</v>
      </c>
      <c r="P69">
        <f t="shared" si="1"/>
        <v>0</v>
      </c>
      <c r="Q69">
        <f t="shared" si="1"/>
        <v>0</v>
      </c>
      <c r="R69">
        <f t="shared" si="1"/>
        <v>0</v>
      </c>
      <c r="S69" s="6">
        <f t="shared" si="1"/>
        <v>0</v>
      </c>
      <c r="T69"/>
      <c r="U69" s="6">
        <f t="shared" si="2"/>
        <v>0</v>
      </c>
      <c r="V69" s="6">
        <f t="shared" si="2"/>
        <v>0</v>
      </c>
      <c r="W69" s="6">
        <f t="shared" si="2"/>
        <v>0</v>
      </c>
      <c r="X69" s="6">
        <f t="shared" si="2"/>
        <v>0</v>
      </c>
      <c r="Y69" s="6">
        <f t="shared" si="2"/>
        <v>0</v>
      </c>
      <c r="Z69" s="6">
        <f t="shared" si="2"/>
        <v>0</v>
      </c>
      <c r="AA69" s="6">
        <f t="shared" si="2"/>
        <v>0</v>
      </c>
      <c r="AB69" s="6">
        <f t="shared" si="2"/>
        <v>0</v>
      </c>
    </row>
    <row r="70" spans="10:28" x14ac:dyDescent="0.25">
      <c r="L70">
        <f t="shared" si="1"/>
        <v>0</v>
      </c>
      <c r="M70">
        <f t="shared" si="1"/>
        <v>0</v>
      </c>
      <c r="N70">
        <f t="shared" si="1"/>
        <v>0</v>
      </c>
      <c r="O70">
        <f t="shared" si="1"/>
        <v>0</v>
      </c>
      <c r="P70">
        <f t="shared" si="1"/>
        <v>0</v>
      </c>
      <c r="Q70">
        <f t="shared" si="1"/>
        <v>0</v>
      </c>
      <c r="R70">
        <f t="shared" si="1"/>
        <v>0</v>
      </c>
      <c r="S70" s="6">
        <f t="shared" si="1"/>
        <v>0</v>
      </c>
      <c r="T70"/>
      <c r="U70" s="6">
        <f t="shared" si="2"/>
        <v>0</v>
      </c>
      <c r="V70" s="6">
        <f t="shared" si="2"/>
        <v>0</v>
      </c>
      <c r="W70" s="6">
        <f t="shared" si="2"/>
        <v>0</v>
      </c>
      <c r="X70" s="6">
        <f t="shared" si="2"/>
        <v>0</v>
      </c>
      <c r="Y70" s="6">
        <f t="shared" si="2"/>
        <v>0</v>
      </c>
      <c r="Z70" s="6">
        <f t="shared" si="2"/>
        <v>0</v>
      </c>
      <c r="AA70" s="6">
        <f t="shared" si="2"/>
        <v>0</v>
      </c>
      <c r="AB70" s="6">
        <f t="shared" si="2"/>
        <v>0</v>
      </c>
    </row>
    <row r="71" spans="10:28" x14ac:dyDescent="0.25">
      <c r="L71">
        <f t="shared" ref="L71:S80" si="3">L13</f>
        <v>0</v>
      </c>
      <c r="M71">
        <f t="shared" si="3"/>
        <v>0</v>
      </c>
      <c r="N71">
        <f t="shared" si="3"/>
        <v>0</v>
      </c>
      <c r="O71">
        <f t="shared" si="3"/>
        <v>0</v>
      </c>
      <c r="P71">
        <f t="shared" si="3"/>
        <v>0</v>
      </c>
      <c r="Q71">
        <f t="shared" si="3"/>
        <v>0</v>
      </c>
      <c r="R71">
        <f t="shared" si="3"/>
        <v>0</v>
      </c>
      <c r="S71" s="6">
        <f t="shared" si="3"/>
        <v>0</v>
      </c>
      <c r="T71"/>
      <c r="U71" s="6">
        <f t="shared" ref="U71:AB80" si="4">U13</f>
        <v>0</v>
      </c>
      <c r="V71" s="6">
        <f t="shared" si="4"/>
        <v>0</v>
      </c>
      <c r="W71" s="6">
        <f t="shared" si="4"/>
        <v>0</v>
      </c>
      <c r="X71" s="6">
        <f t="shared" si="4"/>
        <v>0</v>
      </c>
      <c r="Y71" s="6">
        <f t="shared" si="4"/>
        <v>0</v>
      </c>
      <c r="Z71" s="6">
        <f t="shared" si="4"/>
        <v>0</v>
      </c>
      <c r="AA71" s="6">
        <f t="shared" si="4"/>
        <v>0</v>
      </c>
      <c r="AB71" s="6">
        <f t="shared" si="4"/>
        <v>0</v>
      </c>
    </row>
    <row r="72" spans="10:28" x14ac:dyDescent="0.25">
      <c r="L72">
        <f t="shared" si="3"/>
        <v>0</v>
      </c>
      <c r="M72">
        <f t="shared" si="3"/>
        <v>0</v>
      </c>
      <c r="N72">
        <f t="shared" si="3"/>
        <v>0</v>
      </c>
      <c r="O72">
        <f t="shared" si="3"/>
        <v>0</v>
      </c>
      <c r="P72">
        <f t="shared" si="3"/>
        <v>0</v>
      </c>
      <c r="Q72">
        <f t="shared" si="3"/>
        <v>0</v>
      </c>
      <c r="R72">
        <f t="shared" si="3"/>
        <v>0</v>
      </c>
      <c r="S72" s="6">
        <f t="shared" si="3"/>
        <v>0</v>
      </c>
      <c r="T72"/>
      <c r="U72" s="6">
        <f t="shared" si="4"/>
        <v>0</v>
      </c>
      <c r="V72" s="6">
        <f t="shared" si="4"/>
        <v>0</v>
      </c>
      <c r="W72" s="6">
        <f t="shared" si="4"/>
        <v>0</v>
      </c>
      <c r="X72" s="6">
        <f t="shared" si="4"/>
        <v>0</v>
      </c>
      <c r="Y72" s="6">
        <f t="shared" si="4"/>
        <v>0</v>
      </c>
      <c r="Z72" s="6">
        <f t="shared" si="4"/>
        <v>0</v>
      </c>
      <c r="AA72" s="6">
        <f t="shared" si="4"/>
        <v>0</v>
      </c>
      <c r="AB72" s="6">
        <f t="shared" si="4"/>
        <v>0</v>
      </c>
    </row>
    <row r="73" spans="10:28" x14ac:dyDescent="0.25">
      <c r="L73">
        <f t="shared" si="3"/>
        <v>0</v>
      </c>
      <c r="M73">
        <f t="shared" si="3"/>
        <v>0</v>
      </c>
      <c r="N73">
        <f t="shared" si="3"/>
        <v>0</v>
      </c>
      <c r="O73">
        <f t="shared" si="3"/>
        <v>0</v>
      </c>
      <c r="P73">
        <f t="shared" si="3"/>
        <v>0</v>
      </c>
      <c r="Q73">
        <f t="shared" si="3"/>
        <v>0</v>
      </c>
      <c r="R73">
        <f t="shared" si="3"/>
        <v>0</v>
      </c>
      <c r="S73" s="6">
        <f t="shared" si="3"/>
        <v>0</v>
      </c>
      <c r="T73"/>
      <c r="U73" s="6">
        <f t="shared" si="4"/>
        <v>0</v>
      </c>
      <c r="V73" s="6">
        <f t="shared" si="4"/>
        <v>0</v>
      </c>
      <c r="W73" s="6">
        <f t="shared" si="4"/>
        <v>0</v>
      </c>
      <c r="X73" s="6">
        <f t="shared" si="4"/>
        <v>0</v>
      </c>
      <c r="Y73" s="6">
        <f t="shared" si="4"/>
        <v>0</v>
      </c>
      <c r="Z73" s="6">
        <f t="shared" si="4"/>
        <v>0</v>
      </c>
      <c r="AA73" s="6">
        <f t="shared" si="4"/>
        <v>0</v>
      </c>
      <c r="AB73" s="6">
        <f t="shared" si="4"/>
        <v>0</v>
      </c>
    </row>
    <row r="74" spans="10:28" x14ac:dyDescent="0.25">
      <c r="L74">
        <f t="shared" si="3"/>
        <v>0</v>
      </c>
      <c r="M74">
        <f t="shared" si="3"/>
        <v>0</v>
      </c>
      <c r="N74">
        <f t="shared" si="3"/>
        <v>0</v>
      </c>
      <c r="O74">
        <f t="shared" si="3"/>
        <v>0</v>
      </c>
      <c r="P74">
        <f t="shared" si="3"/>
        <v>0</v>
      </c>
      <c r="Q74">
        <f t="shared" si="3"/>
        <v>0</v>
      </c>
      <c r="R74">
        <f t="shared" si="3"/>
        <v>0</v>
      </c>
      <c r="S74" s="6">
        <f t="shared" si="3"/>
        <v>0</v>
      </c>
      <c r="T74"/>
      <c r="U74" s="6">
        <f t="shared" si="4"/>
        <v>0</v>
      </c>
      <c r="V74" s="6">
        <f t="shared" si="4"/>
        <v>0</v>
      </c>
      <c r="W74" s="6">
        <f t="shared" si="4"/>
        <v>0</v>
      </c>
      <c r="X74" s="6">
        <f t="shared" si="4"/>
        <v>0</v>
      </c>
      <c r="Y74" s="6">
        <f t="shared" si="4"/>
        <v>0</v>
      </c>
      <c r="Z74" s="6">
        <f t="shared" si="4"/>
        <v>0</v>
      </c>
      <c r="AA74" s="6">
        <f t="shared" si="4"/>
        <v>0</v>
      </c>
      <c r="AB74" s="6">
        <f t="shared" si="4"/>
        <v>0</v>
      </c>
    </row>
    <row r="75" spans="10:28" x14ac:dyDescent="0.25">
      <c r="L75">
        <f t="shared" si="3"/>
        <v>0</v>
      </c>
      <c r="M75">
        <f t="shared" si="3"/>
        <v>0</v>
      </c>
      <c r="N75">
        <f t="shared" si="3"/>
        <v>0</v>
      </c>
      <c r="O75">
        <f t="shared" si="3"/>
        <v>0</v>
      </c>
      <c r="P75">
        <f t="shared" si="3"/>
        <v>0</v>
      </c>
      <c r="Q75">
        <f t="shared" si="3"/>
        <v>0</v>
      </c>
      <c r="R75">
        <f t="shared" si="3"/>
        <v>0</v>
      </c>
      <c r="S75" s="6">
        <f t="shared" si="3"/>
        <v>0</v>
      </c>
      <c r="T75"/>
      <c r="U75" s="6">
        <f t="shared" si="4"/>
        <v>0</v>
      </c>
      <c r="V75" s="6">
        <f t="shared" si="4"/>
        <v>0</v>
      </c>
      <c r="W75" s="6">
        <f t="shared" si="4"/>
        <v>0</v>
      </c>
      <c r="X75" s="6">
        <f t="shared" si="4"/>
        <v>0</v>
      </c>
      <c r="Y75" s="6">
        <f t="shared" si="4"/>
        <v>0</v>
      </c>
      <c r="Z75" s="6">
        <f t="shared" si="4"/>
        <v>0</v>
      </c>
      <c r="AA75" s="6">
        <f t="shared" si="4"/>
        <v>0</v>
      </c>
      <c r="AB75" s="6">
        <f t="shared" si="4"/>
        <v>0</v>
      </c>
    </row>
    <row r="76" spans="10:28" x14ac:dyDescent="0.25">
      <c r="L76">
        <f t="shared" si="3"/>
        <v>0</v>
      </c>
      <c r="M76">
        <f t="shared" si="3"/>
        <v>0</v>
      </c>
      <c r="N76">
        <f t="shared" si="3"/>
        <v>0</v>
      </c>
      <c r="O76">
        <f t="shared" si="3"/>
        <v>0</v>
      </c>
      <c r="P76">
        <f t="shared" si="3"/>
        <v>0</v>
      </c>
      <c r="Q76">
        <f t="shared" si="3"/>
        <v>0</v>
      </c>
      <c r="R76">
        <f t="shared" si="3"/>
        <v>0</v>
      </c>
      <c r="S76" s="6">
        <f t="shared" si="3"/>
        <v>0</v>
      </c>
      <c r="T76"/>
      <c r="U76" s="6">
        <f t="shared" si="4"/>
        <v>0</v>
      </c>
      <c r="V76" s="6">
        <f t="shared" si="4"/>
        <v>0</v>
      </c>
      <c r="W76" s="6">
        <f t="shared" si="4"/>
        <v>0</v>
      </c>
      <c r="X76" s="6">
        <f t="shared" si="4"/>
        <v>0</v>
      </c>
      <c r="Y76" s="6">
        <f t="shared" si="4"/>
        <v>0</v>
      </c>
      <c r="Z76" s="6">
        <f t="shared" si="4"/>
        <v>0</v>
      </c>
      <c r="AA76" s="6">
        <f t="shared" si="4"/>
        <v>0</v>
      </c>
      <c r="AB76" s="6">
        <f t="shared" si="4"/>
        <v>0</v>
      </c>
    </row>
    <row r="77" spans="10:28" x14ac:dyDescent="0.25">
      <c r="L77">
        <f t="shared" si="3"/>
        <v>0</v>
      </c>
      <c r="M77">
        <f t="shared" si="3"/>
        <v>0</v>
      </c>
      <c r="N77">
        <f t="shared" si="3"/>
        <v>0</v>
      </c>
      <c r="O77">
        <f t="shared" si="3"/>
        <v>0</v>
      </c>
      <c r="P77">
        <f t="shared" si="3"/>
        <v>0</v>
      </c>
      <c r="Q77">
        <f t="shared" si="3"/>
        <v>0</v>
      </c>
      <c r="R77">
        <f t="shared" si="3"/>
        <v>0</v>
      </c>
      <c r="S77" s="6">
        <f t="shared" si="3"/>
        <v>0</v>
      </c>
      <c r="T77"/>
      <c r="U77" s="6">
        <f t="shared" si="4"/>
        <v>0</v>
      </c>
      <c r="V77" s="6">
        <f t="shared" si="4"/>
        <v>0</v>
      </c>
      <c r="W77" s="6">
        <f t="shared" si="4"/>
        <v>0</v>
      </c>
      <c r="X77" s="6">
        <f t="shared" si="4"/>
        <v>0</v>
      </c>
      <c r="Y77" s="6">
        <f t="shared" si="4"/>
        <v>0</v>
      </c>
      <c r="Z77" s="6">
        <f t="shared" si="4"/>
        <v>0</v>
      </c>
      <c r="AA77" s="6">
        <f t="shared" si="4"/>
        <v>0</v>
      </c>
      <c r="AB77" s="6">
        <f t="shared" si="4"/>
        <v>0</v>
      </c>
    </row>
    <row r="78" spans="10:28" x14ac:dyDescent="0.25">
      <c r="L78">
        <f t="shared" si="3"/>
        <v>0</v>
      </c>
      <c r="M78">
        <f t="shared" si="3"/>
        <v>0</v>
      </c>
      <c r="N78">
        <f t="shared" si="3"/>
        <v>0</v>
      </c>
      <c r="O78">
        <f t="shared" si="3"/>
        <v>0</v>
      </c>
      <c r="P78">
        <f t="shared" si="3"/>
        <v>0</v>
      </c>
      <c r="Q78">
        <f t="shared" si="3"/>
        <v>0</v>
      </c>
      <c r="R78">
        <f t="shared" si="3"/>
        <v>0</v>
      </c>
      <c r="S78" s="6">
        <f t="shared" si="3"/>
        <v>0</v>
      </c>
      <c r="T78"/>
      <c r="U78" s="6">
        <f t="shared" si="4"/>
        <v>0</v>
      </c>
      <c r="V78" s="6">
        <f t="shared" si="4"/>
        <v>0</v>
      </c>
      <c r="W78" s="6">
        <f t="shared" si="4"/>
        <v>0</v>
      </c>
      <c r="X78" s="6">
        <f t="shared" si="4"/>
        <v>0</v>
      </c>
      <c r="Y78" s="6">
        <f t="shared" si="4"/>
        <v>0</v>
      </c>
      <c r="Z78" s="6">
        <f t="shared" si="4"/>
        <v>0</v>
      </c>
      <c r="AA78" s="6">
        <f t="shared" si="4"/>
        <v>0</v>
      </c>
      <c r="AB78" s="6">
        <f t="shared" si="4"/>
        <v>0</v>
      </c>
    </row>
    <row r="79" spans="10:28" x14ac:dyDescent="0.25">
      <c r="L79">
        <f t="shared" si="3"/>
        <v>0</v>
      </c>
      <c r="M79">
        <f t="shared" si="3"/>
        <v>0</v>
      </c>
      <c r="N79">
        <f t="shared" si="3"/>
        <v>0</v>
      </c>
      <c r="O79">
        <f t="shared" si="3"/>
        <v>0</v>
      </c>
      <c r="P79">
        <f t="shared" si="3"/>
        <v>0</v>
      </c>
      <c r="Q79">
        <f t="shared" si="3"/>
        <v>0</v>
      </c>
      <c r="R79">
        <f t="shared" si="3"/>
        <v>0</v>
      </c>
      <c r="S79" s="6">
        <f t="shared" si="3"/>
        <v>0</v>
      </c>
      <c r="T79"/>
      <c r="U79" s="6">
        <f t="shared" si="4"/>
        <v>0</v>
      </c>
      <c r="V79" s="6">
        <f t="shared" si="4"/>
        <v>0</v>
      </c>
      <c r="W79" s="6">
        <f t="shared" si="4"/>
        <v>0</v>
      </c>
      <c r="X79" s="6">
        <f t="shared" si="4"/>
        <v>0</v>
      </c>
      <c r="Y79" s="6">
        <f t="shared" si="4"/>
        <v>0</v>
      </c>
      <c r="Z79" s="6">
        <f t="shared" si="4"/>
        <v>0</v>
      </c>
      <c r="AA79" s="6">
        <f t="shared" si="4"/>
        <v>0</v>
      </c>
      <c r="AB79" s="6">
        <f t="shared" si="4"/>
        <v>0</v>
      </c>
    </row>
    <row r="80" spans="10:28" x14ac:dyDescent="0.25">
      <c r="L80">
        <f t="shared" si="3"/>
        <v>0</v>
      </c>
      <c r="M80">
        <f t="shared" si="3"/>
        <v>0</v>
      </c>
      <c r="N80">
        <f t="shared" si="3"/>
        <v>0</v>
      </c>
      <c r="O80">
        <f t="shared" si="3"/>
        <v>0</v>
      </c>
      <c r="P80">
        <f t="shared" si="3"/>
        <v>0</v>
      </c>
      <c r="Q80">
        <f t="shared" si="3"/>
        <v>0</v>
      </c>
      <c r="R80">
        <f t="shared" si="3"/>
        <v>0</v>
      </c>
      <c r="S80" s="6">
        <f t="shared" si="3"/>
        <v>0</v>
      </c>
      <c r="T80"/>
      <c r="U80" s="6">
        <f t="shared" si="4"/>
        <v>0</v>
      </c>
      <c r="V80" s="6">
        <f t="shared" si="4"/>
        <v>0</v>
      </c>
      <c r="W80" s="6">
        <f t="shared" si="4"/>
        <v>0</v>
      </c>
      <c r="X80" s="6">
        <f t="shared" si="4"/>
        <v>0</v>
      </c>
      <c r="Y80" s="6">
        <f t="shared" si="4"/>
        <v>0</v>
      </c>
      <c r="Z80" s="6">
        <f t="shared" si="4"/>
        <v>0</v>
      </c>
      <c r="AA80" s="6">
        <f t="shared" si="4"/>
        <v>0</v>
      </c>
      <c r="AB80" s="6">
        <f t="shared" si="4"/>
        <v>0</v>
      </c>
    </row>
    <row r="81" spans="12:28" x14ac:dyDescent="0.25">
      <c r="L81">
        <f t="shared" ref="L81:S90" si="5">L23</f>
        <v>0</v>
      </c>
      <c r="M81">
        <f t="shared" si="5"/>
        <v>0</v>
      </c>
      <c r="N81">
        <f t="shared" si="5"/>
        <v>0</v>
      </c>
      <c r="O81">
        <f t="shared" si="5"/>
        <v>0</v>
      </c>
      <c r="P81">
        <f t="shared" si="5"/>
        <v>0</v>
      </c>
      <c r="Q81">
        <f t="shared" si="5"/>
        <v>0</v>
      </c>
      <c r="R81">
        <f t="shared" si="5"/>
        <v>0</v>
      </c>
      <c r="S81" s="6">
        <f t="shared" si="5"/>
        <v>0</v>
      </c>
      <c r="T81"/>
      <c r="U81" s="6">
        <f t="shared" ref="U81:AB90" si="6">U23</f>
        <v>0</v>
      </c>
      <c r="V81" s="6">
        <f t="shared" si="6"/>
        <v>0</v>
      </c>
      <c r="W81" s="6">
        <f t="shared" si="6"/>
        <v>0</v>
      </c>
      <c r="X81" s="6">
        <f t="shared" si="6"/>
        <v>0</v>
      </c>
      <c r="Y81" s="6">
        <f t="shared" si="6"/>
        <v>0</v>
      </c>
      <c r="Z81" s="6">
        <f t="shared" si="6"/>
        <v>0</v>
      </c>
      <c r="AA81" s="6">
        <f t="shared" si="6"/>
        <v>0</v>
      </c>
      <c r="AB81" s="6">
        <f t="shared" si="6"/>
        <v>0</v>
      </c>
    </row>
    <row r="82" spans="12:28" x14ac:dyDescent="0.25">
      <c r="L82">
        <f t="shared" si="5"/>
        <v>0</v>
      </c>
      <c r="M82">
        <f t="shared" si="5"/>
        <v>0</v>
      </c>
      <c r="N82">
        <f t="shared" si="5"/>
        <v>0</v>
      </c>
      <c r="O82">
        <f t="shared" si="5"/>
        <v>0</v>
      </c>
      <c r="P82">
        <f t="shared" si="5"/>
        <v>0</v>
      </c>
      <c r="Q82">
        <f t="shared" si="5"/>
        <v>0</v>
      </c>
      <c r="R82">
        <f t="shared" si="5"/>
        <v>0</v>
      </c>
      <c r="S82" s="6">
        <f t="shared" si="5"/>
        <v>0</v>
      </c>
      <c r="T82"/>
      <c r="U82" s="6">
        <f t="shared" si="6"/>
        <v>0</v>
      </c>
      <c r="V82" s="6">
        <f t="shared" si="6"/>
        <v>0</v>
      </c>
      <c r="W82" s="6">
        <f t="shared" si="6"/>
        <v>0</v>
      </c>
      <c r="X82" s="6">
        <f t="shared" si="6"/>
        <v>0</v>
      </c>
      <c r="Y82" s="6">
        <f t="shared" si="6"/>
        <v>0</v>
      </c>
      <c r="Z82" s="6">
        <f t="shared" si="6"/>
        <v>0</v>
      </c>
      <c r="AA82" s="6">
        <f t="shared" si="6"/>
        <v>0</v>
      </c>
      <c r="AB82" s="6">
        <f t="shared" si="6"/>
        <v>0</v>
      </c>
    </row>
    <row r="83" spans="12:28" x14ac:dyDescent="0.25">
      <c r="L83">
        <f t="shared" si="5"/>
        <v>0</v>
      </c>
      <c r="M83">
        <f t="shared" si="5"/>
        <v>0</v>
      </c>
      <c r="N83">
        <f t="shared" si="5"/>
        <v>0</v>
      </c>
      <c r="O83">
        <f t="shared" si="5"/>
        <v>0</v>
      </c>
      <c r="P83">
        <f t="shared" si="5"/>
        <v>0</v>
      </c>
      <c r="Q83">
        <f t="shared" si="5"/>
        <v>0</v>
      </c>
      <c r="R83">
        <f t="shared" si="5"/>
        <v>0</v>
      </c>
      <c r="S83" s="6">
        <f t="shared" si="5"/>
        <v>0</v>
      </c>
      <c r="T83"/>
      <c r="U83" s="6">
        <f t="shared" si="6"/>
        <v>0</v>
      </c>
      <c r="V83" s="6">
        <f t="shared" si="6"/>
        <v>0</v>
      </c>
      <c r="W83" s="6">
        <f t="shared" si="6"/>
        <v>0</v>
      </c>
      <c r="X83" s="6">
        <f t="shared" si="6"/>
        <v>0</v>
      </c>
      <c r="Y83" s="6">
        <f t="shared" si="6"/>
        <v>0</v>
      </c>
      <c r="Z83" s="6">
        <f t="shared" si="6"/>
        <v>0</v>
      </c>
      <c r="AA83" s="6">
        <f t="shared" si="6"/>
        <v>0</v>
      </c>
      <c r="AB83" s="6">
        <f t="shared" si="6"/>
        <v>0</v>
      </c>
    </row>
    <row r="84" spans="12:28" x14ac:dyDescent="0.25">
      <c r="L84">
        <f t="shared" si="5"/>
        <v>0</v>
      </c>
      <c r="M84">
        <f t="shared" si="5"/>
        <v>0</v>
      </c>
      <c r="N84">
        <f t="shared" si="5"/>
        <v>0</v>
      </c>
      <c r="O84">
        <f t="shared" si="5"/>
        <v>0</v>
      </c>
      <c r="P84">
        <f t="shared" si="5"/>
        <v>0</v>
      </c>
      <c r="Q84">
        <f t="shared" si="5"/>
        <v>0</v>
      </c>
      <c r="R84">
        <f t="shared" si="5"/>
        <v>0</v>
      </c>
      <c r="S84" s="6">
        <f t="shared" si="5"/>
        <v>0</v>
      </c>
      <c r="T84"/>
      <c r="U84" s="6">
        <f t="shared" si="6"/>
        <v>0</v>
      </c>
      <c r="V84" s="6">
        <f t="shared" si="6"/>
        <v>0</v>
      </c>
      <c r="W84" s="6">
        <f t="shared" si="6"/>
        <v>0</v>
      </c>
      <c r="X84" s="6">
        <f t="shared" si="6"/>
        <v>0</v>
      </c>
      <c r="Y84" s="6">
        <f t="shared" si="6"/>
        <v>0</v>
      </c>
      <c r="Z84" s="6">
        <f t="shared" si="6"/>
        <v>0</v>
      </c>
      <c r="AA84" s="6">
        <f t="shared" si="6"/>
        <v>0</v>
      </c>
      <c r="AB84" s="6">
        <f t="shared" si="6"/>
        <v>0</v>
      </c>
    </row>
    <row r="85" spans="12:28" x14ac:dyDescent="0.25">
      <c r="L85">
        <f t="shared" si="5"/>
        <v>0</v>
      </c>
      <c r="M85">
        <f t="shared" si="5"/>
        <v>0</v>
      </c>
      <c r="N85">
        <f t="shared" si="5"/>
        <v>0</v>
      </c>
      <c r="O85">
        <f t="shared" si="5"/>
        <v>0</v>
      </c>
      <c r="P85">
        <f t="shared" si="5"/>
        <v>0</v>
      </c>
      <c r="Q85">
        <f t="shared" si="5"/>
        <v>0</v>
      </c>
      <c r="R85">
        <f t="shared" si="5"/>
        <v>0</v>
      </c>
      <c r="S85" s="6">
        <f t="shared" si="5"/>
        <v>0</v>
      </c>
      <c r="T85"/>
      <c r="U85" s="6">
        <f t="shared" si="6"/>
        <v>0</v>
      </c>
      <c r="V85" s="6">
        <f t="shared" si="6"/>
        <v>0</v>
      </c>
      <c r="W85" s="6">
        <f t="shared" si="6"/>
        <v>0</v>
      </c>
      <c r="X85" s="6">
        <f t="shared" si="6"/>
        <v>0</v>
      </c>
      <c r="Y85" s="6">
        <f t="shared" si="6"/>
        <v>0</v>
      </c>
      <c r="Z85" s="6">
        <f t="shared" si="6"/>
        <v>0</v>
      </c>
      <c r="AA85" s="6">
        <f t="shared" si="6"/>
        <v>0</v>
      </c>
      <c r="AB85" s="6">
        <f t="shared" si="6"/>
        <v>0</v>
      </c>
    </row>
    <row r="86" spans="12:28" x14ac:dyDescent="0.25">
      <c r="L86">
        <f t="shared" si="5"/>
        <v>0</v>
      </c>
      <c r="M86">
        <f t="shared" si="5"/>
        <v>0</v>
      </c>
      <c r="N86">
        <f t="shared" si="5"/>
        <v>0</v>
      </c>
      <c r="O86">
        <f t="shared" si="5"/>
        <v>0</v>
      </c>
      <c r="P86">
        <f t="shared" si="5"/>
        <v>0</v>
      </c>
      <c r="Q86">
        <f t="shared" si="5"/>
        <v>0</v>
      </c>
      <c r="R86">
        <f t="shared" si="5"/>
        <v>0</v>
      </c>
      <c r="S86" s="6">
        <f t="shared" si="5"/>
        <v>0</v>
      </c>
      <c r="T86"/>
      <c r="U86" s="6">
        <f t="shared" si="6"/>
        <v>0</v>
      </c>
      <c r="V86" s="6">
        <f t="shared" si="6"/>
        <v>0</v>
      </c>
      <c r="W86" s="6">
        <f t="shared" si="6"/>
        <v>0</v>
      </c>
      <c r="X86" s="6">
        <f t="shared" si="6"/>
        <v>0</v>
      </c>
      <c r="Y86" s="6">
        <f t="shared" si="6"/>
        <v>0</v>
      </c>
      <c r="Z86" s="6">
        <f t="shared" si="6"/>
        <v>0</v>
      </c>
      <c r="AA86" s="6">
        <f t="shared" si="6"/>
        <v>0</v>
      </c>
      <c r="AB86" s="6">
        <f t="shared" si="6"/>
        <v>0</v>
      </c>
    </row>
    <row r="87" spans="12:28" x14ac:dyDescent="0.25">
      <c r="L87">
        <f t="shared" si="5"/>
        <v>0</v>
      </c>
      <c r="M87">
        <f t="shared" si="5"/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5"/>
        <v>0</v>
      </c>
      <c r="S87" s="6">
        <f t="shared" si="5"/>
        <v>0</v>
      </c>
      <c r="T87"/>
      <c r="U87" s="6">
        <f t="shared" si="6"/>
        <v>0</v>
      </c>
      <c r="V87" s="6">
        <f t="shared" si="6"/>
        <v>0</v>
      </c>
      <c r="W87" s="6">
        <f t="shared" si="6"/>
        <v>0</v>
      </c>
      <c r="X87" s="6">
        <f t="shared" si="6"/>
        <v>0</v>
      </c>
      <c r="Y87" s="6">
        <f t="shared" si="6"/>
        <v>0</v>
      </c>
      <c r="Z87" s="6">
        <f t="shared" si="6"/>
        <v>0</v>
      </c>
      <c r="AA87" s="6">
        <f t="shared" si="6"/>
        <v>0</v>
      </c>
      <c r="AB87" s="6">
        <f t="shared" si="6"/>
        <v>0</v>
      </c>
    </row>
    <row r="88" spans="12:28" x14ac:dyDescent="0.25">
      <c r="L88">
        <f t="shared" si="5"/>
        <v>0</v>
      </c>
      <c r="M88">
        <f t="shared" si="5"/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5"/>
        <v>0</v>
      </c>
      <c r="S88" s="6">
        <f t="shared" si="5"/>
        <v>0</v>
      </c>
      <c r="T88"/>
      <c r="U88" s="6">
        <f t="shared" si="6"/>
        <v>0</v>
      </c>
      <c r="V88" s="6">
        <f t="shared" si="6"/>
        <v>0</v>
      </c>
      <c r="W88" s="6">
        <f t="shared" si="6"/>
        <v>0</v>
      </c>
      <c r="X88" s="6">
        <f t="shared" si="6"/>
        <v>0</v>
      </c>
      <c r="Y88" s="6">
        <f t="shared" si="6"/>
        <v>0</v>
      </c>
      <c r="Z88" s="6">
        <f t="shared" si="6"/>
        <v>0</v>
      </c>
      <c r="AA88" s="6">
        <f t="shared" si="6"/>
        <v>0</v>
      </c>
      <c r="AB88" s="6">
        <f t="shared" si="6"/>
        <v>0</v>
      </c>
    </row>
    <row r="89" spans="12:28" x14ac:dyDescent="0.25">
      <c r="L89">
        <f t="shared" si="5"/>
        <v>0</v>
      </c>
      <c r="M89">
        <f t="shared" si="5"/>
        <v>0</v>
      </c>
      <c r="N89">
        <f t="shared" si="5"/>
        <v>0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5"/>
        <v>0</v>
      </c>
      <c r="S89" s="6">
        <f t="shared" si="5"/>
        <v>0</v>
      </c>
      <c r="T89"/>
      <c r="U89" s="6">
        <f t="shared" si="6"/>
        <v>0</v>
      </c>
      <c r="V89" s="6">
        <f t="shared" si="6"/>
        <v>0</v>
      </c>
      <c r="W89" s="6">
        <f t="shared" si="6"/>
        <v>0</v>
      </c>
      <c r="X89" s="6">
        <f t="shared" si="6"/>
        <v>0</v>
      </c>
      <c r="Y89" s="6">
        <f t="shared" si="6"/>
        <v>0</v>
      </c>
      <c r="Z89" s="6">
        <f t="shared" si="6"/>
        <v>0</v>
      </c>
      <c r="AA89" s="6">
        <f t="shared" si="6"/>
        <v>0</v>
      </c>
      <c r="AB89" s="6">
        <f t="shared" si="6"/>
        <v>0</v>
      </c>
    </row>
    <row r="90" spans="12:28" x14ac:dyDescent="0.25">
      <c r="L90">
        <f t="shared" si="5"/>
        <v>0</v>
      </c>
      <c r="M90">
        <f t="shared" si="5"/>
        <v>0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0</v>
      </c>
      <c r="R90">
        <f t="shared" si="5"/>
        <v>0</v>
      </c>
      <c r="S90" s="6">
        <f t="shared" si="5"/>
        <v>0</v>
      </c>
      <c r="T90"/>
      <c r="U90" s="6">
        <f t="shared" si="6"/>
        <v>0</v>
      </c>
      <c r="V90" s="6">
        <f t="shared" si="6"/>
        <v>0</v>
      </c>
      <c r="W90" s="6">
        <f t="shared" si="6"/>
        <v>0</v>
      </c>
      <c r="X90" s="6">
        <f t="shared" si="6"/>
        <v>0</v>
      </c>
      <c r="Y90" s="6">
        <f t="shared" si="6"/>
        <v>0</v>
      </c>
      <c r="Z90" s="6">
        <f t="shared" si="6"/>
        <v>0</v>
      </c>
      <c r="AA90" s="6">
        <f t="shared" si="6"/>
        <v>0</v>
      </c>
      <c r="AB90" s="6">
        <f t="shared" si="6"/>
        <v>0</v>
      </c>
    </row>
    <row r="91" spans="12:28" x14ac:dyDescent="0.25">
      <c r="L91">
        <f t="shared" ref="L91" si="7">L33</f>
        <v>0</v>
      </c>
      <c r="M91">
        <f t="shared" ref="M91:M110" si="8">M33</f>
        <v>0</v>
      </c>
      <c r="N91">
        <f t="shared" ref="N91:N110" si="9">N33</f>
        <v>0</v>
      </c>
      <c r="O91">
        <f t="shared" ref="O91:S110" si="10">O33</f>
        <v>0</v>
      </c>
      <c r="P91">
        <f t="shared" si="10"/>
        <v>0</v>
      </c>
      <c r="Q91">
        <f t="shared" si="10"/>
        <v>0</v>
      </c>
      <c r="R91">
        <f t="shared" si="10"/>
        <v>0</v>
      </c>
      <c r="S91" s="6">
        <f t="shared" si="10"/>
        <v>0</v>
      </c>
      <c r="T91"/>
      <c r="U91" s="6">
        <f t="shared" ref="U91:AB91" si="11">U33</f>
        <v>0</v>
      </c>
      <c r="V91" s="6">
        <f t="shared" si="11"/>
        <v>0</v>
      </c>
      <c r="W91" s="6">
        <f t="shared" si="11"/>
        <v>0</v>
      </c>
      <c r="X91" s="6">
        <f t="shared" si="11"/>
        <v>0</v>
      </c>
      <c r="Y91" s="6">
        <f t="shared" si="11"/>
        <v>0</v>
      </c>
      <c r="Z91" s="6">
        <f t="shared" si="11"/>
        <v>0</v>
      </c>
      <c r="AA91" s="6">
        <f t="shared" si="11"/>
        <v>0</v>
      </c>
      <c r="AB91" s="6">
        <f t="shared" si="11"/>
        <v>0</v>
      </c>
    </row>
    <row r="92" spans="12:28" x14ac:dyDescent="0.25">
      <c r="L92">
        <f t="shared" ref="L92" si="12">L34</f>
        <v>0</v>
      </c>
      <c r="M92">
        <f t="shared" si="8"/>
        <v>0</v>
      </c>
      <c r="N92">
        <f t="shared" si="9"/>
        <v>0</v>
      </c>
      <c r="O92">
        <f t="shared" si="10"/>
        <v>0</v>
      </c>
      <c r="P92">
        <f t="shared" si="10"/>
        <v>0</v>
      </c>
      <c r="Q92">
        <f t="shared" si="10"/>
        <v>0</v>
      </c>
      <c r="R92">
        <f t="shared" si="10"/>
        <v>0</v>
      </c>
      <c r="S92" s="6">
        <f t="shared" si="10"/>
        <v>0</v>
      </c>
      <c r="T92"/>
      <c r="U92" s="6">
        <f t="shared" ref="U92:AB92" si="13">U34</f>
        <v>0</v>
      </c>
      <c r="V92" s="6">
        <f t="shared" si="13"/>
        <v>0</v>
      </c>
      <c r="W92" s="6">
        <f t="shared" si="13"/>
        <v>0</v>
      </c>
      <c r="X92" s="6">
        <f t="shared" si="13"/>
        <v>0</v>
      </c>
      <c r="Y92" s="6">
        <f t="shared" si="13"/>
        <v>0</v>
      </c>
      <c r="Z92" s="6">
        <f t="shared" si="13"/>
        <v>0</v>
      </c>
      <c r="AA92" s="6">
        <f t="shared" si="13"/>
        <v>0</v>
      </c>
      <c r="AB92" s="6">
        <f t="shared" si="13"/>
        <v>0</v>
      </c>
    </row>
    <row r="93" spans="12:28" x14ac:dyDescent="0.25">
      <c r="L93">
        <f t="shared" ref="L93" si="14">L35</f>
        <v>0</v>
      </c>
      <c r="M93">
        <f t="shared" si="8"/>
        <v>0</v>
      </c>
      <c r="N93">
        <f t="shared" si="9"/>
        <v>0</v>
      </c>
      <c r="O93">
        <f t="shared" si="10"/>
        <v>0</v>
      </c>
      <c r="P93">
        <f t="shared" si="10"/>
        <v>0</v>
      </c>
      <c r="Q93">
        <f t="shared" si="10"/>
        <v>0</v>
      </c>
      <c r="R93">
        <f t="shared" si="10"/>
        <v>0</v>
      </c>
      <c r="S93" s="6">
        <f t="shared" si="10"/>
        <v>0</v>
      </c>
      <c r="T93"/>
      <c r="U93" s="6">
        <f t="shared" ref="U93:AB93" si="15">U35</f>
        <v>0</v>
      </c>
      <c r="V93" s="6">
        <f t="shared" si="15"/>
        <v>0</v>
      </c>
      <c r="W93" s="6">
        <f t="shared" si="15"/>
        <v>0</v>
      </c>
      <c r="X93" s="6">
        <f t="shared" si="15"/>
        <v>0</v>
      </c>
      <c r="Y93" s="6">
        <f t="shared" si="15"/>
        <v>0</v>
      </c>
      <c r="Z93" s="6">
        <f t="shared" si="15"/>
        <v>0</v>
      </c>
      <c r="AA93" s="6">
        <f t="shared" si="15"/>
        <v>0</v>
      </c>
      <c r="AB93" s="6">
        <f t="shared" si="15"/>
        <v>0</v>
      </c>
    </row>
    <row r="94" spans="12:28" x14ac:dyDescent="0.25">
      <c r="L94">
        <f t="shared" ref="L94" si="16">L36</f>
        <v>0</v>
      </c>
      <c r="M94">
        <f t="shared" si="8"/>
        <v>0</v>
      </c>
      <c r="N94">
        <f t="shared" si="9"/>
        <v>0</v>
      </c>
      <c r="O94">
        <f t="shared" si="10"/>
        <v>0</v>
      </c>
      <c r="P94">
        <f t="shared" si="10"/>
        <v>0</v>
      </c>
      <c r="Q94">
        <f t="shared" si="10"/>
        <v>0</v>
      </c>
      <c r="R94">
        <f t="shared" si="10"/>
        <v>0</v>
      </c>
      <c r="S94" s="6">
        <f t="shared" si="10"/>
        <v>0</v>
      </c>
      <c r="T94"/>
      <c r="U94" s="6">
        <f t="shared" ref="U94:AB94" si="17">U36</f>
        <v>0</v>
      </c>
      <c r="V94" s="6">
        <f t="shared" si="17"/>
        <v>0</v>
      </c>
      <c r="W94" s="6">
        <f t="shared" si="17"/>
        <v>0</v>
      </c>
      <c r="X94" s="6">
        <f t="shared" si="17"/>
        <v>0</v>
      </c>
      <c r="Y94" s="6">
        <f t="shared" si="17"/>
        <v>0</v>
      </c>
      <c r="Z94" s="6">
        <f t="shared" si="17"/>
        <v>0</v>
      </c>
      <c r="AA94" s="6">
        <f t="shared" si="17"/>
        <v>0</v>
      </c>
      <c r="AB94" s="6">
        <f t="shared" si="17"/>
        <v>0</v>
      </c>
    </row>
    <row r="95" spans="12:28" x14ac:dyDescent="0.25">
      <c r="L95">
        <f t="shared" ref="L95" si="18">L37</f>
        <v>0</v>
      </c>
      <c r="M95">
        <f t="shared" si="8"/>
        <v>0</v>
      </c>
      <c r="N95">
        <f t="shared" si="9"/>
        <v>0</v>
      </c>
      <c r="O95">
        <f t="shared" si="10"/>
        <v>0</v>
      </c>
      <c r="P95">
        <f t="shared" si="10"/>
        <v>0</v>
      </c>
      <c r="Q95">
        <f t="shared" si="10"/>
        <v>0</v>
      </c>
      <c r="R95">
        <f t="shared" si="10"/>
        <v>0</v>
      </c>
      <c r="S95" s="6">
        <f t="shared" si="10"/>
        <v>0</v>
      </c>
      <c r="T95"/>
      <c r="U95" s="6">
        <f t="shared" ref="U95:AB95" si="19">U37</f>
        <v>0</v>
      </c>
      <c r="V95" s="6">
        <f t="shared" si="19"/>
        <v>0</v>
      </c>
      <c r="W95" s="6">
        <f t="shared" si="19"/>
        <v>0</v>
      </c>
      <c r="X95" s="6">
        <f t="shared" si="19"/>
        <v>0</v>
      </c>
      <c r="Y95" s="6">
        <f t="shared" si="19"/>
        <v>0</v>
      </c>
      <c r="Z95" s="6">
        <f t="shared" si="19"/>
        <v>0</v>
      </c>
      <c r="AA95" s="6">
        <f t="shared" si="19"/>
        <v>0</v>
      </c>
      <c r="AB95" s="6">
        <f t="shared" si="19"/>
        <v>0</v>
      </c>
    </row>
    <row r="96" spans="12:28" x14ac:dyDescent="0.25">
      <c r="L96">
        <f t="shared" ref="L96" si="20">L38</f>
        <v>0</v>
      </c>
      <c r="M96">
        <f t="shared" si="8"/>
        <v>0</v>
      </c>
      <c r="N96">
        <f t="shared" si="9"/>
        <v>0</v>
      </c>
      <c r="O96">
        <f t="shared" si="10"/>
        <v>0</v>
      </c>
      <c r="P96">
        <f t="shared" si="10"/>
        <v>0</v>
      </c>
      <c r="Q96">
        <f t="shared" si="10"/>
        <v>0</v>
      </c>
      <c r="R96">
        <f t="shared" si="10"/>
        <v>0</v>
      </c>
      <c r="S96" s="6">
        <f t="shared" si="10"/>
        <v>0</v>
      </c>
      <c r="T96"/>
      <c r="U96" s="6">
        <f t="shared" ref="U96:AB96" si="21">U38</f>
        <v>0</v>
      </c>
      <c r="V96" s="6">
        <f t="shared" si="21"/>
        <v>0</v>
      </c>
      <c r="W96" s="6">
        <f t="shared" si="21"/>
        <v>0</v>
      </c>
      <c r="X96" s="6">
        <f t="shared" si="21"/>
        <v>0</v>
      </c>
      <c r="Y96" s="6">
        <f t="shared" si="21"/>
        <v>0</v>
      </c>
      <c r="Z96" s="6">
        <f t="shared" si="21"/>
        <v>0</v>
      </c>
      <c r="AA96" s="6">
        <f t="shared" si="21"/>
        <v>0</v>
      </c>
      <c r="AB96" s="6">
        <f t="shared" si="21"/>
        <v>0</v>
      </c>
    </row>
    <row r="97" spans="12:28" x14ac:dyDescent="0.25">
      <c r="L97">
        <f t="shared" ref="L97" si="22">L39</f>
        <v>0</v>
      </c>
      <c r="M97">
        <f t="shared" si="8"/>
        <v>0</v>
      </c>
      <c r="N97">
        <f t="shared" si="9"/>
        <v>0</v>
      </c>
      <c r="O97">
        <f t="shared" si="10"/>
        <v>0</v>
      </c>
      <c r="P97">
        <f t="shared" si="10"/>
        <v>0</v>
      </c>
      <c r="Q97">
        <f t="shared" si="10"/>
        <v>0</v>
      </c>
      <c r="R97">
        <f t="shared" si="10"/>
        <v>0</v>
      </c>
      <c r="S97" s="6">
        <f t="shared" si="10"/>
        <v>0</v>
      </c>
      <c r="T97"/>
      <c r="U97" s="6">
        <f t="shared" ref="U97:AB97" si="23">U39</f>
        <v>0</v>
      </c>
      <c r="V97" s="6">
        <f t="shared" si="23"/>
        <v>0</v>
      </c>
      <c r="W97" s="6">
        <f t="shared" si="23"/>
        <v>0</v>
      </c>
      <c r="X97" s="6">
        <f t="shared" si="23"/>
        <v>0</v>
      </c>
      <c r="Y97" s="6">
        <f t="shared" si="23"/>
        <v>0</v>
      </c>
      <c r="Z97" s="6">
        <f t="shared" si="23"/>
        <v>0</v>
      </c>
      <c r="AA97" s="6">
        <f t="shared" si="23"/>
        <v>0</v>
      </c>
      <c r="AB97" s="6">
        <f t="shared" si="23"/>
        <v>0</v>
      </c>
    </row>
    <row r="98" spans="12:28" x14ac:dyDescent="0.25">
      <c r="L98">
        <f t="shared" ref="L98" si="24">L40</f>
        <v>0</v>
      </c>
      <c r="M98">
        <f t="shared" si="8"/>
        <v>0</v>
      </c>
      <c r="N98">
        <f t="shared" si="9"/>
        <v>0</v>
      </c>
      <c r="O98">
        <f t="shared" si="10"/>
        <v>0</v>
      </c>
      <c r="P98">
        <f t="shared" si="10"/>
        <v>0</v>
      </c>
      <c r="Q98">
        <f t="shared" si="10"/>
        <v>0</v>
      </c>
      <c r="R98">
        <f t="shared" si="10"/>
        <v>0</v>
      </c>
      <c r="S98" s="6">
        <f t="shared" si="10"/>
        <v>0</v>
      </c>
      <c r="T98"/>
      <c r="U98" s="6">
        <f t="shared" ref="U98:AB98" si="25">U40</f>
        <v>0</v>
      </c>
      <c r="V98" s="6">
        <f t="shared" si="25"/>
        <v>0</v>
      </c>
      <c r="W98" s="6">
        <f t="shared" si="25"/>
        <v>0</v>
      </c>
      <c r="X98" s="6">
        <f t="shared" si="25"/>
        <v>0</v>
      </c>
      <c r="Y98" s="6">
        <f t="shared" si="25"/>
        <v>0</v>
      </c>
      <c r="Z98" s="6">
        <f t="shared" si="25"/>
        <v>0</v>
      </c>
      <c r="AA98" s="6">
        <f t="shared" si="25"/>
        <v>0</v>
      </c>
      <c r="AB98" s="6">
        <f t="shared" si="25"/>
        <v>0</v>
      </c>
    </row>
    <row r="99" spans="12:28" x14ac:dyDescent="0.25">
      <c r="L99">
        <f t="shared" ref="L99" si="26">L41</f>
        <v>0</v>
      </c>
      <c r="M99">
        <f t="shared" si="8"/>
        <v>0</v>
      </c>
      <c r="N99">
        <f t="shared" si="9"/>
        <v>0</v>
      </c>
      <c r="O99">
        <f t="shared" si="10"/>
        <v>0</v>
      </c>
      <c r="P99">
        <f t="shared" si="10"/>
        <v>0</v>
      </c>
      <c r="Q99">
        <f t="shared" si="10"/>
        <v>0</v>
      </c>
      <c r="R99">
        <f t="shared" si="10"/>
        <v>0</v>
      </c>
      <c r="S99" s="6">
        <f t="shared" si="10"/>
        <v>0</v>
      </c>
      <c r="T99"/>
      <c r="U99" s="6">
        <f t="shared" ref="U99:AB99" si="27">U41</f>
        <v>0</v>
      </c>
      <c r="V99" s="6">
        <f t="shared" si="27"/>
        <v>0</v>
      </c>
      <c r="W99" s="6">
        <f t="shared" si="27"/>
        <v>0</v>
      </c>
      <c r="X99" s="6">
        <f t="shared" si="27"/>
        <v>0</v>
      </c>
      <c r="Y99" s="6">
        <f t="shared" si="27"/>
        <v>0</v>
      </c>
      <c r="Z99" s="6">
        <f t="shared" si="27"/>
        <v>0</v>
      </c>
      <c r="AA99" s="6">
        <f t="shared" si="27"/>
        <v>0</v>
      </c>
      <c r="AB99" s="6">
        <f t="shared" si="27"/>
        <v>0</v>
      </c>
    </row>
    <row r="100" spans="12:28" x14ac:dyDescent="0.25">
      <c r="L100">
        <f t="shared" ref="L100" si="28">L42</f>
        <v>0</v>
      </c>
      <c r="M100">
        <f t="shared" si="8"/>
        <v>0</v>
      </c>
      <c r="N100">
        <f t="shared" si="9"/>
        <v>0</v>
      </c>
      <c r="O100">
        <f t="shared" si="10"/>
        <v>0</v>
      </c>
      <c r="P100">
        <f t="shared" si="10"/>
        <v>0</v>
      </c>
      <c r="Q100">
        <f t="shared" si="10"/>
        <v>0</v>
      </c>
      <c r="R100">
        <f t="shared" si="10"/>
        <v>0</v>
      </c>
      <c r="S100" s="6">
        <f t="shared" si="10"/>
        <v>0</v>
      </c>
      <c r="T100"/>
      <c r="U100" s="6">
        <f t="shared" ref="U100:AB100" si="29">U42</f>
        <v>0</v>
      </c>
      <c r="V100" s="6">
        <f t="shared" si="29"/>
        <v>0</v>
      </c>
      <c r="W100" s="6">
        <f t="shared" si="29"/>
        <v>0</v>
      </c>
      <c r="X100" s="6">
        <f t="shared" si="29"/>
        <v>0</v>
      </c>
      <c r="Y100" s="6">
        <f t="shared" si="29"/>
        <v>0</v>
      </c>
      <c r="Z100" s="6">
        <f t="shared" si="29"/>
        <v>0</v>
      </c>
      <c r="AA100" s="6">
        <f t="shared" si="29"/>
        <v>0</v>
      </c>
      <c r="AB100" s="6">
        <f t="shared" si="29"/>
        <v>0</v>
      </c>
    </row>
    <row r="101" spans="12:28" x14ac:dyDescent="0.25">
      <c r="L101">
        <f t="shared" ref="L101" si="30">L43</f>
        <v>0</v>
      </c>
      <c r="M101">
        <f t="shared" si="8"/>
        <v>0</v>
      </c>
      <c r="N101">
        <f t="shared" si="9"/>
        <v>0</v>
      </c>
      <c r="O101">
        <f t="shared" si="10"/>
        <v>0</v>
      </c>
      <c r="P101">
        <f t="shared" si="10"/>
        <v>0</v>
      </c>
      <c r="Q101">
        <f t="shared" si="10"/>
        <v>0</v>
      </c>
      <c r="R101">
        <f t="shared" si="10"/>
        <v>0</v>
      </c>
      <c r="S101" s="6">
        <f t="shared" si="10"/>
        <v>0</v>
      </c>
      <c r="T101"/>
      <c r="U101" s="6">
        <f t="shared" ref="U101:AB101" si="31">U43</f>
        <v>0</v>
      </c>
      <c r="V101" s="6">
        <f t="shared" si="31"/>
        <v>0</v>
      </c>
      <c r="W101" s="6">
        <f t="shared" si="31"/>
        <v>0</v>
      </c>
      <c r="X101" s="6">
        <f t="shared" si="31"/>
        <v>0</v>
      </c>
      <c r="Y101" s="6">
        <f t="shared" si="31"/>
        <v>0</v>
      </c>
      <c r="Z101" s="6">
        <f t="shared" si="31"/>
        <v>0</v>
      </c>
      <c r="AA101" s="6">
        <f t="shared" si="31"/>
        <v>0</v>
      </c>
      <c r="AB101" s="6">
        <f t="shared" si="31"/>
        <v>0</v>
      </c>
    </row>
    <row r="102" spans="12:28" x14ac:dyDescent="0.25">
      <c r="L102">
        <f t="shared" ref="L102" si="32">L44</f>
        <v>0</v>
      </c>
      <c r="M102">
        <f t="shared" si="8"/>
        <v>0</v>
      </c>
      <c r="N102">
        <f t="shared" si="9"/>
        <v>0</v>
      </c>
      <c r="O102">
        <f t="shared" si="10"/>
        <v>0</v>
      </c>
      <c r="P102">
        <f t="shared" si="10"/>
        <v>0</v>
      </c>
      <c r="Q102">
        <f t="shared" si="10"/>
        <v>0</v>
      </c>
      <c r="R102">
        <f t="shared" si="10"/>
        <v>0</v>
      </c>
      <c r="S102" s="6">
        <f t="shared" si="10"/>
        <v>0</v>
      </c>
      <c r="T102"/>
      <c r="U102" s="6">
        <f t="shared" ref="U102:AB102" si="33">U44</f>
        <v>0</v>
      </c>
      <c r="V102" s="6">
        <f t="shared" si="33"/>
        <v>0</v>
      </c>
      <c r="W102" s="6">
        <f t="shared" si="33"/>
        <v>0</v>
      </c>
      <c r="X102" s="6">
        <f t="shared" si="33"/>
        <v>0</v>
      </c>
      <c r="Y102" s="6">
        <f t="shared" si="33"/>
        <v>0</v>
      </c>
      <c r="Z102" s="6">
        <f t="shared" si="33"/>
        <v>0</v>
      </c>
      <c r="AA102" s="6">
        <f t="shared" si="33"/>
        <v>0</v>
      </c>
      <c r="AB102" s="6">
        <f t="shared" si="33"/>
        <v>0</v>
      </c>
    </row>
    <row r="103" spans="12:28" x14ac:dyDescent="0.25">
      <c r="L103">
        <f t="shared" ref="L103" si="34">L45</f>
        <v>0</v>
      </c>
      <c r="M103">
        <f t="shared" si="8"/>
        <v>0</v>
      </c>
      <c r="N103">
        <f t="shared" si="9"/>
        <v>0</v>
      </c>
      <c r="O103">
        <f t="shared" si="10"/>
        <v>0</v>
      </c>
      <c r="P103">
        <f t="shared" si="10"/>
        <v>0</v>
      </c>
      <c r="Q103">
        <f t="shared" si="10"/>
        <v>0</v>
      </c>
      <c r="R103">
        <f t="shared" si="10"/>
        <v>0</v>
      </c>
      <c r="S103" s="6">
        <f t="shared" si="10"/>
        <v>0</v>
      </c>
      <c r="T103"/>
      <c r="U103" s="6">
        <f t="shared" ref="U103:AB103" si="35">U45</f>
        <v>0</v>
      </c>
      <c r="V103" s="6">
        <f t="shared" si="35"/>
        <v>0</v>
      </c>
      <c r="W103" s="6">
        <f t="shared" si="35"/>
        <v>0</v>
      </c>
      <c r="X103" s="6">
        <f t="shared" si="35"/>
        <v>0</v>
      </c>
      <c r="Y103" s="6">
        <f t="shared" si="35"/>
        <v>0</v>
      </c>
      <c r="Z103" s="6">
        <f t="shared" si="35"/>
        <v>0</v>
      </c>
      <c r="AA103" s="6">
        <f t="shared" si="35"/>
        <v>0</v>
      </c>
      <c r="AB103" s="6">
        <f t="shared" si="35"/>
        <v>0</v>
      </c>
    </row>
    <row r="104" spans="12:28" x14ac:dyDescent="0.25">
      <c r="L104">
        <f t="shared" ref="L104" si="36">L46</f>
        <v>0</v>
      </c>
      <c r="M104">
        <f t="shared" si="8"/>
        <v>0</v>
      </c>
      <c r="N104">
        <f t="shared" si="9"/>
        <v>0</v>
      </c>
      <c r="O104">
        <f t="shared" si="10"/>
        <v>0</v>
      </c>
      <c r="P104">
        <f t="shared" si="10"/>
        <v>0</v>
      </c>
      <c r="Q104">
        <f t="shared" si="10"/>
        <v>0</v>
      </c>
      <c r="R104">
        <f t="shared" si="10"/>
        <v>0</v>
      </c>
      <c r="S104" s="6">
        <f t="shared" si="10"/>
        <v>0</v>
      </c>
      <c r="T104"/>
      <c r="U104" s="6">
        <f t="shared" ref="U104:AB104" si="37">U46</f>
        <v>0</v>
      </c>
      <c r="V104" s="6">
        <f t="shared" si="37"/>
        <v>0</v>
      </c>
      <c r="W104" s="6">
        <f t="shared" si="37"/>
        <v>0</v>
      </c>
      <c r="X104" s="6">
        <f t="shared" si="37"/>
        <v>0</v>
      </c>
      <c r="Y104" s="6">
        <f t="shared" si="37"/>
        <v>0</v>
      </c>
      <c r="Z104" s="6">
        <f t="shared" si="37"/>
        <v>0</v>
      </c>
      <c r="AA104" s="6">
        <f t="shared" si="37"/>
        <v>0</v>
      </c>
      <c r="AB104" s="6">
        <f t="shared" si="37"/>
        <v>0</v>
      </c>
    </row>
    <row r="105" spans="12:28" x14ac:dyDescent="0.25">
      <c r="L105">
        <f t="shared" ref="L105" si="38">L47</f>
        <v>0</v>
      </c>
      <c r="M105">
        <f t="shared" si="8"/>
        <v>0</v>
      </c>
      <c r="N105">
        <f t="shared" si="9"/>
        <v>0</v>
      </c>
      <c r="O105">
        <f t="shared" si="10"/>
        <v>0</v>
      </c>
      <c r="P105">
        <f t="shared" si="10"/>
        <v>0</v>
      </c>
      <c r="Q105">
        <f t="shared" si="10"/>
        <v>0</v>
      </c>
      <c r="R105">
        <f t="shared" si="10"/>
        <v>0</v>
      </c>
      <c r="S105" s="6">
        <f t="shared" si="10"/>
        <v>0</v>
      </c>
      <c r="T105"/>
      <c r="U105" s="6">
        <f t="shared" ref="U105:AB105" si="39">U47</f>
        <v>0</v>
      </c>
      <c r="V105" s="6">
        <f t="shared" si="39"/>
        <v>0</v>
      </c>
      <c r="W105" s="6">
        <f t="shared" si="39"/>
        <v>0</v>
      </c>
      <c r="X105" s="6">
        <f t="shared" si="39"/>
        <v>0</v>
      </c>
      <c r="Y105" s="6">
        <f t="shared" si="39"/>
        <v>0</v>
      </c>
      <c r="Z105" s="6">
        <f t="shared" si="39"/>
        <v>0</v>
      </c>
      <c r="AA105" s="6">
        <f t="shared" si="39"/>
        <v>0</v>
      </c>
      <c r="AB105" s="6">
        <f t="shared" si="39"/>
        <v>0</v>
      </c>
    </row>
    <row r="106" spans="12:28" x14ac:dyDescent="0.25">
      <c r="L106">
        <f t="shared" ref="L106" si="40">L48</f>
        <v>0</v>
      </c>
      <c r="M106">
        <f t="shared" si="8"/>
        <v>0</v>
      </c>
      <c r="N106">
        <f t="shared" si="9"/>
        <v>0</v>
      </c>
      <c r="O106">
        <f t="shared" si="10"/>
        <v>0</v>
      </c>
      <c r="P106">
        <f t="shared" si="10"/>
        <v>0</v>
      </c>
      <c r="Q106">
        <f t="shared" si="10"/>
        <v>0</v>
      </c>
      <c r="R106">
        <f t="shared" si="10"/>
        <v>0</v>
      </c>
      <c r="S106" s="6">
        <f t="shared" si="10"/>
        <v>0</v>
      </c>
      <c r="T106"/>
      <c r="U106" s="6">
        <f t="shared" ref="U106:AB106" si="41">U48</f>
        <v>0</v>
      </c>
      <c r="V106" s="6">
        <f t="shared" si="41"/>
        <v>0</v>
      </c>
      <c r="W106" s="6">
        <f t="shared" si="41"/>
        <v>0</v>
      </c>
      <c r="X106" s="6">
        <f t="shared" si="41"/>
        <v>0</v>
      </c>
      <c r="Y106" s="6">
        <f t="shared" si="41"/>
        <v>0</v>
      </c>
      <c r="Z106" s="6">
        <f t="shared" si="41"/>
        <v>0</v>
      </c>
      <c r="AA106" s="6">
        <f t="shared" si="41"/>
        <v>0</v>
      </c>
      <c r="AB106" s="6">
        <f t="shared" si="41"/>
        <v>0</v>
      </c>
    </row>
    <row r="107" spans="12:28" x14ac:dyDescent="0.25">
      <c r="L107">
        <f t="shared" ref="L107" si="42">L49</f>
        <v>0</v>
      </c>
      <c r="M107">
        <f t="shared" si="8"/>
        <v>0</v>
      </c>
      <c r="N107">
        <f t="shared" si="9"/>
        <v>0</v>
      </c>
      <c r="O107">
        <f t="shared" si="10"/>
        <v>0</v>
      </c>
      <c r="P107">
        <f t="shared" si="10"/>
        <v>0</v>
      </c>
      <c r="Q107">
        <f t="shared" si="10"/>
        <v>0</v>
      </c>
      <c r="R107">
        <f t="shared" si="10"/>
        <v>0</v>
      </c>
      <c r="S107" s="6">
        <f t="shared" si="10"/>
        <v>0</v>
      </c>
      <c r="T107"/>
      <c r="U107" s="6">
        <f t="shared" ref="U107:AB107" si="43">U49</f>
        <v>0</v>
      </c>
      <c r="V107" s="6">
        <f t="shared" si="43"/>
        <v>0</v>
      </c>
      <c r="W107" s="6">
        <f t="shared" si="43"/>
        <v>0</v>
      </c>
      <c r="X107" s="6">
        <f t="shared" si="43"/>
        <v>0</v>
      </c>
      <c r="Y107" s="6">
        <f t="shared" si="43"/>
        <v>0</v>
      </c>
      <c r="Z107" s="6">
        <f t="shared" si="43"/>
        <v>0</v>
      </c>
      <c r="AA107" s="6">
        <f t="shared" si="43"/>
        <v>0</v>
      </c>
      <c r="AB107" s="6">
        <f t="shared" si="43"/>
        <v>0</v>
      </c>
    </row>
    <row r="108" spans="12:28" x14ac:dyDescent="0.25">
      <c r="L108">
        <f t="shared" ref="L108" si="44">L50</f>
        <v>0</v>
      </c>
      <c r="M108">
        <f t="shared" si="8"/>
        <v>0</v>
      </c>
      <c r="N108">
        <f t="shared" si="9"/>
        <v>0</v>
      </c>
      <c r="O108">
        <f t="shared" si="10"/>
        <v>0</v>
      </c>
      <c r="P108">
        <f t="shared" si="10"/>
        <v>0</v>
      </c>
      <c r="Q108">
        <f t="shared" si="10"/>
        <v>0</v>
      </c>
      <c r="R108">
        <f t="shared" si="10"/>
        <v>0</v>
      </c>
      <c r="S108" s="6">
        <f t="shared" si="10"/>
        <v>0</v>
      </c>
      <c r="T108"/>
      <c r="U108" s="6">
        <f t="shared" ref="U108:AB108" si="45">U50</f>
        <v>0</v>
      </c>
      <c r="V108" s="6">
        <f t="shared" si="45"/>
        <v>0</v>
      </c>
      <c r="W108" s="6">
        <f t="shared" si="45"/>
        <v>0</v>
      </c>
      <c r="X108" s="6">
        <f t="shared" si="45"/>
        <v>0</v>
      </c>
      <c r="Y108" s="6">
        <f t="shared" si="45"/>
        <v>0</v>
      </c>
      <c r="Z108" s="6">
        <f t="shared" si="45"/>
        <v>0</v>
      </c>
      <c r="AA108" s="6">
        <f t="shared" si="45"/>
        <v>0</v>
      </c>
      <c r="AB108" s="6">
        <f t="shared" si="45"/>
        <v>0</v>
      </c>
    </row>
    <row r="109" spans="12:28" x14ac:dyDescent="0.25">
      <c r="L109">
        <f t="shared" ref="L109" si="46">L51</f>
        <v>0</v>
      </c>
      <c r="M109">
        <f t="shared" si="8"/>
        <v>0</v>
      </c>
      <c r="N109">
        <f t="shared" si="9"/>
        <v>0</v>
      </c>
      <c r="O109">
        <f t="shared" si="10"/>
        <v>0</v>
      </c>
      <c r="P109">
        <f t="shared" si="10"/>
        <v>0</v>
      </c>
      <c r="Q109">
        <f t="shared" si="10"/>
        <v>0</v>
      </c>
      <c r="R109">
        <f t="shared" si="10"/>
        <v>0</v>
      </c>
      <c r="S109" s="6">
        <f t="shared" si="10"/>
        <v>0</v>
      </c>
      <c r="T109"/>
      <c r="U109" s="6">
        <f t="shared" ref="U109:AB109" si="47">U51</f>
        <v>0</v>
      </c>
      <c r="V109" s="6">
        <f t="shared" si="47"/>
        <v>0</v>
      </c>
      <c r="W109" s="6">
        <f t="shared" si="47"/>
        <v>0</v>
      </c>
      <c r="X109" s="6">
        <f t="shared" si="47"/>
        <v>0</v>
      </c>
      <c r="Y109" s="6">
        <f t="shared" si="47"/>
        <v>0</v>
      </c>
      <c r="Z109" s="6">
        <f t="shared" si="47"/>
        <v>0</v>
      </c>
      <c r="AA109" s="6">
        <f t="shared" si="47"/>
        <v>0</v>
      </c>
      <c r="AB109" s="6">
        <f t="shared" si="47"/>
        <v>0</v>
      </c>
    </row>
    <row r="110" spans="12:28" x14ac:dyDescent="0.25">
      <c r="L110">
        <f t="shared" ref="L110" si="48">L52</f>
        <v>0</v>
      </c>
      <c r="M110">
        <f t="shared" si="8"/>
        <v>0</v>
      </c>
      <c r="N110">
        <f t="shared" si="9"/>
        <v>0</v>
      </c>
      <c r="O110">
        <f t="shared" si="10"/>
        <v>0</v>
      </c>
      <c r="P110">
        <f t="shared" si="10"/>
        <v>0</v>
      </c>
      <c r="Q110">
        <f t="shared" si="10"/>
        <v>0</v>
      </c>
      <c r="R110">
        <f t="shared" si="10"/>
        <v>0</v>
      </c>
      <c r="S110" s="6">
        <f t="shared" si="10"/>
        <v>0</v>
      </c>
      <c r="T110"/>
      <c r="U110" s="6">
        <f t="shared" ref="U110:AB110" si="49">U52</f>
        <v>0</v>
      </c>
      <c r="V110" s="6">
        <f t="shared" si="49"/>
        <v>0</v>
      </c>
      <c r="W110" s="6">
        <f t="shared" si="49"/>
        <v>0</v>
      </c>
      <c r="X110" s="6">
        <f t="shared" si="49"/>
        <v>0</v>
      </c>
      <c r="Y110" s="6">
        <f t="shared" si="49"/>
        <v>0</v>
      </c>
      <c r="Z110" s="6">
        <f t="shared" si="49"/>
        <v>0</v>
      </c>
      <c r="AA110" s="6">
        <f t="shared" si="49"/>
        <v>0</v>
      </c>
      <c r="AB110" s="6">
        <f t="shared" si="49"/>
        <v>0</v>
      </c>
    </row>
    <row r="111" spans="12:28" x14ac:dyDescent="0.25">
      <c r="S111" s="6"/>
      <c r="T111"/>
      <c r="U111" s="6"/>
      <c r="V111" s="6"/>
      <c r="W111" s="6"/>
      <c r="X111" s="6"/>
      <c r="Y111" s="6"/>
      <c r="Z111" s="6"/>
      <c r="AA111" s="6"/>
      <c r="AB111" s="6"/>
    </row>
    <row r="112" spans="12:28" x14ac:dyDescent="0.25">
      <c r="S112" s="6"/>
      <c r="T112"/>
      <c r="U112" s="6"/>
      <c r="V112" s="6"/>
      <c r="W112" s="6"/>
      <c r="X112" s="6"/>
      <c r="Y112" s="6"/>
      <c r="Z112" s="6"/>
      <c r="AA112" s="6"/>
      <c r="AB112" s="6"/>
    </row>
    <row r="113" spans="12:28" x14ac:dyDescent="0.25">
      <c r="S113" s="6"/>
      <c r="T113"/>
      <c r="U113" s="6"/>
      <c r="V113" s="6"/>
      <c r="W113" s="6"/>
      <c r="X113" s="6"/>
      <c r="Y113" s="6"/>
      <c r="Z113" s="6"/>
      <c r="AA113" s="6"/>
      <c r="AB113" s="6"/>
    </row>
    <row r="114" spans="12:28" x14ac:dyDescent="0.25">
      <c r="T114"/>
    </row>
    <row r="115" spans="12:28" x14ac:dyDescent="0.25">
      <c r="T115"/>
    </row>
    <row r="116" spans="12:28" x14ac:dyDescent="0.25">
      <c r="T116"/>
    </row>
    <row r="117" spans="12:28" x14ac:dyDescent="0.25">
      <c r="T117"/>
    </row>
    <row r="118" spans="12:28" x14ac:dyDescent="0.25">
      <c r="T118"/>
    </row>
    <row r="119" spans="12:28" x14ac:dyDescent="0.25">
      <c r="T119"/>
    </row>
    <row r="120" spans="12:28" x14ac:dyDescent="0.25">
      <c r="L120" s="7" t="s">
        <v>11</v>
      </c>
      <c r="M120" s="7"/>
      <c r="N120" s="4"/>
      <c r="O120" t="s">
        <v>11</v>
      </c>
      <c r="T120"/>
      <c r="U120" s="7" t="s">
        <v>12</v>
      </c>
      <c r="V120" s="7"/>
      <c r="X120" t="s">
        <v>12</v>
      </c>
    </row>
    <row r="121" spans="12:28" x14ac:dyDescent="0.25">
      <c r="L121" t="s">
        <v>37</v>
      </c>
      <c r="M121" t="s">
        <v>10</v>
      </c>
      <c r="O121" t="s">
        <v>37</v>
      </c>
      <c r="P121" t="s">
        <v>42</v>
      </c>
      <c r="T121"/>
      <c r="U121" t="s">
        <v>37</v>
      </c>
      <c r="V121" t="s">
        <v>10</v>
      </c>
      <c r="X121" t="s">
        <v>37</v>
      </c>
      <c r="Y121" t="s">
        <v>42</v>
      </c>
    </row>
    <row r="122" spans="12:28" x14ac:dyDescent="0.25">
      <c r="L122" s="1" t="s">
        <v>38</v>
      </c>
      <c r="M122" s="1">
        <v>78</v>
      </c>
      <c r="O122" s="1" t="s">
        <v>38</v>
      </c>
      <c r="P122">
        <v>2</v>
      </c>
      <c r="T122"/>
      <c r="U122" s="1" t="s">
        <v>38</v>
      </c>
      <c r="V122">
        <v>53</v>
      </c>
      <c r="X122" s="1" t="s">
        <v>38</v>
      </c>
      <c r="Y122">
        <v>3</v>
      </c>
    </row>
    <row r="123" spans="12:28" x14ac:dyDescent="0.25">
      <c r="L123" s="1" t="s">
        <v>39</v>
      </c>
      <c r="M123" s="1">
        <v>42</v>
      </c>
      <c r="O123" s="1" t="s">
        <v>39</v>
      </c>
      <c r="P123">
        <v>9</v>
      </c>
      <c r="T123"/>
      <c r="U123" s="1" t="s">
        <v>39</v>
      </c>
      <c r="V123">
        <v>40</v>
      </c>
      <c r="X123" s="1" t="s">
        <v>39</v>
      </c>
      <c r="Y123">
        <v>9</v>
      </c>
    </row>
    <row r="124" spans="12:28" x14ac:dyDescent="0.25">
      <c r="L124" s="1" t="s">
        <v>40</v>
      </c>
      <c r="M124" s="1">
        <v>21</v>
      </c>
      <c r="O124" s="1" t="s">
        <v>40</v>
      </c>
      <c r="P124">
        <v>7</v>
      </c>
      <c r="T124"/>
      <c r="U124" s="1" t="s">
        <v>40</v>
      </c>
      <c r="V124">
        <v>28</v>
      </c>
      <c r="X124" s="1" t="s">
        <v>40</v>
      </c>
      <c r="Y124">
        <v>7</v>
      </c>
    </row>
    <row r="125" spans="12:28" x14ac:dyDescent="0.25">
      <c r="L125" s="1" t="s">
        <v>41</v>
      </c>
      <c r="M125" s="1">
        <v>66</v>
      </c>
      <c r="O125" s="1" t="s">
        <v>41</v>
      </c>
      <c r="P125">
        <v>9</v>
      </c>
      <c r="T125"/>
      <c r="U125" s="1" t="s">
        <v>41</v>
      </c>
      <c r="V125">
        <v>43</v>
      </c>
      <c r="X125" s="1" t="s">
        <v>41</v>
      </c>
      <c r="Y125">
        <v>5</v>
      </c>
    </row>
    <row r="126" spans="12:28" x14ac:dyDescent="0.25">
      <c r="L126" s="1" t="s">
        <v>38</v>
      </c>
      <c r="M126" s="1">
        <v>70</v>
      </c>
      <c r="O126" s="1" t="s">
        <v>38</v>
      </c>
      <c r="P126">
        <v>3</v>
      </c>
      <c r="T126"/>
      <c r="U126" s="1" t="s">
        <v>38</v>
      </c>
      <c r="V126">
        <v>69</v>
      </c>
      <c r="X126" s="1" t="s">
        <v>38</v>
      </c>
      <c r="Y126">
        <v>4</v>
      </c>
    </row>
    <row r="127" spans="12:28" x14ac:dyDescent="0.25">
      <c r="L127" s="1" t="s">
        <v>39</v>
      </c>
      <c r="M127" s="1">
        <v>49</v>
      </c>
      <c r="O127" s="1" t="s">
        <v>39</v>
      </c>
      <c r="P127">
        <v>18</v>
      </c>
      <c r="T127"/>
      <c r="U127" s="1" t="s">
        <v>39</v>
      </c>
      <c r="V127">
        <v>47</v>
      </c>
      <c r="X127" s="1" t="s">
        <v>39</v>
      </c>
      <c r="Y127">
        <v>9</v>
      </c>
    </row>
    <row r="128" spans="12:28" x14ac:dyDescent="0.25">
      <c r="L128" s="1" t="s">
        <v>40</v>
      </c>
      <c r="M128" s="1">
        <v>16</v>
      </c>
      <c r="O128" s="1" t="s">
        <v>40</v>
      </c>
      <c r="P128">
        <v>5</v>
      </c>
      <c r="T128"/>
      <c r="U128" s="1" t="s">
        <v>40</v>
      </c>
      <c r="V128">
        <v>24</v>
      </c>
      <c r="X128" s="1" t="s">
        <v>40</v>
      </c>
      <c r="Y128">
        <v>7</v>
      </c>
    </row>
    <row r="129" spans="12:25" x14ac:dyDescent="0.25">
      <c r="L129" s="1" t="s">
        <v>41</v>
      </c>
      <c r="M129" s="1">
        <v>61</v>
      </c>
      <c r="O129" s="1" t="s">
        <v>41</v>
      </c>
      <c r="P129">
        <v>8</v>
      </c>
      <c r="T129"/>
      <c r="U129" s="1" t="s">
        <v>41</v>
      </c>
      <c r="V129">
        <v>113</v>
      </c>
      <c r="X129" s="1" t="s">
        <v>41</v>
      </c>
      <c r="Y129">
        <v>15</v>
      </c>
    </row>
    <row r="130" spans="12:25" x14ac:dyDescent="0.25">
      <c r="L130" s="1" t="s">
        <v>38</v>
      </c>
      <c r="M130" s="1">
        <v>96</v>
      </c>
      <c r="O130" s="1" t="s">
        <v>38</v>
      </c>
      <c r="P130">
        <v>5</v>
      </c>
      <c r="T130"/>
      <c r="U130" s="1" t="s">
        <v>38</v>
      </c>
      <c r="V130">
        <v>41</v>
      </c>
      <c r="X130" s="1" t="s">
        <v>38</v>
      </c>
      <c r="Y130">
        <v>3</v>
      </c>
    </row>
    <row r="131" spans="12:25" x14ac:dyDescent="0.25">
      <c r="L131" s="1" t="s">
        <v>39</v>
      </c>
      <c r="M131" s="1">
        <v>37</v>
      </c>
      <c r="O131" s="1" t="s">
        <v>39</v>
      </c>
      <c r="P131">
        <v>10</v>
      </c>
      <c r="T131"/>
      <c r="U131" s="1" t="s">
        <v>39</v>
      </c>
      <c r="V131">
        <v>35</v>
      </c>
      <c r="X131" s="1" t="s">
        <v>39</v>
      </c>
      <c r="Y131">
        <v>9</v>
      </c>
    </row>
    <row r="132" spans="12:25" x14ac:dyDescent="0.25">
      <c r="L132" s="1" t="s">
        <v>40</v>
      </c>
      <c r="M132" s="1">
        <v>12</v>
      </c>
      <c r="O132" s="1" t="s">
        <v>40</v>
      </c>
      <c r="P132">
        <v>4</v>
      </c>
      <c r="T132"/>
      <c r="U132" s="1" t="s">
        <v>40</v>
      </c>
      <c r="V132">
        <v>24</v>
      </c>
      <c r="X132" s="1" t="s">
        <v>40</v>
      </c>
      <c r="Y132">
        <v>9</v>
      </c>
    </row>
    <row r="133" spans="12:25" x14ac:dyDescent="0.25">
      <c r="L133" s="1" t="s">
        <v>41</v>
      </c>
      <c r="M133" s="1">
        <v>78</v>
      </c>
      <c r="O133" s="1" t="s">
        <v>41</v>
      </c>
      <c r="P133">
        <v>17</v>
      </c>
      <c r="T133"/>
      <c r="U133" s="1" t="s">
        <v>41</v>
      </c>
      <c r="V133">
        <v>55</v>
      </c>
      <c r="X133" s="1" t="s">
        <v>41</v>
      </c>
      <c r="Y133">
        <v>8</v>
      </c>
    </row>
    <row r="134" spans="12:25" x14ac:dyDescent="0.25">
      <c r="L134" s="1" t="s">
        <v>38</v>
      </c>
      <c r="M134" s="1">
        <v>79</v>
      </c>
      <c r="O134" s="1" t="s">
        <v>38</v>
      </c>
      <c r="P134">
        <v>4</v>
      </c>
      <c r="T134"/>
      <c r="U134" s="1" t="s">
        <v>38</v>
      </c>
      <c r="V134">
        <v>97</v>
      </c>
      <c r="X134" s="1" t="s">
        <v>38</v>
      </c>
      <c r="Y134">
        <v>5</v>
      </c>
    </row>
    <row r="135" spans="12:25" x14ac:dyDescent="0.25">
      <c r="L135" s="1" t="s">
        <v>39</v>
      </c>
      <c r="M135" s="1">
        <v>85</v>
      </c>
      <c r="O135" s="1" t="s">
        <v>39</v>
      </c>
      <c r="P135">
        <v>12</v>
      </c>
      <c r="T135"/>
      <c r="U135" s="1" t="s">
        <v>39</v>
      </c>
      <c r="V135">
        <v>43</v>
      </c>
      <c r="X135" s="1" t="s">
        <v>39</v>
      </c>
      <c r="Y135">
        <v>10</v>
      </c>
    </row>
    <row r="136" spans="12:25" x14ac:dyDescent="0.25">
      <c r="L136" s="1" t="s">
        <v>40</v>
      </c>
      <c r="M136" s="1">
        <v>24</v>
      </c>
      <c r="O136" s="1" t="s">
        <v>40</v>
      </c>
      <c r="P136">
        <v>3</v>
      </c>
      <c r="T136"/>
      <c r="U136" s="1" t="s">
        <v>40</v>
      </c>
      <c r="V136">
        <v>17</v>
      </c>
      <c r="X136" s="1" t="s">
        <v>40</v>
      </c>
      <c r="Y136">
        <v>5</v>
      </c>
    </row>
    <row r="137" spans="12:25" x14ac:dyDescent="0.25">
      <c r="L137" s="1" t="s">
        <v>41</v>
      </c>
      <c r="M137" s="1">
        <v>97</v>
      </c>
      <c r="O137" s="1" t="s">
        <v>41</v>
      </c>
      <c r="P137">
        <v>6</v>
      </c>
      <c r="T137"/>
      <c r="U137" s="1" t="s">
        <v>41</v>
      </c>
      <c r="V137">
        <v>140</v>
      </c>
      <c r="X137" s="1" t="s">
        <v>41</v>
      </c>
      <c r="Y137">
        <v>12</v>
      </c>
    </row>
    <row r="138" spans="12:25" x14ac:dyDescent="0.25">
      <c r="L138" s="1" t="s">
        <v>38</v>
      </c>
      <c r="M138" s="1">
        <v>51</v>
      </c>
      <c r="O138" s="1" t="s">
        <v>38</v>
      </c>
      <c r="P138">
        <v>3</v>
      </c>
      <c r="T138"/>
      <c r="U138" s="1" t="s">
        <v>38</v>
      </c>
      <c r="V138">
        <v>27</v>
      </c>
      <c r="X138" s="1" t="s">
        <v>38</v>
      </c>
      <c r="Y138">
        <v>3</v>
      </c>
    </row>
    <row r="139" spans="12:25" x14ac:dyDescent="0.25">
      <c r="L139" s="1" t="s">
        <v>39</v>
      </c>
      <c r="M139" s="1">
        <v>72</v>
      </c>
      <c r="O139" s="1" t="s">
        <v>39</v>
      </c>
      <c r="P139">
        <v>10</v>
      </c>
      <c r="T139"/>
      <c r="U139" s="1" t="s">
        <v>39</v>
      </c>
      <c r="V139">
        <v>36</v>
      </c>
      <c r="X139" s="1" t="s">
        <v>39</v>
      </c>
      <c r="Y139">
        <v>9</v>
      </c>
    </row>
    <row r="140" spans="12:25" x14ac:dyDescent="0.25">
      <c r="L140" s="1" t="s">
        <v>40</v>
      </c>
      <c r="M140" s="1">
        <v>22</v>
      </c>
      <c r="O140" s="1" t="s">
        <v>40</v>
      </c>
      <c r="P140">
        <v>4</v>
      </c>
      <c r="T140"/>
      <c r="U140" s="1" t="s">
        <v>40</v>
      </c>
      <c r="V140">
        <v>9</v>
      </c>
      <c r="X140" s="1" t="s">
        <v>40</v>
      </c>
      <c r="Y140">
        <v>3</v>
      </c>
    </row>
    <row r="141" spans="12:25" x14ac:dyDescent="0.25">
      <c r="L141" s="1" t="s">
        <v>41</v>
      </c>
      <c r="M141" s="1">
        <v>96</v>
      </c>
      <c r="O141" s="1" t="s">
        <v>41</v>
      </c>
      <c r="P141">
        <v>16</v>
      </c>
      <c r="T141"/>
      <c r="U141" s="1" t="s">
        <v>41</v>
      </c>
      <c r="V141">
        <v>65</v>
      </c>
      <c r="X141" s="1" t="s">
        <v>41</v>
      </c>
      <c r="Y141">
        <v>8</v>
      </c>
    </row>
    <row r="142" spans="12:25" x14ac:dyDescent="0.25">
      <c r="L142" s="1" t="s">
        <v>38</v>
      </c>
      <c r="M142" s="1">
        <v>54</v>
      </c>
      <c r="O142" s="1" t="s">
        <v>38</v>
      </c>
      <c r="P142">
        <v>4</v>
      </c>
      <c r="T142"/>
      <c r="U142" s="1" t="s">
        <v>38</v>
      </c>
      <c r="V142">
        <v>56</v>
      </c>
      <c r="X142" s="1" t="s">
        <v>38</v>
      </c>
      <c r="Y142">
        <v>3</v>
      </c>
    </row>
    <row r="143" spans="12:25" x14ac:dyDescent="0.25">
      <c r="L143" s="1" t="s">
        <v>39</v>
      </c>
      <c r="M143" s="1">
        <v>100</v>
      </c>
      <c r="O143" s="1" t="s">
        <v>39</v>
      </c>
      <c r="P143">
        <v>11</v>
      </c>
      <c r="T143"/>
      <c r="U143" s="1" t="s">
        <v>39</v>
      </c>
      <c r="V143">
        <v>49</v>
      </c>
      <c r="X143" s="1" t="s">
        <v>39</v>
      </c>
      <c r="Y143">
        <v>14</v>
      </c>
    </row>
    <row r="144" spans="12:25" x14ac:dyDescent="0.25">
      <c r="L144" s="1" t="s">
        <v>40</v>
      </c>
      <c r="M144" s="1">
        <v>63</v>
      </c>
      <c r="O144" s="1" t="s">
        <v>40</v>
      </c>
      <c r="P144">
        <v>3</v>
      </c>
      <c r="T144"/>
      <c r="U144" s="1" t="s">
        <v>40</v>
      </c>
      <c r="V144">
        <v>9</v>
      </c>
      <c r="X144" s="1" t="s">
        <v>40</v>
      </c>
      <c r="Y144">
        <v>4</v>
      </c>
    </row>
    <row r="145" spans="12:25" x14ac:dyDescent="0.25">
      <c r="L145" s="1" t="s">
        <v>41</v>
      </c>
      <c r="M145" s="1">
        <v>110</v>
      </c>
      <c r="O145" s="1" t="s">
        <v>41</v>
      </c>
      <c r="P145">
        <v>8</v>
      </c>
      <c r="T145"/>
      <c r="U145" s="1" t="s">
        <v>41</v>
      </c>
      <c r="V145">
        <v>63</v>
      </c>
      <c r="X145" s="1" t="s">
        <v>41</v>
      </c>
      <c r="Y145">
        <v>15</v>
      </c>
    </row>
    <row r="146" spans="12:25" x14ac:dyDescent="0.25">
      <c r="L146" s="1" t="s">
        <v>38</v>
      </c>
      <c r="M146" s="1">
        <v>36</v>
      </c>
      <c r="O146" s="1" t="s">
        <v>38</v>
      </c>
      <c r="P146">
        <v>2</v>
      </c>
      <c r="T146"/>
      <c r="U146" s="1" t="s">
        <v>38</v>
      </c>
      <c r="V146">
        <v>22</v>
      </c>
      <c r="X146" s="1" t="s">
        <v>38</v>
      </c>
      <c r="Y146">
        <v>2</v>
      </c>
    </row>
    <row r="147" spans="12:25" x14ac:dyDescent="0.25">
      <c r="L147" s="1" t="s">
        <v>39</v>
      </c>
      <c r="M147" s="1">
        <v>62</v>
      </c>
      <c r="O147" s="1" t="s">
        <v>39</v>
      </c>
      <c r="P147">
        <v>9</v>
      </c>
      <c r="T147"/>
      <c r="U147" s="1" t="s">
        <v>39</v>
      </c>
      <c r="V147">
        <v>20</v>
      </c>
      <c r="X147" s="1" t="s">
        <v>39</v>
      </c>
      <c r="Y147">
        <v>9</v>
      </c>
    </row>
    <row r="148" spans="12:25" x14ac:dyDescent="0.25">
      <c r="L148" s="1" t="s">
        <v>40</v>
      </c>
      <c r="M148" s="1">
        <v>11</v>
      </c>
      <c r="O148" s="1" t="s">
        <v>40</v>
      </c>
      <c r="P148">
        <v>3</v>
      </c>
      <c r="T148"/>
      <c r="U148" s="1" t="s">
        <v>40</v>
      </c>
      <c r="V148">
        <v>8</v>
      </c>
      <c r="X148" s="1" t="s">
        <v>40</v>
      </c>
      <c r="Y148">
        <v>4</v>
      </c>
    </row>
    <row r="149" spans="12:25" x14ac:dyDescent="0.25">
      <c r="L149" s="1" t="s">
        <v>41</v>
      </c>
      <c r="M149" s="1">
        <v>70</v>
      </c>
      <c r="O149" s="1" t="s">
        <v>41</v>
      </c>
      <c r="P149">
        <v>5</v>
      </c>
      <c r="T149"/>
      <c r="U149" s="1" t="s">
        <v>41</v>
      </c>
      <c r="V149">
        <v>38</v>
      </c>
      <c r="X149" s="1" t="s">
        <v>41</v>
      </c>
      <c r="Y149">
        <v>4</v>
      </c>
    </row>
    <row r="150" spans="12:25" x14ac:dyDescent="0.25">
      <c r="L150" s="1" t="s">
        <v>38</v>
      </c>
      <c r="M150" s="1">
        <v>0</v>
      </c>
      <c r="O150" s="1" t="s">
        <v>38</v>
      </c>
      <c r="P150">
        <v>0</v>
      </c>
      <c r="T150"/>
      <c r="U150" s="1" t="s">
        <v>38</v>
      </c>
      <c r="V150">
        <v>0</v>
      </c>
      <c r="X150" s="1" t="s">
        <v>38</v>
      </c>
      <c r="Y150">
        <v>0</v>
      </c>
    </row>
    <row r="151" spans="12:25" x14ac:dyDescent="0.25">
      <c r="L151" s="1" t="s">
        <v>39</v>
      </c>
      <c r="M151" s="1">
        <v>0</v>
      </c>
      <c r="O151" s="1" t="s">
        <v>39</v>
      </c>
      <c r="P151">
        <v>0</v>
      </c>
      <c r="T151"/>
      <c r="U151" s="1" t="s">
        <v>39</v>
      </c>
      <c r="V151">
        <v>0</v>
      </c>
      <c r="X151" s="1" t="s">
        <v>39</v>
      </c>
      <c r="Y151">
        <v>0</v>
      </c>
    </row>
    <row r="152" spans="12:25" x14ac:dyDescent="0.25">
      <c r="L152" s="1" t="s">
        <v>40</v>
      </c>
      <c r="M152" s="1">
        <v>0</v>
      </c>
      <c r="O152" s="1" t="s">
        <v>40</v>
      </c>
      <c r="P152">
        <v>0</v>
      </c>
      <c r="T152"/>
      <c r="U152" s="1" t="s">
        <v>40</v>
      </c>
      <c r="V152">
        <v>0</v>
      </c>
      <c r="X152" s="1" t="s">
        <v>40</v>
      </c>
      <c r="Y152">
        <v>0</v>
      </c>
    </row>
    <row r="153" spans="12:25" x14ac:dyDescent="0.25">
      <c r="L153" s="1" t="s">
        <v>41</v>
      </c>
      <c r="M153" s="1">
        <v>0</v>
      </c>
      <c r="O153" s="1" t="s">
        <v>41</v>
      </c>
      <c r="P153">
        <v>0</v>
      </c>
      <c r="T153"/>
      <c r="U153" s="1" t="s">
        <v>41</v>
      </c>
      <c r="V153">
        <v>0</v>
      </c>
      <c r="X153" s="1" t="s">
        <v>41</v>
      </c>
      <c r="Y153">
        <v>0</v>
      </c>
    </row>
    <row r="154" spans="12:25" x14ac:dyDescent="0.25">
      <c r="L154" s="1" t="s">
        <v>38</v>
      </c>
      <c r="M154" s="1">
        <v>0</v>
      </c>
      <c r="O154" s="1" t="s">
        <v>38</v>
      </c>
      <c r="P154">
        <v>0</v>
      </c>
      <c r="T154"/>
      <c r="U154" s="1" t="s">
        <v>38</v>
      </c>
      <c r="V154">
        <v>0</v>
      </c>
      <c r="X154" s="1" t="s">
        <v>38</v>
      </c>
      <c r="Y154">
        <v>0</v>
      </c>
    </row>
    <row r="155" spans="12:25" x14ac:dyDescent="0.25">
      <c r="L155" s="1" t="s">
        <v>39</v>
      </c>
      <c r="M155" s="1">
        <v>0</v>
      </c>
      <c r="O155" s="1" t="s">
        <v>39</v>
      </c>
      <c r="P155">
        <v>0</v>
      </c>
      <c r="T155"/>
      <c r="U155" s="1" t="s">
        <v>39</v>
      </c>
      <c r="V155">
        <v>0</v>
      </c>
      <c r="X155" s="1" t="s">
        <v>39</v>
      </c>
      <c r="Y155">
        <v>0</v>
      </c>
    </row>
    <row r="156" spans="12:25" x14ac:dyDescent="0.25">
      <c r="L156" s="1" t="s">
        <v>40</v>
      </c>
      <c r="M156" s="1">
        <v>0</v>
      </c>
      <c r="O156" s="1" t="s">
        <v>40</v>
      </c>
      <c r="P156">
        <v>0</v>
      </c>
      <c r="T156"/>
      <c r="U156" s="1" t="s">
        <v>40</v>
      </c>
      <c r="V156">
        <v>0</v>
      </c>
      <c r="X156" s="1" t="s">
        <v>40</v>
      </c>
      <c r="Y156">
        <v>0</v>
      </c>
    </row>
    <row r="157" spans="12:25" x14ac:dyDescent="0.25">
      <c r="L157" s="1" t="s">
        <v>41</v>
      </c>
      <c r="M157" s="1">
        <v>0</v>
      </c>
      <c r="O157" s="1" t="s">
        <v>41</v>
      </c>
      <c r="P157">
        <v>0</v>
      </c>
      <c r="T157"/>
      <c r="U157" s="1" t="s">
        <v>41</v>
      </c>
      <c r="V157">
        <v>0</v>
      </c>
      <c r="X157" s="1" t="s">
        <v>41</v>
      </c>
      <c r="Y157">
        <v>0</v>
      </c>
    </row>
    <row r="158" spans="12:25" x14ac:dyDescent="0.25">
      <c r="L158" s="1" t="s">
        <v>38</v>
      </c>
      <c r="M158" s="1">
        <v>0</v>
      </c>
      <c r="O158" s="1" t="s">
        <v>38</v>
      </c>
      <c r="P158">
        <v>0</v>
      </c>
      <c r="T158"/>
      <c r="U158" s="1" t="s">
        <v>38</v>
      </c>
      <c r="V158">
        <v>0</v>
      </c>
      <c r="X158" s="1" t="s">
        <v>38</v>
      </c>
      <c r="Y158">
        <v>0</v>
      </c>
    </row>
    <row r="159" spans="12:25" x14ac:dyDescent="0.25">
      <c r="L159" s="1" t="s">
        <v>39</v>
      </c>
      <c r="M159" s="1">
        <v>0</v>
      </c>
      <c r="O159" s="1" t="s">
        <v>39</v>
      </c>
      <c r="P159">
        <v>0</v>
      </c>
      <c r="T159"/>
      <c r="U159" s="1" t="s">
        <v>39</v>
      </c>
      <c r="V159">
        <v>0</v>
      </c>
      <c r="X159" s="1" t="s">
        <v>39</v>
      </c>
      <c r="Y159">
        <v>0</v>
      </c>
    </row>
    <row r="160" spans="12:25" x14ac:dyDescent="0.25">
      <c r="L160" s="1" t="s">
        <v>40</v>
      </c>
      <c r="M160" s="1">
        <v>0</v>
      </c>
      <c r="O160" s="1" t="s">
        <v>40</v>
      </c>
      <c r="P160">
        <v>0</v>
      </c>
      <c r="T160"/>
      <c r="U160" s="1" t="s">
        <v>40</v>
      </c>
      <c r="V160">
        <v>0</v>
      </c>
      <c r="X160" s="1" t="s">
        <v>40</v>
      </c>
      <c r="Y160">
        <v>0</v>
      </c>
    </row>
    <row r="161" spans="12:25" x14ac:dyDescent="0.25">
      <c r="L161" s="1" t="s">
        <v>41</v>
      </c>
      <c r="M161" s="1">
        <v>0</v>
      </c>
      <c r="O161" s="1" t="s">
        <v>41</v>
      </c>
      <c r="P161">
        <v>0</v>
      </c>
      <c r="T161"/>
      <c r="U161" s="1" t="s">
        <v>41</v>
      </c>
      <c r="V161">
        <v>0</v>
      </c>
      <c r="X161" s="1" t="s">
        <v>41</v>
      </c>
      <c r="Y161">
        <v>0</v>
      </c>
    </row>
    <row r="162" spans="12:25" x14ac:dyDescent="0.25">
      <c r="L162" s="1" t="s">
        <v>38</v>
      </c>
      <c r="M162" s="1">
        <v>0</v>
      </c>
      <c r="O162" s="1" t="s">
        <v>38</v>
      </c>
      <c r="P162">
        <v>0</v>
      </c>
      <c r="T162"/>
      <c r="U162" s="1" t="s">
        <v>38</v>
      </c>
      <c r="V162">
        <v>0</v>
      </c>
      <c r="X162" s="1" t="s">
        <v>38</v>
      </c>
      <c r="Y162">
        <v>0</v>
      </c>
    </row>
    <row r="163" spans="12:25" x14ac:dyDescent="0.25">
      <c r="L163" s="1" t="s">
        <v>39</v>
      </c>
      <c r="M163" s="1">
        <v>0</v>
      </c>
      <c r="O163" s="1" t="s">
        <v>39</v>
      </c>
      <c r="P163">
        <v>0</v>
      </c>
      <c r="T163"/>
      <c r="U163" s="1" t="s">
        <v>39</v>
      </c>
      <c r="V163">
        <v>0</v>
      </c>
      <c r="X163" s="1" t="s">
        <v>39</v>
      </c>
      <c r="Y163">
        <v>0</v>
      </c>
    </row>
    <row r="164" spans="12:25" x14ac:dyDescent="0.25">
      <c r="L164" s="1" t="s">
        <v>40</v>
      </c>
      <c r="M164" s="1">
        <v>0</v>
      </c>
      <c r="O164" s="1" t="s">
        <v>40</v>
      </c>
      <c r="P164">
        <v>0</v>
      </c>
      <c r="T164"/>
      <c r="U164" s="1" t="s">
        <v>40</v>
      </c>
      <c r="V164">
        <v>0</v>
      </c>
      <c r="X164" s="1" t="s">
        <v>40</v>
      </c>
      <c r="Y164">
        <v>0</v>
      </c>
    </row>
    <row r="165" spans="12:25" x14ac:dyDescent="0.25">
      <c r="L165" s="1" t="s">
        <v>41</v>
      </c>
      <c r="M165" s="1">
        <v>0</v>
      </c>
      <c r="O165" s="1" t="s">
        <v>41</v>
      </c>
      <c r="P165">
        <v>0</v>
      </c>
      <c r="T165"/>
      <c r="U165" s="1" t="s">
        <v>41</v>
      </c>
      <c r="V165">
        <v>0</v>
      </c>
      <c r="X165" s="1" t="s">
        <v>41</v>
      </c>
      <c r="Y165">
        <v>0</v>
      </c>
    </row>
    <row r="166" spans="12:25" x14ac:dyDescent="0.25">
      <c r="L166" s="1" t="s">
        <v>38</v>
      </c>
      <c r="M166" s="1">
        <v>0</v>
      </c>
      <c r="O166" s="1" t="s">
        <v>38</v>
      </c>
      <c r="P166">
        <v>0</v>
      </c>
      <c r="T166"/>
      <c r="U166" s="1" t="s">
        <v>38</v>
      </c>
      <c r="V166">
        <v>0</v>
      </c>
      <c r="X166" s="1" t="s">
        <v>38</v>
      </c>
      <c r="Y166">
        <v>0</v>
      </c>
    </row>
    <row r="167" spans="12:25" x14ac:dyDescent="0.25">
      <c r="L167" s="1" t="s">
        <v>39</v>
      </c>
      <c r="M167" s="1">
        <v>0</v>
      </c>
      <c r="O167" s="1" t="s">
        <v>39</v>
      </c>
      <c r="P167">
        <v>0</v>
      </c>
      <c r="T167"/>
      <c r="U167" s="1" t="s">
        <v>39</v>
      </c>
      <c r="V167">
        <v>0</v>
      </c>
      <c r="X167" s="1" t="s">
        <v>39</v>
      </c>
      <c r="Y167">
        <v>0</v>
      </c>
    </row>
    <row r="168" spans="12:25" x14ac:dyDescent="0.25">
      <c r="L168" s="1" t="s">
        <v>40</v>
      </c>
      <c r="M168" s="1">
        <v>0</v>
      </c>
      <c r="O168" s="1" t="s">
        <v>40</v>
      </c>
      <c r="P168">
        <v>0</v>
      </c>
      <c r="T168"/>
      <c r="U168" s="1" t="s">
        <v>40</v>
      </c>
      <c r="V168">
        <v>0</v>
      </c>
      <c r="X168" s="1" t="s">
        <v>40</v>
      </c>
      <c r="Y168">
        <v>0</v>
      </c>
    </row>
    <row r="169" spans="12:25" x14ac:dyDescent="0.25">
      <c r="L169" s="1" t="s">
        <v>41</v>
      </c>
      <c r="M169" s="1">
        <v>0</v>
      </c>
      <c r="O169" s="1" t="s">
        <v>41</v>
      </c>
      <c r="P169">
        <v>0</v>
      </c>
      <c r="T169"/>
      <c r="U169" s="1" t="s">
        <v>41</v>
      </c>
      <c r="V169">
        <v>0</v>
      </c>
      <c r="X169" s="1" t="s">
        <v>41</v>
      </c>
      <c r="Y169">
        <v>0</v>
      </c>
    </row>
    <row r="170" spans="12:25" x14ac:dyDescent="0.25">
      <c r="L170" s="1" t="s">
        <v>38</v>
      </c>
      <c r="M170" s="1">
        <v>0</v>
      </c>
      <c r="O170" s="1" t="s">
        <v>38</v>
      </c>
      <c r="P170">
        <v>0</v>
      </c>
      <c r="T170"/>
      <c r="U170" s="1" t="s">
        <v>38</v>
      </c>
      <c r="V170">
        <v>0</v>
      </c>
      <c r="X170" s="1" t="s">
        <v>38</v>
      </c>
      <c r="Y170">
        <v>0</v>
      </c>
    </row>
    <row r="171" spans="12:25" x14ac:dyDescent="0.25">
      <c r="L171" s="1" t="s">
        <v>39</v>
      </c>
      <c r="M171" s="1">
        <v>0</v>
      </c>
      <c r="O171" s="1" t="s">
        <v>39</v>
      </c>
      <c r="P171">
        <v>0</v>
      </c>
      <c r="T171"/>
      <c r="U171" s="1" t="s">
        <v>39</v>
      </c>
      <c r="V171">
        <v>0</v>
      </c>
      <c r="X171" s="1" t="s">
        <v>39</v>
      </c>
      <c r="Y171">
        <v>0</v>
      </c>
    </row>
    <row r="172" spans="12:25" x14ac:dyDescent="0.25">
      <c r="L172" s="1" t="s">
        <v>40</v>
      </c>
      <c r="M172" s="1">
        <v>0</v>
      </c>
      <c r="O172" s="1" t="s">
        <v>40</v>
      </c>
      <c r="P172">
        <v>0</v>
      </c>
      <c r="T172"/>
      <c r="U172" s="1" t="s">
        <v>40</v>
      </c>
      <c r="V172">
        <v>0</v>
      </c>
      <c r="X172" s="1" t="s">
        <v>40</v>
      </c>
      <c r="Y172">
        <v>0</v>
      </c>
    </row>
    <row r="173" spans="12:25" x14ac:dyDescent="0.25">
      <c r="L173" s="1" t="s">
        <v>41</v>
      </c>
      <c r="M173" s="1">
        <v>0</v>
      </c>
      <c r="O173" s="1" t="s">
        <v>41</v>
      </c>
      <c r="P173">
        <v>0</v>
      </c>
      <c r="T173"/>
      <c r="U173" s="1" t="s">
        <v>41</v>
      </c>
      <c r="V173">
        <v>0</v>
      </c>
      <c r="X173" s="1" t="s">
        <v>41</v>
      </c>
      <c r="Y173">
        <v>0</v>
      </c>
    </row>
    <row r="174" spans="12:25" x14ac:dyDescent="0.25">
      <c r="L174" s="1" t="s">
        <v>38</v>
      </c>
      <c r="M174" s="1">
        <v>0</v>
      </c>
      <c r="O174" s="1" t="s">
        <v>38</v>
      </c>
      <c r="P174">
        <v>0</v>
      </c>
      <c r="T174"/>
      <c r="U174" s="1" t="s">
        <v>38</v>
      </c>
      <c r="V174">
        <v>0</v>
      </c>
      <c r="X174" s="1" t="s">
        <v>38</v>
      </c>
      <c r="Y174">
        <v>0</v>
      </c>
    </row>
    <row r="175" spans="12:25" x14ac:dyDescent="0.25">
      <c r="L175" s="1" t="s">
        <v>39</v>
      </c>
      <c r="M175" s="1">
        <v>0</v>
      </c>
      <c r="O175" s="1" t="s">
        <v>39</v>
      </c>
      <c r="P175">
        <v>0</v>
      </c>
      <c r="T175"/>
      <c r="U175" s="1" t="s">
        <v>39</v>
      </c>
      <c r="V175">
        <v>0</v>
      </c>
      <c r="X175" s="1" t="s">
        <v>39</v>
      </c>
      <c r="Y175">
        <v>0</v>
      </c>
    </row>
    <row r="176" spans="12:25" x14ac:dyDescent="0.25">
      <c r="L176" s="1" t="s">
        <v>40</v>
      </c>
      <c r="M176" s="1">
        <v>0</v>
      </c>
      <c r="O176" s="1" t="s">
        <v>40</v>
      </c>
      <c r="P176">
        <v>0</v>
      </c>
      <c r="T176"/>
      <c r="U176" s="1" t="s">
        <v>40</v>
      </c>
      <c r="V176">
        <v>0</v>
      </c>
      <c r="X176" s="1" t="s">
        <v>40</v>
      </c>
      <c r="Y176">
        <v>0</v>
      </c>
    </row>
    <row r="177" spans="12:25" x14ac:dyDescent="0.25">
      <c r="L177" s="1" t="s">
        <v>41</v>
      </c>
      <c r="M177" s="1">
        <v>0</v>
      </c>
      <c r="O177" s="1" t="s">
        <v>41</v>
      </c>
      <c r="P177">
        <v>0</v>
      </c>
      <c r="T177"/>
      <c r="U177" s="1" t="s">
        <v>41</v>
      </c>
      <c r="V177">
        <v>0</v>
      </c>
      <c r="X177" s="1" t="s">
        <v>41</v>
      </c>
      <c r="Y177">
        <v>0</v>
      </c>
    </row>
    <row r="178" spans="12:25" x14ac:dyDescent="0.25">
      <c r="L178" s="1" t="s">
        <v>38</v>
      </c>
      <c r="M178" s="1">
        <v>0</v>
      </c>
      <c r="O178" s="1" t="s">
        <v>38</v>
      </c>
      <c r="P178">
        <v>0</v>
      </c>
      <c r="T178"/>
      <c r="U178" s="1" t="s">
        <v>38</v>
      </c>
      <c r="V178">
        <v>0</v>
      </c>
      <c r="X178" s="1" t="s">
        <v>38</v>
      </c>
      <c r="Y178">
        <v>0</v>
      </c>
    </row>
    <row r="179" spans="12:25" x14ac:dyDescent="0.25">
      <c r="L179" s="1" t="s">
        <v>39</v>
      </c>
      <c r="M179" s="1">
        <v>0</v>
      </c>
      <c r="O179" s="1" t="s">
        <v>39</v>
      </c>
      <c r="P179">
        <v>0</v>
      </c>
      <c r="T179"/>
      <c r="U179" s="1" t="s">
        <v>39</v>
      </c>
      <c r="V179">
        <v>0</v>
      </c>
      <c r="X179" s="1" t="s">
        <v>39</v>
      </c>
      <c r="Y179">
        <v>0</v>
      </c>
    </row>
    <row r="180" spans="12:25" x14ac:dyDescent="0.25">
      <c r="L180" s="1" t="s">
        <v>40</v>
      </c>
      <c r="M180" s="1">
        <v>0</v>
      </c>
      <c r="O180" s="1" t="s">
        <v>40</v>
      </c>
      <c r="P180">
        <v>0</v>
      </c>
      <c r="T180"/>
      <c r="U180" s="1" t="s">
        <v>40</v>
      </c>
      <c r="V180">
        <v>0</v>
      </c>
      <c r="X180" s="1" t="s">
        <v>40</v>
      </c>
      <c r="Y180">
        <v>0</v>
      </c>
    </row>
    <row r="181" spans="12:25" x14ac:dyDescent="0.25">
      <c r="L181" s="1" t="s">
        <v>41</v>
      </c>
      <c r="M181" s="1">
        <v>0</v>
      </c>
      <c r="O181" s="1" t="s">
        <v>41</v>
      </c>
      <c r="P181">
        <v>0</v>
      </c>
      <c r="T181"/>
      <c r="U181" s="1" t="s">
        <v>41</v>
      </c>
      <c r="V181">
        <v>0</v>
      </c>
      <c r="X181" s="1" t="s">
        <v>41</v>
      </c>
      <c r="Y181">
        <v>0</v>
      </c>
    </row>
    <row r="182" spans="12:25" x14ac:dyDescent="0.25">
      <c r="L182" s="1" t="s">
        <v>38</v>
      </c>
      <c r="M182" s="1">
        <v>0</v>
      </c>
      <c r="O182" s="1" t="s">
        <v>38</v>
      </c>
      <c r="P182">
        <v>0</v>
      </c>
      <c r="T182"/>
      <c r="U182" s="1" t="s">
        <v>38</v>
      </c>
      <c r="V182">
        <v>0</v>
      </c>
      <c r="X182" s="1" t="s">
        <v>38</v>
      </c>
      <c r="Y182">
        <v>0</v>
      </c>
    </row>
    <row r="183" spans="12:25" x14ac:dyDescent="0.25">
      <c r="L183" s="1" t="s">
        <v>39</v>
      </c>
      <c r="M183" s="1">
        <v>0</v>
      </c>
      <c r="O183" s="1" t="s">
        <v>39</v>
      </c>
      <c r="P183">
        <v>0</v>
      </c>
      <c r="T183"/>
      <c r="U183" s="1" t="s">
        <v>39</v>
      </c>
      <c r="V183">
        <v>0</v>
      </c>
      <c r="X183" s="1" t="s">
        <v>39</v>
      </c>
      <c r="Y183">
        <v>0</v>
      </c>
    </row>
    <row r="184" spans="12:25" x14ac:dyDescent="0.25">
      <c r="L184" s="1" t="s">
        <v>40</v>
      </c>
      <c r="M184" s="1">
        <v>0</v>
      </c>
      <c r="O184" s="1" t="s">
        <v>40</v>
      </c>
      <c r="P184">
        <v>0</v>
      </c>
      <c r="T184"/>
      <c r="U184" s="1" t="s">
        <v>40</v>
      </c>
      <c r="V184">
        <v>0</v>
      </c>
      <c r="X184" s="1" t="s">
        <v>40</v>
      </c>
      <c r="Y184">
        <v>0</v>
      </c>
    </row>
    <row r="185" spans="12:25" x14ac:dyDescent="0.25">
      <c r="L185" s="1" t="s">
        <v>41</v>
      </c>
      <c r="M185" s="1">
        <v>0</v>
      </c>
      <c r="O185" s="1" t="s">
        <v>41</v>
      </c>
      <c r="P185">
        <v>0</v>
      </c>
      <c r="T185"/>
      <c r="U185" s="1" t="s">
        <v>41</v>
      </c>
      <c r="V185">
        <v>0</v>
      </c>
      <c r="X185" s="1" t="s">
        <v>41</v>
      </c>
      <c r="Y185">
        <v>0</v>
      </c>
    </row>
    <row r="186" spans="12:25" x14ac:dyDescent="0.25">
      <c r="L186" s="1" t="s">
        <v>38</v>
      </c>
      <c r="M186" s="1">
        <v>0</v>
      </c>
      <c r="O186" s="1" t="s">
        <v>38</v>
      </c>
      <c r="P186">
        <v>0</v>
      </c>
      <c r="T186"/>
      <c r="U186" s="1" t="s">
        <v>38</v>
      </c>
      <c r="V186">
        <v>0</v>
      </c>
      <c r="X186" s="1" t="s">
        <v>38</v>
      </c>
      <c r="Y186">
        <v>0</v>
      </c>
    </row>
    <row r="187" spans="12:25" x14ac:dyDescent="0.25">
      <c r="L187" s="1" t="s">
        <v>39</v>
      </c>
      <c r="M187" s="1">
        <v>0</v>
      </c>
      <c r="O187" s="1" t="s">
        <v>39</v>
      </c>
      <c r="P187">
        <v>0</v>
      </c>
      <c r="T187"/>
      <c r="U187" s="1" t="s">
        <v>39</v>
      </c>
      <c r="V187">
        <v>0</v>
      </c>
      <c r="X187" s="1" t="s">
        <v>39</v>
      </c>
      <c r="Y187">
        <v>0</v>
      </c>
    </row>
    <row r="188" spans="12:25" x14ac:dyDescent="0.25">
      <c r="L188" s="1" t="s">
        <v>40</v>
      </c>
      <c r="M188" s="1">
        <v>0</v>
      </c>
      <c r="O188" s="1" t="s">
        <v>40</v>
      </c>
      <c r="P188">
        <v>0</v>
      </c>
      <c r="T188"/>
      <c r="U188" s="1" t="s">
        <v>40</v>
      </c>
      <c r="V188">
        <v>0</v>
      </c>
      <c r="X188" s="1" t="s">
        <v>40</v>
      </c>
      <c r="Y188">
        <v>0</v>
      </c>
    </row>
    <row r="189" spans="12:25" x14ac:dyDescent="0.25">
      <c r="L189" s="1" t="s">
        <v>41</v>
      </c>
      <c r="M189" s="1">
        <v>0</v>
      </c>
      <c r="O189" s="1" t="s">
        <v>41</v>
      </c>
      <c r="P189">
        <v>0</v>
      </c>
      <c r="T189"/>
      <c r="U189" s="1" t="s">
        <v>41</v>
      </c>
      <c r="V189">
        <v>0</v>
      </c>
      <c r="X189" s="1" t="s">
        <v>41</v>
      </c>
      <c r="Y189">
        <v>0</v>
      </c>
    </row>
    <row r="190" spans="12:25" x14ac:dyDescent="0.25">
      <c r="L190" s="1" t="s">
        <v>38</v>
      </c>
      <c r="M190" s="1">
        <v>0</v>
      </c>
      <c r="O190" s="1" t="s">
        <v>38</v>
      </c>
      <c r="P190">
        <v>0</v>
      </c>
      <c r="U190" s="1" t="s">
        <v>38</v>
      </c>
      <c r="V190">
        <v>0</v>
      </c>
      <c r="X190" s="1" t="s">
        <v>38</v>
      </c>
      <c r="Y190">
        <v>0</v>
      </c>
    </row>
    <row r="191" spans="12:25" x14ac:dyDescent="0.25">
      <c r="L191" s="1" t="s">
        <v>39</v>
      </c>
      <c r="M191" s="1">
        <v>0</v>
      </c>
      <c r="O191" s="1" t="s">
        <v>39</v>
      </c>
      <c r="P191">
        <v>0</v>
      </c>
      <c r="U191" s="1" t="s">
        <v>39</v>
      </c>
      <c r="V191">
        <v>0</v>
      </c>
      <c r="X191" s="1" t="s">
        <v>39</v>
      </c>
      <c r="Y191">
        <v>0</v>
      </c>
    </row>
    <row r="192" spans="12:25" x14ac:dyDescent="0.25">
      <c r="L192" s="1" t="s">
        <v>40</v>
      </c>
      <c r="M192" s="1">
        <v>0</v>
      </c>
      <c r="O192" s="1" t="s">
        <v>40</v>
      </c>
      <c r="P192">
        <v>0</v>
      </c>
      <c r="U192" s="1" t="s">
        <v>40</v>
      </c>
      <c r="V192">
        <v>0</v>
      </c>
      <c r="X192" s="1" t="s">
        <v>40</v>
      </c>
      <c r="Y192">
        <v>0</v>
      </c>
    </row>
    <row r="193" spans="12:25" x14ac:dyDescent="0.25">
      <c r="L193" s="1" t="s">
        <v>41</v>
      </c>
      <c r="M193" s="1">
        <v>0</v>
      </c>
      <c r="O193" s="1" t="s">
        <v>41</v>
      </c>
      <c r="P193">
        <v>0</v>
      </c>
      <c r="U193" s="1" t="s">
        <v>41</v>
      </c>
      <c r="V193">
        <v>0</v>
      </c>
      <c r="X193" s="1" t="s">
        <v>41</v>
      </c>
      <c r="Y193">
        <v>0</v>
      </c>
    </row>
    <row r="194" spans="12:25" x14ac:dyDescent="0.25">
      <c r="L194" s="1" t="s">
        <v>38</v>
      </c>
      <c r="M194" s="1">
        <v>0</v>
      </c>
      <c r="O194" s="1" t="s">
        <v>38</v>
      </c>
      <c r="P194">
        <v>0</v>
      </c>
      <c r="U194" s="1" t="s">
        <v>38</v>
      </c>
      <c r="V194">
        <v>0</v>
      </c>
      <c r="X194" s="1" t="s">
        <v>38</v>
      </c>
      <c r="Y194">
        <v>0</v>
      </c>
    </row>
    <row r="195" spans="12:25" x14ac:dyDescent="0.25">
      <c r="L195" s="1" t="s">
        <v>39</v>
      </c>
      <c r="M195" s="1">
        <v>0</v>
      </c>
      <c r="O195" s="1" t="s">
        <v>39</v>
      </c>
      <c r="P195">
        <v>0</v>
      </c>
      <c r="U195" s="1" t="s">
        <v>39</v>
      </c>
      <c r="V195">
        <v>0</v>
      </c>
      <c r="X195" s="1" t="s">
        <v>39</v>
      </c>
      <c r="Y195">
        <v>0</v>
      </c>
    </row>
    <row r="196" spans="12:25" x14ac:dyDescent="0.25">
      <c r="L196" s="1" t="s">
        <v>40</v>
      </c>
      <c r="M196" s="1">
        <v>0</v>
      </c>
      <c r="O196" s="1" t="s">
        <v>40</v>
      </c>
      <c r="P196">
        <v>0</v>
      </c>
      <c r="U196" s="1" t="s">
        <v>40</v>
      </c>
      <c r="V196">
        <v>0</v>
      </c>
      <c r="X196" s="1" t="s">
        <v>40</v>
      </c>
      <c r="Y196">
        <v>0</v>
      </c>
    </row>
    <row r="197" spans="12:25" x14ac:dyDescent="0.25">
      <c r="L197" s="1" t="s">
        <v>41</v>
      </c>
      <c r="M197" s="1">
        <v>0</v>
      </c>
      <c r="O197" s="1" t="s">
        <v>41</v>
      </c>
      <c r="P197">
        <v>0</v>
      </c>
      <c r="U197" s="1" t="s">
        <v>41</v>
      </c>
      <c r="V197">
        <v>0</v>
      </c>
      <c r="X197" s="1" t="s">
        <v>41</v>
      </c>
      <c r="Y197">
        <v>0</v>
      </c>
    </row>
    <row r="198" spans="12:25" x14ac:dyDescent="0.25">
      <c r="L198" s="1" t="s">
        <v>38</v>
      </c>
      <c r="M198" s="1">
        <v>0</v>
      </c>
      <c r="O198" s="1" t="s">
        <v>38</v>
      </c>
      <c r="P198">
        <v>0</v>
      </c>
      <c r="U198" s="1" t="s">
        <v>38</v>
      </c>
      <c r="V198">
        <v>0</v>
      </c>
      <c r="X198" s="1" t="s">
        <v>38</v>
      </c>
      <c r="Y198">
        <v>0</v>
      </c>
    </row>
    <row r="199" spans="12:25" x14ac:dyDescent="0.25">
      <c r="L199" s="1" t="s">
        <v>39</v>
      </c>
      <c r="M199" s="1">
        <v>0</v>
      </c>
      <c r="O199" s="1" t="s">
        <v>39</v>
      </c>
      <c r="P199">
        <v>0</v>
      </c>
      <c r="U199" s="1" t="s">
        <v>39</v>
      </c>
      <c r="V199">
        <v>0</v>
      </c>
      <c r="X199" s="1" t="s">
        <v>39</v>
      </c>
      <c r="Y199">
        <v>0</v>
      </c>
    </row>
    <row r="200" spans="12:25" x14ac:dyDescent="0.25">
      <c r="L200" s="1" t="s">
        <v>40</v>
      </c>
      <c r="M200" s="1">
        <v>0</v>
      </c>
      <c r="O200" s="1" t="s">
        <v>40</v>
      </c>
      <c r="P200">
        <v>0</v>
      </c>
      <c r="U200" s="1" t="s">
        <v>40</v>
      </c>
      <c r="V200">
        <v>0</v>
      </c>
      <c r="X200" s="1" t="s">
        <v>40</v>
      </c>
      <c r="Y200">
        <v>0</v>
      </c>
    </row>
    <row r="201" spans="12:25" x14ac:dyDescent="0.25">
      <c r="L201" s="1" t="s">
        <v>41</v>
      </c>
      <c r="M201" s="1">
        <v>0</v>
      </c>
      <c r="O201" s="1" t="s">
        <v>41</v>
      </c>
      <c r="P201">
        <v>0</v>
      </c>
      <c r="U201" s="1" t="s">
        <v>41</v>
      </c>
      <c r="V201">
        <v>0</v>
      </c>
      <c r="X201" s="1" t="s">
        <v>41</v>
      </c>
      <c r="Y201">
        <v>0</v>
      </c>
    </row>
    <row r="202" spans="12:25" x14ac:dyDescent="0.25">
      <c r="L202" s="1" t="s">
        <v>38</v>
      </c>
      <c r="M202" s="1">
        <v>0</v>
      </c>
      <c r="O202" s="1" t="s">
        <v>38</v>
      </c>
      <c r="P202">
        <v>0</v>
      </c>
      <c r="U202" s="1" t="s">
        <v>38</v>
      </c>
      <c r="V202">
        <v>0</v>
      </c>
      <c r="X202" s="1" t="s">
        <v>38</v>
      </c>
      <c r="Y202">
        <v>0</v>
      </c>
    </row>
    <row r="203" spans="12:25" x14ac:dyDescent="0.25">
      <c r="L203" s="1" t="s">
        <v>39</v>
      </c>
      <c r="M203" s="1">
        <v>0</v>
      </c>
      <c r="O203" s="1" t="s">
        <v>39</v>
      </c>
      <c r="P203">
        <v>0</v>
      </c>
      <c r="U203" s="1" t="s">
        <v>39</v>
      </c>
      <c r="V203">
        <v>0</v>
      </c>
      <c r="X203" s="1" t="s">
        <v>39</v>
      </c>
      <c r="Y203">
        <v>0</v>
      </c>
    </row>
    <row r="204" spans="12:25" x14ac:dyDescent="0.25">
      <c r="L204" s="1" t="s">
        <v>40</v>
      </c>
      <c r="M204" s="1">
        <v>0</v>
      </c>
      <c r="O204" s="1" t="s">
        <v>40</v>
      </c>
      <c r="P204">
        <v>0</v>
      </c>
      <c r="U204" s="1" t="s">
        <v>40</v>
      </c>
      <c r="V204">
        <v>0</v>
      </c>
      <c r="X204" s="1" t="s">
        <v>40</v>
      </c>
      <c r="Y204">
        <v>0</v>
      </c>
    </row>
    <row r="205" spans="12:25" x14ac:dyDescent="0.25">
      <c r="L205" s="1" t="s">
        <v>41</v>
      </c>
      <c r="M205" s="1">
        <v>0</v>
      </c>
      <c r="O205" s="1" t="s">
        <v>41</v>
      </c>
      <c r="P205">
        <v>0</v>
      </c>
      <c r="U205" s="1" t="s">
        <v>41</v>
      </c>
      <c r="V205">
        <v>0</v>
      </c>
      <c r="X205" s="1" t="s">
        <v>41</v>
      </c>
      <c r="Y205">
        <v>0</v>
      </c>
    </row>
    <row r="206" spans="12:25" x14ac:dyDescent="0.25">
      <c r="L206" s="1" t="s">
        <v>38</v>
      </c>
      <c r="M206" s="1">
        <v>0</v>
      </c>
      <c r="O206" s="1" t="s">
        <v>38</v>
      </c>
      <c r="P206">
        <v>0</v>
      </c>
      <c r="U206" s="1" t="s">
        <v>38</v>
      </c>
      <c r="V206">
        <v>0</v>
      </c>
      <c r="X206" s="1" t="s">
        <v>38</v>
      </c>
      <c r="Y206">
        <v>0</v>
      </c>
    </row>
    <row r="207" spans="12:25" x14ac:dyDescent="0.25">
      <c r="L207" s="1" t="s">
        <v>39</v>
      </c>
      <c r="M207" s="1">
        <v>0</v>
      </c>
      <c r="O207" s="1" t="s">
        <v>39</v>
      </c>
      <c r="P207">
        <v>0</v>
      </c>
      <c r="U207" s="1" t="s">
        <v>39</v>
      </c>
      <c r="V207">
        <v>0</v>
      </c>
      <c r="X207" s="1" t="s">
        <v>39</v>
      </c>
      <c r="Y207">
        <v>0</v>
      </c>
    </row>
    <row r="208" spans="12:25" x14ac:dyDescent="0.25">
      <c r="L208" s="1" t="s">
        <v>40</v>
      </c>
      <c r="M208" s="1">
        <v>0</v>
      </c>
      <c r="O208" s="1" t="s">
        <v>40</v>
      </c>
      <c r="P208">
        <v>0</v>
      </c>
      <c r="U208" s="1" t="s">
        <v>40</v>
      </c>
      <c r="V208">
        <v>0</v>
      </c>
      <c r="X208" s="1" t="s">
        <v>40</v>
      </c>
      <c r="Y208">
        <v>0</v>
      </c>
    </row>
    <row r="209" spans="12:25" x14ac:dyDescent="0.25">
      <c r="L209" s="1" t="s">
        <v>41</v>
      </c>
      <c r="M209" s="1">
        <v>0</v>
      </c>
      <c r="O209" s="1" t="s">
        <v>41</v>
      </c>
      <c r="P209">
        <v>0</v>
      </c>
      <c r="U209" s="1" t="s">
        <v>41</v>
      </c>
      <c r="V209">
        <v>0</v>
      </c>
      <c r="X209" s="1" t="s">
        <v>41</v>
      </c>
      <c r="Y209">
        <v>0</v>
      </c>
    </row>
    <row r="210" spans="12:25" x14ac:dyDescent="0.25">
      <c r="L210" s="1" t="s">
        <v>38</v>
      </c>
      <c r="M210" s="1">
        <v>0</v>
      </c>
      <c r="O210" s="1" t="s">
        <v>38</v>
      </c>
      <c r="P210">
        <v>0</v>
      </c>
      <c r="U210" s="1" t="s">
        <v>38</v>
      </c>
      <c r="V210">
        <v>0</v>
      </c>
      <c r="X210" s="1" t="s">
        <v>38</v>
      </c>
      <c r="Y210">
        <v>0</v>
      </c>
    </row>
    <row r="211" spans="12:25" x14ac:dyDescent="0.25">
      <c r="L211" s="1" t="s">
        <v>39</v>
      </c>
      <c r="M211" s="1">
        <v>0</v>
      </c>
      <c r="O211" s="1" t="s">
        <v>39</v>
      </c>
      <c r="P211">
        <v>0</v>
      </c>
      <c r="U211" s="1" t="s">
        <v>39</v>
      </c>
      <c r="V211">
        <v>0</v>
      </c>
      <c r="X211" s="1" t="s">
        <v>39</v>
      </c>
      <c r="Y211">
        <v>0</v>
      </c>
    </row>
    <row r="212" spans="12:25" x14ac:dyDescent="0.25">
      <c r="L212" s="1" t="s">
        <v>40</v>
      </c>
      <c r="M212" s="1">
        <v>0</v>
      </c>
      <c r="O212" s="1" t="s">
        <v>40</v>
      </c>
      <c r="P212">
        <v>0</v>
      </c>
      <c r="U212" s="1" t="s">
        <v>40</v>
      </c>
      <c r="V212">
        <v>0</v>
      </c>
      <c r="X212" s="1" t="s">
        <v>40</v>
      </c>
      <c r="Y212">
        <v>0</v>
      </c>
    </row>
    <row r="213" spans="12:25" x14ac:dyDescent="0.25">
      <c r="L213" s="1" t="s">
        <v>41</v>
      </c>
      <c r="M213" s="1">
        <v>0</v>
      </c>
      <c r="O213" s="1" t="s">
        <v>41</v>
      </c>
      <c r="P213">
        <v>0</v>
      </c>
      <c r="U213" s="1" t="s">
        <v>41</v>
      </c>
      <c r="V213">
        <v>0</v>
      </c>
      <c r="X213" s="1" t="s">
        <v>41</v>
      </c>
      <c r="Y213">
        <v>0</v>
      </c>
    </row>
    <row r="214" spans="12:25" x14ac:dyDescent="0.25">
      <c r="L214" s="1" t="s">
        <v>38</v>
      </c>
      <c r="M214" s="1">
        <v>0</v>
      </c>
      <c r="O214" s="1" t="s">
        <v>38</v>
      </c>
      <c r="P214">
        <v>0</v>
      </c>
      <c r="U214" s="1" t="s">
        <v>38</v>
      </c>
      <c r="V214">
        <v>0</v>
      </c>
      <c r="X214" s="1" t="s">
        <v>38</v>
      </c>
      <c r="Y214">
        <v>0</v>
      </c>
    </row>
    <row r="215" spans="12:25" x14ac:dyDescent="0.25">
      <c r="L215" s="1" t="s">
        <v>39</v>
      </c>
      <c r="M215" s="1">
        <v>0</v>
      </c>
      <c r="O215" s="1" t="s">
        <v>39</v>
      </c>
      <c r="P215">
        <v>0</v>
      </c>
      <c r="U215" s="1" t="s">
        <v>39</v>
      </c>
      <c r="V215">
        <v>0</v>
      </c>
      <c r="X215" s="1" t="s">
        <v>39</v>
      </c>
      <c r="Y215">
        <v>0</v>
      </c>
    </row>
    <row r="216" spans="12:25" x14ac:dyDescent="0.25">
      <c r="L216" s="1" t="s">
        <v>40</v>
      </c>
      <c r="M216" s="1">
        <v>0</v>
      </c>
      <c r="O216" s="1" t="s">
        <v>40</v>
      </c>
      <c r="P216">
        <v>0</v>
      </c>
      <c r="U216" s="1" t="s">
        <v>40</v>
      </c>
      <c r="V216">
        <v>0</v>
      </c>
      <c r="X216" s="1" t="s">
        <v>40</v>
      </c>
      <c r="Y216">
        <v>0</v>
      </c>
    </row>
    <row r="217" spans="12:25" x14ac:dyDescent="0.25">
      <c r="L217" s="1" t="s">
        <v>41</v>
      </c>
      <c r="M217" s="1">
        <v>0</v>
      </c>
      <c r="O217" s="1" t="s">
        <v>41</v>
      </c>
      <c r="P217">
        <v>0</v>
      </c>
      <c r="U217" s="1" t="s">
        <v>41</v>
      </c>
      <c r="V217">
        <v>0</v>
      </c>
      <c r="X217" s="1" t="s">
        <v>41</v>
      </c>
      <c r="Y217">
        <v>0</v>
      </c>
    </row>
    <row r="218" spans="12:25" x14ac:dyDescent="0.25">
      <c r="L218" s="1" t="s">
        <v>38</v>
      </c>
      <c r="M218" s="1">
        <v>0</v>
      </c>
      <c r="O218" s="1" t="s">
        <v>38</v>
      </c>
      <c r="P218">
        <v>0</v>
      </c>
      <c r="U218" s="1" t="s">
        <v>38</v>
      </c>
      <c r="V218">
        <v>0</v>
      </c>
      <c r="X218" s="1" t="s">
        <v>38</v>
      </c>
      <c r="Y218">
        <v>0</v>
      </c>
    </row>
    <row r="219" spans="12:25" x14ac:dyDescent="0.25">
      <c r="L219" s="1" t="s">
        <v>39</v>
      </c>
      <c r="M219" s="1">
        <v>0</v>
      </c>
      <c r="O219" s="1" t="s">
        <v>39</v>
      </c>
      <c r="P219">
        <v>0</v>
      </c>
      <c r="U219" s="1" t="s">
        <v>39</v>
      </c>
      <c r="V219">
        <v>0</v>
      </c>
      <c r="X219" s="1" t="s">
        <v>39</v>
      </c>
      <c r="Y219">
        <v>0</v>
      </c>
    </row>
    <row r="220" spans="12:25" x14ac:dyDescent="0.25">
      <c r="L220" s="1" t="s">
        <v>40</v>
      </c>
      <c r="M220" s="1">
        <v>0</v>
      </c>
      <c r="O220" s="1" t="s">
        <v>40</v>
      </c>
      <c r="P220">
        <v>0</v>
      </c>
      <c r="U220" s="1" t="s">
        <v>40</v>
      </c>
      <c r="V220">
        <v>0</v>
      </c>
      <c r="X220" s="1" t="s">
        <v>40</v>
      </c>
      <c r="Y220">
        <v>0</v>
      </c>
    </row>
    <row r="221" spans="12:25" x14ac:dyDescent="0.25">
      <c r="L221" s="1" t="s">
        <v>41</v>
      </c>
      <c r="M221" s="1">
        <v>0</v>
      </c>
      <c r="O221" s="1" t="s">
        <v>41</v>
      </c>
      <c r="P221">
        <v>0</v>
      </c>
      <c r="U221" s="1" t="s">
        <v>41</v>
      </c>
      <c r="V221">
        <v>0</v>
      </c>
      <c r="X221" s="1" t="s">
        <v>41</v>
      </c>
      <c r="Y221">
        <v>0</v>
      </c>
    </row>
    <row r="222" spans="12:25" x14ac:dyDescent="0.25">
      <c r="L222" s="1" t="s">
        <v>38</v>
      </c>
      <c r="M222" s="1">
        <v>0</v>
      </c>
      <c r="O222" s="1" t="s">
        <v>38</v>
      </c>
      <c r="P222">
        <v>0</v>
      </c>
      <c r="U222" s="1" t="s">
        <v>38</v>
      </c>
      <c r="V222">
        <v>0</v>
      </c>
      <c r="X222" s="1" t="s">
        <v>38</v>
      </c>
      <c r="Y222">
        <v>0</v>
      </c>
    </row>
    <row r="223" spans="12:25" x14ac:dyDescent="0.25">
      <c r="L223" s="1" t="s">
        <v>39</v>
      </c>
      <c r="M223" s="1">
        <v>0</v>
      </c>
      <c r="O223" s="1" t="s">
        <v>39</v>
      </c>
      <c r="P223">
        <v>0</v>
      </c>
      <c r="U223" s="1" t="s">
        <v>39</v>
      </c>
      <c r="V223">
        <v>0</v>
      </c>
      <c r="X223" s="1" t="s">
        <v>39</v>
      </c>
      <c r="Y223">
        <v>0</v>
      </c>
    </row>
    <row r="224" spans="12:25" x14ac:dyDescent="0.25">
      <c r="L224" s="1" t="s">
        <v>40</v>
      </c>
      <c r="M224" s="1">
        <v>0</v>
      </c>
      <c r="O224" s="1" t="s">
        <v>40</v>
      </c>
      <c r="P224">
        <v>0</v>
      </c>
      <c r="U224" s="1" t="s">
        <v>40</v>
      </c>
      <c r="V224">
        <v>0</v>
      </c>
      <c r="X224" s="1" t="s">
        <v>40</v>
      </c>
      <c r="Y224">
        <v>0</v>
      </c>
    </row>
    <row r="225" spans="12:25" x14ac:dyDescent="0.25">
      <c r="L225" s="1" t="s">
        <v>41</v>
      </c>
      <c r="M225" s="1">
        <v>0</v>
      </c>
      <c r="O225" s="1" t="s">
        <v>41</v>
      </c>
      <c r="P225">
        <v>0</v>
      </c>
      <c r="U225" s="1" t="s">
        <v>41</v>
      </c>
      <c r="V225">
        <v>0</v>
      </c>
      <c r="X225" s="1" t="s">
        <v>41</v>
      </c>
      <c r="Y225">
        <v>0</v>
      </c>
    </row>
    <row r="226" spans="12:25" x14ac:dyDescent="0.25">
      <c r="L226" s="1" t="s">
        <v>38</v>
      </c>
      <c r="M226" s="1">
        <v>0</v>
      </c>
      <c r="O226" s="1" t="s">
        <v>38</v>
      </c>
      <c r="P226">
        <v>0</v>
      </c>
      <c r="U226" s="1" t="s">
        <v>38</v>
      </c>
      <c r="V226">
        <v>0</v>
      </c>
      <c r="X226" s="1" t="s">
        <v>38</v>
      </c>
      <c r="Y226">
        <v>0</v>
      </c>
    </row>
    <row r="227" spans="12:25" x14ac:dyDescent="0.25">
      <c r="L227" s="1" t="s">
        <v>39</v>
      </c>
      <c r="M227" s="1">
        <v>0</v>
      </c>
      <c r="O227" s="1" t="s">
        <v>39</v>
      </c>
      <c r="P227">
        <v>0</v>
      </c>
      <c r="U227" s="1" t="s">
        <v>39</v>
      </c>
      <c r="V227">
        <v>0</v>
      </c>
      <c r="X227" s="1" t="s">
        <v>39</v>
      </c>
      <c r="Y227">
        <v>0</v>
      </c>
    </row>
    <row r="228" spans="12:25" x14ac:dyDescent="0.25">
      <c r="L228" s="1" t="s">
        <v>40</v>
      </c>
      <c r="M228" s="1">
        <v>0</v>
      </c>
      <c r="O228" s="1" t="s">
        <v>40</v>
      </c>
      <c r="P228">
        <v>0</v>
      </c>
      <c r="U228" s="1" t="s">
        <v>40</v>
      </c>
      <c r="V228">
        <v>0</v>
      </c>
      <c r="X228" s="1" t="s">
        <v>40</v>
      </c>
      <c r="Y228">
        <v>0</v>
      </c>
    </row>
    <row r="229" spans="12:25" x14ac:dyDescent="0.25">
      <c r="L229" s="1" t="s">
        <v>41</v>
      </c>
      <c r="M229" s="1">
        <v>0</v>
      </c>
      <c r="O229" s="1" t="s">
        <v>41</v>
      </c>
      <c r="P229">
        <v>0</v>
      </c>
      <c r="U229" s="1" t="s">
        <v>41</v>
      </c>
      <c r="V229">
        <v>0</v>
      </c>
      <c r="X229" s="1" t="s">
        <v>41</v>
      </c>
      <c r="Y229">
        <v>0</v>
      </c>
    </row>
    <row r="230" spans="12:25" x14ac:dyDescent="0.25">
      <c r="L230" s="1" t="s">
        <v>38</v>
      </c>
      <c r="M230" s="1">
        <v>0</v>
      </c>
      <c r="O230" s="1" t="s">
        <v>38</v>
      </c>
      <c r="P230">
        <v>0</v>
      </c>
      <c r="U230" s="1" t="s">
        <v>38</v>
      </c>
      <c r="V230">
        <v>0</v>
      </c>
      <c r="X230" s="1" t="s">
        <v>38</v>
      </c>
      <c r="Y230">
        <v>0</v>
      </c>
    </row>
    <row r="231" spans="12:25" x14ac:dyDescent="0.25">
      <c r="L231" s="1" t="s">
        <v>39</v>
      </c>
      <c r="M231" s="1">
        <v>0</v>
      </c>
      <c r="O231" s="1" t="s">
        <v>39</v>
      </c>
      <c r="P231">
        <v>0</v>
      </c>
      <c r="U231" s="1" t="s">
        <v>39</v>
      </c>
      <c r="V231">
        <v>0</v>
      </c>
      <c r="X231" s="1" t="s">
        <v>39</v>
      </c>
      <c r="Y231">
        <v>0</v>
      </c>
    </row>
    <row r="232" spans="12:25" x14ac:dyDescent="0.25">
      <c r="L232" s="1" t="s">
        <v>40</v>
      </c>
      <c r="M232" s="1">
        <v>0</v>
      </c>
      <c r="O232" s="1" t="s">
        <v>40</v>
      </c>
      <c r="P232">
        <v>0</v>
      </c>
      <c r="U232" s="1" t="s">
        <v>40</v>
      </c>
      <c r="V232">
        <v>0</v>
      </c>
      <c r="X232" s="1" t="s">
        <v>40</v>
      </c>
      <c r="Y232">
        <v>0</v>
      </c>
    </row>
    <row r="233" spans="12:25" x14ac:dyDescent="0.25">
      <c r="L233" s="1" t="s">
        <v>41</v>
      </c>
      <c r="M233" s="1">
        <v>0</v>
      </c>
      <c r="O233" s="1" t="s">
        <v>41</v>
      </c>
      <c r="P233">
        <v>0</v>
      </c>
      <c r="U233" s="1" t="s">
        <v>41</v>
      </c>
      <c r="V233">
        <v>0</v>
      </c>
      <c r="X233" s="1" t="s">
        <v>41</v>
      </c>
      <c r="Y233">
        <v>0</v>
      </c>
    </row>
    <row r="234" spans="12:25" x14ac:dyDescent="0.25">
      <c r="L234" s="1" t="s">
        <v>38</v>
      </c>
      <c r="M234" s="1">
        <v>0</v>
      </c>
      <c r="O234" s="1" t="s">
        <v>38</v>
      </c>
      <c r="P234">
        <v>0</v>
      </c>
      <c r="U234" s="1" t="s">
        <v>38</v>
      </c>
      <c r="V234">
        <v>0</v>
      </c>
      <c r="X234" s="1" t="s">
        <v>38</v>
      </c>
      <c r="Y234">
        <v>0</v>
      </c>
    </row>
    <row r="235" spans="12:25" x14ac:dyDescent="0.25">
      <c r="L235" s="1" t="s">
        <v>39</v>
      </c>
      <c r="M235" s="1">
        <v>0</v>
      </c>
      <c r="O235" s="1" t="s">
        <v>39</v>
      </c>
      <c r="P235">
        <v>0</v>
      </c>
      <c r="U235" s="1" t="s">
        <v>39</v>
      </c>
      <c r="V235">
        <v>0</v>
      </c>
      <c r="X235" s="1" t="s">
        <v>39</v>
      </c>
      <c r="Y235">
        <v>0</v>
      </c>
    </row>
    <row r="236" spans="12:25" x14ac:dyDescent="0.25">
      <c r="L236" s="1" t="s">
        <v>40</v>
      </c>
      <c r="M236" s="1">
        <v>0</v>
      </c>
      <c r="O236" s="1" t="s">
        <v>40</v>
      </c>
      <c r="P236">
        <v>0</v>
      </c>
      <c r="U236" s="1" t="s">
        <v>40</v>
      </c>
      <c r="V236">
        <v>0</v>
      </c>
      <c r="X236" s="1" t="s">
        <v>40</v>
      </c>
      <c r="Y236">
        <v>0</v>
      </c>
    </row>
    <row r="237" spans="12:25" x14ac:dyDescent="0.25">
      <c r="L237" s="1" t="s">
        <v>41</v>
      </c>
      <c r="M237" s="1">
        <v>0</v>
      </c>
      <c r="O237" s="1" t="s">
        <v>41</v>
      </c>
      <c r="P237">
        <v>0</v>
      </c>
      <c r="U237" s="1" t="s">
        <v>41</v>
      </c>
      <c r="V237">
        <v>0</v>
      </c>
      <c r="X237" s="1" t="s">
        <v>41</v>
      </c>
      <c r="Y237">
        <v>0</v>
      </c>
    </row>
    <row r="238" spans="12:25" x14ac:dyDescent="0.25">
      <c r="L238" s="1" t="s">
        <v>38</v>
      </c>
      <c r="M238" s="1">
        <v>0</v>
      </c>
      <c r="O238" s="1" t="s">
        <v>38</v>
      </c>
      <c r="P238">
        <v>0</v>
      </c>
      <c r="U238" s="1" t="s">
        <v>38</v>
      </c>
      <c r="V238">
        <v>0</v>
      </c>
      <c r="X238" s="1" t="s">
        <v>38</v>
      </c>
      <c r="Y238">
        <v>0</v>
      </c>
    </row>
    <row r="239" spans="12:25" x14ac:dyDescent="0.25">
      <c r="L239" s="1" t="s">
        <v>39</v>
      </c>
      <c r="M239" s="1">
        <v>0</v>
      </c>
      <c r="O239" s="1" t="s">
        <v>39</v>
      </c>
      <c r="P239">
        <v>0</v>
      </c>
      <c r="U239" s="1" t="s">
        <v>39</v>
      </c>
      <c r="V239">
        <v>0</v>
      </c>
      <c r="X239" s="1" t="s">
        <v>39</v>
      </c>
      <c r="Y239">
        <v>0</v>
      </c>
    </row>
    <row r="240" spans="12:25" x14ac:dyDescent="0.25">
      <c r="L240" s="1" t="s">
        <v>40</v>
      </c>
      <c r="M240" s="1">
        <v>0</v>
      </c>
      <c r="O240" s="1" t="s">
        <v>40</v>
      </c>
      <c r="P240">
        <v>0</v>
      </c>
      <c r="U240" s="1" t="s">
        <v>40</v>
      </c>
      <c r="V240">
        <v>0</v>
      </c>
      <c r="X240" s="1" t="s">
        <v>40</v>
      </c>
      <c r="Y240">
        <v>0</v>
      </c>
    </row>
    <row r="241" spans="12:25" x14ac:dyDescent="0.25">
      <c r="L241" s="1" t="s">
        <v>41</v>
      </c>
      <c r="M241" s="1">
        <v>0</v>
      </c>
      <c r="O241" s="1" t="s">
        <v>41</v>
      </c>
      <c r="P241">
        <v>0</v>
      </c>
      <c r="U241" s="1" t="s">
        <v>41</v>
      </c>
      <c r="V241">
        <v>0</v>
      </c>
      <c r="X241" s="1" t="s">
        <v>41</v>
      </c>
      <c r="Y241">
        <v>0</v>
      </c>
    </row>
    <row r="242" spans="12:25" x14ac:dyDescent="0.25">
      <c r="L242" s="1" t="s">
        <v>38</v>
      </c>
      <c r="M242" s="1">
        <v>0</v>
      </c>
      <c r="O242" s="1" t="s">
        <v>38</v>
      </c>
      <c r="P242">
        <v>0</v>
      </c>
      <c r="U242" s="1" t="s">
        <v>38</v>
      </c>
      <c r="V242">
        <v>0</v>
      </c>
      <c r="X242" s="1" t="s">
        <v>38</v>
      </c>
      <c r="Y242">
        <v>0</v>
      </c>
    </row>
    <row r="243" spans="12:25" x14ac:dyDescent="0.25">
      <c r="L243" s="1" t="s">
        <v>39</v>
      </c>
      <c r="M243" s="1">
        <v>0</v>
      </c>
      <c r="O243" s="1" t="s">
        <v>39</v>
      </c>
      <c r="P243">
        <v>0</v>
      </c>
      <c r="U243" s="1" t="s">
        <v>39</v>
      </c>
      <c r="V243">
        <v>0</v>
      </c>
      <c r="X243" s="1" t="s">
        <v>39</v>
      </c>
      <c r="Y243">
        <v>0</v>
      </c>
    </row>
    <row r="244" spans="12:25" x14ac:dyDescent="0.25">
      <c r="L244" s="1" t="s">
        <v>40</v>
      </c>
      <c r="M244" s="1">
        <v>0</v>
      </c>
      <c r="O244" s="1" t="s">
        <v>40</v>
      </c>
      <c r="P244">
        <v>0</v>
      </c>
      <c r="U244" s="1" t="s">
        <v>40</v>
      </c>
      <c r="V244">
        <v>0</v>
      </c>
      <c r="X244" s="1" t="s">
        <v>40</v>
      </c>
      <c r="Y244">
        <v>0</v>
      </c>
    </row>
    <row r="245" spans="12:25" x14ac:dyDescent="0.25">
      <c r="L245" s="1" t="s">
        <v>41</v>
      </c>
      <c r="M245" s="1">
        <v>0</v>
      </c>
      <c r="O245" s="1" t="s">
        <v>41</v>
      </c>
      <c r="P245">
        <v>0</v>
      </c>
      <c r="U245" s="1" t="s">
        <v>41</v>
      </c>
      <c r="V245">
        <v>0</v>
      </c>
      <c r="X245" s="1" t="s">
        <v>41</v>
      </c>
      <c r="Y245">
        <v>0</v>
      </c>
    </row>
    <row r="246" spans="12:25" x14ac:dyDescent="0.25">
      <c r="L246" s="1" t="s">
        <v>38</v>
      </c>
      <c r="M246" s="1">
        <v>0</v>
      </c>
      <c r="O246" s="1" t="s">
        <v>38</v>
      </c>
      <c r="P246">
        <v>0</v>
      </c>
      <c r="U246" s="1" t="s">
        <v>38</v>
      </c>
      <c r="V246">
        <v>0</v>
      </c>
      <c r="X246" s="1" t="s">
        <v>38</v>
      </c>
      <c r="Y246">
        <v>0</v>
      </c>
    </row>
    <row r="247" spans="12:25" x14ac:dyDescent="0.25">
      <c r="L247" s="1" t="s">
        <v>39</v>
      </c>
      <c r="M247" s="1">
        <v>0</v>
      </c>
      <c r="O247" s="1" t="s">
        <v>39</v>
      </c>
      <c r="P247">
        <v>0</v>
      </c>
      <c r="U247" s="1" t="s">
        <v>39</v>
      </c>
      <c r="V247">
        <v>0</v>
      </c>
      <c r="X247" s="1" t="s">
        <v>39</v>
      </c>
      <c r="Y247">
        <v>0</v>
      </c>
    </row>
    <row r="248" spans="12:25" x14ac:dyDescent="0.25">
      <c r="L248" s="1" t="s">
        <v>40</v>
      </c>
      <c r="M248" s="1">
        <v>0</v>
      </c>
      <c r="O248" s="1" t="s">
        <v>40</v>
      </c>
      <c r="P248">
        <v>0</v>
      </c>
      <c r="U248" s="1" t="s">
        <v>40</v>
      </c>
      <c r="V248">
        <v>0</v>
      </c>
      <c r="X248" s="1" t="s">
        <v>40</v>
      </c>
      <c r="Y248">
        <v>0</v>
      </c>
    </row>
    <row r="249" spans="12:25" x14ac:dyDescent="0.25">
      <c r="L249" s="1" t="s">
        <v>41</v>
      </c>
      <c r="M249" s="1">
        <v>0</v>
      </c>
      <c r="O249" s="1" t="s">
        <v>41</v>
      </c>
      <c r="P249">
        <v>0</v>
      </c>
      <c r="U249" s="1" t="s">
        <v>41</v>
      </c>
      <c r="V249">
        <v>0</v>
      </c>
      <c r="X249" s="1" t="s">
        <v>41</v>
      </c>
      <c r="Y249">
        <v>0</v>
      </c>
    </row>
    <row r="250" spans="12:25" x14ac:dyDescent="0.25">
      <c r="L250" s="1" t="s">
        <v>38</v>
      </c>
      <c r="M250" s="1">
        <v>0</v>
      </c>
      <c r="O250" s="1" t="s">
        <v>38</v>
      </c>
      <c r="P250">
        <v>0</v>
      </c>
      <c r="U250" s="1" t="s">
        <v>38</v>
      </c>
      <c r="V250">
        <v>0</v>
      </c>
      <c r="X250" s="1" t="s">
        <v>38</v>
      </c>
      <c r="Y250">
        <v>0</v>
      </c>
    </row>
    <row r="251" spans="12:25" x14ac:dyDescent="0.25">
      <c r="L251" s="1" t="s">
        <v>39</v>
      </c>
      <c r="M251" s="1">
        <v>0</v>
      </c>
      <c r="O251" s="1" t="s">
        <v>39</v>
      </c>
      <c r="P251">
        <v>0</v>
      </c>
      <c r="U251" s="1" t="s">
        <v>39</v>
      </c>
      <c r="V251">
        <v>0</v>
      </c>
      <c r="X251" s="1" t="s">
        <v>39</v>
      </c>
      <c r="Y251">
        <v>0</v>
      </c>
    </row>
    <row r="252" spans="12:25" x14ac:dyDescent="0.25">
      <c r="L252" s="1" t="s">
        <v>40</v>
      </c>
      <c r="M252" s="1">
        <v>0</v>
      </c>
      <c r="O252" s="1" t="s">
        <v>40</v>
      </c>
      <c r="P252">
        <v>0</v>
      </c>
      <c r="U252" s="1" t="s">
        <v>40</v>
      </c>
      <c r="V252">
        <v>0</v>
      </c>
      <c r="X252" s="1" t="s">
        <v>40</v>
      </c>
      <c r="Y252">
        <v>0</v>
      </c>
    </row>
    <row r="253" spans="12:25" x14ac:dyDescent="0.25">
      <c r="L253" s="1" t="s">
        <v>41</v>
      </c>
      <c r="M253" s="1">
        <v>0</v>
      </c>
      <c r="O253" s="1" t="s">
        <v>41</v>
      </c>
      <c r="P253">
        <v>0</v>
      </c>
      <c r="U253" s="1" t="s">
        <v>41</v>
      </c>
      <c r="V253">
        <v>0</v>
      </c>
      <c r="X253" s="1" t="s">
        <v>41</v>
      </c>
      <c r="Y253">
        <v>0</v>
      </c>
    </row>
    <row r="254" spans="12:25" x14ac:dyDescent="0.25">
      <c r="L254" s="1" t="s">
        <v>38</v>
      </c>
      <c r="M254" s="1">
        <v>0</v>
      </c>
      <c r="O254" s="1" t="s">
        <v>38</v>
      </c>
      <c r="P254">
        <v>0</v>
      </c>
      <c r="U254" s="1" t="s">
        <v>38</v>
      </c>
      <c r="V254">
        <v>0</v>
      </c>
      <c r="X254" s="1" t="s">
        <v>38</v>
      </c>
      <c r="Y254">
        <v>0</v>
      </c>
    </row>
    <row r="255" spans="12:25" x14ac:dyDescent="0.25">
      <c r="L255" s="1" t="s">
        <v>39</v>
      </c>
      <c r="M255" s="1">
        <v>0</v>
      </c>
      <c r="O255" s="1" t="s">
        <v>39</v>
      </c>
      <c r="P255">
        <v>0</v>
      </c>
      <c r="U255" s="1" t="s">
        <v>39</v>
      </c>
      <c r="V255">
        <v>0</v>
      </c>
      <c r="X255" s="1" t="s">
        <v>39</v>
      </c>
      <c r="Y255">
        <v>0</v>
      </c>
    </row>
    <row r="256" spans="12:25" x14ac:dyDescent="0.25">
      <c r="L256" s="1" t="s">
        <v>40</v>
      </c>
      <c r="M256" s="1">
        <v>0</v>
      </c>
      <c r="O256" s="1" t="s">
        <v>40</v>
      </c>
      <c r="P256">
        <v>0</v>
      </c>
      <c r="U256" s="1" t="s">
        <v>40</v>
      </c>
      <c r="V256">
        <v>0</v>
      </c>
      <c r="X256" s="1" t="s">
        <v>40</v>
      </c>
      <c r="Y256">
        <v>0</v>
      </c>
    </row>
    <row r="257" spans="12:25" x14ac:dyDescent="0.25">
      <c r="L257" s="1" t="s">
        <v>41</v>
      </c>
      <c r="M257" s="1">
        <v>0</v>
      </c>
      <c r="O257" s="1" t="s">
        <v>41</v>
      </c>
      <c r="P257">
        <v>0</v>
      </c>
      <c r="U257" s="1" t="s">
        <v>41</v>
      </c>
      <c r="V257">
        <v>0</v>
      </c>
      <c r="X257" s="1" t="s">
        <v>41</v>
      </c>
      <c r="Y257">
        <v>0</v>
      </c>
    </row>
    <row r="258" spans="12:25" x14ac:dyDescent="0.25">
      <c r="L258" s="1" t="s">
        <v>38</v>
      </c>
      <c r="M258" s="1">
        <v>0</v>
      </c>
      <c r="O258" s="1" t="s">
        <v>38</v>
      </c>
      <c r="P258">
        <v>0</v>
      </c>
      <c r="U258" s="1" t="s">
        <v>38</v>
      </c>
      <c r="V258">
        <v>0</v>
      </c>
      <c r="X258" s="1" t="s">
        <v>38</v>
      </c>
      <c r="Y258">
        <v>0</v>
      </c>
    </row>
    <row r="259" spans="12:25" x14ac:dyDescent="0.25">
      <c r="L259" s="1" t="s">
        <v>39</v>
      </c>
      <c r="M259" s="1">
        <v>0</v>
      </c>
      <c r="O259" s="1" t="s">
        <v>39</v>
      </c>
      <c r="P259">
        <v>0</v>
      </c>
      <c r="U259" s="1" t="s">
        <v>39</v>
      </c>
      <c r="V259">
        <v>0</v>
      </c>
      <c r="X259" s="1" t="s">
        <v>39</v>
      </c>
      <c r="Y259">
        <v>0</v>
      </c>
    </row>
    <row r="260" spans="12:25" x14ac:dyDescent="0.25">
      <c r="L260" s="1" t="s">
        <v>40</v>
      </c>
      <c r="M260" s="1">
        <v>0</v>
      </c>
      <c r="O260" s="1" t="s">
        <v>40</v>
      </c>
      <c r="P260">
        <v>0</v>
      </c>
      <c r="U260" s="1" t="s">
        <v>40</v>
      </c>
      <c r="V260">
        <v>0</v>
      </c>
      <c r="X260" s="1" t="s">
        <v>40</v>
      </c>
      <c r="Y260">
        <v>0</v>
      </c>
    </row>
    <row r="261" spans="12:25" x14ac:dyDescent="0.25">
      <c r="L261" s="1" t="s">
        <v>41</v>
      </c>
      <c r="M261" s="1">
        <v>0</v>
      </c>
      <c r="O261" s="1" t="s">
        <v>41</v>
      </c>
      <c r="P261">
        <v>0</v>
      </c>
      <c r="U261" s="1" t="s">
        <v>41</v>
      </c>
      <c r="V261">
        <v>0</v>
      </c>
      <c r="X261" s="1" t="s">
        <v>41</v>
      </c>
      <c r="Y261">
        <v>0</v>
      </c>
    </row>
    <row r="262" spans="12:25" x14ac:dyDescent="0.25">
      <c r="L262" s="1" t="s">
        <v>38</v>
      </c>
      <c r="M262" s="1">
        <v>0</v>
      </c>
      <c r="O262" s="1" t="s">
        <v>38</v>
      </c>
      <c r="P262">
        <v>0</v>
      </c>
      <c r="U262" s="1" t="s">
        <v>38</v>
      </c>
      <c r="V262">
        <v>0</v>
      </c>
      <c r="X262" s="1" t="s">
        <v>38</v>
      </c>
      <c r="Y262">
        <v>0</v>
      </c>
    </row>
    <row r="263" spans="12:25" x14ac:dyDescent="0.25">
      <c r="L263" s="1" t="s">
        <v>39</v>
      </c>
      <c r="M263" s="1">
        <v>0</v>
      </c>
      <c r="O263" s="1" t="s">
        <v>39</v>
      </c>
      <c r="P263">
        <v>0</v>
      </c>
      <c r="U263" s="1" t="s">
        <v>39</v>
      </c>
      <c r="V263">
        <v>0</v>
      </c>
      <c r="X263" s="1" t="s">
        <v>39</v>
      </c>
      <c r="Y263">
        <v>0</v>
      </c>
    </row>
    <row r="264" spans="12:25" x14ac:dyDescent="0.25">
      <c r="L264" s="1" t="s">
        <v>40</v>
      </c>
      <c r="M264" s="1">
        <v>0</v>
      </c>
      <c r="O264" s="1" t="s">
        <v>40</v>
      </c>
      <c r="P264">
        <v>0</v>
      </c>
      <c r="U264" s="1" t="s">
        <v>40</v>
      </c>
      <c r="V264">
        <v>0</v>
      </c>
      <c r="X264" s="1" t="s">
        <v>40</v>
      </c>
      <c r="Y264">
        <v>0</v>
      </c>
    </row>
    <row r="265" spans="12:25" x14ac:dyDescent="0.25">
      <c r="L265" s="1" t="s">
        <v>41</v>
      </c>
      <c r="M265" s="1">
        <v>0</v>
      </c>
      <c r="O265" s="1" t="s">
        <v>41</v>
      </c>
      <c r="P265">
        <v>0</v>
      </c>
      <c r="U265" s="1" t="s">
        <v>41</v>
      </c>
      <c r="V265">
        <v>0</v>
      </c>
      <c r="X265" s="1" t="s">
        <v>41</v>
      </c>
      <c r="Y265">
        <v>0</v>
      </c>
    </row>
    <row r="266" spans="12:25" x14ac:dyDescent="0.25">
      <c r="L266" s="1" t="s">
        <v>38</v>
      </c>
      <c r="M266" s="1">
        <v>0</v>
      </c>
      <c r="O266" s="1" t="s">
        <v>38</v>
      </c>
      <c r="P266">
        <v>0</v>
      </c>
      <c r="U266" s="1" t="s">
        <v>38</v>
      </c>
      <c r="V266">
        <v>0</v>
      </c>
      <c r="X266" s="1" t="s">
        <v>38</v>
      </c>
      <c r="Y266">
        <v>0</v>
      </c>
    </row>
    <row r="267" spans="12:25" x14ac:dyDescent="0.25">
      <c r="L267" s="1" t="s">
        <v>39</v>
      </c>
      <c r="M267" s="1">
        <v>0</v>
      </c>
      <c r="O267" s="1" t="s">
        <v>39</v>
      </c>
      <c r="P267">
        <v>0</v>
      </c>
      <c r="U267" s="1" t="s">
        <v>39</v>
      </c>
      <c r="V267">
        <v>0</v>
      </c>
      <c r="X267" s="1" t="s">
        <v>39</v>
      </c>
      <c r="Y267">
        <v>0</v>
      </c>
    </row>
    <row r="268" spans="12:25" x14ac:dyDescent="0.25">
      <c r="L268" s="1" t="s">
        <v>40</v>
      </c>
      <c r="M268" s="1">
        <v>0</v>
      </c>
      <c r="O268" s="1" t="s">
        <v>40</v>
      </c>
      <c r="P268">
        <v>0</v>
      </c>
      <c r="U268" s="1" t="s">
        <v>40</v>
      </c>
      <c r="V268">
        <v>0</v>
      </c>
      <c r="X268" s="1" t="s">
        <v>40</v>
      </c>
      <c r="Y268">
        <v>0</v>
      </c>
    </row>
    <row r="269" spans="12:25" x14ac:dyDescent="0.25">
      <c r="L269" s="1" t="s">
        <v>41</v>
      </c>
      <c r="M269" s="1">
        <v>0</v>
      </c>
      <c r="O269" s="1" t="s">
        <v>41</v>
      </c>
      <c r="P269">
        <v>0</v>
      </c>
      <c r="U269" s="1" t="s">
        <v>41</v>
      </c>
      <c r="V269">
        <v>0</v>
      </c>
      <c r="X269" s="1" t="s">
        <v>41</v>
      </c>
      <c r="Y269">
        <v>0</v>
      </c>
    </row>
    <row r="270" spans="12:25" x14ac:dyDescent="0.25">
      <c r="L270" s="1" t="s">
        <v>38</v>
      </c>
      <c r="M270" s="1">
        <v>0</v>
      </c>
      <c r="O270" s="1" t="s">
        <v>38</v>
      </c>
      <c r="P270">
        <v>0</v>
      </c>
      <c r="U270" s="1" t="s">
        <v>38</v>
      </c>
      <c r="V270">
        <v>0</v>
      </c>
      <c r="X270" s="1" t="s">
        <v>38</v>
      </c>
      <c r="Y270">
        <v>0</v>
      </c>
    </row>
    <row r="271" spans="12:25" x14ac:dyDescent="0.25">
      <c r="L271" s="1" t="s">
        <v>39</v>
      </c>
      <c r="M271" s="1">
        <v>0</v>
      </c>
      <c r="O271" s="1" t="s">
        <v>39</v>
      </c>
      <c r="P271">
        <v>0</v>
      </c>
      <c r="U271" s="1" t="s">
        <v>39</v>
      </c>
      <c r="V271">
        <v>0</v>
      </c>
      <c r="X271" s="1" t="s">
        <v>39</v>
      </c>
      <c r="Y271">
        <v>0</v>
      </c>
    </row>
    <row r="272" spans="12:25" x14ac:dyDescent="0.25">
      <c r="L272" s="1" t="s">
        <v>40</v>
      </c>
      <c r="M272" s="1">
        <v>0</v>
      </c>
      <c r="O272" s="1" t="s">
        <v>40</v>
      </c>
      <c r="P272">
        <v>0</v>
      </c>
      <c r="U272" s="1" t="s">
        <v>40</v>
      </c>
      <c r="V272">
        <v>0</v>
      </c>
      <c r="X272" s="1" t="s">
        <v>40</v>
      </c>
      <c r="Y272">
        <v>0</v>
      </c>
    </row>
    <row r="273" spans="12:25" x14ac:dyDescent="0.25">
      <c r="L273" s="1" t="s">
        <v>41</v>
      </c>
      <c r="M273" s="1">
        <v>0</v>
      </c>
      <c r="O273" s="1" t="s">
        <v>41</v>
      </c>
      <c r="P273">
        <v>0</v>
      </c>
      <c r="U273" s="1" t="s">
        <v>41</v>
      </c>
      <c r="V273">
        <v>0</v>
      </c>
      <c r="X273" s="1" t="s">
        <v>41</v>
      </c>
      <c r="Y273">
        <v>0</v>
      </c>
    </row>
    <row r="274" spans="12:25" x14ac:dyDescent="0.25">
      <c r="L274" s="1" t="s">
        <v>38</v>
      </c>
      <c r="M274" s="1">
        <v>0</v>
      </c>
      <c r="O274" s="1" t="s">
        <v>38</v>
      </c>
      <c r="P274">
        <v>0</v>
      </c>
      <c r="U274" s="1" t="s">
        <v>38</v>
      </c>
      <c r="V274">
        <v>0</v>
      </c>
      <c r="X274" s="1" t="s">
        <v>38</v>
      </c>
      <c r="Y274">
        <v>0</v>
      </c>
    </row>
    <row r="275" spans="12:25" x14ac:dyDescent="0.25">
      <c r="L275" s="1" t="s">
        <v>39</v>
      </c>
      <c r="M275" s="1">
        <v>0</v>
      </c>
      <c r="O275" s="1" t="s">
        <v>39</v>
      </c>
      <c r="P275">
        <v>0</v>
      </c>
      <c r="U275" s="1" t="s">
        <v>39</v>
      </c>
      <c r="V275">
        <v>0</v>
      </c>
      <c r="X275" s="1" t="s">
        <v>39</v>
      </c>
      <c r="Y275">
        <v>0</v>
      </c>
    </row>
    <row r="276" spans="12:25" x14ac:dyDescent="0.25">
      <c r="L276" s="1" t="s">
        <v>40</v>
      </c>
      <c r="M276" s="1">
        <v>0</v>
      </c>
      <c r="O276" s="1" t="s">
        <v>40</v>
      </c>
      <c r="P276">
        <v>0</v>
      </c>
      <c r="U276" s="1" t="s">
        <v>40</v>
      </c>
      <c r="V276">
        <v>0</v>
      </c>
      <c r="X276" s="1" t="s">
        <v>40</v>
      </c>
      <c r="Y276">
        <v>0</v>
      </c>
    </row>
    <row r="277" spans="12:25" x14ac:dyDescent="0.25">
      <c r="L277" s="1" t="s">
        <v>41</v>
      </c>
      <c r="M277" s="1">
        <v>0</v>
      </c>
      <c r="O277" s="1" t="s">
        <v>41</v>
      </c>
      <c r="P277">
        <v>0</v>
      </c>
      <c r="U277" s="1" t="s">
        <v>41</v>
      </c>
      <c r="V277">
        <v>0</v>
      </c>
      <c r="X277" s="1" t="s">
        <v>41</v>
      </c>
      <c r="Y277">
        <v>0</v>
      </c>
    </row>
    <row r="278" spans="12:25" x14ac:dyDescent="0.25">
      <c r="L278" s="1" t="s">
        <v>38</v>
      </c>
      <c r="M278" s="1">
        <v>0</v>
      </c>
      <c r="O278" s="1" t="s">
        <v>38</v>
      </c>
      <c r="P278">
        <v>0</v>
      </c>
      <c r="U278" s="1" t="s">
        <v>38</v>
      </c>
      <c r="V278">
        <v>0</v>
      </c>
      <c r="X278" s="1" t="s">
        <v>38</v>
      </c>
      <c r="Y278">
        <v>0</v>
      </c>
    </row>
    <row r="279" spans="12:25" x14ac:dyDescent="0.25">
      <c r="L279" s="1" t="s">
        <v>39</v>
      </c>
      <c r="M279" s="1">
        <v>0</v>
      </c>
      <c r="O279" s="1" t="s">
        <v>39</v>
      </c>
      <c r="P279">
        <v>0</v>
      </c>
      <c r="U279" s="1" t="s">
        <v>39</v>
      </c>
      <c r="V279">
        <v>0</v>
      </c>
      <c r="X279" s="1" t="s">
        <v>39</v>
      </c>
      <c r="Y279">
        <v>0</v>
      </c>
    </row>
    <row r="280" spans="12:25" x14ac:dyDescent="0.25">
      <c r="L280" s="1" t="s">
        <v>40</v>
      </c>
      <c r="M280" s="1">
        <v>0</v>
      </c>
      <c r="O280" s="1" t="s">
        <v>40</v>
      </c>
      <c r="P280">
        <v>0</v>
      </c>
      <c r="U280" s="1" t="s">
        <v>40</v>
      </c>
      <c r="V280">
        <v>0</v>
      </c>
      <c r="X280" s="1" t="s">
        <v>40</v>
      </c>
      <c r="Y280">
        <v>0</v>
      </c>
    </row>
    <row r="281" spans="12:25" x14ac:dyDescent="0.25">
      <c r="L281" s="1" t="s">
        <v>41</v>
      </c>
      <c r="M281" s="1">
        <v>0</v>
      </c>
      <c r="O281" s="1" t="s">
        <v>41</v>
      </c>
      <c r="P281">
        <v>0</v>
      </c>
      <c r="U281" s="1" t="s">
        <v>41</v>
      </c>
      <c r="V281">
        <v>0</v>
      </c>
      <c r="X281" s="1" t="s">
        <v>41</v>
      </c>
      <c r="Y281">
        <v>0</v>
      </c>
    </row>
    <row r="282" spans="12:25" x14ac:dyDescent="0.25">
      <c r="L282" s="1" t="s">
        <v>38</v>
      </c>
      <c r="M282" s="1">
        <v>0</v>
      </c>
      <c r="O282" s="1" t="s">
        <v>38</v>
      </c>
      <c r="P282">
        <v>0</v>
      </c>
      <c r="U282" s="1" t="s">
        <v>38</v>
      </c>
      <c r="V282">
        <v>0</v>
      </c>
      <c r="X282" s="1" t="s">
        <v>38</v>
      </c>
      <c r="Y282">
        <v>0</v>
      </c>
    </row>
    <row r="283" spans="12:25" x14ac:dyDescent="0.25">
      <c r="L283" s="1" t="s">
        <v>39</v>
      </c>
      <c r="M283" s="1">
        <v>0</v>
      </c>
      <c r="O283" s="1" t="s">
        <v>39</v>
      </c>
      <c r="P283">
        <v>0</v>
      </c>
      <c r="U283" s="1" t="s">
        <v>39</v>
      </c>
      <c r="V283">
        <v>0</v>
      </c>
      <c r="X283" s="1" t="s">
        <v>39</v>
      </c>
      <c r="Y283">
        <v>0</v>
      </c>
    </row>
    <row r="284" spans="12:25" x14ac:dyDescent="0.25">
      <c r="L284" s="1" t="s">
        <v>40</v>
      </c>
      <c r="M284" s="1">
        <v>0</v>
      </c>
      <c r="O284" s="1" t="s">
        <v>40</v>
      </c>
      <c r="P284">
        <v>0</v>
      </c>
      <c r="U284" s="1" t="s">
        <v>40</v>
      </c>
      <c r="V284">
        <v>0</v>
      </c>
      <c r="X284" s="1" t="s">
        <v>40</v>
      </c>
      <c r="Y284">
        <v>0</v>
      </c>
    </row>
    <row r="285" spans="12:25" x14ac:dyDescent="0.25">
      <c r="L285" s="1" t="s">
        <v>41</v>
      </c>
      <c r="M285" s="1">
        <v>0</v>
      </c>
      <c r="O285" s="1" t="s">
        <v>41</v>
      </c>
      <c r="P285">
        <v>0</v>
      </c>
      <c r="U285" s="1" t="s">
        <v>41</v>
      </c>
      <c r="V285">
        <v>0</v>
      </c>
      <c r="X285" s="1" t="s">
        <v>41</v>
      </c>
      <c r="Y285">
        <v>0</v>
      </c>
    </row>
    <row r="286" spans="12:25" x14ac:dyDescent="0.25">
      <c r="L286" s="1" t="s">
        <v>38</v>
      </c>
      <c r="M286" s="1">
        <v>0</v>
      </c>
      <c r="O286" s="1" t="s">
        <v>38</v>
      </c>
      <c r="P286">
        <v>0</v>
      </c>
      <c r="U286" s="1" t="s">
        <v>38</v>
      </c>
      <c r="V286">
        <v>0</v>
      </c>
      <c r="X286" s="1" t="s">
        <v>38</v>
      </c>
      <c r="Y286">
        <v>0</v>
      </c>
    </row>
    <row r="287" spans="12:25" x14ac:dyDescent="0.25">
      <c r="L287" s="1" t="s">
        <v>39</v>
      </c>
      <c r="M287" s="1">
        <v>0</v>
      </c>
      <c r="O287" s="1" t="s">
        <v>39</v>
      </c>
      <c r="P287">
        <v>0</v>
      </c>
      <c r="U287" s="1" t="s">
        <v>39</v>
      </c>
      <c r="V287">
        <v>0</v>
      </c>
      <c r="X287" s="1" t="s">
        <v>39</v>
      </c>
      <c r="Y287">
        <v>0</v>
      </c>
    </row>
    <row r="288" spans="12:25" x14ac:dyDescent="0.25">
      <c r="L288" s="1" t="s">
        <v>40</v>
      </c>
      <c r="M288" s="1">
        <v>0</v>
      </c>
      <c r="O288" s="1" t="s">
        <v>40</v>
      </c>
      <c r="P288">
        <v>0</v>
      </c>
      <c r="U288" s="1" t="s">
        <v>40</v>
      </c>
      <c r="V288">
        <v>0</v>
      </c>
      <c r="X288" s="1" t="s">
        <v>40</v>
      </c>
      <c r="Y288">
        <v>0</v>
      </c>
    </row>
    <row r="289" spans="12:25" x14ac:dyDescent="0.25">
      <c r="L289" s="1" t="s">
        <v>41</v>
      </c>
      <c r="M289" s="1">
        <v>0</v>
      </c>
      <c r="O289" s="1" t="s">
        <v>41</v>
      </c>
      <c r="P289">
        <v>0</v>
      </c>
      <c r="U289" s="1" t="s">
        <v>41</v>
      </c>
      <c r="V289">
        <v>0</v>
      </c>
      <c r="X289" s="1" t="s">
        <v>41</v>
      </c>
      <c r="Y289">
        <v>0</v>
      </c>
    </row>
    <row r="290" spans="12:25" x14ac:dyDescent="0.25">
      <c r="L290" s="1" t="s">
        <v>38</v>
      </c>
      <c r="M290" s="1">
        <v>0</v>
      </c>
      <c r="O290" s="1" t="s">
        <v>38</v>
      </c>
      <c r="P290">
        <v>0</v>
      </c>
      <c r="U290" s="1" t="s">
        <v>38</v>
      </c>
      <c r="V290">
        <v>0</v>
      </c>
      <c r="X290" s="1" t="s">
        <v>38</v>
      </c>
      <c r="Y290">
        <v>0</v>
      </c>
    </row>
    <row r="291" spans="12:25" x14ac:dyDescent="0.25">
      <c r="L291" s="1" t="s">
        <v>39</v>
      </c>
      <c r="M291" s="1">
        <v>0</v>
      </c>
      <c r="O291" s="1" t="s">
        <v>39</v>
      </c>
      <c r="P291">
        <v>0</v>
      </c>
      <c r="U291" s="1" t="s">
        <v>39</v>
      </c>
      <c r="V291">
        <v>0</v>
      </c>
      <c r="X291" s="1" t="s">
        <v>39</v>
      </c>
      <c r="Y291">
        <v>0</v>
      </c>
    </row>
    <row r="292" spans="12:25" x14ac:dyDescent="0.25">
      <c r="L292" s="1" t="s">
        <v>40</v>
      </c>
      <c r="M292" s="1">
        <v>0</v>
      </c>
      <c r="O292" s="1" t="s">
        <v>40</v>
      </c>
      <c r="P292">
        <v>0</v>
      </c>
      <c r="U292" s="1" t="s">
        <v>40</v>
      </c>
      <c r="V292">
        <v>0</v>
      </c>
      <c r="X292" s="1" t="s">
        <v>40</v>
      </c>
      <c r="Y292">
        <v>0</v>
      </c>
    </row>
    <row r="293" spans="12:25" x14ac:dyDescent="0.25">
      <c r="L293" s="1" t="s">
        <v>41</v>
      </c>
      <c r="M293" s="1">
        <v>0</v>
      </c>
      <c r="O293" s="1" t="s">
        <v>41</v>
      </c>
      <c r="P293">
        <v>0</v>
      </c>
      <c r="U293" s="1" t="s">
        <v>41</v>
      </c>
      <c r="V293">
        <v>0</v>
      </c>
      <c r="X293" s="1" t="s">
        <v>41</v>
      </c>
      <c r="Y293">
        <v>0</v>
      </c>
    </row>
    <row r="294" spans="12:25" x14ac:dyDescent="0.25">
      <c r="L294" s="1" t="s">
        <v>38</v>
      </c>
      <c r="M294" s="1">
        <v>0</v>
      </c>
      <c r="O294" s="1" t="s">
        <v>38</v>
      </c>
      <c r="P294">
        <v>0</v>
      </c>
      <c r="U294" s="1" t="s">
        <v>38</v>
      </c>
      <c r="V294">
        <v>0</v>
      </c>
      <c r="X294" s="1" t="s">
        <v>38</v>
      </c>
      <c r="Y294">
        <v>0</v>
      </c>
    </row>
    <row r="295" spans="12:25" x14ac:dyDescent="0.25">
      <c r="L295" s="1" t="s">
        <v>39</v>
      </c>
      <c r="M295" s="1">
        <v>0</v>
      </c>
      <c r="O295" s="1" t="s">
        <v>39</v>
      </c>
      <c r="P295">
        <v>0</v>
      </c>
      <c r="U295" s="1" t="s">
        <v>39</v>
      </c>
      <c r="V295">
        <v>0</v>
      </c>
      <c r="X295" s="1" t="s">
        <v>39</v>
      </c>
      <c r="Y295">
        <v>0</v>
      </c>
    </row>
    <row r="296" spans="12:25" x14ac:dyDescent="0.25">
      <c r="L296" s="1" t="s">
        <v>40</v>
      </c>
      <c r="M296" s="1">
        <v>0</v>
      </c>
      <c r="O296" s="1" t="s">
        <v>40</v>
      </c>
      <c r="P296">
        <v>0</v>
      </c>
      <c r="U296" s="1" t="s">
        <v>40</v>
      </c>
      <c r="V296">
        <v>0</v>
      </c>
      <c r="X296" s="1" t="s">
        <v>40</v>
      </c>
      <c r="Y296">
        <v>0</v>
      </c>
    </row>
    <row r="297" spans="12:25" x14ac:dyDescent="0.25">
      <c r="L297" s="1" t="s">
        <v>41</v>
      </c>
      <c r="M297" s="1">
        <v>0</v>
      </c>
      <c r="O297" s="1" t="s">
        <v>41</v>
      </c>
      <c r="P297">
        <v>0</v>
      </c>
      <c r="U297" s="1" t="s">
        <v>41</v>
      </c>
      <c r="V297">
        <v>0</v>
      </c>
      <c r="X297" s="1" t="s">
        <v>41</v>
      </c>
      <c r="Y297">
        <v>0</v>
      </c>
    </row>
    <row r="298" spans="12:25" x14ac:dyDescent="0.25">
      <c r="L298" s="1" t="s">
        <v>38</v>
      </c>
      <c r="M298" s="1">
        <v>0</v>
      </c>
      <c r="O298" s="1" t="s">
        <v>38</v>
      </c>
      <c r="P298">
        <v>0</v>
      </c>
      <c r="U298" s="1" t="s">
        <v>38</v>
      </c>
      <c r="V298">
        <v>0</v>
      </c>
      <c r="X298" s="1" t="s">
        <v>38</v>
      </c>
      <c r="Y298">
        <v>0</v>
      </c>
    </row>
    <row r="299" spans="12:25" x14ac:dyDescent="0.25">
      <c r="L299" s="1" t="s">
        <v>39</v>
      </c>
      <c r="M299" s="1">
        <v>0</v>
      </c>
      <c r="O299" s="1" t="s">
        <v>39</v>
      </c>
      <c r="P299">
        <v>0</v>
      </c>
      <c r="U299" s="1" t="s">
        <v>39</v>
      </c>
      <c r="V299">
        <v>0</v>
      </c>
      <c r="X299" s="1" t="s">
        <v>39</v>
      </c>
      <c r="Y299">
        <v>0</v>
      </c>
    </row>
    <row r="300" spans="12:25" x14ac:dyDescent="0.25">
      <c r="L300" s="1" t="s">
        <v>40</v>
      </c>
      <c r="M300" s="1">
        <v>0</v>
      </c>
      <c r="O300" s="1" t="s">
        <v>40</v>
      </c>
      <c r="P300">
        <v>0</v>
      </c>
      <c r="U300" s="1" t="s">
        <v>40</v>
      </c>
      <c r="V300">
        <v>0</v>
      </c>
      <c r="X300" s="1" t="s">
        <v>40</v>
      </c>
      <c r="Y300">
        <v>0</v>
      </c>
    </row>
    <row r="301" spans="12:25" x14ac:dyDescent="0.25">
      <c r="L301" s="1" t="s">
        <v>41</v>
      </c>
      <c r="M301" s="1">
        <v>0</v>
      </c>
      <c r="O301" s="1" t="s">
        <v>41</v>
      </c>
      <c r="P301">
        <v>0</v>
      </c>
      <c r="U301" s="1" t="s">
        <v>41</v>
      </c>
      <c r="V301">
        <v>0</v>
      </c>
      <c r="X301" s="1" t="s">
        <v>41</v>
      </c>
      <c r="Y301">
        <v>0</v>
      </c>
    </row>
    <row r="302" spans="12:25" x14ac:dyDescent="0.25">
      <c r="L302" s="1" t="s">
        <v>38</v>
      </c>
      <c r="M302" s="1">
        <v>0</v>
      </c>
      <c r="O302" s="1" t="s">
        <v>38</v>
      </c>
      <c r="P302">
        <v>0</v>
      </c>
      <c r="U302" s="1" t="s">
        <v>38</v>
      </c>
      <c r="V302">
        <v>0</v>
      </c>
      <c r="X302" s="1" t="s">
        <v>38</v>
      </c>
      <c r="Y302">
        <v>0</v>
      </c>
    </row>
    <row r="303" spans="12:25" x14ac:dyDescent="0.25">
      <c r="L303" s="1" t="s">
        <v>39</v>
      </c>
      <c r="M303" s="1">
        <v>0</v>
      </c>
      <c r="O303" s="1" t="s">
        <v>39</v>
      </c>
      <c r="P303">
        <v>0</v>
      </c>
      <c r="U303" s="1" t="s">
        <v>39</v>
      </c>
      <c r="V303">
        <v>0</v>
      </c>
      <c r="X303" s="1" t="s">
        <v>39</v>
      </c>
      <c r="Y303">
        <v>0</v>
      </c>
    </row>
    <row r="304" spans="12:25" x14ac:dyDescent="0.25">
      <c r="L304" s="1" t="s">
        <v>40</v>
      </c>
      <c r="M304" s="1">
        <v>0</v>
      </c>
      <c r="O304" s="1" t="s">
        <v>40</v>
      </c>
      <c r="P304">
        <v>0</v>
      </c>
      <c r="U304" s="1" t="s">
        <v>40</v>
      </c>
      <c r="V304">
        <v>0</v>
      </c>
      <c r="X304" s="1" t="s">
        <v>40</v>
      </c>
      <c r="Y304">
        <v>0</v>
      </c>
    </row>
    <row r="305" spans="12:25" x14ac:dyDescent="0.25">
      <c r="L305" s="1" t="s">
        <v>41</v>
      </c>
      <c r="M305" s="1">
        <v>0</v>
      </c>
      <c r="O305" s="1" t="s">
        <v>41</v>
      </c>
      <c r="P305">
        <v>0</v>
      </c>
      <c r="U305" s="1" t="s">
        <v>41</v>
      </c>
      <c r="V305">
        <v>0</v>
      </c>
      <c r="X305" s="1" t="s">
        <v>41</v>
      </c>
      <c r="Y305">
        <v>0</v>
      </c>
    </row>
    <row r="306" spans="12:25" x14ac:dyDescent="0.25">
      <c r="L306" s="1" t="s">
        <v>38</v>
      </c>
      <c r="M306" s="1">
        <v>0</v>
      </c>
      <c r="O306" s="1" t="s">
        <v>38</v>
      </c>
      <c r="P306">
        <v>0</v>
      </c>
      <c r="U306" s="1" t="s">
        <v>38</v>
      </c>
      <c r="V306">
        <v>0</v>
      </c>
      <c r="X306" s="1" t="s">
        <v>38</v>
      </c>
      <c r="Y306">
        <v>0</v>
      </c>
    </row>
    <row r="307" spans="12:25" x14ac:dyDescent="0.25">
      <c r="L307" s="1" t="s">
        <v>39</v>
      </c>
      <c r="M307" s="1">
        <v>0</v>
      </c>
      <c r="O307" s="1" t="s">
        <v>39</v>
      </c>
      <c r="P307">
        <v>0</v>
      </c>
      <c r="U307" s="1" t="s">
        <v>39</v>
      </c>
      <c r="V307">
        <v>0</v>
      </c>
      <c r="X307" s="1" t="s">
        <v>39</v>
      </c>
      <c r="Y307">
        <v>0</v>
      </c>
    </row>
    <row r="308" spans="12:25" x14ac:dyDescent="0.25">
      <c r="L308" s="1" t="s">
        <v>40</v>
      </c>
      <c r="M308" s="1">
        <v>0</v>
      </c>
      <c r="O308" s="1" t="s">
        <v>40</v>
      </c>
      <c r="P308">
        <v>0</v>
      </c>
      <c r="U308" s="1" t="s">
        <v>40</v>
      </c>
      <c r="V308">
        <v>0</v>
      </c>
      <c r="X308" s="1" t="s">
        <v>40</v>
      </c>
      <c r="Y308">
        <v>0</v>
      </c>
    </row>
    <row r="309" spans="12:25" x14ac:dyDescent="0.25">
      <c r="L309" s="1" t="s">
        <v>41</v>
      </c>
      <c r="M309" s="1">
        <v>0</v>
      </c>
      <c r="O309" s="1" t="s">
        <v>41</v>
      </c>
      <c r="P309">
        <v>0</v>
      </c>
      <c r="U309" s="1" t="s">
        <v>41</v>
      </c>
      <c r="V309">
        <v>0</v>
      </c>
      <c r="X309" s="1" t="s">
        <v>41</v>
      </c>
      <c r="Y309">
        <v>0</v>
      </c>
    </row>
    <row r="310" spans="12:25" x14ac:dyDescent="0.25">
      <c r="L310" s="1" t="s">
        <v>38</v>
      </c>
      <c r="M310" s="1">
        <v>0</v>
      </c>
      <c r="O310" s="1" t="s">
        <v>38</v>
      </c>
      <c r="P310">
        <v>0</v>
      </c>
      <c r="U310" s="1" t="s">
        <v>38</v>
      </c>
      <c r="V310">
        <v>0</v>
      </c>
      <c r="X310" s="1" t="s">
        <v>38</v>
      </c>
      <c r="Y310">
        <v>0</v>
      </c>
    </row>
    <row r="311" spans="12:25" x14ac:dyDescent="0.25">
      <c r="L311" s="1" t="s">
        <v>39</v>
      </c>
      <c r="M311" s="1">
        <v>0</v>
      </c>
      <c r="O311" s="1" t="s">
        <v>39</v>
      </c>
      <c r="P311">
        <v>0</v>
      </c>
      <c r="U311" s="1" t="s">
        <v>39</v>
      </c>
      <c r="V311">
        <v>0</v>
      </c>
      <c r="X311" s="1" t="s">
        <v>39</v>
      </c>
      <c r="Y311">
        <v>0</v>
      </c>
    </row>
    <row r="312" spans="12:25" x14ac:dyDescent="0.25">
      <c r="L312" s="1" t="s">
        <v>40</v>
      </c>
      <c r="M312" s="1">
        <v>0</v>
      </c>
      <c r="O312" s="1" t="s">
        <v>40</v>
      </c>
      <c r="P312">
        <v>0</v>
      </c>
      <c r="U312" s="1" t="s">
        <v>40</v>
      </c>
      <c r="V312">
        <v>0</v>
      </c>
      <c r="X312" s="1" t="s">
        <v>40</v>
      </c>
      <c r="Y312">
        <v>0</v>
      </c>
    </row>
    <row r="313" spans="12:25" x14ac:dyDescent="0.25">
      <c r="L313" s="1" t="s">
        <v>41</v>
      </c>
      <c r="M313" s="1">
        <v>0</v>
      </c>
      <c r="O313" s="1" t="s">
        <v>41</v>
      </c>
      <c r="P313">
        <v>0</v>
      </c>
      <c r="U313" s="1" t="s">
        <v>41</v>
      </c>
      <c r="V313">
        <v>0</v>
      </c>
      <c r="X313" s="1" t="s">
        <v>41</v>
      </c>
      <c r="Y313">
        <v>0</v>
      </c>
    </row>
    <row r="314" spans="12:25" x14ac:dyDescent="0.25">
      <c r="L314" s="1" t="s">
        <v>38</v>
      </c>
      <c r="M314" s="1">
        <v>0</v>
      </c>
      <c r="O314" s="1" t="s">
        <v>38</v>
      </c>
      <c r="P314">
        <v>0</v>
      </c>
      <c r="U314" s="1" t="s">
        <v>38</v>
      </c>
      <c r="V314">
        <v>0</v>
      </c>
      <c r="X314" s="1" t="s">
        <v>38</v>
      </c>
      <c r="Y314">
        <v>0</v>
      </c>
    </row>
    <row r="315" spans="12:25" x14ac:dyDescent="0.25">
      <c r="L315" s="1" t="s">
        <v>39</v>
      </c>
      <c r="M315" s="1">
        <v>0</v>
      </c>
      <c r="O315" s="1" t="s">
        <v>39</v>
      </c>
      <c r="P315">
        <v>0</v>
      </c>
      <c r="U315" s="1" t="s">
        <v>39</v>
      </c>
      <c r="V315">
        <v>0</v>
      </c>
      <c r="X315" s="1" t="s">
        <v>39</v>
      </c>
      <c r="Y315">
        <v>0</v>
      </c>
    </row>
    <row r="316" spans="12:25" x14ac:dyDescent="0.25">
      <c r="L316" s="1" t="s">
        <v>40</v>
      </c>
      <c r="M316" s="1">
        <v>0</v>
      </c>
      <c r="O316" s="1" t="s">
        <v>40</v>
      </c>
      <c r="P316">
        <v>0</v>
      </c>
      <c r="U316" s="1" t="s">
        <v>40</v>
      </c>
      <c r="V316">
        <v>0</v>
      </c>
      <c r="X316" s="1" t="s">
        <v>40</v>
      </c>
      <c r="Y316">
        <v>0</v>
      </c>
    </row>
    <row r="317" spans="12:25" x14ac:dyDescent="0.25">
      <c r="L317" s="1" t="s">
        <v>41</v>
      </c>
      <c r="M317" s="1">
        <v>0</v>
      </c>
      <c r="O317" s="1" t="s">
        <v>41</v>
      </c>
      <c r="P317">
        <v>0</v>
      </c>
      <c r="U317" s="1" t="s">
        <v>41</v>
      </c>
      <c r="V317">
        <v>0</v>
      </c>
      <c r="X317" s="1" t="s">
        <v>41</v>
      </c>
      <c r="Y317">
        <v>0</v>
      </c>
    </row>
    <row r="318" spans="12:25" x14ac:dyDescent="0.25">
      <c r="L318" s="1" t="s">
        <v>38</v>
      </c>
      <c r="M318" s="1">
        <v>0</v>
      </c>
      <c r="O318" s="1" t="s">
        <v>38</v>
      </c>
      <c r="P318">
        <v>0</v>
      </c>
      <c r="U318" s="1" t="s">
        <v>38</v>
      </c>
      <c r="V318">
        <v>0</v>
      </c>
      <c r="X318" s="1" t="s">
        <v>38</v>
      </c>
      <c r="Y318">
        <v>0</v>
      </c>
    </row>
    <row r="319" spans="12:25" x14ac:dyDescent="0.25">
      <c r="L319" s="1" t="s">
        <v>39</v>
      </c>
      <c r="M319" s="1">
        <v>0</v>
      </c>
      <c r="O319" s="1" t="s">
        <v>39</v>
      </c>
      <c r="P319">
        <v>0</v>
      </c>
      <c r="U319" s="1" t="s">
        <v>39</v>
      </c>
      <c r="V319">
        <v>0</v>
      </c>
      <c r="X319" s="1" t="s">
        <v>39</v>
      </c>
      <c r="Y319">
        <v>0</v>
      </c>
    </row>
    <row r="320" spans="12:25" x14ac:dyDescent="0.25">
      <c r="L320" s="1" t="s">
        <v>40</v>
      </c>
      <c r="M320" s="1">
        <v>0</v>
      </c>
      <c r="O320" s="1" t="s">
        <v>40</v>
      </c>
      <c r="P320">
        <v>0</v>
      </c>
      <c r="U320" s="1" t="s">
        <v>40</v>
      </c>
      <c r="V320">
        <v>0</v>
      </c>
      <c r="X320" s="1" t="s">
        <v>40</v>
      </c>
      <c r="Y320">
        <v>0</v>
      </c>
    </row>
    <row r="321" spans="12:25" x14ac:dyDescent="0.25">
      <c r="L321" s="1" t="s">
        <v>41</v>
      </c>
      <c r="M321" s="1">
        <v>0</v>
      </c>
      <c r="O321" s="1" t="s">
        <v>41</v>
      </c>
      <c r="P321">
        <v>0</v>
      </c>
      <c r="U321" s="1" t="s">
        <v>41</v>
      </c>
      <c r="V321">
        <v>0</v>
      </c>
      <c r="X321" s="1" t="s">
        <v>41</v>
      </c>
      <c r="Y321">
        <v>0</v>
      </c>
    </row>
  </sheetData>
  <mergeCells count="3">
    <mergeCell ref="A1:J1"/>
    <mergeCell ref="K1:S1"/>
    <mergeCell ref="T1:AB1"/>
  </mergeCells>
  <pageMargins left="0.7" right="0.7" top="0.78740157499999996" bottom="0.78740157499999996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5886-D39E-4DAC-BC48-9D837F489074}">
  <dimension ref="A1:AC321"/>
  <sheetViews>
    <sheetView topLeftCell="A67" workbookViewId="0">
      <selection activeCell="J79" sqref="J79"/>
    </sheetView>
  </sheetViews>
  <sheetFormatPr baseColWidth="10" defaultRowHeight="15" x14ac:dyDescent="0.25"/>
  <cols>
    <col min="3" max="3" width="18.140625" bestFit="1" customWidth="1"/>
    <col min="4" max="4" width="15.5703125" bestFit="1" customWidth="1"/>
    <col min="5" max="5" width="13" bestFit="1" customWidth="1"/>
    <col min="6" max="6" width="16.7109375" bestFit="1" customWidth="1"/>
    <col min="7" max="7" width="18.85546875" bestFit="1" customWidth="1"/>
    <col min="8" max="8" width="16.42578125" bestFit="1" customWidth="1"/>
    <col min="9" max="9" width="13.7109375" bestFit="1" customWidth="1"/>
    <col min="10" max="10" width="17.42578125" style="2" bestFit="1" customWidth="1"/>
    <col min="11" max="11" width="11.42578125" style="3"/>
    <col min="12" max="12" width="10.42578125" bestFit="1" customWidth="1"/>
    <col min="13" max="13" width="8.140625" bestFit="1" customWidth="1"/>
    <col min="14" max="14" width="13" bestFit="1" customWidth="1"/>
    <col min="15" max="15" width="10.42578125" bestFit="1" customWidth="1"/>
    <col min="16" max="16" width="8.85546875" bestFit="1" customWidth="1"/>
    <col min="17" max="17" width="18.42578125" customWidth="1"/>
    <col min="18" max="18" width="15.85546875" customWidth="1"/>
    <col min="19" max="19" width="19.42578125" style="2" customWidth="1"/>
    <col min="20" max="20" width="10.42578125" style="3" bestFit="1" customWidth="1"/>
    <col min="21" max="21" width="10.42578125" bestFit="1" customWidth="1"/>
    <col min="22" max="22" width="8.140625" bestFit="1" customWidth="1"/>
    <col min="23" max="23" width="13" bestFit="1" customWidth="1"/>
    <col min="24" max="24" width="10.42578125" bestFit="1" customWidth="1"/>
    <col min="25" max="25" width="8.85546875" bestFit="1" customWidth="1"/>
    <col min="26" max="26" width="16.42578125" bestFit="1" customWidth="1"/>
    <col min="27" max="27" width="13.7109375" bestFit="1" customWidth="1"/>
    <col min="28" max="28" width="17.42578125" bestFit="1" customWidth="1"/>
  </cols>
  <sheetData>
    <row r="1" spans="1:29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9"/>
      <c r="K1" s="20" t="s">
        <v>6</v>
      </c>
      <c r="L1" s="21"/>
      <c r="M1" s="21"/>
      <c r="N1" s="21"/>
      <c r="O1" s="21"/>
      <c r="P1" s="21"/>
      <c r="Q1" s="21"/>
      <c r="R1" s="21"/>
      <c r="S1" s="19"/>
      <c r="T1" s="20" t="s">
        <v>7</v>
      </c>
      <c r="U1" s="21"/>
      <c r="V1" s="21"/>
      <c r="W1" s="21"/>
      <c r="X1" s="21"/>
      <c r="Y1" s="21"/>
      <c r="Z1" s="21"/>
      <c r="AA1" s="21"/>
      <c r="AB1" s="21"/>
    </row>
    <row r="2" spans="1:29" x14ac:dyDescent="0.25">
      <c r="A2" t="s">
        <v>0</v>
      </c>
      <c r="B2" t="s">
        <v>8</v>
      </c>
      <c r="C2" t="s">
        <v>34</v>
      </c>
      <c r="D2" t="s">
        <v>33</v>
      </c>
      <c r="E2" t="s">
        <v>35</v>
      </c>
      <c r="F2" t="s">
        <v>36</v>
      </c>
      <c r="G2" t="s">
        <v>22</v>
      </c>
      <c r="H2" t="s">
        <v>23</v>
      </c>
      <c r="I2" t="s">
        <v>24</v>
      </c>
      <c r="J2" s="2" t="s">
        <v>25</v>
      </c>
      <c r="K2" s="3" t="s">
        <v>0</v>
      </c>
      <c r="L2" t="s">
        <v>34</v>
      </c>
      <c r="M2" t="s">
        <v>33</v>
      </c>
      <c r="N2" t="s">
        <v>35</v>
      </c>
      <c r="O2" t="s">
        <v>36</v>
      </c>
      <c r="P2" t="s">
        <v>22</v>
      </c>
      <c r="Q2" t="s">
        <v>23</v>
      </c>
      <c r="R2" t="s">
        <v>24</v>
      </c>
      <c r="S2" s="2" t="s">
        <v>25</v>
      </c>
      <c r="T2" s="3" t="s">
        <v>0</v>
      </c>
      <c r="U2" t="s">
        <v>34</v>
      </c>
      <c r="V2" t="s">
        <v>33</v>
      </c>
      <c r="W2" t="s">
        <v>35</v>
      </c>
      <c r="X2" t="s">
        <v>36</v>
      </c>
      <c r="Y2" t="s">
        <v>22</v>
      </c>
      <c r="Z2" t="s">
        <v>23</v>
      </c>
      <c r="AA2" t="s">
        <v>24</v>
      </c>
      <c r="AB2" s="5" t="s">
        <v>25</v>
      </c>
      <c r="AC2" s="5"/>
    </row>
    <row r="3" spans="1:29" x14ac:dyDescent="0.25">
      <c r="A3" cm="1">
        <f t="array" ref="A3:A16">_xlfn._xlws.FILTER(MirroredData!$A$2:$A$51,MirroredData!B2:B51&lt;&gt;"C","")</f>
        <v>2</v>
      </c>
      <c r="B3" cm="1">
        <f t="array" ref="B3">IF(A3&lt;&gt;"",IF(OR(EXACT(A3,$K$3:$K$52)),1,2),"")</f>
        <v>1</v>
      </c>
      <c r="C3" cm="1">
        <f t="array" ref="C3:J3">IF(B3&lt;&gt;"",CHOOSE(B3,_xlfn._xlws.FILTER($L$3:$S$52,$K$3:$K$52=A3,""),_xlfn._xlws.FILTER($U$3:$AB$52,$T$3:$T$52=A3,""),""),"")</f>
        <v>98</v>
      </c>
      <c r="D3">
        <v>104</v>
      </c>
      <c r="E3">
        <v>138</v>
      </c>
      <c r="F3">
        <v>160</v>
      </c>
      <c r="G3">
        <v>6</v>
      </c>
      <c r="H3">
        <v>9</v>
      </c>
      <c r="I3">
        <v>26</v>
      </c>
      <c r="J3" s="2">
        <v>24</v>
      </c>
      <c r="K3" s="3" cm="1">
        <f t="array" ref="K3:K9">_xlfn._xlws.FILTER(MirroredData!$A$2:$A$51,MirroredData!B2:B51="B","")</f>
        <v>2</v>
      </c>
      <c r="L3" cm="1">
        <f t="array" ref="L3:S9">_xlfn._xlws.FILTER(MirroredData!$C$2:$J$51,MirroredData!B2:B51="B","")</f>
        <v>98</v>
      </c>
      <c r="M3">
        <v>104</v>
      </c>
      <c r="N3">
        <v>138</v>
      </c>
      <c r="O3">
        <v>160</v>
      </c>
      <c r="P3">
        <v>6</v>
      </c>
      <c r="Q3">
        <v>9</v>
      </c>
      <c r="R3">
        <v>26</v>
      </c>
      <c r="S3" s="2">
        <v>24</v>
      </c>
      <c r="T3" s="3" cm="1">
        <f t="array" ref="T3:T9">_xlfn._xlws.FILTER(MirroredData!$A$2:$A$51,MirroredData!B2:B51="A","")</f>
        <v>5</v>
      </c>
      <c r="U3" cm="1">
        <f t="array" ref="U3:AB9">_xlfn._xlws.FILTER(MirroredData!$K$2:$R$51,MirroredData!B2:B51="A","")</f>
        <v>30</v>
      </c>
      <c r="V3">
        <v>37</v>
      </c>
      <c r="W3">
        <v>17</v>
      </c>
      <c r="X3">
        <v>83</v>
      </c>
      <c r="Y3">
        <v>8</v>
      </c>
      <c r="Z3">
        <v>5</v>
      </c>
      <c r="AA3">
        <v>7</v>
      </c>
      <c r="AB3">
        <v>17</v>
      </c>
    </row>
    <row r="4" spans="1:29" x14ac:dyDescent="0.25">
      <c r="A4">
        <v>3</v>
      </c>
      <c r="B4" cm="1">
        <f t="array" ref="B4">IF(A4&lt;&gt;"",IF(OR(EXACT(A4,$K$3:$K$52)),1,2),"")</f>
        <v>1</v>
      </c>
      <c r="C4" cm="1">
        <f t="array" ref="C4:J4">IF(B4&lt;&gt;"",CHOOSE(B4,_xlfn._xlws.FILTER($L$3:$S$52,$K$3:$K$52=A4,""),_xlfn._xlws.FILTER($U$3:$AB$52,$T$3:$T$52=A4,""),""),"")</f>
        <v>117</v>
      </c>
      <c r="D4">
        <v>115</v>
      </c>
      <c r="E4">
        <v>101</v>
      </c>
      <c r="F4">
        <v>158</v>
      </c>
      <c r="G4">
        <v>14</v>
      </c>
      <c r="H4">
        <v>10</v>
      </c>
      <c r="I4">
        <v>19</v>
      </c>
      <c r="J4" s="2">
        <v>25</v>
      </c>
      <c r="K4" s="3">
        <v>3</v>
      </c>
      <c r="L4">
        <v>117</v>
      </c>
      <c r="M4">
        <v>115</v>
      </c>
      <c r="N4">
        <v>101</v>
      </c>
      <c r="O4">
        <v>158</v>
      </c>
      <c r="P4">
        <v>14</v>
      </c>
      <c r="Q4">
        <v>10</v>
      </c>
      <c r="R4">
        <v>19</v>
      </c>
      <c r="S4" s="2">
        <v>25</v>
      </c>
      <c r="T4" s="3">
        <v>10</v>
      </c>
      <c r="U4">
        <v>36</v>
      </c>
      <c r="V4">
        <v>40</v>
      </c>
      <c r="W4">
        <v>14</v>
      </c>
      <c r="X4">
        <v>78</v>
      </c>
      <c r="Y4">
        <v>4</v>
      </c>
      <c r="Z4">
        <v>6</v>
      </c>
      <c r="AA4">
        <v>5</v>
      </c>
      <c r="AB4">
        <v>15</v>
      </c>
    </row>
    <row r="5" spans="1:29" x14ac:dyDescent="0.25">
      <c r="A5">
        <v>4</v>
      </c>
      <c r="B5" cm="1">
        <f t="array" ref="B5">IF(A5&lt;&gt;"",IF(OR(EXACT(A5,$K$3:$K$52)),1,2),"")</f>
        <v>1</v>
      </c>
      <c r="C5" cm="1">
        <f t="array" ref="C5:J5">IF(B5&lt;&gt;"",CHOOSE(B5,_xlfn._xlws.FILTER($L$3:$S$52,$K$3:$K$52=A5,""),_xlfn._xlws.FILTER($U$3:$AB$52,$T$3:$T$52=A5,""),""),"")</f>
        <v>45</v>
      </c>
      <c r="D5">
        <v>42</v>
      </c>
      <c r="E5">
        <v>57</v>
      </c>
      <c r="F5">
        <v>96</v>
      </c>
      <c r="G5">
        <v>7</v>
      </c>
      <c r="H5">
        <v>9</v>
      </c>
      <c r="I5">
        <v>17</v>
      </c>
      <c r="J5" s="2">
        <v>17</v>
      </c>
      <c r="K5" s="3">
        <v>4</v>
      </c>
      <c r="L5">
        <v>45</v>
      </c>
      <c r="M5">
        <v>42</v>
      </c>
      <c r="N5">
        <v>57</v>
      </c>
      <c r="O5">
        <v>96</v>
      </c>
      <c r="P5">
        <v>7</v>
      </c>
      <c r="Q5">
        <v>9</v>
      </c>
      <c r="R5">
        <v>17</v>
      </c>
      <c r="S5" s="2">
        <v>17</v>
      </c>
      <c r="T5" s="3">
        <v>22</v>
      </c>
      <c r="U5">
        <v>61</v>
      </c>
      <c r="V5">
        <v>32</v>
      </c>
      <c r="W5">
        <v>11</v>
      </c>
      <c r="X5">
        <v>115</v>
      </c>
      <c r="Y5">
        <v>5</v>
      </c>
      <c r="Z5">
        <v>6</v>
      </c>
      <c r="AA5">
        <v>3</v>
      </c>
      <c r="AB5">
        <v>8</v>
      </c>
    </row>
    <row r="6" spans="1:29" x14ac:dyDescent="0.25">
      <c r="A6">
        <v>5</v>
      </c>
      <c r="B6" cm="1">
        <f t="array" ref="B6">IF(A6&lt;&gt;"",IF(OR(EXACT(A6,$K$3:$K$52)),1,2),"")</f>
        <v>2</v>
      </c>
      <c r="C6" cm="1">
        <f t="array" ref="C6:J6">IF(B6&lt;&gt;"",CHOOSE(B6,_xlfn._xlws.FILTER($L$3:$S$52,$K$3:$K$52=A6,""),_xlfn._xlws.FILTER($U$3:$AB$52,$T$3:$T$52=A6,""),""),"")</f>
        <v>30</v>
      </c>
      <c r="D6">
        <v>37</v>
      </c>
      <c r="E6">
        <v>17</v>
      </c>
      <c r="F6">
        <v>83</v>
      </c>
      <c r="G6">
        <v>8</v>
      </c>
      <c r="H6">
        <v>5</v>
      </c>
      <c r="I6">
        <v>7</v>
      </c>
      <c r="J6" s="2">
        <v>17</v>
      </c>
      <c r="K6" s="3">
        <v>20</v>
      </c>
      <c r="L6">
        <v>105</v>
      </c>
      <c r="M6">
        <v>73</v>
      </c>
      <c r="N6">
        <v>26</v>
      </c>
      <c r="O6">
        <v>265</v>
      </c>
      <c r="P6">
        <v>13</v>
      </c>
      <c r="Q6">
        <v>8</v>
      </c>
      <c r="R6">
        <v>6</v>
      </c>
      <c r="S6" s="2">
        <v>16</v>
      </c>
      <c r="T6" s="3">
        <v>40</v>
      </c>
      <c r="U6">
        <v>78</v>
      </c>
      <c r="V6">
        <v>74</v>
      </c>
      <c r="W6">
        <v>29</v>
      </c>
      <c r="X6">
        <v>72</v>
      </c>
      <c r="Y6">
        <v>5</v>
      </c>
      <c r="Z6">
        <v>5</v>
      </c>
      <c r="AA6">
        <v>4</v>
      </c>
      <c r="AB6">
        <v>5</v>
      </c>
    </row>
    <row r="7" spans="1:29" x14ac:dyDescent="0.25">
      <c r="A7">
        <v>10</v>
      </c>
      <c r="B7" cm="1">
        <f t="array" ref="B7">IF(A7&lt;&gt;"",IF(OR(EXACT(A7,$K$3:$K$52)),1,2),"")</f>
        <v>2</v>
      </c>
      <c r="C7" cm="1">
        <f t="array" ref="C7:J7">IF(B7&lt;&gt;"",CHOOSE(B7,_xlfn._xlws.FILTER($L$3:$S$52,$K$3:$K$52=A7,""),_xlfn._xlws.FILTER($U$3:$AB$52,$T$3:$T$52=A7,""),""),"")</f>
        <v>36</v>
      </c>
      <c r="D7">
        <v>40</v>
      </c>
      <c r="E7">
        <v>14</v>
      </c>
      <c r="F7">
        <v>78</v>
      </c>
      <c r="G7">
        <v>4</v>
      </c>
      <c r="H7">
        <v>6</v>
      </c>
      <c r="I7">
        <v>5</v>
      </c>
      <c r="J7" s="2">
        <v>15</v>
      </c>
      <c r="K7" s="3">
        <v>21</v>
      </c>
      <c r="L7">
        <v>33</v>
      </c>
      <c r="M7">
        <v>51</v>
      </c>
      <c r="N7">
        <v>9</v>
      </c>
      <c r="O7">
        <v>76</v>
      </c>
      <c r="P7">
        <v>5</v>
      </c>
      <c r="Q7">
        <v>5</v>
      </c>
      <c r="R7">
        <v>3</v>
      </c>
      <c r="S7" s="2">
        <v>14</v>
      </c>
      <c r="T7" s="3">
        <v>41</v>
      </c>
      <c r="U7">
        <v>49</v>
      </c>
      <c r="V7">
        <v>34</v>
      </c>
      <c r="W7">
        <v>18</v>
      </c>
      <c r="X7">
        <v>66</v>
      </c>
      <c r="Y7">
        <v>5</v>
      </c>
      <c r="Z7">
        <v>5</v>
      </c>
      <c r="AA7">
        <v>3</v>
      </c>
      <c r="AB7">
        <v>8</v>
      </c>
    </row>
    <row r="8" spans="1:29" x14ac:dyDescent="0.25">
      <c r="A8">
        <v>20</v>
      </c>
      <c r="B8" cm="1">
        <f t="array" ref="B8">IF(A8&lt;&gt;"",IF(OR(EXACT(A8,$K$3:$K$52)),1,2),"")</f>
        <v>1</v>
      </c>
      <c r="C8" cm="1">
        <f t="array" ref="C8:J8">IF(B8&lt;&gt;"",CHOOSE(B8,_xlfn._xlws.FILTER($L$3:$S$52,$K$3:$K$52=A8,""),_xlfn._xlws.FILTER($U$3:$AB$52,$T$3:$T$52=A8,""),""),"")</f>
        <v>105</v>
      </c>
      <c r="D8">
        <v>73</v>
      </c>
      <c r="E8">
        <v>26</v>
      </c>
      <c r="F8">
        <v>265</v>
      </c>
      <c r="G8">
        <v>13</v>
      </c>
      <c r="H8">
        <v>8</v>
      </c>
      <c r="I8">
        <v>6</v>
      </c>
      <c r="J8" s="2">
        <v>16</v>
      </c>
      <c r="K8" s="3">
        <v>23</v>
      </c>
      <c r="L8">
        <v>72</v>
      </c>
      <c r="M8">
        <v>57</v>
      </c>
      <c r="N8">
        <v>17</v>
      </c>
      <c r="O8">
        <v>117</v>
      </c>
      <c r="P8">
        <v>8</v>
      </c>
      <c r="Q8">
        <v>10</v>
      </c>
      <c r="R8">
        <v>6</v>
      </c>
      <c r="S8" s="2">
        <v>29</v>
      </c>
      <c r="T8" s="3">
        <v>42</v>
      </c>
      <c r="U8">
        <v>43</v>
      </c>
      <c r="V8">
        <v>58</v>
      </c>
      <c r="W8">
        <v>29</v>
      </c>
      <c r="X8">
        <v>91</v>
      </c>
      <c r="Y8">
        <v>6</v>
      </c>
      <c r="Z8">
        <v>6</v>
      </c>
      <c r="AA8">
        <v>4</v>
      </c>
      <c r="AB8">
        <v>13</v>
      </c>
    </row>
    <row r="9" spans="1:29" x14ac:dyDescent="0.25">
      <c r="A9">
        <v>21</v>
      </c>
      <c r="B9" cm="1">
        <f t="array" ref="B9">IF(A9&lt;&gt;"",IF(OR(EXACT(A9,$K$3:$K$52)),1,2),"")</f>
        <v>1</v>
      </c>
      <c r="C9" cm="1">
        <f t="array" ref="C9:J9">IF(B9&lt;&gt;"",CHOOSE(B9,_xlfn._xlws.FILTER($L$3:$S$52,$K$3:$K$52=A9,""),_xlfn._xlws.FILTER($U$3:$AB$52,$T$3:$T$52=A9,""),""),"")</f>
        <v>33</v>
      </c>
      <c r="D9">
        <v>51</v>
      </c>
      <c r="E9">
        <v>9</v>
      </c>
      <c r="F9">
        <v>76</v>
      </c>
      <c r="G9">
        <v>5</v>
      </c>
      <c r="H9">
        <v>5</v>
      </c>
      <c r="I9">
        <v>3</v>
      </c>
      <c r="J9" s="2">
        <v>14</v>
      </c>
      <c r="K9" s="3">
        <v>34</v>
      </c>
      <c r="L9">
        <v>33</v>
      </c>
      <c r="M9">
        <v>38</v>
      </c>
      <c r="N9">
        <v>17</v>
      </c>
      <c r="O9">
        <v>20</v>
      </c>
      <c r="P9">
        <v>12</v>
      </c>
      <c r="Q9">
        <v>8</v>
      </c>
      <c r="R9">
        <v>8</v>
      </c>
      <c r="S9" s="2">
        <v>3</v>
      </c>
      <c r="T9" s="3">
        <v>43</v>
      </c>
      <c r="U9">
        <v>46</v>
      </c>
      <c r="V9">
        <v>41</v>
      </c>
      <c r="W9">
        <v>8</v>
      </c>
      <c r="X9">
        <v>53</v>
      </c>
      <c r="Y9">
        <v>7</v>
      </c>
      <c r="Z9">
        <v>5</v>
      </c>
      <c r="AA9">
        <v>3</v>
      </c>
      <c r="AB9">
        <v>7</v>
      </c>
    </row>
    <row r="10" spans="1:29" x14ac:dyDescent="0.25">
      <c r="A10">
        <v>22</v>
      </c>
      <c r="B10" cm="1">
        <f t="array" ref="B10">IF(A10&lt;&gt;"",IF(OR(EXACT(A10,$K$3:$K$52)),1,2),"")</f>
        <v>2</v>
      </c>
      <c r="C10" cm="1">
        <f t="array" ref="C10:J10">IF(B10&lt;&gt;"",CHOOSE(B10,_xlfn._xlws.FILTER($L$3:$S$52,$K$3:$K$52=A10,""),_xlfn._xlws.FILTER($U$3:$AB$52,$T$3:$T$52=A10,""),""),"")</f>
        <v>61</v>
      </c>
      <c r="D10">
        <v>32</v>
      </c>
      <c r="E10">
        <v>11</v>
      </c>
      <c r="F10">
        <v>115</v>
      </c>
      <c r="G10">
        <v>5</v>
      </c>
      <c r="H10">
        <v>6</v>
      </c>
      <c r="I10">
        <v>3</v>
      </c>
      <c r="J10" s="2">
        <v>8</v>
      </c>
    </row>
    <row r="11" spans="1:29" x14ac:dyDescent="0.25">
      <c r="A11">
        <v>23</v>
      </c>
      <c r="B11" cm="1">
        <f t="array" ref="B11">IF(A11&lt;&gt;"",IF(OR(EXACT(A11,$K$3:$K$52)),1,2),"")</f>
        <v>1</v>
      </c>
      <c r="C11" cm="1">
        <f t="array" ref="C11:J11">IF(B11&lt;&gt;"",CHOOSE(B11,_xlfn._xlws.FILTER($L$3:$S$52,$K$3:$K$52=A11,""),_xlfn._xlws.FILTER($U$3:$AB$52,$T$3:$T$52=A11,""),""),"")</f>
        <v>72</v>
      </c>
      <c r="D11">
        <v>57</v>
      </c>
      <c r="E11">
        <v>17</v>
      </c>
      <c r="F11">
        <v>117</v>
      </c>
      <c r="G11">
        <v>8</v>
      </c>
      <c r="H11">
        <v>10</v>
      </c>
      <c r="I11">
        <v>6</v>
      </c>
      <c r="J11" s="2">
        <v>29</v>
      </c>
    </row>
    <row r="12" spans="1:29" x14ac:dyDescent="0.25">
      <c r="A12">
        <v>34</v>
      </c>
      <c r="B12" cm="1">
        <f t="array" ref="B12">IF(A12&lt;&gt;"",IF(OR(EXACT(A12,$K$3:$K$52)),1,2),"")</f>
        <v>1</v>
      </c>
      <c r="C12" cm="1">
        <f t="array" ref="C12:J12">IF(B12&lt;&gt;"",CHOOSE(B12,_xlfn._xlws.FILTER($L$3:$S$52,$K$3:$K$52=A12,""),_xlfn._xlws.FILTER($U$3:$AB$52,$T$3:$T$52=A12,""),""),"")</f>
        <v>33</v>
      </c>
      <c r="D12">
        <v>38</v>
      </c>
      <c r="E12">
        <v>17</v>
      </c>
      <c r="F12">
        <v>20</v>
      </c>
      <c r="G12">
        <v>12</v>
      </c>
      <c r="H12">
        <v>8</v>
      </c>
      <c r="I12">
        <v>8</v>
      </c>
      <c r="J12" s="2">
        <v>3</v>
      </c>
    </row>
    <row r="13" spans="1:29" x14ac:dyDescent="0.25">
      <c r="A13">
        <v>40</v>
      </c>
      <c r="B13" cm="1">
        <f t="array" ref="B13">IF(A13&lt;&gt;"",IF(OR(EXACT(A13,$K$3:$K$52)),1,2),"")</f>
        <v>2</v>
      </c>
      <c r="C13" cm="1">
        <f t="array" ref="C13:J13">IF(B13&lt;&gt;"",CHOOSE(B13,_xlfn._xlws.FILTER($L$3:$S$52,$K$3:$K$52=A13,""),_xlfn._xlws.FILTER($U$3:$AB$52,$T$3:$T$52=A13,""),""),"")</f>
        <v>78</v>
      </c>
      <c r="D13">
        <v>74</v>
      </c>
      <c r="E13">
        <v>29</v>
      </c>
      <c r="F13">
        <v>72</v>
      </c>
      <c r="G13">
        <v>5</v>
      </c>
      <c r="H13">
        <v>5</v>
      </c>
      <c r="I13">
        <v>4</v>
      </c>
      <c r="J13" s="2">
        <v>5</v>
      </c>
    </row>
    <row r="14" spans="1:29" x14ac:dyDescent="0.25">
      <c r="A14">
        <v>41</v>
      </c>
      <c r="B14" cm="1">
        <f t="array" ref="B14">IF(A14&lt;&gt;"",IF(OR(EXACT(A14,$K$3:$K$52)),1,2),"")</f>
        <v>2</v>
      </c>
      <c r="C14" cm="1">
        <f t="array" ref="C14:J14">IF(B14&lt;&gt;"",CHOOSE(B14,_xlfn._xlws.FILTER($L$3:$S$52,$K$3:$K$52=A14,""),_xlfn._xlws.FILTER($U$3:$AB$52,$T$3:$T$52=A14,""),""),"")</f>
        <v>49</v>
      </c>
      <c r="D14">
        <v>34</v>
      </c>
      <c r="E14">
        <v>18</v>
      </c>
      <c r="F14">
        <v>66</v>
      </c>
      <c r="G14">
        <v>5</v>
      </c>
      <c r="H14">
        <v>5</v>
      </c>
      <c r="I14">
        <v>3</v>
      </c>
      <c r="J14" s="2">
        <v>8</v>
      </c>
    </row>
    <row r="15" spans="1:29" x14ac:dyDescent="0.25">
      <c r="A15">
        <v>42</v>
      </c>
      <c r="B15" cm="1">
        <f t="array" ref="B15">IF(A15&lt;&gt;"",IF(OR(EXACT(A15,$K$3:$K$52)),1,2),"")</f>
        <v>2</v>
      </c>
      <c r="C15" cm="1">
        <f t="array" ref="C15:J15">IF(B15&lt;&gt;"",CHOOSE(B15,_xlfn._xlws.FILTER($L$3:$S$52,$K$3:$K$52=A15,""),_xlfn._xlws.FILTER($U$3:$AB$52,$T$3:$T$52=A15,""),""),"")</f>
        <v>43</v>
      </c>
      <c r="D15">
        <v>58</v>
      </c>
      <c r="E15">
        <v>29</v>
      </c>
      <c r="F15">
        <v>91</v>
      </c>
      <c r="G15">
        <v>6</v>
      </c>
      <c r="H15">
        <v>6</v>
      </c>
      <c r="I15">
        <v>4</v>
      </c>
      <c r="J15" s="2">
        <v>13</v>
      </c>
    </row>
    <row r="16" spans="1:29" x14ac:dyDescent="0.25">
      <c r="A16">
        <v>43</v>
      </c>
      <c r="B16" cm="1">
        <f t="array" ref="B16">IF(A16&lt;&gt;"",IF(OR(EXACT(A16,$K$3:$K$52)),1,2),"")</f>
        <v>2</v>
      </c>
      <c r="C16" cm="1">
        <f t="array" ref="C16:J16">IF(B16&lt;&gt;"",CHOOSE(B16,_xlfn._xlws.FILTER($L$3:$S$52,$K$3:$K$52=A16,""),_xlfn._xlws.FILTER($U$3:$AB$52,$T$3:$T$52=A16,""),""),"")</f>
        <v>46</v>
      </c>
      <c r="D16">
        <v>41</v>
      </c>
      <c r="E16">
        <v>8</v>
      </c>
      <c r="F16">
        <v>53</v>
      </c>
      <c r="G16">
        <v>7</v>
      </c>
      <c r="H16">
        <v>5</v>
      </c>
      <c r="I16">
        <v>3</v>
      </c>
      <c r="J16" s="2">
        <v>7</v>
      </c>
    </row>
    <row r="17" spans="2:3" x14ac:dyDescent="0.25">
      <c r="B17" t="str" cm="1">
        <f t="array" ref="B17">IF(A17&lt;&gt;"",IF(OR(EXACT(A17,$K$3:$K$52)),1,2),"")</f>
        <v/>
      </c>
      <c r="C17" t="str" cm="1">
        <f t="array" ref="C17">IF(B17&lt;&gt;"",CHOOSE(B17,_xlfn._xlws.FILTER($L$3:$S$52,$K$3:$K$52=A17,""),_xlfn._xlws.FILTER($U$3:$AB$52,$T$3:$T$52=A17,""),""),"")</f>
        <v/>
      </c>
    </row>
    <row r="18" spans="2:3" x14ac:dyDescent="0.25">
      <c r="B18" t="str" cm="1">
        <f t="array" ref="B18">IF(A18&lt;&gt;"",IF(OR(EXACT(A18,$K$3:$K$52)),1,2),"")</f>
        <v/>
      </c>
      <c r="C18" t="str" cm="1">
        <f t="array" ref="C18">IF(B18&lt;&gt;"",CHOOSE(B18,_xlfn._xlws.FILTER($L$3:$S$52,$K$3:$K$52=A18,""),_xlfn._xlws.FILTER($U$3:$AB$52,$T$3:$T$52=A18,""),""),"")</f>
        <v/>
      </c>
    </row>
    <row r="19" spans="2:3" x14ac:dyDescent="0.25">
      <c r="B19" t="str" cm="1">
        <f t="array" ref="B19">IF(A19&lt;&gt;"",IF(OR(EXACT(A19,$K$3:$K$52)),1,2),"")</f>
        <v/>
      </c>
      <c r="C19" t="str" cm="1">
        <f t="array" ref="C19">IF(B19&lt;&gt;"",CHOOSE(B19,_xlfn._xlws.FILTER($L$3:$S$52,$K$3:$K$52=A19,""),_xlfn._xlws.FILTER($U$3:$AB$52,$T$3:$T$52=A19,""),""),"")</f>
        <v/>
      </c>
    </row>
    <row r="20" spans="2:3" x14ac:dyDescent="0.25">
      <c r="B20" t="str" cm="1">
        <f t="array" ref="B20">IF(A20&lt;&gt;"",IF(OR(EXACT(A20,$K$3:$K$52)),1,2),"")</f>
        <v/>
      </c>
      <c r="C20" t="str" cm="1">
        <f t="array" ref="C20">IF(B20&lt;&gt;"",CHOOSE(B20,_xlfn._xlws.FILTER($L$3:$S$52,$K$3:$K$52=A20,""),_xlfn._xlws.FILTER($U$3:$AB$52,$T$3:$T$52=A20,""),""),"")</f>
        <v/>
      </c>
    </row>
    <row r="21" spans="2:3" x14ac:dyDescent="0.25">
      <c r="B21" t="str" cm="1">
        <f t="array" ref="B21">IF(A21&lt;&gt;"",IF(OR(EXACT(A21,$K$3:$K$52)),1,2),"")</f>
        <v/>
      </c>
      <c r="C21" t="str" cm="1">
        <f t="array" ref="C21">IF(B21&lt;&gt;"",CHOOSE(B21,_xlfn._xlws.FILTER($L$3:$S$52,$K$3:$K$52=A21,""),_xlfn._xlws.FILTER($U$3:$AB$52,$T$3:$T$52=A21,""),""),"")</f>
        <v/>
      </c>
    </row>
    <row r="22" spans="2:3" x14ac:dyDescent="0.25">
      <c r="B22" t="str" cm="1">
        <f t="array" ref="B22">IF(A22&lt;&gt;"",IF(OR(EXACT(A22,$K$3:$K$52)),1,2),"")</f>
        <v/>
      </c>
      <c r="C22" t="str" cm="1">
        <f t="array" ref="C22">IF(B22&lt;&gt;"",CHOOSE(B22,_xlfn._xlws.FILTER($L$3:$S$52,$K$3:$K$52=A22,""),_xlfn._xlws.FILTER($U$3:$AB$52,$T$3:$T$52=A22,""),""),"")</f>
        <v/>
      </c>
    </row>
    <row r="23" spans="2:3" x14ac:dyDescent="0.25">
      <c r="B23" t="str" cm="1">
        <f t="array" ref="B23">IF(A23&lt;&gt;"",IF(OR(EXACT(A23,$K$3:$K$52)),1,2),"")</f>
        <v/>
      </c>
      <c r="C23" t="str" cm="1">
        <f t="array" ref="C23">IF(B23&lt;&gt;"",CHOOSE(B23,_xlfn._xlws.FILTER($L$3:$S$52,$K$3:$K$52=A23,""),_xlfn._xlws.FILTER($U$3:$AB$52,$T$3:$T$52=A23,""),""),"")</f>
        <v/>
      </c>
    </row>
    <row r="24" spans="2:3" x14ac:dyDescent="0.25">
      <c r="B24" t="str" cm="1">
        <f t="array" ref="B24">IF(A24&lt;&gt;"",IF(OR(EXACT(A24,$K$3:$K$52)),1,2),"")</f>
        <v/>
      </c>
      <c r="C24" t="str" cm="1">
        <f t="array" ref="C24">IF(B24&lt;&gt;"",CHOOSE(B24,_xlfn._xlws.FILTER($L$3:$S$52,$K$3:$K$52=A24,""),_xlfn._xlws.FILTER($U$3:$AB$52,$T$3:$T$52=A24,""),""),"")</f>
        <v/>
      </c>
    </row>
    <row r="25" spans="2:3" x14ac:dyDescent="0.25">
      <c r="B25" t="str" cm="1">
        <f t="array" ref="B25">IF(A25&lt;&gt;"",IF(OR(EXACT(A25,$K$3:$K$52)),1,2),"")</f>
        <v/>
      </c>
      <c r="C25" t="str" cm="1">
        <f t="array" ref="C25">IF(B25&lt;&gt;"",CHOOSE(B25,_xlfn._xlws.FILTER($L$3:$S$52,$K$3:$K$52=A25,""),_xlfn._xlws.FILTER($U$3:$AB$52,$T$3:$T$52=A25,""),""),"")</f>
        <v/>
      </c>
    </row>
    <row r="26" spans="2:3" x14ac:dyDescent="0.25">
      <c r="B26" t="str" cm="1">
        <f t="array" ref="B26">IF(A26&lt;&gt;"",IF(OR(EXACT(A26,$K$3:$K$52)),1,2),"")</f>
        <v/>
      </c>
      <c r="C26" t="str" cm="1">
        <f t="array" ref="C26">IF(B26&lt;&gt;"",CHOOSE(B26,_xlfn._xlws.FILTER($L$3:$S$52,$K$3:$K$52=A26,""),_xlfn._xlws.FILTER($U$3:$AB$52,$T$3:$T$52=A26,""),""),"")</f>
        <v/>
      </c>
    </row>
    <row r="27" spans="2:3" x14ac:dyDescent="0.25">
      <c r="B27" t="str" cm="1">
        <f t="array" ref="B27">IF(A27&lt;&gt;"",IF(OR(EXACT(A27,$K$3:$K$52)),1,2),"")</f>
        <v/>
      </c>
      <c r="C27" t="str" cm="1">
        <f t="array" ref="C27">IF(B27&lt;&gt;"",CHOOSE(B27,_xlfn._xlws.FILTER($L$3:$S$52,$K$3:$K$52=A27,""),_xlfn._xlws.FILTER($U$3:$AB$52,$T$3:$T$52=A27,""),""),"")</f>
        <v/>
      </c>
    </row>
    <row r="28" spans="2:3" x14ac:dyDescent="0.25">
      <c r="B28" t="str" cm="1">
        <f t="array" ref="B28">IF(A28&lt;&gt;"",IF(OR(EXACT(A28,$K$3:$K$52)),1,2),"")</f>
        <v/>
      </c>
      <c r="C28" t="str" cm="1">
        <f t="array" ref="C28">IF(B28&lt;&gt;"",CHOOSE(B28,_xlfn._xlws.FILTER($L$3:$S$52,$K$3:$K$52=A28,""),_xlfn._xlws.FILTER($U$3:$AB$52,$T$3:$T$52=A28,""),""),"")</f>
        <v/>
      </c>
    </row>
    <row r="29" spans="2:3" x14ac:dyDescent="0.25">
      <c r="B29" t="str" cm="1">
        <f t="array" ref="B29">IF(A29&lt;&gt;"",IF(OR(EXACT(A29,$K$3:$K$52)),1,2),"")</f>
        <v/>
      </c>
      <c r="C29" t="str" cm="1">
        <f t="array" ref="C29">IF(B29&lt;&gt;"",CHOOSE(B29,_xlfn._xlws.FILTER($L$3:$S$52,$K$3:$K$52=A29,""),_xlfn._xlws.FILTER($U$3:$AB$52,$T$3:$T$52=A29,""),""),"")</f>
        <v/>
      </c>
    </row>
    <row r="30" spans="2:3" x14ac:dyDescent="0.25">
      <c r="B30" t="str" cm="1">
        <f t="array" ref="B30">IF(A30&lt;&gt;"",IF(OR(EXACT(A30,$K$3:$K$52)),1,2),"")</f>
        <v/>
      </c>
      <c r="C30" t="str" cm="1">
        <f t="array" ref="C30">IF(B30&lt;&gt;"",CHOOSE(B30,_xlfn._xlws.FILTER($L$3:$S$52,$K$3:$K$52=A30,""),_xlfn._xlws.FILTER($U$3:$AB$52,$T$3:$T$52=A30,""),""),"")</f>
        <v/>
      </c>
    </row>
    <row r="31" spans="2:3" x14ac:dyDescent="0.25">
      <c r="B31" t="str" cm="1">
        <f t="array" ref="B31">IF(A31&lt;&gt;"",IF(OR(EXACT(A31,$K$3:$K$52)),1,2),"")</f>
        <v/>
      </c>
      <c r="C31" t="str" cm="1">
        <f t="array" ref="C31">IF(B31&lt;&gt;"",CHOOSE(B31,_xlfn._xlws.FILTER($L$3:$S$52,$K$3:$K$52=A31,""),_xlfn._xlws.FILTER($U$3:$AB$52,$T$3:$T$52=A31,""),""),"")</f>
        <v/>
      </c>
    </row>
    <row r="32" spans="2:3" x14ac:dyDescent="0.25">
      <c r="B32" t="str" cm="1">
        <f t="array" ref="B32">IF(A32&lt;&gt;"",IF(OR(EXACT(A32,$K$3:$K$52)),1,2),"")</f>
        <v/>
      </c>
      <c r="C32" t="str" cm="1">
        <f t="array" ref="C32">IF(B32&lt;&gt;"",CHOOSE(B32,_xlfn._xlws.FILTER($L$3:$S$52,$K$3:$K$52=A32,""),_xlfn._xlws.FILTER($U$3:$AB$52,$T$3:$T$52=A32,""),""),"")</f>
        <v/>
      </c>
    </row>
    <row r="33" spans="2:29" x14ac:dyDescent="0.25">
      <c r="B33" t="str" cm="1">
        <f t="array" ref="B33">IF(A33&lt;&gt;"",IF(OR(EXACT(A33,$K$3:$K$52)),1,2),"")</f>
        <v/>
      </c>
      <c r="C33" t="str" cm="1">
        <f t="array" ref="C33">IF(B33&lt;&gt;"",CHOOSE(B33,_xlfn._xlws.FILTER($L$3:$S$52,$K$3:$K$52=A33,""),_xlfn._xlws.FILTER($U$3:$AB$52,$T$3:$T$52=A33,""),""),"")</f>
        <v/>
      </c>
    </row>
    <row r="34" spans="2:29" x14ac:dyDescent="0.25">
      <c r="B34" t="str" cm="1">
        <f t="array" ref="B34">IF(A34&lt;&gt;"",IF(OR(EXACT(A34,$K$3:$K$52)),1,2),"")</f>
        <v/>
      </c>
      <c r="C34" t="str" cm="1">
        <f t="array" ref="C34">IF(B34&lt;&gt;"",CHOOSE(B34,_xlfn._xlws.FILTER($L$3:$S$52,$K$3:$K$52=A34,""),_xlfn._xlws.FILTER($U$3:$AB$52,$T$3:$T$52=A34,""),""),"")</f>
        <v/>
      </c>
    </row>
    <row r="35" spans="2:29" x14ac:dyDescent="0.25">
      <c r="B35" t="str" cm="1">
        <f t="array" ref="B35">IF(A35&lt;&gt;"",IF(OR(EXACT(A35,$K$3:$K$52)),1,2),"")</f>
        <v/>
      </c>
      <c r="C35" t="str" cm="1">
        <f t="array" ref="C35">IF(B35&lt;&gt;"",CHOOSE(B35,_xlfn._xlws.FILTER($L$3:$S$52,$K$3:$K$52=A35,""),_xlfn._xlws.FILTER($U$3:$AB$52,$T$3:$T$52=A35,""),""),"")</f>
        <v/>
      </c>
      <c r="T35" s="5"/>
      <c r="AC35" s="5"/>
    </row>
    <row r="36" spans="2:29" x14ac:dyDescent="0.25">
      <c r="B36" t="str" cm="1">
        <f t="array" ref="B36">IF(A36&lt;&gt;"",IF(OR(EXACT(A36,$K$3:$K$52)),1,2),"")</f>
        <v/>
      </c>
      <c r="C36" t="str" cm="1">
        <f t="array" ref="C36">IF(B36&lt;&gt;"",CHOOSE(B36,_xlfn._xlws.FILTER($L$3:$S$52,$K$3:$K$52=A36,""),_xlfn._xlws.FILTER($U$3:$AB$52,$T$3:$T$52=A36,""),""),"")</f>
        <v/>
      </c>
      <c r="T36" s="5"/>
    </row>
    <row r="37" spans="2:29" x14ac:dyDescent="0.25">
      <c r="B37" t="str" cm="1">
        <f t="array" ref="B37">IF(A37&lt;&gt;"",IF(OR(EXACT(A37,$K$3:$K$52)),1,2),"")</f>
        <v/>
      </c>
      <c r="C37" t="str" cm="1">
        <f t="array" ref="C37">IF(B37&lt;&gt;"",CHOOSE(B37,_xlfn._xlws.FILTER($L$3:$S$52,$K$3:$K$52=A37,""),_xlfn._xlws.FILTER($U$3:$AB$52,$T$3:$T$52=A37,""),""),"")</f>
        <v/>
      </c>
      <c r="T37" s="5"/>
    </row>
    <row r="38" spans="2:29" x14ac:dyDescent="0.25">
      <c r="B38" t="str" cm="1">
        <f t="array" ref="B38">IF(A38&lt;&gt;"",IF(OR(EXACT(A38,$K$3:$K$52)),1,2),"")</f>
        <v/>
      </c>
      <c r="C38" t="str" cm="1">
        <f t="array" ref="C38">IF(B38&lt;&gt;"",CHOOSE(B38,_xlfn._xlws.FILTER($L$3:$S$52,$K$3:$K$52=A38,""),_xlfn._xlws.FILTER($U$3:$AB$52,$T$3:$T$52=A38,""),""),"")</f>
        <v/>
      </c>
      <c r="T38" s="5"/>
    </row>
    <row r="39" spans="2:29" x14ac:dyDescent="0.25">
      <c r="B39" t="str" cm="1">
        <f t="array" ref="B39">IF(A39&lt;&gt;"",IF(OR(EXACT(A39,$K$3:$K$52)),1,2),"")</f>
        <v/>
      </c>
      <c r="C39" t="str" cm="1">
        <f t="array" ref="C39">IF(B39&lt;&gt;"",CHOOSE(B39,_xlfn._xlws.FILTER($L$3:$S$52,$K$3:$K$52=A39,""),_xlfn._xlws.FILTER($U$3:$AB$52,$T$3:$T$52=A39,""),""),"")</f>
        <v/>
      </c>
      <c r="T39" s="5"/>
    </row>
    <row r="40" spans="2:29" x14ac:dyDescent="0.25">
      <c r="B40" t="str" cm="1">
        <f t="array" ref="B40">IF(A40&lt;&gt;"",IF(OR(EXACT(A40,$K$3:$K$52)),1,2),"")</f>
        <v/>
      </c>
      <c r="C40" t="str" cm="1">
        <f t="array" ref="C40">IF(B40&lt;&gt;"",CHOOSE(B40,_xlfn._xlws.FILTER($L$3:$S$52,$K$3:$K$52=A40,""),_xlfn._xlws.FILTER($U$3:$AB$52,$T$3:$T$52=A40,""),""),"")</f>
        <v/>
      </c>
      <c r="T40" s="5"/>
    </row>
    <row r="41" spans="2:29" x14ac:dyDescent="0.25">
      <c r="B41" t="str" cm="1">
        <f t="array" ref="B41">IF(A41&lt;&gt;"",IF(OR(EXACT(A41,$K$3:$K$52)),1,2),"")</f>
        <v/>
      </c>
      <c r="C41" t="str" cm="1">
        <f t="array" ref="C41">IF(B41&lt;&gt;"",CHOOSE(B41,_xlfn._xlws.FILTER($L$3:$S$52,$K$3:$K$52=A41,""),_xlfn._xlws.FILTER($U$3:$AB$52,$T$3:$T$52=A41,""),""),"")</f>
        <v/>
      </c>
      <c r="T41" s="5"/>
    </row>
    <row r="42" spans="2:29" x14ac:dyDescent="0.25">
      <c r="B42" t="str" cm="1">
        <f t="array" ref="B42">IF(A42&lt;&gt;"",IF(OR(EXACT(A42,$K$3:$K$52)),1,2),"")</f>
        <v/>
      </c>
      <c r="C42" t="str" cm="1">
        <f t="array" ref="C42">IF(B42&lt;&gt;"",CHOOSE(B42,_xlfn._xlws.FILTER($L$3:$S$52,$K$3:$K$52=A42,""),_xlfn._xlws.FILTER($U$3:$AB$52,$T$3:$T$52=A42,""),""),"")</f>
        <v/>
      </c>
      <c r="T42" s="5"/>
    </row>
    <row r="43" spans="2:29" x14ac:dyDescent="0.25">
      <c r="B43" t="str" cm="1">
        <f t="array" ref="B43">IF(A43&lt;&gt;"",IF(OR(EXACT(A43,$K$3:$K$52)),1,2),"")</f>
        <v/>
      </c>
      <c r="C43" t="str" cm="1">
        <f t="array" ref="C43">IF(B43&lt;&gt;"",CHOOSE(B43,_xlfn._xlws.FILTER($L$3:$S$52,$K$3:$K$52=A43,""),_xlfn._xlws.FILTER($U$3:$AB$52,$T$3:$T$52=A43,""),""),"")</f>
        <v/>
      </c>
      <c r="T43" s="5"/>
    </row>
    <row r="44" spans="2:29" x14ac:dyDescent="0.25">
      <c r="B44" t="str" cm="1">
        <f t="array" ref="B44">IF(A44&lt;&gt;"",IF(OR(EXACT(A44,$K$3:$K$52)),1,2),"")</f>
        <v/>
      </c>
      <c r="C44" t="str" cm="1">
        <f t="array" ref="C44">IF(B44&lt;&gt;"",CHOOSE(B44,_xlfn._xlws.FILTER($L$3:$S$52,$K$3:$K$52=A44,""),_xlfn._xlws.FILTER($U$3:$AB$52,$T$3:$T$52=A44,""),""),"")</f>
        <v/>
      </c>
      <c r="T44" s="5"/>
    </row>
    <row r="45" spans="2:29" x14ac:dyDescent="0.25">
      <c r="B45" t="str" cm="1">
        <f t="array" ref="B45">IF(A45&lt;&gt;"",IF(OR(EXACT(A45,$K$3:$K$52)),1,2),"")</f>
        <v/>
      </c>
      <c r="C45" t="str" cm="1">
        <f t="array" ref="C45">IF(B45&lt;&gt;"",CHOOSE(B45,_xlfn._xlws.FILTER($L$3:$S$52,$K$3:$K$52=A45,""),_xlfn._xlws.FILTER($U$3:$AB$52,$T$3:$T$52=A45,""),""),"")</f>
        <v/>
      </c>
      <c r="T45" s="5"/>
    </row>
    <row r="46" spans="2:29" x14ac:dyDescent="0.25">
      <c r="B46" t="str" cm="1">
        <f t="array" ref="B46">IF(A46&lt;&gt;"",IF(OR(EXACT(A46,$K$3:$K$52)),1,2),"")</f>
        <v/>
      </c>
      <c r="C46" t="str" cm="1">
        <f t="array" ref="C46">IF(B46&lt;&gt;"",CHOOSE(B46,_xlfn._xlws.FILTER($L$3:$S$52,$K$3:$K$52=A46,""),_xlfn._xlws.FILTER($U$3:$AB$52,$T$3:$T$52=A46,""),""),"")</f>
        <v/>
      </c>
      <c r="T46" s="5"/>
    </row>
    <row r="47" spans="2:29" x14ac:dyDescent="0.25">
      <c r="B47" t="str" cm="1">
        <f t="array" ref="B47">IF(A47&lt;&gt;"",IF(OR(EXACT(A47,$K$3:$K$52)),1,2),"")</f>
        <v/>
      </c>
      <c r="C47" t="str" cm="1">
        <f t="array" ref="C47">IF(B47&lt;&gt;"",CHOOSE(B47,_xlfn._xlws.FILTER($L$3:$S$52,$K$3:$K$52=A47,""),_xlfn._xlws.FILTER($U$3:$AB$52,$T$3:$T$52=A47,""),""),"")</f>
        <v/>
      </c>
      <c r="T47" s="5"/>
    </row>
    <row r="48" spans="2:29" x14ac:dyDescent="0.25">
      <c r="B48" t="str" cm="1">
        <f t="array" ref="B48">IF(A48&lt;&gt;"",IF(OR(EXACT(A48,$K$3:$K$52)),1,2),"")</f>
        <v/>
      </c>
      <c r="C48" t="str" cm="1">
        <f t="array" ref="C48">IF(B48&lt;&gt;"",CHOOSE(B48,_xlfn._xlws.FILTER($L$3:$S$52,$K$3:$K$52=A48,""),_xlfn._xlws.FILTER($U$3:$AB$52,$T$3:$T$52=A48,""),""),"")</f>
        <v/>
      </c>
      <c r="T48" s="5"/>
    </row>
    <row r="49" spans="2:28" x14ac:dyDescent="0.25">
      <c r="B49" t="str" cm="1">
        <f t="array" ref="B49">IF(A49&lt;&gt;"",IF(OR(EXACT(A49,$K$3:$K$52)),1,2),"")</f>
        <v/>
      </c>
      <c r="C49" t="str" cm="1">
        <f t="array" ref="C49">IF(B49&lt;&gt;"",CHOOSE(B49,_xlfn._xlws.FILTER($L$3:$S$52,$K$3:$K$52=A49,""),_xlfn._xlws.FILTER($U$3:$AB$52,$T$3:$T$52=A49,""),""),"")</f>
        <v/>
      </c>
      <c r="T49" s="5"/>
    </row>
    <row r="50" spans="2:28" x14ac:dyDescent="0.25">
      <c r="B50" t="str" cm="1">
        <f t="array" ref="B50">IF(A50&lt;&gt;"",IF(OR(EXACT(A50,$K$3:$K$52)),1,2),"")</f>
        <v/>
      </c>
      <c r="C50" t="str" cm="1">
        <f t="array" ref="C50">IF(B50&lt;&gt;"",CHOOSE(B50,_xlfn._xlws.FILTER($L$3:$S$52,$K$3:$K$52=A50,""),_xlfn._xlws.FILTER($U$3:$AB$52,$T$3:$T$52=A50,""),""),"")</f>
        <v/>
      </c>
      <c r="T50" s="5"/>
    </row>
    <row r="51" spans="2:28" x14ac:dyDescent="0.25">
      <c r="B51" t="str" cm="1">
        <f t="array" ref="B51">IF(A51&lt;&gt;"",IF(OR(EXACT(A51,$K$3:$K$52)),1,2),"")</f>
        <v/>
      </c>
      <c r="C51" t="str" cm="1">
        <f t="array" ref="C51">IF(B51&lt;&gt;"",CHOOSE(B51,_xlfn._xlws.FILTER($L$3:$S$52,$K$3:$K$52=A51,""),_xlfn._xlws.FILTER($U$3:$AB$52,$T$3:$T$52=A51,""),""),"")</f>
        <v/>
      </c>
      <c r="T51" s="5"/>
    </row>
    <row r="52" spans="2:28" x14ac:dyDescent="0.25">
      <c r="B52" t="str" cm="1">
        <f t="array" ref="B52">IF(A52&lt;&gt;"",IF(OR(EXACT(A52,$K$3:$K$52)),1,2),"")</f>
        <v/>
      </c>
      <c r="C52" t="str" cm="1">
        <f t="array" ref="C52">IF(B52&lt;&gt;"",CHOOSE(B52,_xlfn._xlws.FILTER($L$3:$S$52,$K$3:$K$52=A52,""),_xlfn._xlws.FILTER($U$3:$AB$52,$T$3:$T$52=A52,""),""),"")</f>
        <v/>
      </c>
      <c r="T52" s="5"/>
    </row>
    <row r="53" spans="2:28" x14ac:dyDescent="0.25">
      <c r="T53" s="5"/>
    </row>
    <row r="54" spans="2:28" x14ac:dyDescent="0.25">
      <c r="T54" s="5"/>
    </row>
    <row r="55" spans="2:28" x14ac:dyDescent="0.25">
      <c r="T55" s="5"/>
    </row>
    <row r="56" spans="2:28" x14ac:dyDescent="0.25">
      <c r="T56" s="5"/>
    </row>
    <row r="57" spans="2:28" x14ac:dyDescent="0.25">
      <c r="T57" s="5"/>
    </row>
    <row r="58" spans="2:28" x14ac:dyDescent="0.25">
      <c r="T58" s="5"/>
    </row>
    <row r="59" spans="2:28" x14ac:dyDescent="0.25">
      <c r="T59" s="5"/>
    </row>
    <row r="60" spans="2:28" x14ac:dyDescent="0.25">
      <c r="L60" t="s">
        <v>34</v>
      </c>
      <c r="M60" t="s">
        <v>33</v>
      </c>
      <c r="N60" t="s">
        <v>35</v>
      </c>
      <c r="O60" t="s">
        <v>36</v>
      </c>
      <c r="P60" t="s">
        <v>22</v>
      </c>
      <c r="Q60" t="s">
        <v>23</v>
      </c>
      <c r="R60" t="s">
        <v>24</v>
      </c>
      <c r="S60" s="2" t="s">
        <v>25</v>
      </c>
      <c r="T60" s="5"/>
      <c r="U60" t="s">
        <v>34</v>
      </c>
      <c r="V60" t="s">
        <v>33</v>
      </c>
      <c r="W60" t="s">
        <v>35</v>
      </c>
      <c r="X60" t="s">
        <v>36</v>
      </c>
      <c r="Y60" t="s">
        <v>22</v>
      </c>
      <c r="Z60" t="s">
        <v>23</v>
      </c>
      <c r="AA60" t="s">
        <v>24</v>
      </c>
      <c r="AB60" s="5" t="s">
        <v>25</v>
      </c>
    </row>
    <row r="61" spans="2:28" x14ac:dyDescent="0.25">
      <c r="L61">
        <f t="shared" ref="L61:S70" si="0">L3</f>
        <v>98</v>
      </c>
      <c r="M61">
        <f t="shared" si="0"/>
        <v>104</v>
      </c>
      <c r="N61">
        <f t="shared" si="0"/>
        <v>138</v>
      </c>
      <c r="O61">
        <f t="shared" si="0"/>
        <v>160</v>
      </c>
      <c r="P61">
        <f t="shared" si="0"/>
        <v>6</v>
      </c>
      <c r="Q61">
        <f t="shared" si="0"/>
        <v>9</v>
      </c>
      <c r="R61">
        <f t="shared" si="0"/>
        <v>26</v>
      </c>
      <c r="S61">
        <f t="shared" si="0"/>
        <v>24</v>
      </c>
      <c r="T61" s="5"/>
      <c r="U61">
        <f t="shared" ref="U61:AB70" si="1">U3</f>
        <v>30</v>
      </c>
      <c r="V61">
        <f t="shared" si="1"/>
        <v>37</v>
      </c>
      <c r="W61">
        <f t="shared" si="1"/>
        <v>17</v>
      </c>
      <c r="X61">
        <f t="shared" si="1"/>
        <v>83</v>
      </c>
      <c r="Y61">
        <f t="shared" si="1"/>
        <v>8</v>
      </c>
      <c r="Z61">
        <f t="shared" si="1"/>
        <v>5</v>
      </c>
      <c r="AA61">
        <f t="shared" si="1"/>
        <v>7</v>
      </c>
      <c r="AB61">
        <f t="shared" si="1"/>
        <v>17</v>
      </c>
    </row>
    <row r="62" spans="2:28" x14ac:dyDescent="0.25">
      <c r="L62">
        <f t="shared" si="0"/>
        <v>117</v>
      </c>
      <c r="M62">
        <f t="shared" si="0"/>
        <v>115</v>
      </c>
      <c r="N62">
        <f t="shared" si="0"/>
        <v>101</v>
      </c>
      <c r="O62">
        <f t="shared" si="0"/>
        <v>158</v>
      </c>
      <c r="P62">
        <f t="shared" si="0"/>
        <v>14</v>
      </c>
      <c r="Q62">
        <f t="shared" si="0"/>
        <v>10</v>
      </c>
      <c r="R62">
        <f t="shared" si="0"/>
        <v>19</v>
      </c>
      <c r="S62">
        <f t="shared" si="0"/>
        <v>25</v>
      </c>
      <c r="T62" s="5"/>
      <c r="U62">
        <f t="shared" si="1"/>
        <v>36</v>
      </c>
      <c r="V62">
        <f t="shared" si="1"/>
        <v>40</v>
      </c>
      <c r="W62">
        <f t="shared" si="1"/>
        <v>14</v>
      </c>
      <c r="X62">
        <f t="shared" si="1"/>
        <v>78</v>
      </c>
      <c r="Y62">
        <f t="shared" si="1"/>
        <v>4</v>
      </c>
      <c r="Z62">
        <f t="shared" si="1"/>
        <v>6</v>
      </c>
      <c r="AA62">
        <f t="shared" si="1"/>
        <v>5</v>
      </c>
      <c r="AB62">
        <f t="shared" si="1"/>
        <v>15</v>
      </c>
    </row>
    <row r="63" spans="2:28" x14ac:dyDescent="0.25">
      <c r="L63">
        <f t="shared" si="0"/>
        <v>45</v>
      </c>
      <c r="M63">
        <f t="shared" si="0"/>
        <v>42</v>
      </c>
      <c r="N63">
        <f t="shared" si="0"/>
        <v>57</v>
      </c>
      <c r="O63">
        <f t="shared" si="0"/>
        <v>96</v>
      </c>
      <c r="P63">
        <f t="shared" si="0"/>
        <v>7</v>
      </c>
      <c r="Q63">
        <f t="shared" si="0"/>
        <v>9</v>
      </c>
      <c r="R63">
        <f t="shared" si="0"/>
        <v>17</v>
      </c>
      <c r="S63">
        <f t="shared" si="0"/>
        <v>17</v>
      </c>
      <c r="T63" s="5"/>
      <c r="U63">
        <f t="shared" si="1"/>
        <v>61</v>
      </c>
      <c r="V63">
        <f t="shared" si="1"/>
        <v>32</v>
      </c>
      <c r="W63">
        <f t="shared" si="1"/>
        <v>11</v>
      </c>
      <c r="X63">
        <f t="shared" si="1"/>
        <v>115</v>
      </c>
      <c r="Y63">
        <f t="shared" si="1"/>
        <v>5</v>
      </c>
      <c r="Z63">
        <f t="shared" si="1"/>
        <v>6</v>
      </c>
      <c r="AA63">
        <f t="shared" si="1"/>
        <v>3</v>
      </c>
      <c r="AB63">
        <f t="shared" si="1"/>
        <v>8</v>
      </c>
    </row>
    <row r="64" spans="2:28" x14ac:dyDescent="0.25">
      <c r="L64">
        <f t="shared" si="0"/>
        <v>105</v>
      </c>
      <c r="M64">
        <f t="shared" si="0"/>
        <v>73</v>
      </c>
      <c r="N64">
        <f t="shared" si="0"/>
        <v>26</v>
      </c>
      <c r="O64">
        <f t="shared" si="0"/>
        <v>265</v>
      </c>
      <c r="P64">
        <f t="shared" si="0"/>
        <v>13</v>
      </c>
      <c r="Q64">
        <f t="shared" si="0"/>
        <v>8</v>
      </c>
      <c r="R64">
        <f t="shared" si="0"/>
        <v>6</v>
      </c>
      <c r="S64">
        <f t="shared" si="0"/>
        <v>16</v>
      </c>
      <c r="T64" s="5"/>
      <c r="U64">
        <f t="shared" si="1"/>
        <v>78</v>
      </c>
      <c r="V64">
        <f t="shared" si="1"/>
        <v>74</v>
      </c>
      <c r="W64">
        <f t="shared" si="1"/>
        <v>29</v>
      </c>
      <c r="X64">
        <f t="shared" si="1"/>
        <v>72</v>
      </c>
      <c r="Y64">
        <f t="shared" si="1"/>
        <v>5</v>
      </c>
      <c r="Z64">
        <f t="shared" si="1"/>
        <v>5</v>
      </c>
      <c r="AA64">
        <f t="shared" si="1"/>
        <v>4</v>
      </c>
      <c r="AB64">
        <f t="shared" si="1"/>
        <v>5</v>
      </c>
    </row>
    <row r="65" spans="12:28" x14ac:dyDescent="0.25">
      <c r="L65">
        <f t="shared" si="0"/>
        <v>33</v>
      </c>
      <c r="M65">
        <f t="shared" si="0"/>
        <v>51</v>
      </c>
      <c r="N65">
        <f t="shared" si="0"/>
        <v>9</v>
      </c>
      <c r="O65">
        <f t="shared" si="0"/>
        <v>76</v>
      </c>
      <c r="P65">
        <f t="shared" si="0"/>
        <v>5</v>
      </c>
      <c r="Q65">
        <f t="shared" si="0"/>
        <v>5</v>
      </c>
      <c r="R65">
        <f t="shared" si="0"/>
        <v>3</v>
      </c>
      <c r="S65">
        <f t="shared" si="0"/>
        <v>14</v>
      </c>
      <c r="T65" s="5"/>
      <c r="U65">
        <f t="shared" si="1"/>
        <v>49</v>
      </c>
      <c r="V65">
        <f t="shared" si="1"/>
        <v>34</v>
      </c>
      <c r="W65">
        <f t="shared" si="1"/>
        <v>18</v>
      </c>
      <c r="X65">
        <f t="shared" si="1"/>
        <v>66</v>
      </c>
      <c r="Y65">
        <f t="shared" si="1"/>
        <v>5</v>
      </c>
      <c r="Z65">
        <f t="shared" si="1"/>
        <v>5</v>
      </c>
      <c r="AA65">
        <f t="shared" si="1"/>
        <v>3</v>
      </c>
      <c r="AB65">
        <f t="shared" si="1"/>
        <v>8</v>
      </c>
    </row>
    <row r="66" spans="12:28" x14ac:dyDescent="0.25">
      <c r="L66">
        <f t="shared" si="0"/>
        <v>72</v>
      </c>
      <c r="M66">
        <f t="shared" si="0"/>
        <v>57</v>
      </c>
      <c r="N66">
        <f t="shared" si="0"/>
        <v>17</v>
      </c>
      <c r="O66">
        <f t="shared" si="0"/>
        <v>117</v>
      </c>
      <c r="P66">
        <f t="shared" si="0"/>
        <v>8</v>
      </c>
      <c r="Q66">
        <f t="shared" si="0"/>
        <v>10</v>
      </c>
      <c r="R66">
        <f t="shared" si="0"/>
        <v>6</v>
      </c>
      <c r="S66">
        <f t="shared" si="0"/>
        <v>29</v>
      </c>
      <c r="U66">
        <f t="shared" si="1"/>
        <v>43</v>
      </c>
      <c r="V66">
        <f t="shared" si="1"/>
        <v>58</v>
      </c>
      <c r="W66">
        <f t="shared" si="1"/>
        <v>29</v>
      </c>
      <c r="X66">
        <f t="shared" si="1"/>
        <v>91</v>
      </c>
      <c r="Y66">
        <f t="shared" si="1"/>
        <v>6</v>
      </c>
      <c r="Z66">
        <f t="shared" si="1"/>
        <v>6</v>
      </c>
      <c r="AA66">
        <f t="shared" si="1"/>
        <v>4</v>
      </c>
      <c r="AB66">
        <f t="shared" si="1"/>
        <v>13</v>
      </c>
    </row>
    <row r="67" spans="12:28" x14ac:dyDescent="0.25">
      <c r="L67">
        <f t="shared" si="0"/>
        <v>33</v>
      </c>
      <c r="M67">
        <f t="shared" si="0"/>
        <v>38</v>
      </c>
      <c r="N67">
        <f t="shared" si="0"/>
        <v>17</v>
      </c>
      <c r="O67">
        <f t="shared" si="0"/>
        <v>20</v>
      </c>
      <c r="P67">
        <f t="shared" si="0"/>
        <v>12</v>
      </c>
      <c r="Q67">
        <f t="shared" si="0"/>
        <v>8</v>
      </c>
      <c r="R67">
        <f t="shared" si="0"/>
        <v>8</v>
      </c>
      <c r="S67">
        <f t="shared" si="0"/>
        <v>3</v>
      </c>
      <c r="U67">
        <f t="shared" si="1"/>
        <v>46</v>
      </c>
      <c r="V67">
        <f t="shared" si="1"/>
        <v>41</v>
      </c>
      <c r="W67">
        <f t="shared" si="1"/>
        <v>8</v>
      </c>
      <c r="X67">
        <f t="shared" si="1"/>
        <v>53</v>
      </c>
      <c r="Y67">
        <f t="shared" si="1"/>
        <v>7</v>
      </c>
      <c r="Z67">
        <f t="shared" si="1"/>
        <v>5</v>
      </c>
      <c r="AA67">
        <f t="shared" si="1"/>
        <v>3</v>
      </c>
      <c r="AB67">
        <f t="shared" si="1"/>
        <v>7</v>
      </c>
    </row>
    <row r="68" spans="12:28" x14ac:dyDescent="0.25">
      <c r="L68">
        <f t="shared" si="0"/>
        <v>0</v>
      </c>
      <c r="M68">
        <f t="shared" si="0"/>
        <v>0</v>
      </c>
      <c r="N68">
        <f t="shared" si="0"/>
        <v>0</v>
      </c>
      <c r="O68">
        <f t="shared" si="0"/>
        <v>0</v>
      </c>
      <c r="P68">
        <f t="shared" si="0"/>
        <v>0</v>
      </c>
      <c r="Q68">
        <f t="shared" si="0"/>
        <v>0</v>
      </c>
      <c r="R68">
        <f t="shared" si="0"/>
        <v>0</v>
      </c>
      <c r="S68">
        <f t="shared" si="0"/>
        <v>0</v>
      </c>
      <c r="U68">
        <f t="shared" si="1"/>
        <v>0</v>
      </c>
      <c r="V68">
        <f t="shared" si="1"/>
        <v>0</v>
      </c>
      <c r="W68">
        <f t="shared" si="1"/>
        <v>0</v>
      </c>
      <c r="X68">
        <f t="shared" si="1"/>
        <v>0</v>
      </c>
      <c r="Y68">
        <f t="shared" si="1"/>
        <v>0</v>
      </c>
      <c r="Z68">
        <f t="shared" si="1"/>
        <v>0</v>
      </c>
      <c r="AA68">
        <f t="shared" si="1"/>
        <v>0</v>
      </c>
      <c r="AB68">
        <f t="shared" si="1"/>
        <v>0</v>
      </c>
    </row>
    <row r="69" spans="12:28" x14ac:dyDescent="0.25">
      <c r="L69">
        <f t="shared" si="0"/>
        <v>0</v>
      </c>
      <c r="M69">
        <f t="shared" si="0"/>
        <v>0</v>
      </c>
      <c r="N69">
        <f t="shared" si="0"/>
        <v>0</v>
      </c>
      <c r="O69">
        <f t="shared" si="0"/>
        <v>0</v>
      </c>
      <c r="P69">
        <f t="shared" si="0"/>
        <v>0</v>
      </c>
      <c r="Q69">
        <f t="shared" si="0"/>
        <v>0</v>
      </c>
      <c r="R69">
        <f t="shared" si="0"/>
        <v>0</v>
      </c>
      <c r="S69">
        <f t="shared" si="0"/>
        <v>0</v>
      </c>
      <c r="U69">
        <f t="shared" si="1"/>
        <v>0</v>
      </c>
      <c r="V69">
        <f t="shared" si="1"/>
        <v>0</v>
      </c>
      <c r="W69">
        <f t="shared" si="1"/>
        <v>0</v>
      </c>
      <c r="X69">
        <f t="shared" si="1"/>
        <v>0</v>
      </c>
      <c r="Y69">
        <f t="shared" si="1"/>
        <v>0</v>
      </c>
      <c r="Z69">
        <f t="shared" si="1"/>
        <v>0</v>
      </c>
      <c r="AA69">
        <f t="shared" si="1"/>
        <v>0</v>
      </c>
      <c r="AB69">
        <f t="shared" si="1"/>
        <v>0</v>
      </c>
    </row>
    <row r="70" spans="12:28" x14ac:dyDescent="0.25">
      <c r="L70">
        <f t="shared" si="0"/>
        <v>0</v>
      </c>
      <c r="M70">
        <f t="shared" si="0"/>
        <v>0</v>
      </c>
      <c r="N70">
        <f t="shared" si="0"/>
        <v>0</v>
      </c>
      <c r="O70">
        <f t="shared" si="0"/>
        <v>0</v>
      </c>
      <c r="P70">
        <f t="shared" si="0"/>
        <v>0</v>
      </c>
      <c r="Q70">
        <f t="shared" si="0"/>
        <v>0</v>
      </c>
      <c r="R70">
        <f t="shared" si="0"/>
        <v>0</v>
      </c>
      <c r="S70">
        <f t="shared" si="0"/>
        <v>0</v>
      </c>
      <c r="U70">
        <f t="shared" si="1"/>
        <v>0</v>
      </c>
      <c r="V70">
        <f t="shared" si="1"/>
        <v>0</v>
      </c>
      <c r="W70">
        <f t="shared" si="1"/>
        <v>0</v>
      </c>
      <c r="X70">
        <f t="shared" si="1"/>
        <v>0</v>
      </c>
      <c r="Y70">
        <f t="shared" si="1"/>
        <v>0</v>
      </c>
      <c r="Z70">
        <f t="shared" si="1"/>
        <v>0</v>
      </c>
      <c r="AA70">
        <f t="shared" si="1"/>
        <v>0</v>
      </c>
      <c r="AB70">
        <f t="shared" si="1"/>
        <v>0</v>
      </c>
    </row>
    <row r="71" spans="12:28" x14ac:dyDescent="0.25">
      <c r="L71">
        <f t="shared" ref="L71:S80" si="2">L13</f>
        <v>0</v>
      </c>
      <c r="M71">
        <f t="shared" si="2"/>
        <v>0</v>
      </c>
      <c r="N71">
        <f t="shared" si="2"/>
        <v>0</v>
      </c>
      <c r="O71">
        <f t="shared" si="2"/>
        <v>0</v>
      </c>
      <c r="P71">
        <f t="shared" si="2"/>
        <v>0</v>
      </c>
      <c r="Q71">
        <f t="shared" si="2"/>
        <v>0</v>
      </c>
      <c r="R71">
        <f t="shared" si="2"/>
        <v>0</v>
      </c>
      <c r="S71">
        <f t="shared" si="2"/>
        <v>0</v>
      </c>
      <c r="U71">
        <f t="shared" ref="U71:AB80" si="3">U13</f>
        <v>0</v>
      </c>
      <c r="V71">
        <f t="shared" si="3"/>
        <v>0</v>
      </c>
      <c r="W71">
        <f t="shared" si="3"/>
        <v>0</v>
      </c>
      <c r="X71">
        <f t="shared" si="3"/>
        <v>0</v>
      </c>
      <c r="Y71">
        <f t="shared" si="3"/>
        <v>0</v>
      </c>
      <c r="Z71">
        <f t="shared" si="3"/>
        <v>0</v>
      </c>
      <c r="AA71">
        <f t="shared" si="3"/>
        <v>0</v>
      </c>
      <c r="AB71">
        <f t="shared" si="3"/>
        <v>0</v>
      </c>
    </row>
    <row r="72" spans="12:28" x14ac:dyDescent="0.25">
      <c r="L72">
        <f t="shared" si="2"/>
        <v>0</v>
      </c>
      <c r="M72">
        <f t="shared" si="2"/>
        <v>0</v>
      </c>
      <c r="N72">
        <f t="shared" si="2"/>
        <v>0</v>
      </c>
      <c r="O72">
        <f t="shared" si="2"/>
        <v>0</v>
      </c>
      <c r="P72">
        <f t="shared" si="2"/>
        <v>0</v>
      </c>
      <c r="Q72">
        <f t="shared" si="2"/>
        <v>0</v>
      </c>
      <c r="R72">
        <f t="shared" si="2"/>
        <v>0</v>
      </c>
      <c r="S72">
        <f t="shared" si="2"/>
        <v>0</v>
      </c>
      <c r="U72">
        <f t="shared" si="3"/>
        <v>0</v>
      </c>
      <c r="V72">
        <f t="shared" si="3"/>
        <v>0</v>
      </c>
      <c r="W72">
        <f t="shared" si="3"/>
        <v>0</v>
      </c>
      <c r="X72">
        <f t="shared" si="3"/>
        <v>0</v>
      </c>
      <c r="Y72">
        <f t="shared" si="3"/>
        <v>0</v>
      </c>
      <c r="Z72">
        <f t="shared" si="3"/>
        <v>0</v>
      </c>
      <c r="AA72">
        <f t="shared" si="3"/>
        <v>0</v>
      </c>
      <c r="AB72">
        <f t="shared" si="3"/>
        <v>0</v>
      </c>
    </row>
    <row r="73" spans="12:28" x14ac:dyDescent="0.25">
      <c r="L73">
        <f t="shared" si="2"/>
        <v>0</v>
      </c>
      <c r="M73">
        <f t="shared" si="2"/>
        <v>0</v>
      </c>
      <c r="N73">
        <f t="shared" si="2"/>
        <v>0</v>
      </c>
      <c r="O73">
        <f t="shared" si="2"/>
        <v>0</v>
      </c>
      <c r="P73">
        <f t="shared" si="2"/>
        <v>0</v>
      </c>
      <c r="Q73">
        <f t="shared" si="2"/>
        <v>0</v>
      </c>
      <c r="R73">
        <f t="shared" si="2"/>
        <v>0</v>
      </c>
      <c r="S73">
        <f t="shared" si="2"/>
        <v>0</v>
      </c>
      <c r="U73">
        <f t="shared" si="3"/>
        <v>0</v>
      </c>
      <c r="V73">
        <f t="shared" si="3"/>
        <v>0</v>
      </c>
      <c r="W73">
        <f t="shared" si="3"/>
        <v>0</v>
      </c>
      <c r="X73">
        <f t="shared" si="3"/>
        <v>0</v>
      </c>
      <c r="Y73">
        <f t="shared" si="3"/>
        <v>0</v>
      </c>
      <c r="Z73">
        <f t="shared" si="3"/>
        <v>0</v>
      </c>
      <c r="AA73">
        <f t="shared" si="3"/>
        <v>0</v>
      </c>
      <c r="AB73">
        <f t="shared" si="3"/>
        <v>0</v>
      </c>
    </row>
    <row r="74" spans="12:28" x14ac:dyDescent="0.25">
      <c r="L74">
        <f t="shared" si="2"/>
        <v>0</v>
      </c>
      <c r="M74">
        <f t="shared" si="2"/>
        <v>0</v>
      </c>
      <c r="N74">
        <f t="shared" si="2"/>
        <v>0</v>
      </c>
      <c r="O74">
        <f t="shared" si="2"/>
        <v>0</v>
      </c>
      <c r="P74">
        <f t="shared" si="2"/>
        <v>0</v>
      </c>
      <c r="Q74">
        <f t="shared" si="2"/>
        <v>0</v>
      </c>
      <c r="R74">
        <f t="shared" si="2"/>
        <v>0</v>
      </c>
      <c r="S74">
        <f t="shared" si="2"/>
        <v>0</v>
      </c>
      <c r="U74">
        <f t="shared" si="3"/>
        <v>0</v>
      </c>
      <c r="V74">
        <f t="shared" si="3"/>
        <v>0</v>
      </c>
      <c r="W74">
        <f t="shared" si="3"/>
        <v>0</v>
      </c>
      <c r="X74">
        <f t="shared" si="3"/>
        <v>0</v>
      </c>
      <c r="Y74">
        <f t="shared" si="3"/>
        <v>0</v>
      </c>
      <c r="Z74">
        <f t="shared" si="3"/>
        <v>0</v>
      </c>
      <c r="AA74">
        <f t="shared" si="3"/>
        <v>0</v>
      </c>
      <c r="AB74">
        <f t="shared" si="3"/>
        <v>0</v>
      </c>
    </row>
    <row r="75" spans="12:28" x14ac:dyDescent="0.25">
      <c r="L75">
        <f t="shared" si="2"/>
        <v>0</v>
      </c>
      <c r="M75">
        <f t="shared" si="2"/>
        <v>0</v>
      </c>
      <c r="N75">
        <f t="shared" si="2"/>
        <v>0</v>
      </c>
      <c r="O75">
        <f t="shared" si="2"/>
        <v>0</v>
      </c>
      <c r="P75">
        <f t="shared" si="2"/>
        <v>0</v>
      </c>
      <c r="Q75">
        <f t="shared" si="2"/>
        <v>0</v>
      </c>
      <c r="R75">
        <f t="shared" si="2"/>
        <v>0</v>
      </c>
      <c r="S75">
        <f t="shared" si="2"/>
        <v>0</v>
      </c>
      <c r="U75">
        <f t="shared" si="3"/>
        <v>0</v>
      </c>
      <c r="V75">
        <f t="shared" si="3"/>
        <v>0</v>
      </c>
      <c r="W75">
        <f t="shared" si="3"/>
        <v>0</v>
      </c>
      <c r="X75">
        <f t="shared" si="3"/>
        <v>0</v>
      </c>
      <c r="Y75">
        <f t="shared" si="3"/>
        <v>0</v>
      </c>
      <c r="Z75">
        <f t="shared" si="3"/>
        <v>0</v>
      </c>
      <c r="AA75">
        <f t="shared" si="3"/>
        <v>0</v>
      </c>
      <c r="AB75">
        <f t="shared" si="3"/>
        <v>0</v>
      </c>
    </row>
    <row r="76" spans="12:28" x14ac:dyDescent="0.25">
      <c r="L76">
        <f t="shared" si="2"/>
        <v>0</v>
      </c>
      <c r="M76">
        <f t="shared" si="2"/>
        <v>0</v>
      </c>
      <c r="N76">
        <f t="shared" si="2"/>
        <v>0</v>
      </c>
      <c r="O76">
        <f t="shared" si="2"/>
        <v>0</v>
      </c>
      <c r="P76">
        <f t="shared" si="2"/>
        <v>0</v>
      </c>
      <c r="Q76">
        <f t="shared" si="2"/>
        <v>0</v>
      </c>
      <c r="R76">
        <f t="shared" si="2"/>
        <v>0</v>
      </c>
      <c r="S76">
        <f t="shared" si="2"/>
        <v>0</v>
      </c>
      <c r="U76">
        <f t="shared" si="3"/>
        <v>0</v>
      </c>
      <c r="V76">
        <f t="shared" si="3"/>
        <v>0</v>
      </c>
      <c r="W76">
        <f t="shared" si="3"/>
        <v>0</v>
      </c>
      <c r="X76">
        <f t="shared" si="3"/>
        <v>0</v>
      </c>
      <c r="Y76">
        <f t="shared" si="3"/>
        <v>0</v>
      </c>
      <c r="Z76">
        <f t="shared" si="3"/>
        <v>0</v>
      </c>
      <c r="AA76">
        <f t="shared" si="3"/>
        <v>0</v>
      </c>
      <c r="AB76">
        <f t="shared" si="3"/>
        <v>0</v>
      </c>
    </row>
    <row r="77" spans="12:28" x14ac:dyDescent="0.25">
      <c r="L77">
        <f t="shared" si="2"/>
        <v>0</v>
      </c>
      <c r="M77">
        <f t="shared" si="2"/>
        <v>0</v>
      </c>
      <c r="N77">
        <f t="shared" si="2"/>
        <v>0</v>
      </c>
      <c r="O77">
        <f t="shared" si="2"/>
        <v>0</v>
      </c>
      <c r="P77">
        <f t="shared" si="2"/>
        <v>0</v>
      </c>
      <c r="Q77">
        <f t="shared" si="2"/>
        <v>0</v>
      </c>
      <c r="R77">
        <f t="shared" si="2"/>
        <v>0</v>
      </c>
      <c r="S77">
        <f t="shared" si="2"/>
        <v>0</v>
      </c>
      <c r="U77">
        <f t="shared" si="3"/>
        <v>0</v>
      </c>
      <c r="V77">
        <f t="shared" si="3"/>
        <v>0</v>
      </c>
      <c r="W77">
        <f t="shared" si="3"/>
        <v>0</v>
      </c>
      <c r="X77">
        <f t="shared" si="3"/>
        <v>0</v>
      </c>
      <c r="Y77">
        <f t="shared" si="3"/>
        <v>0</v>
      </c>
      <c r="Z77">
        <f t="shared" si="3"/>
        <v>0</v>
      </c>
      <c r="AA77">
        <f t="shared" si="3"/>
        <v>0</v>
      </c>
      <c r="AB77">
        <f t="shared" si="3"/>
        <v>0</v>
      </c>
    </row>
    <row r="78" spans="12:28" x14ac:dyDescent="0.25">
      <c r="L78">
        <f t="shared" si="2"/>
        <v>0</v>
      </c>
      <c r="M78">
        <f t="shared" si="2"/>
        <v>0</v>
      </c>
      <c r="N78">
        <f t="shared" si="2"/>
        <v>0</v>
      </c>
      <c r="O78">
        <f t="shared" si="2"/>
        <v>0</v>
      </c>
      <c r="P78">
        <f t="shared" si="2"/>
        <v>0</v>
      </c>
      <c r="Q78">
        <f t="shared" si="2"/>
        <v>0</v>
      </c>
      <c r="R78">
        <f t="shared" si="2"/>
        <v>0</v>
      </c>
      <c r="S78">
        <f t="shared" si="2"/>
        <v>0</v>
      </c>
      <c r="U78">
        <f t="shared" si="3"/>
        <v>0</v>
      </c>
      <c r="V78">
        <f t="shared" si="3"/>
        <v>0</v>
      </c>
      <c r="W78">
        <f t="shared" si="3"/>
        <v>0</v>
      </c>
      <c r="X78">
        <f t="shared" si="3"/>
        <v>0</v>
      </c>
      <c r="Y78">
        <f t="shared" si="3"/>
        <v>0</v>
      </c>
      <c r="Z78">
        <f t="shared" si="3"/>
        <v>0</v>
      </c>
      <c r="AA78">
        <f t="shared" si="3"/>
        <v>0</v>
      </c>
      <c r="AB78">
        <f t="shared" si="3"/>
        <v>0</v>
      </c>
    </row>
    <row r="79" spans="12:28" x14ac:dyDescent="0.25">
      <c r="L79">
        <f t="shared" si="2"/>
        <v>0</v>
      </c>
      <c r="M79">
        <f t="shared" si="2"/>
        <v>0</v>
      </c>
      <c r="N79">
        <f t="shared" si="2"/>
        <v>0</v>
      </c>
      <c r="O79">
        <f t="shared" si="2"/>
        <v>0</v>
      </c>
      <c r="P79">
        <f t="shared" si="2"/>
        <v>0</v>
      </c>
      <c r="Q79">
        <f t="shared" si="2"/>
        <v>0</v>
      </c>
      <c r="R79">
        <f t="shared" si="2"/>
        <v>0</v>
      </c>
      <c r="S79">
        <f t="shared" si="2"/>
        <v>0</v>
      </c>
      <c r="U79">
        <f t="shared" si="3"/>
        <v>0</v>
      </c>
      <c r="V79">
        <f t="shared" si="3"/>
        <v>0</v>
      </c>
      <c r="W79">
        <f t="shared" si="3"/>
        <v>0</v>
      </c>
      <c r="X79">
        <f t="shared" si="3"/>
        <v>0</v>
      </c>
      <c r="Y79">
        <f t="shared" si="3"/>
        <v>0</v>
      </c>
      <c r="Z79">
        <f t="shared" si="3"/>
        <v>0</v>
      </c>
      <c r="AA79">
        <f t="shared" si="3"/>
        <v>0</v>
      </c>
      <c r="AB79">
        <f t="shared" si="3"/>
        <v>0</v>
      </c>
    </row>
    <row r="80" spans="12:28" x14ac:dyDescent="0.25">
      <c r="L80">
        <f t="shared" si="2"/>
        <v>0</v>
      </c>
      <c r="M80">
        <f t="shared" si="2"/>
        <v>0</v>
      </c>
      <c r="N80">
        <f t="shared" si="2"/>
        <v>0</v>
      </c>
      <c r="O80">
        <f t="shared" si="2"/>
        <v>0</v>
      </c>
      <c r="P80">
        <f t="shared" si="2"/>
        <v>0</v>
      </c>
      <c r="Q80">
        <f t="shared" si="2"/>
        <v>0</v>
      </c>
      <c r="R80">
        <f t="shared" si="2"/>
        <v>0</v>
      </c>
      <c r="S80">
        <f t="shared" si="2"/>
        <v>0</v>
      </c>
      <c r="U80">
        <f t="shared" si="3"/>
        <v>0</v>
      </c>
      <c r="V80">
        <f t="shared" si="3"/>
        <v>0</v>
      </c>
      <c r="W80">
        <f t="shared" si="3"/>
        <v>0</v>
      </c>
      <c r="X80">
        <f t="shared" si="3"/>
        <v>0</v>
      </c>
      <c r="Y80">
        <f t="shared" si="3"/>
        <v>0</v>
      </c>
      <c r="Z80">
        <f t="shared" si="3"/>
        <v>0</v>
      </c>
      <c r="AA80">
        <f t="shared" si="3"/>
        <v>0</v>
      </c>
      <c r="AB80">
        <f t="shared" si="3"/>
        <v>0</v>
      </c>
    </row>
    <row r="81" spans="12:28" x14ac:dyDescent="0.25">
      <c r="L81">
        <f t="shared" ref="L81:S90" si="4">L23</f>
        <v>0</v>
      </c>
      <c r="M81">
        <f t="shared" si="4"/>
        <v>0</v>
      </c>
      <c r="N81">
        <f t="shared" si="4"/>
        <v>0</v>
      </c>
      <c r="O81">
        <f t="shared" si="4"/>
        <v>0</v>
      </c>
      <c r="P81">
        <f t="shared" si="4"/>
        <v>0</v>
      </c>
      <c r="Q81">
        <f t="shared" si="4"/>
        <v>0</v>
      </c>
      <c r="R81">
        <f t="shared" si="4"/>
        <v>0</v>
      </c>
      <c r="S81">
        <f t="shared" si="4"/>
        <v>0</v>
      </c>
      <c r="U81">
        <f t="shared" ref="U81:AB90" si="5">U23</f>
        <v>0</v>
      </c>
      <c r="V81">
        <f t="shared" si="5"/>
        <v>0</v>
      </c>
      <c r="W81">
        <f t="shared" si="5"/>
        <v>0</v>
      </c>
      <c r="X81">
        <f t="shared" si="5"/>
        <v>0</v>
      </c>
      <c r="Y81">
        <f t="shared" si="5"/>
        <v>0</v>
      </c>
      <c r="Z81">
        <f t="shared" si="5"/>
        <v>0</v>
      </c>
      <c r="AA81">
        <f t="shared" si="5"/>
        <v>0</v>
      </c>
      <c r="AB81">
        <f t="shared" si="5"/>
        <v>0</v>
      </c>
    </row>
    <row r="82" spans="12:28" x14ac:dyDescent="0.25">
      <c r="L82">
        <f t="shared" si="4"/>
        <v>0</v>
      </c>
      <c r="M82">
        <f t="shared" si="4"/>
        <v>0</v>
      </c>
      <c r="N82">
        <f t="shared" si="4"/>
        <v>0</v>
      </c>
      <c r="O82">
        <f t="shared" si="4"/>
        <v>0</v>
      </c>
      <c r="P82">
        <f t="shared" si="4"/>
        <v>0</v>
      </c>
      <c r="Q82">
        <f t="shared" si="4"/>
        <v>0</v>
      </c>
      <c r="R82">
        <f t="shared" si="4"/>
        <v>0</v>
      </c>
      <c r="S82">
        <f t="shared" si="4"/>
        <v>0</v>
      </c>
      <c r="U82">
        <f t="shared" si="5"/>
        <v>0</v>
      </c>
      <c r="V82">
        <f t="shared" si="5"/>
        <v>0</v>
      </c>
      <c r="W82">
        <f t="shared" si="5"/>
        <v>0</v>
      </c>
      <c r="X82">
        <f t="shared" si="5"/>
        <v>0</v>
      </c>
      <c r="Y82">
        <f t="shared" si="5"/>
        <v>0</v>
      </c>
      <c r="Z82">
        <f t="shared" si="5"/>
        <v>0</v>
      </c>
      <c r="AA82">
        <f t="shared" si="5"/>
        <v>0</v>
      </c>
      <c r="AB82">
        <f t="shared" si="5"/>
        <v>0</v>
      </c>
    </row>
    <row r="83" spans="12:28" x14ac:dyDescent="0.25">
      <c r="L83">
        <f t="shared" si="4"/>
        <v>0</v>
      </c>
      <c r="M83">
        <f t="shared" si="4"/>
        <v>0</v>
      </c>
      <c r="N83">
        <f t="shared" si="4"/>
        <v>0</v>
      </c>
      <c r="O83">
        <f t="shared" si="4"/>
        <v>0</v>
      </c>
      <c r="P83">
        <f t="shared" si="4"/>
        <v>0</v>
      </c>
      <c r="Q83">
        <f t="shared" si="4"/>
        <v>0</v>
      </c>
      <c r="R83">
        <f t="shared" si="4"/>
        <v>0</v>
      </c>
      <c r="S83">
        <f t="shared" si="4"/>
        <v>0</v>
      </c>
      <c r="U83">
        <f t="shared" si="5"/>
        <v>0</v>
      </c>
      <c r="V83">
        <f t="shared" si="5"/>
        <v>0</v>
      </c>
      <c r="W83">
        <f t="shared" si="5"/>
        <v>0</v>
      </c>
      <c r="X83">
        <f t="shared" si="5"/>
        <v>0</v>
      </c>
      <c r="Y83">
        <f t="shared" si="5"/>
        <v>0</v>
      </c>
      <c r="Z83">
        <f t="shared" si="5"/>
        <v>0</v>
      </c>
      <c r="AA83">
        <f t="shared" si="5"/>
        <v>0</v>
      </c>
      <c r="AB83">
        <f t="shared" si="5"/>
        <v>0</v>
      </c>
    </row>
    <row r="84" spans="12:28" x14ac:dyDescent="0.25">
      <c r="L84">
        <f t="shared" si="4"/>
        <v>0</v>
      </c>
      <c r="M84">
        <f t="shared" si="4"/>
        <v>0</v>
      </c>
      <c r="N84">
        <f t="shared" si="4"/>
        <v>0</v>
      </c>
      <c r="O84">
        <f t="shared" si="4"/>
        <v>0</v>
      </c>
      <c r="P84">
        <f t="shared" si="4"/>
        <v>0</v>
      </c>
      <c r="Q84">
        <f t="shared" si="4"/>
        <v>0</v>
      </c>
      <c r="R84">
        <f t="shared" si="4"/>
        <v>0</v>
      </c>
      <c r="S84">
        <f t="shared" si="4"/>
        <v>0</v>
      </c>
      <c r="U84">
        <f t="shared" si="5"/>
        <v>0</v>
      </c>
      <c r="V84">
        <f t="shared" si="5"/>
        <v>0</v>
      </c>
      <c r="W84">
        <f t="shared" si="5"/>
        <v>0</v>
      </c>
      <c r="X84">
        <f t="shared" si="5"/>
        <v>0</v>
      </c>
      <c r="Y84">
        <f t="shared" si="5"/>
        <v>0</v>
      </c>
      <c r="Z84">
        <f t="shared" si="5"/>
        <v>0</v>
      </c>
      <c r="AA84">
        <f t="shared" si="5"/>
        <v>0</v>
      </c>
      <c r="AB84">
        <f t="shared" si="5"/>
        <v>0</v>
      </c>
    </row>
    <row r="85" spans="12:28" x14ac:dyDescent="0.25">
      <c r="L85">
        <f t="shared" si="4"/>
        <v>0</v>
      </c>
      <c r="M85">
        <f t="shared" si="4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  <c r="U85">
        <f t="shared" si="5"/>
        <v>0</v>
      </c>
      <c r="V85">
        <f t="shared" si="5"/>
        <v>0</v>
      </c>
      <c r="W85">
        <f t="shared" si="5"/>
        <v>0</v>
      </c>
      <c r="X85">
        <f t="shared" si="5"/>
        <v>0</v>
      </c>
      <c r="Y85">
        <f t="shared" si="5"/>
        <v>0</v>
      </c>
      <c r="Z85">
        <f t="shared" si="5"/>
        <v>0</v>
      </c>
      <c r="AA85">
        <f t="shared" si="5"/>
        <v>0</v>
      </c>
      <c r="AB85">
        <f t="shared" si="5"/>
        <v>0</v>
      </c>
    </row>
    <row r="86" spans="12:28" x14ac:dyDescent="0.25">
      <c r="L86">
        <f t="shared" si="4"/>
        <v>0</v>
      </c>
      <c r="M86">
        <f t="shared" si="4"/>
        <v>0</v>
      </c>
      <c r="N86">
        <f t="shared" si="4"/>
        <v>0</v>
      </c>
      <c r="O86">
        <f t="shared" si="4"/>
        <v>0</v>
      </c>
      <c r="P86">
        <f t="shared" si="4"/>
        <v>0</v>
      </c>
      <c r="Q86">
        <f t="shared" si="4"/>
        <v>0</v>
      </c>
      <c r="R86">
        <f t="shared" si="4"/>
        <v>0</v>
      </c>
      <c r="S86">
        <f t="shared" si="4"/>
        <v>0</v>
      </c>
      <c r="U86">
        <f t="shared" si="5"/>
        <v>0</v>
      </c>
      <c r="V86">
        <f t="shared" si="5"/>
        <v>0</v>
      </c>
      <c r="W86">
        <f t="shared" si="5"/>
        <v>0</v>
      </c>
      <c r="X86">
        <f t="shared" si="5"/>
        <v>0</v>
      </c>
      <c r="Y86">
        <f t="shared" si="5"/>
        <v>0</v>
      </c>
      <c r="Z86">
        <f t="shared" si="5"/>
        <v>0</v>
      </c>
      <c r="AA86">
        <f t="shared" si="5"/>
        <v>0</v>
      </c>
      <c r="AB86">
        <f t="shared" si="5"/>
        <v>0</v>
      </c>
    </row>
    <row r="87" spans="12:28" x14ac:dyDescent="0.25">
      <c r="L87">
        <f t="shared" si="4"/>
        <v>0</v>
      </c>
      <c r="M87">
        <f t="shared" si="4"/>
        <v>0</v>
      </c>
      <c r="N87">
        <f t="shared" si="4"/>
        <v>0</v>
      </c>
      <c r="O87">
        <f t="shared" si="4"/>
        <v>0</v>
      </c>
      <c r="P87">
        <f t="shared" si="4"/>
        <v>0</v>
      </c>
      <c r="Q87">
        <f t="shared" si="4"/>
        <v>0</v>
      </c>
      <c r="R87">
        <f t="shared" si="4"/>
        <v>0</v>
      </c>
      <c r="S87">
        <f t="shared" si="4"/>
        <v>0</v>
      </c>
      <c r="U87">
        <f t="shared" si="5"/>
        <v>0</v>
      </c>
      <c r="V87">
        <f t="shared" si="5"/>
        <v>0</v>
      </c>
      <c r="W87">
        <f t="shared" si="5"/>
        <v>0</v>
      </c>
      <c r="X87">
        <f t="shared" si="5"/>
        <v>0</v>
      </c>
      <c r="Y87">
        <f t="shared" si="5"/>
        <v>0</v>
      </c>
      <c r="Z87">
        <f t="shared" si="5"/>
        <v>0</v>
      </c>
      <c r="AA87">
        <f t="shared" si="5"/>
        <v>0</v>
      </c>
      <c r="AB87">
        <f t="shared" si="5"/>
        <v>0</v>
      </c>
    </row>
    <row r="88" spans="12:28" x14ac:dyDescent="0.25">
      <c r="L88">
        <f t="shared" si="4"/>
        <v>0</v>
      </c>
      <c r="M88">
        <f t="shared" si="4"/>
        <v>0</v>
      </c>
      <c r="N88">
        <f t="shared" si="4"/>
        <v>0</v>
      </c>
      <c r="O88">
        <f t="shared" si="4"/>
        <v>0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U88">
        <f t="shared" si="5"/>
        <v>0</v>
      </c>
      <c r="V88">
        <f t="shared" si="5"/>
        <v>0</v>
      </c>
      <c r="W88">
        <f t="shared" si="5"/>
        <v>0</v>
      </c>
      <c r="X88">
        <f t="shared" si="5"/>
        <v>0</v>
      </c>
      <c r="Y88">
        <f t="shared" si="5"/>
        <v>0</v>
      </c>
      <c r="Z88">
        <f t="shared" si="5"/>
        <v>0</v>
      </c>
      <c r="AA88">
        <f t="shared" si="5"/>
        <v>0</v>
      </c>
      <c r="AB88">
        <f t="shared" si="5"/>
        <v>0</v>
      </c>
    </row>
    <row r="89" spans="12:28" x14ac:dyDescent="0.25">
      <c r="L89">
        <f t="shared" si="4"/>
        <v>0</v>
      </c>
      <c r="M89">
        <f t="shared" si="4"/>
        <v>0</v>
      </c>
      <c r="N89">
        <f t="shared" si="4"/>
        <v>0</v>
      </c>
      <c r="O89">
        <f t="shared" si="4"/>
        <v>0</v>
      </c>
      <c r="P89">
        <f t="shared" si="4"/>
        <v>0</v>
      </c>
      <c r="Q89">
        <f t="shared" si="4"/>
        <v>0</v>
      </c>
      <c r="R89">
        <f t="shared" si="4"/>
        <v>0</v>
      </c>
      <c r="S89">
        <f t="shared" si="4"/>
        <v>0</v>
      </c>
      <c r="U89">
        <f t="shared" si="5"/>
        <v>0</v>
      </c>
      <c r="V89">
        <f t="shared" si="5"/>
        <v>0</v>
      </c>
      <c r="W89">
        <f t="shared" si="5"/>
        <v>0</v>
      </c>
      <c r="X89">
        <f t="shared" si="5"/>
        <v>0</v>
      </c>
      <c r="Y89">
        <f t="shared" si="5"/>
        <v>0</v>
      </c>
      <c r="Z89">
        <f t="shared" si="5"/>
        <v>0</v>
      </c>
      <c r="AA89">
        <f t="shared" si="5"/>
        <v>0</v>
      </c>
      <c r="AB89">
        <f t="shared" si="5"/>
        <v>0</v>
      </c>
    </row>
    <row r="90" spans="12:28" x14ac:dyDescent="0.25">
      <c r="L90">
        <f t="shared" si="4"/>
        <v>0</v>
      </c>
      <c r="M90">
        <f t="shared" si="4"/>
        <v>0</v>
      </c>
      <c r="N90">
        <f t="shared" si="4"/>
        <v>0</v>
      </c>
      <c r="O90">
        <f t="shared" si="4"/>
        <v>0</v>
      </c>
      <c r="P90">
        <f t="shared" si="4"/>
        <v>0</v>
      </c>
      <c r="Q90">
        <f t="shared" si="4"/>
        <v>0</v>
      </c>
      <c r="R90">
        <f t="shared" si="4"/>
        <v>0</v>
      </c>
      <c r="S90">
        <f t="shared" si="4"/>
        <v>0</v>
      </c>
      <c r="U90">
        <f t="shared" si="5"/>
        <v>0</v>
      </c>
      <c r="V90">
        <f t="shared" si="5"/>
        <v>0</v>
      </c>
      <c r="W90">
        <f t="shared" si="5"/>
        <v>0</v>
      </c>
      <c r="X90">
        <f t="shared" si="5"/>
        <v>0</v>
      </c>
      <c r="Y90">
        <f t="shared" si="5"/>
        <v>0</v>
      </c>
      <c r="Z90">
        <f t="shared" si="5"/>
        <v>0</v>
      </c>
      <c r="AA90">
        <f t="shared" si="5"/>
        <v>0</v>
      </c>
      <c r="AB90">
        <f t="shared" si="5"/>
        <v>0</v>
      </c>
    </row>
    <row r="91" spans="12:28" x14ac:dyDescent="0.25">
      <c r="L91" s="1">
        <f t="shared" ref="L91:S91" si="6">L33</f>
        <v>0</v>
      </c>
      <c r="M91">
        <f t="shared" si="6"/>
        <v>0</v>
      </c>
      <c r="N91">
        <f t="shared" si="6"/>
        <v>0</v>
      </c>
      <c r="O91">
        <f t="shared" si="6"/>
        <v>0</v>
      </c>
      <c r="P91">
        <f t="shared" si="6"/>
        <v>0</v>
      </c>
      <c r="Q91">
        <f t="shared" si="6"/>
        <v>0</v>
      </c>
      <c r="R91">
        <f t="shared" si="6"/>
        <v>0</v>
      </c>
      <c r="S91">
        <f t="shared" si="6"/>
        <v>0</v>
      </c>
      <c r="U91">
        <f t="shared" ref="U91:AB91" si="7">U33</f>
        <v>0</v>
      </c>
      <c r="V91">
        <f t="shared" si="7"/>
        <v>0</v>
      </c>
      <c r="W91">
        <f t="shared" si="7"/>
        <v>0</v>
      </c>
      <c r="X91">
        <f t="shared" si="7"/>
        <v>0</v>
      </c>
      <c r="Y91">
        <f t="shared" si="7"/>
        <v>0</v>
      </c>
      <c r="Z91">
        <f t="shared" si="7"/>
        <v>0</v>
      </c>
      <c r="AA91">
        <f t="shared" si="7"/>
        <v>0</v>
      </c>
      <c r="AB91">
        <f t="shared" si="7"/>
        <v>0</v>
      </c>
    </row>
    <row r="92" spans="12:28" x14ac:dyDescent="0.25">
      <c r="L92" s="1">
        <f t="shared" ref="L92:S92" si="8">L34</f>
        <v>0</v>
      </c>
      <c r="M92">
        <f t="shared" si="8"/>
        <v>0</v>
      </c>
      <c r="N92">
        <f t="shared" si="8"/>
        <v>0</v>
      </c>
      <c r="O92">
        <f t="shared" si="8"/>
        <v>0</v>
      </c>
      <c r="P92">
        <f t="shared" si="8"/>
        <v>0</v>
      </c>
      <c r="Q92">
        <f t="shared" si="8"/>
        <v>0</v>
      </c>
      <c r="R92">
        <f t="shared" si="8"/>
        <v>0</v>
      </c>
      <c r="S92">
        <f t="shared" si="8"/>
        <v>0</v>
      </c>
      <c r="U92">
        <f t="shared" ref="U92:AB92" si="9">U34</f>
        <v>0</v>
      </c>
      <c r="V92">
        <f t="shared" si="9"/>
        <v>0</v>
      </c>
      <c r="W92">
        <f t="shared" si="9"/>
        <v>0</v>
      </c>
      <c r="X92">
        <f t="shared" si="9"/>
        <v>0</v>
      </c>
      <c r="Y92">
        <f t="shared" si="9"/>
        <v>0</v>
      </c>
      <c r="Z92">
        <f t="shared" si="9"/>
        <v>0</v>
      </c>
      <c r="AA92">
        <f t="shared" si="9"/>
        <v>0</v>
      </c>
      <c r="AB92">
        <f t="shared" si="9"/>
        <v>0</v>
      </c>
    </row>
    <row r="93" spans="12:28" x14ac:dyDescent="0.25">
      <c r="L93" s="1">
        <f t="shared" ref="L93:S93" si="10">L35</f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0</v>
      </c>
      <c r="Q93">
        <f t="shared" si="10"/>
        <v>0</v>
      </c>
      <c r="R93">
        <f t="shared" si="10"/>
        <v>0</v>
      </c>
      <c r="S93">
        <f t="shared" si="10"/>
        <v>0</v>
      </c>
      <c r="U93">
        <f t="shared" ref="U93:AB93" si="11">U35</f>
        <v>0</v>
      </c>
      <c r="V93">
        <f t="shared" si="11"/>
        <v>0</v>
      </c>
      <c r="W93">
        <f t="shared" si="11"/>
        <v>0</v>
      </c>
      <c r="X93">
        <f t="shared" si="11"/>
        <v>0</v>
      </c>
      <c r="Y93">
        <f t="shared" si="11"/>
        <v>0</v>
      </c>
      <c r="Z93">
        <f t="shared" si="11"/>
        <v>0</v>
      </c>
      <c r="AA93">
        <f t="shared" si="11"/>
        <v>0</v>
      </c>
      <c r="AB93">
        <f t="shared" si="11"/>
        <v>0</v>
      </c>
    </row>
    <row r="94" spans="12:28" x14ac:dyDescent="0.25">
      <c r="L94" s="1">
        <f t="shared" ref="L94:S94" si="12">L36</f>
        <v>0</v>
      </c>
      <c r="M94">
        <f t="shared" si="12"/>
        <v>0</v>
      </c>
      <c r="N94">
        <f t="shared" si="12"/>
        <v>0</v>
      </c>
      <c r="O94">
        <f t="shared" si="12"/>
        <v>0</v>
      </c>
      <c r="P94">
        <f t="shared" si="12"/>
        <v>0</v>
      </c>
      <c r="Q94">
        <f t="shared" si="12"/>
        <v>0</v>
      </c>
      <c r="R94">
        <f t="shared" si="12"/>
        <v>0</v>
      </c>
      <c r="S94">
        <f t="shared" si="12"/>
        <v>0</v>
      </c>
      <c r="U94">
        <f t="shared" ref="U94:AB94" si="13">U36</f>
        <v>0</v>
      </c>
      <c r="V94">
        <f t="shared" si="13"/>
        <v>0</v>
      </c>
      <c r="W94">
        <f t="shared" si="13"/>
        <v>0</v>
      </c>
      <c r="X94">
        <f t="shared" si="13"/>
        <v>0</v>
      </c>
      <c r="Y94">
        <f t="shared" si="13"/>
        <v>0</v>
      </c>
      <c r="Z94">
        <f t="shared" si="13"/>
        <v>0</v>
      </c>
      <c r="AA94">
        <f t="shared" si="13"/>
        <v>0</v>
      </c>
      <c r="AB94">
        <f t="shared" si="13"/>
        <v>0</v>
      </c>
    </row>
    <row r="95" spans="12:28" x14ac:dyDescent="0.25">
      <c r="L95" s="1">
        <f t="shared" ref="L95:S95" si="14">L37</f>
        <v>0</v>
      </c>
      <c r="M95">
        <f t="shared" si="14"/>
        <v>0</v>
      </c>
      <c r="N95">
        <f t="shared" si="14"/>
        <v>0</v>
      </c>
      <c r="O95">
        <f t="shared" si="14"/>
        <v>0</v>
      </c>
      <c r="P95">
        <f t="shared" si="14"/>
        <v>0</v>
      </c>
      <c r="Q95">
        <f t="shared" si="14"/>
        <v>0</v>
      </c>
      <c r="R95">
        <f t="shared" si="14"/>
        <v>0</v>
      </c>
      <c r="S95">
        <f t="shared" si="14"/>
        <v>0</v>
      </c>
      <c r="U95">
        <f t="shared" ref="U95:AB95" si="15">U37</f>
        <v>0</v>
      </c>
      <c r="V95">
        <f t="shared" si="15"/>
        <v>0</v>
      </c>
      <c r="W95">
        <f t="shared" si="15"/>
        <v>0</v>
      </c>
      <c r="X95">
        <f t="shared" si="15"/>
        <v>0</v>
      </c>
      <c r="Y95">
        <f t="shared" si="15"/>
        <v>0</v>
      </c>
      <c r="Z95">
        <f t="shared" si="15"/>
        <v>0</v>
      </c>
      <c r="AA95">
        <f t="shared" si="15"/>
        <v>0</v>
      </c>
      <c r="AB95">
        <f t="shared" si="15"/>
        <v>0</v>
      </c>
    </row>
    <row r="96" spans="12:28" x14ac:dyDescent="0.25">
      <c r="L96" s="1">
        <f t="shared" ref="L96:S96" si="16">L38</f>
        <v>0</v>
      </c>
      <c r="M96">
        <f t="shared" si="16"/>
        <v>0</v>
      </c>
      <c r="N96">
        <f t="shared" si="16"/>
        <v>0</v>
      </c>
      <c r="O96">
        <f t="shared" si="16"/>
        <v>0</v>
      </c>
      <c r="P96">
        <f t="shared" si="16"/>
        <v>0</v>
      </c>
      <c r="Q96">
        <f t="shared" si="16"/>
        <v>0</v>
      </c>
      <c r="R96">
        <f t="shared" si="16"/>
        <v>0</v>
      </c>
      <c r="S96">
        <f t="shared" si="16"/>
        <v>0</v>
      </c>
      <c r="U96">
        <f t="shared" ref="U96:AB96" si="17">U38</f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7"/>
        <v>0</v>
      </c>
      <c r="Z96">
        <f t="shared" si="17"/>
        <v>0</v>
      </c>
      <c r="AA96">
        <f t="shared" si="17"/>
        <v>0</v>
      </c>
      <c r="AB96">
        <f t="shared" si="17"/>
        <v>0</v>
      </c>
    </row>
    <row r="97" spans="12:28" x14ac:dyDescent="0.25">
      <c r="L97" s="1">
        <f t="shared" ref="L97:S97" si="18">L39</f>
        <v>0</v>
      </c>
      <c r="M97">
        <f t="shared" si="18"/>
        <v>0</v>
      </c>
      <c r="N97">
        <f t="shared" si="18"/>
        <v>0</v>
      </c>
      <c r="O97">
        <f t="shared" si="18"/>
        <v>0</v>
      </c>
      <c r="P97">
        <f t="shared" si="18"/>
        <v>0</v>
      </c>
      <c r="Q97">
        <f t="shared" si="18"/>
        <v>0</v>
      </c>
      <c r="R97">
        <f t="shared" si="18"/>
        <v>0</v>
      </c>
      <c r="S97">
        <f t="shared" si="18"/>
        <v>0</v>
      </c>
      <c r="U97">
        <f t="shared" ref="U97:AB97" si="19">U39</f>
        <v>0</v>
      </c>
      <c r="V97">
        <f t="shared" si="19"/>
        <v>0</v>
      </c>
      <c r="W97">
        <f t="shared" si="19"/>
        <v>0</v>
      </c>
      <c r="X97">
        <f t="shared" si="19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B97">
        <f t="shared" si="19"/>
        <v>0</v>
      </c>
    </row>
    <row r="98" spans="12:28" x14ac:dyDescent="0.25">
      <c r="L98" s="1">
        <f t="shared" ref="L98:S98" si="20">L40</f>
        <v>0</v>
      </c>
      <c r="M98">
        <f t="shared" si="20"/>
        <v>0</v>
      </c>
      <c r="N98">
        <f t="shared" si="20"/>
        <v>0</v>
      </c>
      <c r="O98">
        <f t="shared" si="20"/>
        <v>0</v>
      </c>
      <c r="P98">
        <f t="shared" si="20"/>
        <v>0</v>
      </c>
      <c r="Q98">
        <f t="shared" si="20"/>
        <v>0</v>
      </c>
      <c r="R98">
        <f t="shared" si="20"/>
        <v>0</v>
      </c>
      <c r="S98">
        <f t="shared" si="20"/>
        <v>0</v>
      </c>
      <c r="U98">
        <f t="shared" ref="U98:AB98" si="21">U40</f>
        <v>0</v>
      </c>
      <c r="V98">
        <f t="shared" si="21"/>
        <v>0</v>
      </c>
      <c r="W98">
        <f t="shared" si="21"/>
        <v>0</v>
      </c>
      <c r="X98">
        <f t="shared" si="21"/>
        <v>0</v>
      </c>
      <c r="Y98">
        <f t="shared" si="21"/>
        <v>0</v>
      </c>
      <c r="Z98">
        <f t="shared" si="21"/>
        <v>0</v>
      </c>
      <c r="AA98">
        <f t="shared" si="21"/>
        <v>0</v>
      </c>
      <c r="AB98">
        <f t="shared" si="21"/>
        <v>0</v>
      </c>
    </row>
    <row r="99" spans="12:28" x14ac:dyDescent="0.25">
      <c r="L99" s="1">
        <f t="shared" ref="L99:S99" si="22">L41</f>
        <v>0</v>
      </c>
      <c r="M99">
        <f t="shared" si="22"/>
        <v>0</v>
      </c>
      <c r="N99">
        <f t="shared" si="22"/>
        <v>0</v>
      </c>
      <c r="O99">
        <f t="shared" si="22"/>
        <v>0</v>
      </c>
      <c r="P99">
        <f t="shared" si="22"/>
        <v>0</v>
      </c>
      <c r="Q99">
        <f t="shared" si="22"/>
        <v>0</v>
      </c>
      <c r="R99">
        <f t="shared" si="22"/>
        <v>0</v>
      </c>
      <c r="S99">
        <f t="shared" si="22"/>
        <v>0</v>
      </c>
      <c r="U99">
        <f t="shared" ref="U99:AB99" si="23">U41</f>
        <v>0</v>
      </c>
      <c r="V99">
        <f t="shared" si="23"/>
        <v>0</v>
      </c>
      <c r="W99">
        <f t="shared" si="23"/>
        <v>0</v>
      </c>
      <c r="X99">
        <f t="shared" si="23"/>
        <v>0</v>
      </c>
      <c r="Y99">
        <f t="shared" si="23"/>
        <v>0</v>
      </c>
      <c r="Z99">
        <f t="shared" si="23"/>
        <v>0</v>
      </c>
      <c r="AA99">
        <f t="shared" si="23"/>
        <v>0</v>
      </c>
      <c r="AB99">
        <f t="shared" si="23"/>
        <v>0</v>
      </c>
    </row>
    <row r="100" spans="12:28" x14ac:dyDescent="0.25">
      <c r="L100" s="1">
        <f t="shared" ref="L100:S100" si="24">L42</f>
        <v>0</v>
      </c>
      <c r="M100">
        <f t="shared" si="24"/>
        <v>0</v>
      </c>
      <c r="N100">
        <f t="shared" si="24"/>
        <v>0</v>
      </c>
      <c r="O100">
        <f t="shared" si="24"/>
        <v>0</v>
      </c>
      <c r="P100">
        <f t="shared" si="24"/>
        <v>0</v>
      </c>
      <c r="Q100">
        <f t="shared" si="24"/>
        <v>0</v>
      </c>
      <c r="R100">
        <f t="shared" si="24"/>
        <v>0</v>
      </c>
      <c r="S100">
        <f t="shared" si="24"/>
        <v>0</v>
      </c>
      <c r="U100">
        <f t="shared" ref="U100:AB100" si="25">U42</f>
        <v>0</v>
      </c>
      <c r="V100">
        <f t="shared" si="25"/>
        <v>0</v>
      </c>
      <c r="W100">
        <f t="shared" si="25"/>
        <v>0</v>
      </c>
      <c r="X100">
        <f t="shared" si="25"/>
        <v>0</v>
      </c>
      <c r="Y100">
        <f t="shared" si="25"/>
        <v>0</v>
      </c>
      <c r="Z100">
        <f t="shared" si="25"/>
        <v>0</v>
      </c>
      <c r="AA100">
        <f t="shared" si="25"/>
        <v>0</v>
      </c>
      <c r="AB100">
        <f t="shared" si="25"/>
        <v>0</v>
      </c>
    </row>
    <row r="101" spans="12:28" x14ac:dyDescent="0.25">
      <c r="L101" s="1">
        <f t="shared" ref="L101:S101" si="26">L43</f>
        <v>0</v>
      </c>
      <c r="M101">
        <f t="shared" si="26"/>
        <v>0</v>
      </c>
      <c r="N101">
        <f t="shared" si="26"/>
        <v>0</v>
      </c>
      <c r="O101">
        <f t="shared" si="26"/>
        <v>0</v>
      </c>
      <c r="P101">
        <f t="shared" si="26"/>
        <v>0</v>
      </c>
      <c r="Q101">
        <f t="shared" si="26"/>
        <v>0</v>
      </c>
      <c r="R101">
        <f t="shared" si="26"/>
        <v>0</v>
      </c>
      <c r="S101">
        <f t="shared" si="26"/>
        <v>0</v>
      </c>
      <c r="U101">
        <f t="shared" ref="U101:AB101" si="27">U43</f>
        <v>0</v>
      </c>
      <c r="V101">
        <f t="shared" si="27"/>
        <v>0</v>
      </c>
      <c r="W101">
        <f t="shared" si="27"/>
        <v>0</v>
      </c>
      <c r="X101">
        <f t="shared" si="27"/>
        <v>0</v>
      </c>
      <c r="Y101">
        <f t="shared" si="27"/>
        <v>0</v>
      </c>
      <c r="Z101">
        <f t="shared" si="27"/>
        <v>0</v>
      </c>
      <c r="AA101">
        <f t="shared" si="27"/>
        <v>0</v>
      </c>
      <c r="AB101">
        <f t="shared" si="27"/>
        <v>0</v>
      </c>
    </row>
    <row r="102" spans="12:28" x14ac:dyDescent="0.25">
      <c r="L102" s="1">
        <f t="shared" ref="L102:S102" si="28">L44</f>
        <v>0</v>
      </c>
      <c r="M102">
        <f t="shared" si="28"/>
        <v>0</v>
      </c>
      <c r="N102">
        <f t="shared" si="28"/>
        <v>0</v>
      </c>
      <c r="O102">
        <f t="shared" si="28"/>
        <v>0</v>
      </c>
      <c r="P102">
        <f t="shared" si="28"/>
        <v>0</v>
      </c>
      <c r="Q102">
        <f t="shared" si="28"/>
        <v>0</v>
      </c>
      <c r="R102">
        <f t="shared" si="28"/>
        <v>0</v>
      </c>
      <c r="S102">
        <f t="shared" si="28"/>
        <v>0</v>
      </c>
      <c r="U102">
        <f t="shared" ref="U102:AB102" si="29">U44</f>
        <v>0</v>
      </c>
      <c r="V102">
        <f t="shared" si="29"/>
        <v>0</v>
      </c>
      <c r="W102">
        <f t="shared" si="29"/>
        <v>0</v>
      </c>
      <c r="X102">
        <f t="shared" si="29"/>
        <v>0</v>
      </c>
      <c r="Y102">
        <f t="shared" si="29"/>
        <v>0</v>
      </c>
      <c r="Z102">
        <f t="shared" si="29"/>
        <v>0</v>
      </c>
      <c r="AA102">
        <f t="shared" si="29"/>
        <v>0</v>
      </c>
      <c r="AB102">
        <f t="shared" si="29"/>
        <v>0</v>
      </c>
    </row>
    <row r="103" spans="12:28" x14ac:dyDescent="0.25">
      <c r="L103" s="1">
        <f t="shared" ref="L103:S103" si="30">L45</f>
        <v>0</v>
      </c>
      <c r="M103">
        <f t="shared" si="30"/>
        <v>0</v>
      </c>
      <c r="N103">
        <f t="shared" si="30"/>
        <v>0</v>
      </c>
      <c r="O103">
        <f t="shared" si="30"/>
        <v>0</v>
      </c>
      <c r="P103">
        <f t="shared" si="30"/>
        <v>0</v>
      </c>
      <c r="Q103">
        <f t="shared" si="30"/>
        <v>0</v>
      </c>
      <c r="R103">
        <f t="shared" si="30"/>
        <v>0</v>
      </c>
      <c r="S103">
        <f t="shared" si="30"/>
        <v>0</v>
      </c>
      <c r="U103">
        <f t="shared" ref="U103:AB103" si="31">U45</f>
        <v>0</v>
      </c>
      <c r="V103">
        <f t="shared" si="31"/>
        <v>0</v>
      </c>
      <c r="W103">
        <f t="shared" si="31"/>
        <v>0</v>
      </c>
      <c r="X103">
        <f t="shared" si="31"/>
        <v>0</v>
      </c>
      <c r="Y103">
        <f t="shared" si="31"/>
        <v>0</v>
      </c>
      <c r="Z103">
        <f t="shared" si="31"/>
        <v>0</v>
      </c>
      <c r="AA103">
        <f t="shared" si="31"/>
        <v>0</v>
      </c>
      <c r="AB103">
        <f t="shared" si="31"/>
        <v>0</v>
      </c>
    </row>
    <row r="104" spans="12:28" x14ac:dyDescent="0.25">
      <c r="L104" s="1">
        <f t="shared" ref="L104:S104" si="32">L46</f>
        <v>0</v>
      </c>
      <c r="M104">
        <f t="shared" si="32"/>
        <v>0</v>
      </c>
      <c r="N104">
        <f t="shared" si="32"/>
        <v>0</v>
      </c>
      <c r="O104">
        <f t="shared" si="32"/>
        <v>0</v>
      </c>
      <c r="P104">
        <f t="shared" si="32"/>
        <v>0</v>
      </c>
      <c r="Q104">
        <f t="shared" si="32"/>
        <v>0</v>
      </c>
      <c r="R104">
        <f t="shared" si="32"/>
        <v>0</v>
      </c>
      <c r="S104">
        <f t="shared" si="32"/>
        <v>0</v>
      </c>
      <c r="U104">
        <f t="shared" ref="U104:AB104" si="33">U46</f>
        <v>0</v>
      </c>
      <c r="V104">
        <f t="shared" si="33"/>
        <v>0</v>
      </c>
      <c r="W104">
        <f t="shared" si="33"/>
        <v>0</v>
      </c>
      <c r="X104">
        <f t="shared" si="33"/>
        <v>0</v>
      </c>
      <c r="Y104">
        <f t="shared" si="33"/>
        <v>0</v>
      </c>
      <c r="Z104">
        <f t="shared" si="33"/>
        <v>0</v>
      </c>
      <c r="AA104">
        <f t="shared" si="33"/>
        <v>0</v>
      </c>
      <c r="AB104">
        <f t="shared" si="33"/>
        <v>0</v>
      </c>
    </row>
    <row r="105" spans="12:28" x14ac:dyDescent="0.25">
      <c r="L105" s="1">
        <f t="shared" ref="L105:S105" si="34">L47</f>
        <v>0</v>
      </c>
      <c r="M105">
        <f t="shared" si="34"/>
        <v>0</v>
      </c>
      <c r="N105">
        <f t="shared" si="34"/>
        <v>0</v>
      </c>
      <c r="O105">
        <f t="shared" si="34"/>
        <v>0</v>
      </c>
      <c r="P105">
        <f t="shared" si="34"/>
        <v>0</v>
      </c>
      <c r="Q105">
        <f t="shared" si="34"/>
        <v>0</v>
      </c>
      <c r="R105">
        <f t="shared" si="34"/>
        <v>0</v>
      </c>
      <c r="S105">
        <f t="shared" si="34"/>
        <v>0</v>
      </c>
      <c r="U105">
        <f t="shared" ref="U105:AB105" si="35">U47</f>
        <v>0</v>
      </c>
      <c r="V105">
        <f t="shared" si="35"/>
        <v>0</v>
      </c>
      <c r="W105">
        <f t="shared" si="35"/>
        <v>0</v>
      </c>
      <c r="X105">
        <f t="shared" si="35"/>
        <v>0</v>
      </c>
      <c r="Y105">
        <f t="shared" si="35"/>
        <v>0</v>
      </c>
      <c r="Z105">
        <f t="shared" si="35"/>
        <v>0</v>
      </c>
      <c r="AA105">
        <f t="shared" si="35"/>
        <v>0</v>
      </c>
      <c r="AB105">
        <f t="shared" si="35"/>
        <v>0</v>
      </c>
    </row>
    <row r="106" spans="12:28" x14ac:dyDescent="0.25">
      <c r="L106" s="1">
        <f t="shared" ref="L106:S106" si="36">L48</f>
        <v>0</v>
      </c>
      <c r="M106">
        <f t="shared" si="36"/>
        <v>0</v>
      </c>
      <c r="N106">
        <f t="shared" si="36"/>
        <v>0</v>
      </c>
      <c r="O106">
        <f t="shared" si="36"/>
        <v>0</v>
      </c>
      <c r="P106">
        <f t="shared" si="36"/>
        <v>0</v>
      </c>
      <c r="Q106">
        <f t="shared" si="36"/>
        <v>0</v>
      </c>
      <c r="R106">
        <f t="shared" si="36"/>
        <v>0</v>
      </c>
      <c r="S106">
        <f t="shared" si="36"/>
        <v>0</v>
      </c>
      <c r="U106">
        <f t="shared" ref="U106:AB106" si="37">U48</f>
        <v>0</v>
      </c>
      <c r="V106">
        <f t="shared" si="37"/>
        <v>0</v>
      </c>
      <c r="W106">
        <f t="shared" si="37"/>
        <v>0</v>
      </c>
      <c r="X106">
        <f t="shared" si="37"/>
        <v>0</v>
      </c>
      <c r="Y106">
        <f t="shared" si="37"/>
        <v>0</v>
      </c>
      <c r="Z106">
        <f t="shared" si="37"/>
        <v>0</v>
      </c>
      <c r="AA106">
        <f t="shared" si="37"/>
        <v>0</v>
      </c>
      <c r="AB106">
        <f t="shared" si="37"/>
        <v>0</v>
      </c>
    </row>
    <row r="107" spans="12:28" x14ac:dyDescent="0.25">
      <c r="L107" s="1">
        <f t="shared" ref="L107:S107" si="38">L49</f>
        <v>0</v>
      </c>
      <c r="M107">
        <f t="shared" si="38"/>
        <v>0</v>
      </c>
      <c r="N107">
        <f t="shared" si="38"/>
        <v>0</v>
      </c>
      <c r="O107">
        <f t="shared" si="38"/>
        <v>0</v>
      </c>
      <c r="P107">
        <f t="shared" si="38"/>
        <v>0</v>
      </c>
      <c r="Q107">
        <f t="shared" si="38"/>
        <v>0</v>
      </c>
      <c r="R107">
        <f t="shared" si="38"/>
        <v>0</v>
      </c>
      <c r="S107">
        <f t="shared" si="38"/>
        <v>0</v>
      </c>
      <c r="U107">
        <f t="shared" ref="U107:AB107" si="39">U49</f>
        <v>0</v>
      </c>
      <c r="V107">
        <f t="shared" si="39"/>
        <v>0</v>
      </c>
      <c r="W107">
        <f t="shared" si="39"/>
        <v>0</v>
      </c>
      <c r="X107">
        <f t="shared" si="39"/>
        <v>0</v>
      </c>
      <c r="Y107">
        <f t="shared" si="39"/>
        <v>0</v>
      </c>
      <c r="Z107">
        <f t="shared" si="39"/>
        <v>0</v>
      </c>
      <c r="AA107">
        <f t="shared" si="39"/>
        <v>0</v>
      </c>
      <c r="AB107">
        <f t="shared" si="39"/>
        <v>0</v>
      </c>
    </row>
    <row r="108" spans="12:28" x14ac:dyDescent="0.25">
      <c r="L108" s="1">
        <f t="shared" ref="L108:S108" si="40">L50</f>
        <v>0</v>
      </c>
      <c r="M108">
        <f t="shared" si="40"/>
        <v>0</v>
      </c>
      <c r="N108">
        <f t="shared" si="40"/>
        <v>0</v>
      </c>
      <c r="O108">
        <f t="shared" si="40"/>
        <v>0</v>
      </c>
      <c r="P108">
        <f t="shared" si="40"/>
        <v>0</v>
      </c>
      <c r="Q108">
        <f t="shared" si="40"/>
        <v>0</v>
      </c>
      <c r="R108">
        <f t="shared" si="40"/>
        <v>0</v>
      </c>
      <c r="S108">
        <f t="shared" si="40"/>
        <v>0</v>
      </c>
      <c r="U108">
        <f t="shared" ref="U108:AB108" si="41">U50</f>
        <v>0</v>
      </c>
      <c r="V108">
        <f t="shared" si="41"/>
        <v>0</v>
      </c>
      <c r="W108">
        <f t="shared" si="41"/>
        <v>0</v>
      </c>
      <c r="X108">
        <f t="shared" si="41"/>
        <v>0</v>
      </c>
      <c r="Y108">
        <f t="shared" si="41"/>
        <v>0</v>
      </c>
      <c r="Z108">
        <f t="shared" si="41"/>
        <v>0</v>
      </c>
      <c r="AA108">
        <f t="shared" si="41"/>
        <v>0</v>
      </c>
      <c r="AB108">
        <f t="shared" si="41"/>
        <v>0</v>
      </c>
    </row>
    <row r="109" spans="12:28" x14ac:dyDescent="0.25">
      <c r="L109" s="1">
        <f t="shared" ref="L109:S109" si="42">L51</f>
        <v>0</v>
      </c>
      <c r="M109">
        <f t="shared" si="42"/>
        <v>0</v>
      </c>
      <c r="N109">
        <f t="shared" si="42"/>
        <v>0</v>
      </c>
      <c r="O109">
        <f t="shared" si="42"/>
        <v>0</v>
      </c>
      <c r="P109">
        <f t="shared" si="42"/>
        <v>0</v>
      </c>
      <c r="Q109">
        <f t="shared" si="42"/>
        <v>0</v>
      </c>
      <c r="R109">
        <f t="shared" si="42"/>
        <v>0</v>
      </c>
      <c r="S109">
        <f t="shared" si="42"/>
        <v>0</v>
      </c>
      <c r="U109">
        <f t="shared" ref="U109:AB109" si="43">U51</f>
        <v>0</v>
      </c>
      <c r="V109">
        <f t="shared" si="43"/>
        <v>0</v>
      </c>
      <c r="W109">
        <f t="shared" si="43"/>
        <v>0</v>
      </c>
      <c r="X109">
        <f t="shared" si="43"/>
        <v>0</v>
      </c>
      <c r="Y109">
        <f t="shared" si="43"/>
        <v>0</v>
      </c>
      <c r="Z109">
        <f t="shared" si="43"/>
        <v>0</v>
      </c>
      <c r="AA109">
        <f t="shared" si="43"/>
        <v>0</v>
      </c>
      <c r="AB109">
        <f t="shared" si="43"/>
        <v>0</v>
      </c>
    </row>
    <row r="110" spans="12:28" x14ac:dyDescent="0.25">
      <c r="L110" s="1">
        <f t="shared" ref="L110:S110" si="44">L52</f>
        <v>0</v>
      </c>
      <c r="M110">
        <f t="shared" si="44"/>
        <v>0</v>
      </c>
      <c r="N110">
        <f t="shared" si="44"/>
        <v>0</v>
      </c>
      <c r="O110">
        <f t="shared" si="44"/>
        <v>0</v>
      </c>
      <c r="P110">
        <f t="shared" si="44"/>
        <v>0</v>
      </c>
      <c r="Q110">
        <f t="shared" si="44"/>
        <v>0</v>
      </c>
      <c r="R110">
        <f t="shared" si="44"/>
        <v>0</v>
      </c>
      <c r="S110">
        <f t="shared" si="44"/>
        <v>0</v>
      </c>
      <c r="U110">
        <f t="shared" ref="U110:AB110" si="45">U52</f>
        <v>0</v>
      </c>
      <c r="V110">
        <f t="shared" si="45"/>
        <v>0</v>
      </c>
      <c r="W110">
        <f t="shared" si="45"/>
        <v>0</v>
      </c>
      <c r="X110">
        <f t="shared" si="45"/>
        <v>0</v>
      </c>
      <c r="Y110">
        <f t="shared" si="45"/>
        <v>0</v>
      </c>
      <c r="Z110">
        <f t="shared" si="45"/>
        <v>0</v>
      </c>
      <c r="AA110">
        <f t="shared" si="45"/>
        <v>0</v>
      </c>
      <c r="AB110">
        <f t="shared" si="45"/>
        <v>0</v>
      </c>
    </row>
    <row r="111" spans="12:28" x14ac:dyDescent="0.25">
      <c r="R111" s="5"/>
      <c r="S111" s="5"/>
    </row>
    <row r="112" spans="12:28" x14ac:dyDescent="0.25">
      <c r="R112" s="5"/>
      <c r="S112" s="5"/>
    </row>
    <row r="113" spans="12:25" x14ac:dyDescent="0.25">
      <c r="R113" s="5"/>
      <c r="S113" s="5"/>
    </row>
    <row r="114" spans="12:25" x14ac:dyDescent="0.25">
      <c r="R114" s="5"/>
      <c r="S114" s="5"/>
    </row>
    <row r="115" spans="12:25" x14ac:dyDescent="0.25">
      <c r="R115" s="5"/>
      <c r="S115" s="5"/>
    </row>
    <row r="116" spans="12:25" x14ac:dyDescent="0.25">
      <c r="R116" s="5"/>
      <c r="S116" s="5"/>
    </row>
    <row r="117" spans="12:25" x14ac:dyDescent="0.25">
      <c r="R117" s="5"/>
      <c r="S117" s="5"/>
    </row>
    <row r="118" spans="12:25" x14ac:dyDescent="0.25">
      <c r="R118" s="5"/>
      <c r="S118" s="5"/>
    </row>
    <row r="119" spans="12:25" x14ac:dyDescent="0.25">
      <c r="R119" s="5"/>
      <c r="S119" s="5"/>
    </row>
    <row r="120" spans="12:25" x14ac:dyDescent="0.25">
      <c r="L120" t="s">
        <v>11</v>
      </c>
      <c r="O120" t="s">
        <v>11</v>
      </c>
      <c r="R120" s="5"/>
      <c r="S120" s="5"/>
      <c r="U120" t="s">
        <v>12</v>
      </c>
      <c r="X120" t="s">
        <v>12</v>
      </c>
    </row>
    <row r="121" spans="12:25" x14ac:dyDescent="0.25">
      <c r="L121" t="s">
        <v>37</v>
      </c>
      <c r="M121" t="s">
        <v>10</v>
      </c>
      <c r="O121" t="s">
        <v>37</v>
      </c>
      <c r="P121" t="s">
        <v>42</v>
      </c>
      <c r="R121" s="5"/>
      <c r="S121" s="5"/>
      <c r="U121" t="s">
        <v>37</v>
      </c>
      <c r="V121" t="s">
        <v>10</v>
      </c>
      <c r="X121" t="s">
        <v>37</v>
      </c>
      <c r="Y121" t="s">
        <v>42</v>
      </c>
    </row>
    <row r="122" spans="12:25" x14ac:dyDescent="0.25">
      <c r="L122" s="1" t="s">
        <v>38</v>
      </c>
      <c r="M122">
        <v>98</v>
      </c>
      <c r="O122" s="1" t="s">
        <v>38</v>
      </c>
      <c r="P122">
        <v>6</v>
      </c>
      <c r="R122" s="5"/>
      <c r="S122" s="5"/>
      <c r="U122" s="1" t="s">
        <v>38</v>
      </c>
      <c r="V122">
        <v>30</v>
      </c>
      <c r="X122" s="1" t="s">
        <v>38</v>
      </c>
      <c r="Y122">
        <v>8</v>
      </c>
    </row>
    <row r="123" spans="12:25" x14ac:dyDescent="0.25">
      <c r="L123" s="1" t="s">
        <v>39</v>
      </c>
      <c r="M123">
        <v>104</v>
      </c>
      <c r="O123" s="1" t="s">
        <v>39</v>
      </c>
      <c r="P123">
        <v>9</v>
      </c>
      <c r="R123" s="5"/>
      <c r="S123" s="5"/>
      <c r="U123" s="1" t="s">
        <v>39</v>
      </c>
      <c r="V123">
        <v>37</v>
      </c>
      <c r="X123" s="1" t="s">
        <v>39</v>
      </c>
      <c r="Y123">
        <v>5</v>
      </c>
    </row>
    <row r="124" spans="12:25" x14ac:dyDescent="0.25">
      <c r="L124" s="1" t="s">
        <v>40</v>
      </c>
      <c r="M124">
        <v>138</v>
      </c>
      <c r="O124" s="1" t="s">
        <v>40</v>
      </c>
      <c r="P124">
        <v>26</v>
      </c>
      <c r="R124" s="5"/>
      <c r="S124" s="5"/>
      <c r="U124" s="1" t="s">
        <v>40</v>
      </c>
      <c r="V124">
        <v>17</v>
      </c>
      <c r="X124" s="1" t="s">
        <v>40</v>
      </c>
      <c r="Y124">
        <v>7</v>
      </c>
    </row>
    <row r="125" spans="12:25" x14ac:dyDescent="0.25">
      <c r="L125" s="1" t="s">
        <v>41</v>
      </c>
      <c r="M125">
        <v>160</v>
      </c>
      <c r="O125" s="1" t="s">
        <v>41</v>
      </c>
      <c r="P125">
        <v>24</v>
      </c>
      <c r="R125" s="5"/>
      <c r="S125" s="5"/>
      <c r="U125" s="1" t="s">
        <v>41</v>
      </c>
      <c r="V125">
        <v>83</v>
      </c>
      <c r="X125" s="1" t="s">
        <v>41</v>
      </c>
      <c r="Y125">
        <v>17</v>
      </c>
    </row>
    <row r="126" spans="12:25" x14ac:dyDescent="0.25">
      <c r="L126" s="1" t="s">
        <v>38</v>
      </c>
      <c r="M126">
        <v>117</v>
      </c>
      <c r="O126" s="1" t="s">
        <v>38</v>
      </c>
      <c r="P126">
        <v>14</v>
      </c>
      <c r="R126" s="5"/>
      <c r="S126" s="5"/>
      <c r="U126" s="1" t="s">
        <v>38</v>
      </c>
      <c r="V126">
        <v>36</v>
      </c>
      <c r="X126" s="1" t="s">
        <v>38</v>
      </c>
      <c r="Y126">
        <v>4</v>
      </c>
    </row>
    <row r="127" spans="12:25" x14ac:dyDescent="0.25">
      <c r="L127" s="1" t="s">
        <v>39</v>
      </c>
      <c r="M127">
        <v>115</v>
      </c>
      <c r="O127" s="1" t="s">
        <v>39</v>
      </c>
      <c r="P127">
        <v>10</v>
      </c>
      <c r="R127" s="5"/>
      <c r="S127" s="5"/>
      <c r="U127" s="1" t="s">
        <v>39</v>
      </c>
      <c r="V127">
        <v>40</v>
      </c>
      <c r="X127" s="1" t="s">
        <v>39</v>
      </c>
      <c r="Y127">
        <v>6</v>
      </c>
    </row>
    <row r="128" spans="12:25" x14ac:dyDescent="0.25">
      <c r="L128" s="1" t="s">
        <v>40</v>
      </c>
      <c r="M128">
        <v>101</v>
      </c>
      <c r="O128" s="1" t="s">
        <v>40</v>
      </c>
      <c r="P128">
        <v>19</v>
      </c>
      <c r="R128" s="5"/>
      <c r="S128" s="5"/>
      <c r="U128" s="1" t="s">
        <v>40</v>
      </c>
      <c r="V128">
        <v>14</v>
      </c>
      <c r="X128" s="1" t="s">
        <v>40</v>
      </c>
      <c r="Y128">
        <v>5</v>
      </c>
    </row>
    <row r="129" spans="12:25" x14ac:dyDescent="0.25">
      <c r="L129" s="1" t="s">
        <v>41</v>
      </c>
      <c r="M129">
        <v>158</v>
      </c>
      <c r="O129" s="1" t="s">
        <v>41</v>
      </c>
      <c r="P129">
        <v>25</v>
      </c>
      <c r="R129" s="5"/>
      <c r="S129" s="5"/>
      <c r="U129" s="1" t="s">
        <v>41</v>
      </c>
      <c r="V129">
        <v>78</v>
      </c>
      <c r="X129" s="1" t="s">
        <v>41</v>
      </c>
      <c r="Y129">
        <v>15</v>
      </c>
    </row>
    <row r="130" spans="12:25" x14ac:dyDescent="0.25">
      <c r="L130" s="1" t="s">
        <v>38</v>
      </c>
      <c r="M130">
        <v>45</v>
      </c>
      <c r="O130" s="1" t="s">
        <v>38</v>
      </c>
      <c r="P130">
        <v>7</v>
      </c>
      <c r="R130" s="5"/>
      <c r="S130" s="5"/>
      <c r="U130" s="1" t="s">
        <v>38</v>
      </c>
      <c r="V130">
        <v>61</v>
      </c>
      <c r="X130" s="1" t="s">
        <v>38</v>
      </c>
      <c r="Y130">
        <v>5</v>
      </c>
    </row>
    <row r="131" spans="12:25" x14ac:dyDescent="0.25">
      <c r="L131" s="1" t="s">
        <v>39</v>
      </c>
      <c r="M131">
        <v>42</v>
      </c>
      <c r="O131" s="1" t="s">
        <v>39</v>
      </c>
      <c r="P131">
        <v>9</v>
      </c>
      <c r="R131" s="5"/>
      <c r="S131" s="5"/>
      <c r="U131" s="1" t="s">
        <v>39</v>
      </c>
      <c r="V131">
        <v>32</v>
      </c>
      <c r="X131" s="1" t="s">
        <v>39</v>
      </c>
      <c r="Y131">
        <v>6</v>
      </c>
    </row>
    <row r="132" spans="12:25" x14ac:dyDescent="0.25">
      <c r="L132" s="1" t="s">
        <v>40</v>
      </c>
      <c r="M132">
        <v>57</v>
      </c>
      <c r="O132" s="1" t="s">
        <v>40</v>
      </c>
      <c r="P132">
        <v>17</v>
      </c>
      <c r="R132" s="5"/>
      <c r="S132" s="5"/>
      <c r="U132" s="1" t="s">
        <v>40</v>
      </c>
      <c r="V132">
        <v>11</v>
      </c>
      <c r="X132" s="1" t="s">
        <v>40</v>
      </c>
      <c r="Y132">
        <v>3</v>
      </c>
    </row>
    <row r="133" spans="12:25" x14ac:dyDescent="0.25">
      <c r="L133" s="1" t="s">
        <v>41</v>
      </c>
      <c r="M133">
        <v>96</v>
      </c>
      <c r="O133" s="1" t="s">
        <v>41</v>
      </c>
      <c r="P133">
        <v>17</v>
      </c>
      <c r="R133" s="5"/>
      <c r="S133" s="5"/>
      <c r="U133" s="1" t="s">
        <v>41</v>
      </c>
      <c r="V133">
        <v>115</v>
      </c>
      <c r="X133" s="1" t="s">
        <v>41</v>
      </c>
      <c r="Y133">
        <v>8</v>
      </c>
    </row>
    <row r="134" spans="12:25" x14ac:dyDescent="0.25">
      <c r="L134" s="1" t="s">
        <v>38</v>
      </c>
      <c r="M134">
        <v>105</v>
      </c>
      <c r="O134" s="1" t="s">
        <v>38</v>
      </c>
      <c r="P134">
        <v>13</v>
      </c>
      <c r="R134" s="5"/>
      <c r="S134" s="5"/>
      <c r="U134" s="1" t="s">
        <v>38</v>
      </c>
      <c r="V134">
        <v>78</v>
      </c>
      <c r="X134" s="1" t="s">
        <v>38</v>
      </c>
      <c r="Y134">
        <v>5</v>
      </c>
    </row>
    <row r="135" spans="12:25" x14ac:dyDescent="0.25">
      <c r="L135" s="1" t="s">
        <v>39</v>
      </c>
      <c r="M135">
        <v>73</v>
      </c>
      <c r="O135" s="1" t="s">
        <v>39</v>
      </c>
      <c r="P135">
        <v>8</v>
      </c>
      <c r="R135" s="5"/>
      <c r="S135" s="5"/>
      <c r="U135" s="1" t="s">
        <v>39</v>
      </c>
      <c r="V135">
        <v>74</v>
      </c>
      <c r="X135" s="1" t="s">
        <v>39</v>
      </c>
      <c r="Y135">
        <v>5</v>
      </c>
    </row>
    <row r="136" spans="12:25" x14ac:dyDescent="0.25">
      <c r="L136" s="1" t="s">
        <v>40</v>
      </c>
      <c r="M136">
        <v>26</v>
      </c>
      <c r="O136" s="1" t="s">
        <v>40</v>
      </c>
      <c r="P136">
        <v>6</v>
      </c>
      <c r="R136" s="5"/>
      <c r="S136" s="5"/>
      <c r="U136" s="1" t="s">
        <v>40</v>
      </c>
      <c r="V136">
        <v>29</v>
      </c>
      <c r="X136" s="1" t="s">
        <v>40</v>
      </c>
      <c r="Y136">
        <v>4</v>
      </c>
    </row>
    <row r="137" spans="12:25" x14ac:dyDescent="0.25">
      <c r="L137" s="1" t="s">
        <v>41</v>
      </c>
      <c r="M137">
        <v>265</v>
      </c>
      <c r="O137" s="1" t="s">
        <v>41</v>
      </c>
      <c r="P137">
        <v>16</v>
      </c>
      <c r="R137" s="5"/>
      <c r="S137" s="5"/>
      <c r="U137" s="1" t="s">
        <v>41</v>
      </c>
      <c r="V137">
        <v>72</v>
      </c>
      <c r="X137" s="1" t="s">
        <v>41</v>
      </c>
      <c r="Y137">
        <v>5</v>
      </c>
    </row>
    <row r="138" spans="12:25" x14ac:dyDescent="0.25">
      <c r="L138" s="1" t="s">
        <v>38</v>
      </c>
      <c r="M138">
        <v>33</v>
      </c>
      <c r="O138" s="1" t="s">
        <v>38</v>
      </c>
      <c r="P138">
        <v>5</v>
      </c>
      <c r="R138" s="5"/>
      <c r="S138" s="5"/>
      <c r="U138" s="1" t="s">
        <v>38</v>
      </c>
      <c r="V138">
        <v>49</v>
      </c>
      <c r="X138" s="1" t="s">
        <v>38</v>
      </c>
      <c r="Y138">
        <v>5</v>
      </c>
    </row>
    <row r="139" spans="12:25" x14ac:dyDescent="0.25">
      <c r="L139" s="1" t="s">
        <v>39</v>
      </c>
      <c r="M139">
        <v>51</v>
      </c>
      <c r="O139" s="1" t="s">
        <v>39</v>
      </c>
      <c r="P139">
        <v>5</v>
      </c>
      <c r="R139" s="5"/>
      <c r="S139" s="5"/>
      <c r="U139" s="1" t="s">
        <v>39</v>
      </c>
      <c r="V139">
        <v>34</v>
      </c>
      <c r="X139" s="1" t="s">
        <v>39</v>
      </c>
      <c r="Y139">
        <v>5</v>
      </c>
    </row>
    <row r="140" spans="12:25" x14ac:dyDescent="0.25">
      <c r="L140" s="1" t="s">
        <v>40</v>
      </c>
      <c r="M140">
        <v>9</v>
      </c>
      <c r="O140" s="1" t="s">
        <v>40</v>
      </c>
      <c r="P140">
        <v>3</v>
      </c>
      <c r="R140" s="5"/>
      <c r="S140" s="5"/>
      <c r="U140" s="1" t="s">
        <v>40</v>
      </c>
      <c r="V140">
        <v>18</v>
      </c>
      <c r="X140" s="1" t="s">
        <v>40</v>
      </c>
      <c r="Y140">
        <v>3</v>
      </c>
    </row>
    <row r="141" spans="12:25" x14ac:dyDescent="0.25">
      <c r="L141" s="1" t="s">
        <v>41</v>
      </c>
      <c r="M141">
        <v>76</v>
      </c>
      <c r="O141" s="1" t="s">
        <v>41</v>
      </c>
      <c r="P141">
        <v>14</v>
      </c>
      <c r="R141" s="5"/>
      <c r="S141" s="5"/>
      <c r="U141" s="1" t="s">
        <v>41</v>
      </c>
      <c r="V141">
        <v>66</v>
      </c>
      <c r="X141" s="1" t="s">
        <v>41</v>
      </c>
      <c r="Y141">
        <v>8</v>
      </c>
    </row>
    <row r="142" spans="12:25" x14ac:dyDescent="0.25">
      <c r="L142" s="1" t="s">
        <v>38</v>
      </c>
      <c r="M142">
        <v>72</v>
      </c>
      <c r="O142" s="1" t="s">
        <v>38</v>
      </c>
      <c r="P142">
        <v>8</v>
      </c>
      <c r="R142" s="5"/>
      <c r="S142" s="5"/>
      <c r="U142" s="1" t="s">
        <v>38</v>
      </c>
      <c r="V142">
        <v>43</v>
      </c>
      <c r="X142" s="1" t="s">
        <v>38</v>
      </c>
      <c r="Y142">
        <v>6</v>
      </c>
    </row>
    <row r="143" spans="12:25" x14ac:dyDescent="0.25">
      <c r="L143" s="1" t="s">
        <v>39</v>
      </c>
      <c r="M143">
        <v>57</v>
      </c>
      <c r="O143" s="1" t="s">
        <v>39</v>
      </c>
      <c r="P143">
        <v>10</v>
      </c>
      <c r="R143" s="5"/>
      <c r="S143" s="5"/>
      <c r="U143" s="1" t="s">
        <v>39</v>
      </c>
      <c r="V143">
        <v>58</v>
      </c>
      <c r="X143" s="1" t="s">
        <v>39</v>
      </c>
      <c r="Y143">
        <v>6</v>
      </c>
    </row>
    <row r="144" spans="12:25" x14ac:dyDescent="0.25">
      <c r="L144" s="1" t="s">
        <v>40</v>
      </c>
      <c r="M144">
        <v>17</v>
      </c>
      <c r="O144" s="1" t="s">
        <v>40</v>
      </c>
      <c r="P144">
        <v>6</v>
      </c>
      <c r="R144" s="5"/>
      <c r="S144" s="5"/>
      <c r="U144" s="1" t="s">
        <v>40</v>
      </c>
      <c r="V144">
        <v>29</v>
      </c>
      <c r="X144" s="1" t="s">
        <v>40</v>
      </c>
      <c r="Y144">
        <v>4</v>
      </c>
    </row>
    <row r="145" spans="12:25" x14ac:dyDescent="0.25">
      <c r="L145" s="1" t="s">
        <v>41</v>
      </c>
      <c r="M145">
        <v>117</v>
      </c>
      <c r="O145" s="1" t="s">
        <v>41</v>
      </c>
      <c r="P145">
        <v>29</v>
      </c>
      <c r="R145" s="5"/>
      <c r="S145" s="5"/>
      <c r="U145" s="1" t="s">
        <v>41</v>
      </c>
      <c r="V145">
        <v>91</v>
      </c>
      <c r="X145" s="1" t="s">
        <v>41</v>
      </c>
      <c r="Y145">
        <v>13</v>
      </c>
    </row>
    <row r="146" spans="12:25" x14ac:dyDescent="0.25">
      <c r="L146" s="1" t="s">
        <v>38</v>
      </c>
      <c r="M146">
        <v>33</v>
      </c>
      <c r="O146" s="1" t="s">
        <v>38</v>
      </c>
      <c r="P146">
        <v>12</v>
      </c>
      <c r="R146" s="5"/>
      <c r="S146" s="5"/>
      <c r="U146" s="1" t="s">
        <v>38</v>
      </c>
      <c r="V146">
        <v>46</v>
      </c>
      <c r="X146" s="1" t="s">
        <v>38</v>
      </c>
      <c r="Y146">
        <v>7</v>
      </c>
    </row>
    <row r="147" spans="12:25" x14ac:dyDescent="0.25">
      <c r="L147" s="1" t="s">
        <v>39</v>
      </c>
      <c r="M147">
        <v>38</v>
      </c>
      <c r="O147" s="1" t="s">
        <v>39</v>
      </c>
      <c r="P147">
        <v>8</v>
      </c>
      <c r="R147" s="5"/>
      <c r="S147" s="5"/>
      <c r="U147" s="1" t="s">
        <v>39</v>
      </c>
      <c r="V147">
        <v>41</v>
      </c>
      <c r="X147" s="1" t="s">
        <v>39</v>
      </c>
      <c r="Y147">
        <v>5</v>
      </c>
    </row>
    <row r="148" spans="12:25" x14ac:dyDescent="0.25">
      <c r="L148" s="1" t="s">
        <v>40</v>
      </c>
      <c r="M148">
        <v>17</v>
      </c>
      <c r="O148" s="1" t="s">
        <v>40</v>
      </c>
      <c r="P148">
        <v>8</v>
      </c>
      <c r="R148" s="5"/>
      <c r="S148" s="5"/>
      <c r="U148" s="1" t="s">
        <v>40</v>
      </c>
      <c r="V148">
        <v>8</v>
      </c>
      <c r="X148" s="1" t="s">
        <v>40</v>
      </c>
      <c r="Y148">
        <v>3</v>
      </c>
    </row>
    <row r="149" spans="12:25" x14ac:dyDescent="0.25">
      <c r="L149" s="1" t="s">
        <v>41</v>
      </c>
      <c r="M149">
        <v>20</v>
      </c>
      <c r="O149" s="1" t="s">
        <v>41</v>
      </c>
      <c r="P149">
        <v>3</v>
      </c>
      <c r="R149" s="5"/>
      <c r="S149" s="5"/>
      <c r="U149" s="1" t="s">
        <v>41</v>
      </c>
      <c r="V149">
        <v>53</v>
      </c>
      <c r="X149" s="1" t="s">
        <v>41</v>
      </c>
      <c r="Y149">
        <v>7</v>
      </c>
    </row>
    <row r="150" spans="12:25" x14ac:dyDescent="0.25">
      <c r="L150" s="1" t="s">
        <v>38</v>
      </c>
      <c r="M150">
        <v>0</v>
      </c>
      <c r="O150" s="1" t="s">
        <v>38</v>
      </c>
      <c r="P150">
        <v>0</v>
      </c>
      <c r="R150" s="5"/>
      <c r="S150" s="5"/>
      <c r="U150" s="1" t="s">
        <v>38</v>
      </c>
      <c r="V150">
        <v>0</v>
      </c>
      <c r="X150" s="1" t="s">
        <v>38</v>
      </c>
      <c r="Y150">
        <v>0</v>
      </c>
    </row>
    <row r="151" spans="12:25" x14ac:dyDescent="0.25">
      <c r="L151" s="1" t="s">
        <v>39</v>
      </c>
      <c r="M151">
        <v>0</v>
      </c>
      <c r="O151" s="1" t="s">
        <v>39</v>
      </c>
      <c r="P151">
        <v>0</v>
      </c>
      <c r="R151" s="5"/>
      <c r="S151" s="5"/>
      <c r="U151" s="1" t="s">
        <v>39</v>
      </c>
      <c r="V151">
        <v>0</v>
      </c>
      <c r="X151" s="1" t="s">
        <v>39</v>
      </c>
      <c r="Y151">
        <v>0</v>
      </c>
    </row>
    <row r="152" spans="12:25" x14ac:dyDescent="0.25">
      <c r="L152" s="1" t="s">
        <v>40</v>
      </c>
      <c r="M152">
        <v>0</v>
      </c>
      <c r="O152" s="1" t="s">
        <v>40</v>
      </c>
      <c r="P152">
        <v>0</v>
      </c>
      <c r="R152" s="5"/>
      <c r="S152" s="5"/>
      <c r="U152" s="1" t="s">
        <v>40</v>
      </c>
      <c r="V152">
        <v>0</v>
      </c>
      <c r="X152" s="1" t="s">
        <v>40</v>
      </c>
      <c r="Y152">
        <v>0</v>
      </c>
    </row>
    <row r="153" spans="12:25" x14ac:dyDescent="0.25">
      <c r="L153" s="1" t="s">
        <v>41</v>
      </c>
      <c r="M153">
        <v>0</v>
      </c>
      <c r="O153" s="1" t="s">
        <v>41</v>
      </c>
      <c r="P153">
        <v>0</v>
      </c>
      <c r="R153" s="5"/>
      <c r="S153" s="5"/>
      <c r="U153" s="1" t="s">
        <v>41</v>
      </c>
      <c r="V153">
        <v>0</v>
      </c>
      <c r="X153" s="1" t="s">
        <v>41</v>
      </c>
      <c r="Y153">
        <v>0</v>
      </c>
    </row>
    <row r="154" spans="12:25" x14ac:dyDescent="0.25">
      <c r="L154" s="1" t="s">
        <v>38</v>
      </c>
      <c r="M154">
        <v>0</v>
      </c>
      <c r="O154" s="1" t="s">
        <v>38</v>
      </c>
      <c r="P154">
        <v>0</v>
      </c>
      <c r="R154" s="5"/>
      <c r="S154" s="5"/>
      <c r="U154" s="1" t="s">
        <v>38</v>
      </c>
      <c r="V154">
        <v>0</v>
      </c>
      <c r="X154" s="1" t="s">
        <v>38</v>
      </c>
      <c r="Y154">
        <v>0</v>
      </c>
    </row>
    <row r="155" spans="12:25" x14ac:dyDescent="0.25">
      <c r="L155" s="1" t="s">
        <v>39</v>
      </c>
      <c r="M155">
        <v>0</v>
      </c>
      <c r="O155" s="1" t="s">
        <v>39</v>
      </c>
      <c r="P155">
        <v>0</v>
      </c>
      <c r="R155" s="5"/>
      <c r="S155" s="5"/>
      <c r="U155" s="1" t="s">
        <v>39</v>
      </c>
      <c r="V155">
        <v>0</v>
      </c>
      <c r="X155" s="1" t="s">
        <v>39</v>
      </c>
      <c r="Y155">
        <v>0</v>
      </c>
    </row>
    <row r="156" spans="12:25" x14ac:dyDescent="0.25">
      <c r="L156" s="1" t="s">
        <v>40</v>
      </c>
      <c r="M156">
        <v>0</v>
      </c>
      <c r="O156" s="1" t="s">
        <v>40</v>
      </c>
      <c r="P156">
        <v>0</v>
      </c>
      <c r="R156" s="5"/>
      <c r="S156" s="5"/>
      <c r="U156" s="1" t="s">
        <v>40</v>
      </c>
      <c r="V156">
        <v>0</v>
      </c>
      <c r="X156" s="1" t="s">
        <v>40</v>
      </c>
      <c r="Y156">
        <v>0</v>
      </c>
    </row>
    <row r="157" spans="12:25" x14ac:dyDescent="0.25">
      <c r="L157" s="1" t="s">
        <v>41</v>
      </c>
      <c r="M157">
        <v>0</v>
      </c>
      <c r="O157" s="1" t="s">
        <v>41</v>
      </c>
      <c r="P157">
        <v>0</v>
      </c>
      <c r="R157" s="5"/>
      <c r="S157" s="5"/>
      <c r="U157" s="1" t="s">
        <v>41</v>
      </c>
      <c r="V157">
        <v>0</v>
      </c>
      <c r="X157" s="1" t="s">
        <v>41</v>
      </c>
      <c r="Y157">
        <v>0</v>
      </c>
    </row>
    <row r="158" spans="12:25" x14ac:dyDescent="0.25">
      <c r="L158" s="1" t="s">
        <v>38</v>
      </c>
      <c r="M158">
        <v>0</v>
      </c>
      <c r="O158" s="1" t="s">
        <v>38</v>
      </c>
      <c r="P158">
        <v>0</v>
      </c>
      <c r="R158" s="5"/>
      <c r="S158" s="5"/>
      <c r="U158" s="1" t="s">
        <v>38</v>
      </c>
      <c r="V158">
        <v>0</v>
      </c>
      <c r="X158" s="1" t="s">
        <v>38</v>
      </c>
      <c r="Y158">
        <v>0</v>
      </c>
    </row>
    <row r="159" spans="12:25" x14ac:dyDescent="0.25">
      <c r="L159" s="1" t="s">
        <v>39</v>
      </c>
      <c r="M159">
        <v>0</v>
      </c>
      <c r="O159" s="1" t="s">
        <v>39</v>
      </c>
      <c r="P159">
        <v>0</v>
      </c>
      <c r="R159" s="5"/>
      <c r="S159" s="5"/>
      <c r="U159" s="1" t="s">
        <v>39</v>
      </c>
      <c r="V159">
        <v>0</v>
      </c>
      <c r="X159" s="1" t="s">
        <v>39</v>
      </c>
      <c r="Y159">
        <v>0</v>
      </c>
    </row>
    <row r="160" spans="12:25" x14ac:dyDescent="0.25">
      <c r="L160" s="1" t="s">
        <v>40</v>
      </c>
      <c r="M160">
        <v>0</v>
      </c>
      <c r="O160" s="1" t="s">
        <v>40</v>
      </c>
      <c r="P160">
        <v>0</v>
      </c>
      <c r="R160" s="5"/>
      <c r="S160" s="5"/>
      <c r="U160" s="1" t="s">
        <v>40</v>
      </c>
      <c r="V160">
        <v>0</v>
      </c>
      <c r="X160" s="1" t="s">
        <v>40</v>
      </c>
      <c r="Y160">
        <v>0</v>
      </c>
    </row>
    <row r="161" spans="12:25" x14ac:dyDescent="0.25">
      <c r="L161" s="1" t="s">
        <v>41</v>
      </c>
      <c r="M161">
        <v>0</v>
      </c>
      <c r="O161" s="1" t="s">
        <v>41</v>
      </c>
      <c r="P161">
        <v>0</v>
      </c>
      <c r="R161" s="5"/>
      <c r="S161" s="5"/>
      <c r="U161" s="1" t="s">
        <v>41</v>
      </c>
      <c r="V161">
        <v>0</v>
      </c>
      <c r="X161" s="1" t="s">
        <v>41</v>
      </c>
      <c r="Y161">
        <v>0</v>
      </c>
    </row>
    <row r="162" spans="12:25" x14ac:dyDescent="0.25">
      <c r="L162" s="1" t="s">
        <v>38</v>
      </c>
      <c r="M162">
        <v>0</v>
      </c>
      <c r="O162" s="1" t="s">
        <v>38</v>
      </c>
      <c r="P162">
        <v>0</v>
      </c>
      <c r="R162" s="5"/>
      <c r="S162" s="5"/>
      <c r="U162" s="1" t="s">
        <v>38</v>
      </c>
      <c r="V162">
        <v>0</v>
      </c>
      <c r="X162" s="1" t="s">
        <v>38</v>
      </c>
      <c r="Y162">
        <v>0</v>
      </c>
    </row>
    <row r="163" spans="12:25" x14ac:dyDescent="0.25">
      <c r="L163" s="1" t="s">
        <v>39</v>
      </c>
      <c r="M163">
        <v>0</v>
      </c>
      <c r="O163" s="1" t="s">
        <v>39</v>
      </c>
      <c r="P163">
        <v>0</v>
      </c>
      <c r="R163" s="5"/>
      <c r="S163" s="5"/>
      <c r="U163" s="1" t="s">
        <v>39</v>
      </c>
      <c r="V163">
        <v>0</v>
      </c>
      <c r="X163" s="1" t="s">
        <v>39</v>
      </c>
      <c r="Y163">
        <v>0</v>
      </c>
    </row>
    <row r="164" spans="12:25" x14ac:dyDescent="0.25">
      <c r="L164" s="1" t="s">
        <v>40</v>
      </c>
      <c r="M164">
        <v>0</v>
      </c>
      <c r="O164" s="1" t="s">
        <v>40</v>
      </c>
      <c r="P164">
        <v>0</v>
      </c>
      <c r="R164" s="5"/>
      <c r="S164" s="5"/>
      <c r="U164" s="1" t="s">
        <v>40</v>
      </c>
      <c r="V164">
        <v>0</v>
      </c>
      <c r="X164" s="1" t="s">
        <v>40</v>
      </c>
      <c r="Y164">
        <v>0</v>
      </c>
    </row>
    <row r="165" spans="12:25" x14ac:dyDescent="0.25">
      <c r="L165" s="1" t="s">
        <v>41</v>
      </c>
      <c r="M165">
        <v>0</v>
      </c>
      <c r="O165" s="1" t="s">
        <v>41</v>
      </c>
      <c r="P165">
        <v>0</v>
      </c>
      <c r="R165" s="5"/>
      <c r="S165" s="5"/>
      <c r="U165" s="1" t="s">
        <v>41</v>
      </c>
      <c r="V165">
        <v>0</v>
      </c>
      <c r="X165" s="1" t="s">
        <v>41</v>
      </c>
      <c r="Y165">
        <v>0</v>
      </c>
    </row>
    <row r="166" spans="12:25" x14ac:dyDescent="0.25">
      <c r="L166" s="1" t="s">
        <v>38</v>
      </c>
      <c r="M166">
        <v>0</v>
      </c>
      <c r="O166" s="1" t="s">
        <v>38</v>
      </c>
      <c r="P166">
        <v>0</v>
      </c>
      <c r="R166" s="5"/>
      <c r="S166" s="5"/>
      <c r="U166" s="1" t="s">
        <v>38</v>
      </c>
      <c r="V166">
        <v>0</v>
      </c>
      <c r="X166" s="1" t="s">
        <v>38</v>
      </c>
      <c r="Y166">
        <v>0</v>
      </c>
    </row>
    <row r="167" spans="12:25" x14ac:dyDescent="0.25">
      <c r="L167" s="1" t="s">
        <v>39</v>
      </c>
      <c r="M167">
        <v>0</v>
      </c>
      <c r="O167" s="1" t="s">
        <v>39</v>
      </c>
      <c r="P167">
        <v>0</v>
      </c>
      <c r="R167" s="5"/>
      <c r="S167" s="5"/>
      <c r="U167" s="1" t="s">
        <v>39</v>
      </c>
      <c r="V167">
        <v>0</v>
      </c>
      <c r="X167" s="1" t="s">
        <v>39</v>
      </c>
      <c r="Y167">
        <v>0</v>
      </c>
    </row>
    <row r="168" spans="12:25" x14ac:dyDescent="0.25">
      <c r="L168" s="1" t="s">
        <v>40</v>
      </c>
      <c r="M168">
        <v>0</v>
      </c>
      <c r="O168" s="1" t="s">
        <v>40</v>
      </c>
      <c r="P168">
        <v>0</v>
      </c>
      <c r="R168" s="5"/>
      <c r="S168" s="5"/>
      <c r="U168" s="1" t="s">
        <v>40</v>
      </c>
      <c r="V168">
        <v>0</v>
      </c>
      <c r="X168" s="1" t="s">
        <v>40</v>
      </c>
      <c r="Y168">
        <v>0</v>
      </c>
    </row>
    <row r="169" spans="12:25" x14ac:dyDescent="0.25">
      <c r="L169" s="1" t="s">
        <v>41</v>
      </c>
      <c r="M169">
        <v>0</v>
      </c>
      <c r="O169" s="1" t="s">
        <v>41</v>
      </c>
      <c r="P169">
        <v>0</v>
      </c>
      <c r="R169" s="5"/>
      <c r="S169" s="5"/>
      <c r="U169" s="1" t="s">
        <v>41</v>
      </c>
      <c r="V169">
        <v>0</v>
      </c>
      <c r="X169" s="1" t="s">
        <v>41</v>
      </c>
      <c r="Y169">
        <v>0</v>
      </c>
    </row>
    <row r="170" spans="12:25" x14ac:dyDescent="0.25">
      <c r="L170" s="1" t="s">
        <v>38</v>
      </c>
      <c r="M170">
        <v>0</v>
      </c>
      <c r="O170" s="1" t="s">
        <v>38</v>
      </c>
      <c r="P170">
        <v>0</v>
      </c>
      <c r="R170" s="5"/>
      <c r="S170" s="5"/>
      <c r="U170" s="1" t="s">
        <v>38</v>
      </c>
      <c r="V170">
        <v>0</v>
      </c>
      <c r="X170" s="1" t="s">
        <v>38</v>
      </c>
      <c r="Y170">
        <v>0</v>
      </c>
    </row>
    <row r="171" spans="12:25" x14ac:dyDescent="0.25">
      <c r="L171" s="1" t="s">
        <v>39</v>
      </c>
      <c r="M171">
        <v>0</v>
      </c>
      <c r="O171" s="1" t="s">
        <v>39</v>
      </c>
      <c r="P171">
        <v>0</v>
      </c>
      <c r="R171" s="5"/>
      <c r="S171" s="5"/>
      <c r="U171" s="1" t="s">
        <v>39</v>
      </c>
      <c r="V171">
        <v>0</v>
      </c>
      <c r="X171" s="1" t="s">
        <v>39</v>
      </c>
      <c r="Y171">
        <v>0</v>
      </c>
    </row>
    <row r="172" spans="12:25" x14ac:dyDescent="0.25">
      <c r="L172" s="1" t="s">
        <v>40</v>
      </c>
      <c r="M172">
        <v>0</v>
      </c>
      <c r="O172" s="1" t="s">
        <v>40</v>
      </c>
      <c r="P172">
        <v>0</v>
      </c>
      <c r="R172" s="5"/>
      <c r="S172" s="5"/>
      <c r="U172" s="1" t="s">
        <v>40</v>
      </c>
      <c r="V172">
        <v>0</v>
      </c>
      <c r="X172" s="1" t="s">
        <v>40</v>
      </c>
      <c r="Y172">
        <v>0</v>
      </c>
    </row>
    <row r="173" spans="12:25" x14ac:dyDescent="0.25">
      <c r="L173" s="1" t="s">
        <v>41</v>
      </c>
      <c r="M173">
        <v>0</v>
      </c>
      <c r="O173" s="1" t="s">
        <v>41</v>
      </c>
      <c r="P173">
        <v>0</v>
      </c>
      <c r="R173" s="5"/>
      <c r="S173" s="5"/>
      <c r="U173" s="1" t="s">
        <v>41</v>
      </c>
      <c r="V173">
        <v>0</v>
      </c>
      <c r="X173" s="1" t="s">
        <v>41</v>
      </c>
      <c r="Y173">
        <v>0</v>
      </c>
    </row>
    <row r="174" spans="12:25" x14ac:dyDescent="0.25">
      <c r="L174" s="1" t="s">
        <v>38</v>
      </c>
      <c r="M174">
        <v>0</v>
      </c>
      <c r="O174" s="1" t="s">
        <v>38</v>
      </c>
      <c r="P174">
        <v>0</v>
      </c>
      <c r="R174" s="5"/>
      <c r="S174" s="5"/>
      <c r="U174" s="1" t="s">
        <v>38</v>
      </c>
      <c r="V174">
        <v>0</v>
      </c>
      <c r="X174" s="1" t="s">
        <v>38</v>
      </c>
      <c r="Y174">
        <v>0</v>
      </c>
    </row>
    <row r="175" spans="12:25" x14ac:dyDescent="0.25">
      <c r="L175" s="1" t="s">
        <v>39</v>
      </c>
      <c r="M175">
        <v>0</v>
      </c>
      <c r="O175" s="1" t="s">
        <v>39</v>
      </c>
      <c r="P175">
        <v>0</v>
      </c>
      <c r="R175" s="5"/>
      <c r="S175" s="5"/>
      <c r="U175" s="1" t="s">
        <v>39</v>
      </c>
      <c r="V175">
        <v>0</v>
      </c>
      <c r="X175" s="1" t="s">
        <v>39</v>
      </c>
      <c r="Y175">
        <v>0</v>
      </c>
    </row>
    <row r="176" spans="12:25" x14ac:dyDescent="0.25">
      <c r="L176" s="1" t="s">
        <v>40</v>
      </c>
      <c r="M176">
        <v>0</v>
      </c>
      <c r="O176" s="1" t="s">
        <v>40</v>
      </c>
      <c r="P176">
        <v>0</v>
      </c>
      <c r="R176" s="5"/>
      <c r="S176" s="5"/>
      <c r="U176" s="1" t="s">
        <v>40</v>
      </c>
      <c r="V176">
        <v>0</v>
      </c>
      <c r="X176" s="1" t="s">
        <v>40</v>
      </c>
      <c r="Y176">
        <v>0</v>
      </c>
    </row>
    <row r="177" spans="12:25" x14ac:dyDescent="0.25">
      <c r="L177" s="1" t="s">
        <v>41</v>
      </c>
      <c r="M177">
        <v>0</v>
      </c>
      <c r="O177" s="1" t="s">
        <v>41</v>
      </c>
      <c r="P177">
        <v>0</v>
      </c>
      <c r="R177" s="5"/>
      <c r="S177" s="5"/>
      <c r="U177" s="1" t="s">
        <v>41</v>
      </c>
      <c r="V177">
        <v>0</v>
      </c>
      <c r="X177" s="1" t="s">
        <v>41</v>
      </c>
      <c r="Y177">
        <v>0</v>
      </c>
    </row>
    <row r="178" spans="12:25" x14ac:dyDescent="0.25">
      <c r="L178" s="1" t="s">
        <v>38</v>
      </c>
      <c r="M178">
        <v>0</v>
      </c>
      <c r="O178" s="1" t="s">
        <v>38</v>
      </c>
      <c r="P178">
        <v>0</v>
      </c>
      <c r="R178" s="5"/>
      <c r="S178" s="5"/>
      <c r="U178" s="1" t="s">
        <v>38</v>
      </c>
      <c r="V178">
        <v>0</v>
      </c>
      <c r="X178" s="1" t="s">
        <v>38</v>
      </c>
      <c r="Y178">
        <v>0</v>
      </c>
    </row>
    <row r="179" spans="12:25" x14ac:dyDescent="0.25">
      <c r="L179" s="1" t="s">
        <v>39</v>
      </c>
      <c r="M179">
        <v>0</v>
      </c>
      <c r="O179" s="1" t="s">
        <v>39</v>
      </c>
      <c r="P179">
        <v>0</v>
      </c>
      <c r="R179" s="5"/>
      <c r="S179" s="5"/>
      <c r="U179" s="1" t="s">
        <v>39</v>
      </c>
      <c r="V179">
        <v>0</v>
      </c>
      <c r="X179" s="1" t="s">
        <v>39</v>
      </c>
      <c r="Y179">
        <v>0</v>
      </c>
    </row>
    <row r="180" spans="12:25" x14ac:dyDescent="0.25">
      <c r="L180" s="1" t="s">
        <v>40</v>
      </c>
      <c r="M180">
        <v>0</v>
      </c>
      <c r="O180" s="1" t="s">
        <v>40</v>
      </c>
      <c r="P180">
        <v>0</v>
      </c>
      <c r="R180" s="5"/>
      <c r="S180" s="5"/>
      <c r="U180" s="1" t="s">
        <v>40</v>
      </c>
      <c r="V180">
        <v>0</v>
      </c>
      <c r="X180" s="1" t="s">
        <v>40</v>
      </c>
      <c r="Y180">
        <v>0</v>
      </c>
    </row>
    <row r="181" spans="12:25" x14ac:dyDescent="0.25">
      <c r="L181" s="1" t="s">
        <v>41</v>
      </c>
      <c r="M181">
        <v>0</v>
      </c>
      <c r="O181" s="1" t="s">
        <v>41</v>
      </c>
      <c r="P181">
        <v>0</v>
      </c>
      <c r="R181" s="5"/>
      <c r="S181" s="5"/>
      <c r="U181" s="1" t="s">
        <v>41</v>
      </c>
      <c r="V181">
        <v>0</v>
      </c>
      <c r="X181" s="1" t="s">
        <v>41</v>
      </c>
      <c r="Y181">
        <v>0</v>
      </c>
    </row>
    <row r="182" spans="12:25" x14ac:dyDescent="0.25">
      <c r="L182" s="1" t="s">
        <v>38</v>
      </c>
      <c r="M182">
        <v>0</v>
      </c>
      <c r="O182" s="1" t="s">
        <v>38</v>
      </c>
      <c r="P182">
        <v>0</v>
      </c>
      <c r="R182" s="5"/>
      <c r="S182" s="5"/>
      <c r="U182" s="1" t="s">
        <v>38</v>
      </c>
      <c r="V182">
        <v>0</v>
      </c>
      <c r="X182" s="1" t="s">
        <v>38</v>
      </c>
      <c r="Y182">
        <v>0</v>
      </c>
    </row>
    <row r="183" spans="12:25" x14ac:dyDescent="0.25">
      <c r="L183" s="1" t="s">
        <v>39</v>
      </c>
      <c r="M183">
        <v>0</v>
      </c>
      <c r="O183" s="1" t="s">
        <v>39</v>
      </c>
      <c r="P183">
        <v>0</v>
      </c>
      <c r="R183" s="5"/>
      <c r="S183" s="5"/>
      <c r="U183" s="1" t="s">
        <v>39</v>
      </c>
      <c r="V183">
        <v>0</v>
      </c>
      <c r="X183" s="1" t="s">
        <v>39</v>
      </c>
      <c r="Y183">
        <v>0</v>
      </c>
    </row>
    <row r="184" spans="12:25" x14ac:dyDescent="0.25">
      <c r="L184" s="1" t="s">
        <v>40</v>
      </c>
      <c r="M184">
        <v>0</v>
      </c>
      <c r="O184" s="1" t="s">
        <v>40</v>
      </c>
      <c r="P184">
        <v>0</v>
      </c>
      <c r="R184" s="5"/>
      <c r="S184" s="5"/>
      <c r="U184" s="1" t="s">
        <v>40</v>
      </c>
      <c r="V184">
        <v>0</v>
      </c>
      <c r="X184" s="1" t="s">
        <v>40</v>
      </c>
      <c r="Y184">
        <v>0</v>
      </c>
    </row>
    <row r="185" spans="12:25" x14ac:dyDescent="0.25">
      <c r="L185" s="1" t="s">
        <v>41</v>
      </c>
      <c r="M185">
        <v>0</v>
      </c>
      <c r="O185" s="1" t="s">
        <v>41</v>
      </c>
      <c r="P185">
        <v>0</v>
      </c>
      <c r="R185" s="5"/>
      <c r="S185" s="5"/>
      <c r="U185" s="1" t="s">
        <v>41</v>
      </c>
      <c r="V185">
        <v>0</v>
      </c>
      <c r="X185" s="1" t="s">
        <v>41</v>
      </c>
      <c r="Y185">
        <v>0</v>
      </c>
    </row>
    <row r="186" spans="12:25" x14ac:dyDescent="0.25">
      <c r="L186" s="1" t="s">
        <v>38</v>
      </c>
      <c r="M186">
        <v>0</v>
      </c>
      <c r="O186" s="1" t="s">
        <v>38</v>
      </c>
      <c r="P186">
        <v>0</v>
      </c>
      <c r="R186" s="5"/>
      <c r="S186" s="5"/>
      <c r="U186" s="1" t="s">
        <v>38</v>
      </c>
      <c r="V186">
        <v>0</v>
      </c>
      <c r="X186" s="1" t="s">
        <v>38</v>
      </c>
      <c r="Y186">
        <v>0</v>
      </c>
    </row>
    <row r="187" spans="12:25" x14ac:dyDescent="0.25">
      <c r="L187" s="1" t="s">
        <v>39</v>
      </c>
      <c r="M187">
        <v>0</v>
      </c>
      <c r="O187" s="1" t="s">
        <v>39</v>
      </c>
      <c r="P187">
        <v>0</v>
      </c>
      <c r="R187" s="5"/>
      <c r="S187" s="5"/>
      <c r="U187" s="1" t="s">
        <v>39</v>
      </c>
      <c r="V187">
        <v>0</v>
      </c>
      <c r="X187" s="1" t="s">
        <v>39</v>
      </c>
      <c r="Y187">
        <v>0</v>
      </c>
    </row>
    <row r="188" spans="12:25" x14ac:dyDescent="0.25">
      <c r="L188" s="1" t="s">
        <v>40</v>
      </c>
      <c r="M188">
        <v>0</v>
      </c>
      <c r="O188" s="1" t="s">
        <v>40</v>
      </c>
      <c r="P188">
        <v>0</v>
      </c>
      <c r="R188" s="5"/>
      <c r="S188" s="5"/>
      <c r="U188" s="1" t="s">
        <v>40</v>
      </c>
      <c r="V188">
        <v>0</v>
      </c>
      <c r="X188" s="1" t="s">
        <v>40</v>
      </c>
      <c r="Y188">
        <v>0</v>
      </c>
    </row>
    <row r="189" spans="12:25" x14ac:dyDescent="0.25">
      <c r="L189" s="1" t="s">
        <v>41</v>
      </c>
      <c r="M189">
        <v>0</v>
      </c>
      <c r="O189" s="1" t="s">
        <v>41</v>
      </c>
      <c r="P189">
        <v>0</v>
      </c>
      <c r="R189" s="5"/>
      <c r="S189" s="5"/>
      <c r="U189" s="1" t="s">
        <v>41</v>
      </c>
      <c r="V189">
        <v>0</v>
      </c>
      <c r="X189" s="1" t="s">
        <v>41</v>
      </c>
      <c r="Y189">
        <v>0</v>
      </c>
    </row>
    <row r="190" spans="12:25" x14ac:dyDescent="0.25">
      <c r="L190" s="1" t="s">
        <v>38</v>
      </c>
      <c r="M190">
        <v>0</v>
      </c>
      <c r="O190" s="1" t="s">
        <v>38</v>
      </c>
      <c r="P190">
        <v>0</v>
      </c>
      <c r="R190" s="5"/>
      <c r="U190" s="1" t="s">
        <v>38</v>
      </c>
      <c r="V190">
        <v>0</v>
      </c>
      <c r="X190" s="1" t="s">
        <v>38</v>
      </c>
      <c r="Y190">
        <v>0</v>
      </c>
    </row>
    <row r="191" spans="12:25" x14ac:dyDescent="0.25">
      <c r="L191" s="1" t="s">
        <v>39</v>
      </c>
      <c r="M191">
        <v>0</v>
      </c>
      <c r="O191" s="1" t="s">
        <v>39</v>
      </c>
      <c r="P191">
        <v>0</v>
      </c>
      <c r="R191" s="5"/>
      <c r="U191" s="1" t="s">
        <v>39</v>
      </c>
      <c r="V191">
        <v>0</v>
      </c>
      <c r="X191" s="1" t="s">
        <v>39</v>
      </c>
      <c r="Y191">
        <v>0</v>
      </c>
    </row>
    <row r="192" spans="12:25" x14ac:dyDescent="0.25">
      <c r="L192" s="1" t="s">
        <v>40</v>
      </c>
      <c r="M192">
        <v>0</v>
      </c>
      <c r="O192" s="1" t="s">
        <v>40</v>
      </c>
      <c r="P192">
        <v>0</v>
      </c>
      <c r="R192" s="5"/>
      <c r="U192" s="1" t="s">
        <v>40</v>
      </c>
      <c r="V192">
        <v>0</v>
      </c>
      <c r="X192" s="1" t="s">
        <v>40</v>
      </c>
      <c r="Y192">
        <v>0</v>
      </c>
    </row>
    <row r="193" spans="12:25" x14ac:dyDescent="0.25">
      <c r="L193" s="1" t="s">
        <v>41</v>
      </c>
      <c r="M193">
        <v>0</v>
      </c>
      <c r="O193" s="1" t="s">
        <v>41</v>
      </c>
      <c r="P193">
        <v>0</v>
      </c>
      <c r="R193" s="5"/>
      <c r="U193" s="1" t="s">
        <v>41</v>
      </c>
      <c r="V193">
        <v>0</v>
      </c>
      <c r="X193" s="1" t="s">
        <v>41</v>
      </c>
      <c r="Y193">
        <v>0</v>
      </c>
    </row>
    <row r="194" spans="12:25" x14ac:dyDescent="0.25">
      <c r="L194" s="1" t="s">
        <v>38</v>
      </c>
      <c r="M194">
        <v>0</v>
      </c>
      <c r="O194" s="1" t="s">
        <v>38</v>
      </c>
      <c r="P194">
        <v>0</v>
      </c>
      <c r="R194" s="5"/>
      <c r="U194" s="1" t="s">
        <v>38</v>
      </c>
      <c r="V194">
        <v>0</v>
      </c>
      <c r="X194" s="1" t="s">
        <v>38</v>
      </c>
      <c r="Y194">
        <v>0</v>
      </c>
    </row>
    <row r="195" spans="12:25" x14ac:dyDescent="0.25">
      <c r="L195" s="1" t="s">
        <v>39</v>
      </c>
      <c r="M195">
        <v>0</v>
      </c>
      <c r="O195" s="1" t="s">
        <v>39</v>
      </c>
      <c r="P195">
        <v>0</v>
      </c>
      <c r="R195" s="5"/>
      <c r="U195" s="1" t="s">
        <v>39</v>
      </c>
      <c r="V195">
        <v>0</v>
      </c>
      <c r="X195" s="1" t="s">
        <v>39</v>
      </c>
      <c r="Y195">
        <v>0</v>
      </c>
    </row>
    <row r="196" spans="12:25" x14ac:dyDescent="0.25">
      <c r="L196" s="1" t="s">
        <v>40</v>
      </c>
      <c r="M196">
        <v>0</v>
      </c>
      <c r="O196" s="1" t="s">
        <v>40</v>
      </c>
      <c r="P196">
        <v>0</v>
      </c>
      <c r="R196" s="5"/>
      <c r="U196" s="1" t="s">
        <v>40</v>
      </c>
      <c r="V196">
        <v>0</v>
      </c>
      <c r="X196" s="1" t="s">
        <v>40</v>
      </c>
      <c r="Y196">
        <v>0</v>
      </c>
    </row>
    <row r="197" spans="12:25" x14ac:dyDescent="0.25">
      <c r="L197" s="1" t="s">
        <v>41</v>
      </c>
      <c r="M197">
        <v>0</v>
      </c>
      <c r="O197" s="1" t="s">
        <v>41</v>
      </c>
      <c r="P197">
        <v>0</v>
      </c>
      <c r="R197" s="5"/>
      <c r="U197" s="1" t="s">
        <v>41</v>
      </c>
      <c r="V197">
        <v>0</v>
      </c>
      <c r="X197" s="1" t="s">
        <v>41</v>
      </c>
      <c r="Y197">
        <v>0</v>
      </c>
    </row>
    <row r="198" spans="12:25" x14ac:dyDescent="0.25">
      <c r="L198" s="1" t="s">
        <v>38</v>
      </c>
      <c r="M198">
        <v>0</v>
      </c>
      <c r="O198" s="1" t="s">
        <v>38</v>
      </c>
      <c r="P198">
        <v>0</v>
      </c>
      <c r="R198" s="5"/>
      <c r="U198" s="1" t="s">
        <v>38</v>
      </c>
      <c r="V198">
        <v>0</v>
      </c>
      <c r="X198" s="1" t="s">
        <v>38</v>
      </c>
      <c r="Y198">
        <v>0</v>
      </c>
    </row>
    <row r="199" spans="12:25" x14ac:dyDescent="0.25">
      <c r="L199" s="1" t="s">
        <v>39</v>
      </c>
      <c r="M199">
        <v>0</v>
      </c>
      <c r="O199" s="1" t="s">
        <v>39</v>
      </c>
      <c r="P199">
        <v>0</v>
      </c>
      <c r="R199" s="5"/>
      <c r="U199" s="1" t="s">
        <v>39</v>
      </c>
      <c r="V199">
        <v>0</v>
      </c>
      <c r="X199" s="1" t="s">
        <v>39</v>
      </c>
      <c r="Y199">
        <v>0</v>
      </c>
    </row>
    <row r="200" spans="12:25" x14ac:dyDescent="0.25">
      <c r="L200" s="1" t="s">
        <v>40</v>
      </c>
      <c r="M200">
        <v>0</v>
      </c>
      <c r="O200" s="1" t="s">
        <v>40</v>
      </c>
      <c r="P200">
        <v>0</v>
      </c>
      <c r="R200" s="5"/>
      <c r="U200" s="1" t="s">
        <v>40</v>
      </c>
      <c r="V200">
        <v>0</v>
      </c>
      <c r="X200" s="1" t="s">
        <v>40</v>
      </c>
      <c r="Y200">
        <v>0</v>
      </c>
    </row>
    <row r="201" spans="12:25" x14ac:dyDescent="0.25">
      <c r="L201" s="1" t="s">
        <v>41</v>
      </c>
      <c r="M201">
        <v>0</v>
      </c>
      <c r="O201" s="1" t="s">
        <v>41</v>
      </c>
      <c r="P201">
        <v>0</v>
      </c>
      <c r="R201" s="5"/>
      <c r="U201" s="1" t="s">
        <v>41</v>
      </c>
      <c r="V201">
        <v>0</v>
      </c>
      <c r="X201" s="1" t="s">
        <v>41</v>
      </c>
      <c r="Y201">
        <v>0</v>
      </c>
    </row>
    <row r="202" spans="12:25" x14ac:dyDescent="0.25">
      <c r="L202" s="1" t="s">
        <v>38</v>
      </c>
      <c r="M202">
        <v>0</v>
      </c>
      <c r="O202" s="1" t="s">
        <v>38</v>
      </c>
      <c r="P202">
        <v>0</v>
      </c>
      <c r="R202" s="5"/>
      <c r="U202" s="1" t="s">
        <v>38</v>
      </c>
      <c r="V202">
        <v>0</v>
      </c>
      <c r="X202" s="1" t="s">
        <v>38</v>
      </c>
      <c r="Y202">
        <v>0</v>
      </c>
    </row>
    <row r="203" spans="12:25" x14ac:dyDescent="0.25">
      <c r="L203" s="1" t="s">
        <v>39</v>
      </c>
      <c r="M203">
        <v>0</v>
      </c>
      <c r="O203" s="1" t="s">
        <v>39</v>
      </c>
      <c r="P203">
        <v>0</v>
      </c>
      <c r="R203" s="5"/>
      <c r="U203" s="1" t="s">
        <v>39</v>
      </c>
      <c r="V203">
        <v>0</v>
      </c>
      <c r="X203" s="1" t="s">
        <v>39</v>
      </c>
      <c r="Y203">
        <v>0</v>
      </c>
    </row>
    <row r="204" spans="12:25" x14ac:dyDescent="0.25">
      <c r="L204" s="1" t="s">
        <v>40</v>
      </c>
      <c r="M204">
        <v>0</v>
      </c>
      <c r="O204" s="1" t="s">
        <v>40</v>
      </c>
      <c r="P204">
        <v>0</v>
      </c>
      <c r="R204" s="5"/>
      <c r="U204" s="1" t="s">
        <v>40</v>
      </c>
      <c r="V204">
        <v>0</v>
      </c>
      <c r="X204" s="1" t="s">
        <v>40</v>
      </c>
      <c r="Y204">
        <v>0</v>
      </c>
    </row>
    <row r="205" spans="12:25" x14ac:dyDescent="0.25">
      <c r="L205" s="1" t="s">
        <v>41</v>
      </c>
      <c r="M205">
        <v>0</v>
      </c>
      <c r="O205" s="1" t="s">
        <v>41</v>
      </c>
      <c r="P205">
        <v>0</v>
      </c>
      <c r="R205" s="5"/>
      <c r="U205" s="1" t="s">
        <v>41</v>
      </c>
      <c r="V205">
        <v>0</v>
      </c>
      <c r="X205" s="1" t="s">
        <v>41</v>
      </c>
      <c r="Y205">
        <v>0</v>
      </c>
    </row>
    <row r="206" spans="12:25" x14ac:dyDescent="0.25">
      <c r="L206" s="1" t="s">
        <v>38</v>
      </c>
      <c r="M206">
        <v>0</v>
      </c>
      <c r="O206" s="1" t="s">
        <v>38</v>
      </c>
      <c r="P206">
        <v>0</v>
      </c>
      <c r="R206" s="5"/>
      <c r="U206" s="1" t="s">
        <v>38</v>
      </c>
      <c r="V206">
        <v>0</v>
      </c>
      <c r="X206" s="1" t="s">
        <v>38</v>
      </c>
      <c r="Y206">
        <v>0</v>
      </c>
    </row>
    <row r="207" spans="12:25" x14ac:dyDescent="0.25">
      <c r="L207" s="1" t="s">
        <v>39</v>
      </c>
      <c r="M207">
        <v>0</v>
      </c>
      <c r="O207" s="1" t="s">
        <v>39</v>
      </c>
      <c r="P207">
        <v>0</v>
      </c>
      <c r="R207" s="5"/>
      <c r="U207" s="1" t="s">
        <v>39</v>
      </c>
      <c r="V207">
        <v>0</v>
      </c>
      <c r="X207" s="1" t="s">
        <v>39</v>
      </c>
      <c r="Y207">
        <v>0</v>
      </c>
    </row>
    <row r="208" spans="12:25" x14ac:dyDescent="0.25">
      <c r="L208" s="1" t="s">
        <v>40</v>
      </c>
      <c r="M208">
        <v>0</v>
      </c>
      <c r="O208" s="1" t="s">
        <v>40</v>
      </c>
      <c r="P208">
        <v>0</v>
      </c>
      <c r="R208" s="5"/>
      <c r="U208" s="1" t="s">
        <v>40</v>
      </c>
      <c r="V208">
        <v>0</v>
      </c>
      <c r="X208" s="1" t="s">
        <v>40</v>
      </c>
      <c r="Y208">
        <v>0</v>
      </c>
    </row>
    <row r="209" spans="12:25" x14ac:dyDescent="0.25">
      <c r="L209" s="1" t="s">
        <v>41</v>
      </c>
      <c r="M209">
        <v>0</v>
      </c>
      <c r="O209" s="1" t="s">
        <v>41</v>
      </c>
      <c r="P209">
        <v>0</v>
      </c>
      <c r="R209" s="5"/>
      <c r="U209" s="1" t="s">
        <v>41</v>
      </c>
      <c r="V209">
        <v>0</v>
      </c>
      <c r="X209" s="1" t="s">
        <v>41</v>
      </c>
      <c r="Y209">
        <v>0</v>
      </c>
    </row>
    <row r="210" spans="12:25" x14ac:dyDescent="0.25">
      <c r="L210" s="1" t="s">
        <v>38</v>
      </c>
      <c r="M210">
        <v>0</v>
      </c>
      <c r="O210" s="1" t="s">
        <v>38</v>
      </c>
      <c r="P210">
        <v>0</v>
      </c>
      <c r="R210" s="5"/>
      <c r="U210" s="1" t="s">
        <v>38</v>
      </c>
      <c r="V210">
        <v>0</v>
      </c>
      <c r="X210" s="1" t="s">
        <v>38</v>
      </c>
      <c r="Y210">
        <v>0</v>
      </c>
    </row>
    <row r="211" spans="12:25" x14ac:dyDescent="0.25">
      <c r="L211" s="1" t="s">
        <v>39</v>
      </c>
      <c r="M211">
        <v>0</v>
      </c>
      <c r="O211" s="1" t="s">
        <v>39</v>
      </c>
      <c r="P211">
        <v>0</v>
      </c>
      <c r="R211" s="5"/>
      <c r="U211" s="1" t="s">
        <v>39</v>
      </c>
      <c r="V211">
        <v>0</v>
      </c>
      <c r="X211" s="1" t="s">
        <v>39</v>
      </c>
      <c r="Y211">
        <v>0</v>
      </c>
    </row>
    <row r="212" spans="12:25" x14ac:dyDescent="0.25">
      <c r="L212" s="1" t="s">
        <v>40</v>
      </c>
      <c r="M212">
        <v>0</v>
      </c>
      <c r="O212" s="1" t="s">
        <v>40</v>
      </c>
      <c r="P212">
        <v>0</v>
      </c>
      <c r="R212" s="5"/>
      <c r="U212" s="1" t="s">
        <v>40</v>
      </c>
      <c r="V212">
        <v>0</v>
      </c>
      <c r="X212" s="1" t="s">
        <v>40</v>
      </c>
      <c r="Y212">
        <v>0</v>
      </c>
    </row>
    <row r="213" spans="12:25" x14ac:dyDescent="0.25">
      <c r="L213" s="1" t="s">
        <v>41</v>
      </c>
      <c r="M213">
        <v>0</v>
      </c>
      <c r="O213" s="1" t="s">
        <v>41</v>
      </c>
      <c r="P213">
        <v>0</v>
      </c>
      <c r="R213" s="5"/>
      <c r="U213" s="1" t="s">
        <v>41</v>
      </c>
      <c r="V213">
        <v>0</v>
      </c>
      <c r="X213" s="1" t="s">
        <v>41</v>
      </c>
      <c r="Y213">
        <v>0</v>
      </c>
    </row>
    <row r="214" spans="12:25" x14ac:dyDescent="0.25">
      <c r="L214" s="1" t="s">
        <v>38</v>
      </c>
      <c r="M214">
        <v>0</v>
      </c>
      <c r="O214" s="1" t="s">
        <v>38</v>
      </c>
      <c r="P214">
        <v>0</v>
      </c>
      <c r="R214" s="5"/>
      <c r="U214" s="1" t="s">
        <v>38</v>
      </c>
      <c r="V214">
        <v>0</v>
      </c>
      <c r="X214" s="1" t="s">
        <v>38</v>
      </c>
      <c r="Y214">
        <v>0</v>
      </c>
    </row>
    <row r="215" spans="12:25" x14ac:dyDescent="0.25">
      <c r="L215" s="1" t="s">
        <v>39</v>
      </c>
      <c r="M215">
        <v>0</v>
      </c>
      <c r="O215" s="1" t="s">
        <v>39</v>
      </c>
      <c r="P215">
        <v>0</v>
      </c>
      <c r="R215" s="5"/>
      <c r="U215" s="1" t="s">
        <v>39</v>
      </c>
      <c r="V215">
        <v>0</v>
      </c>
      <c r="X215" s="1" t="s">
        <v>39</v>
      </c>
      <c r="Y215">
        <v>0</v>
      </c>
    </row>
    <row r="216" spans="12:25" x14ac:dyDescent="0.25">
      <c r="L216" s="1" t="s">
        <v>40</v>
      </c>
      <c r="M216">
        <v>0</v>
      </c>
      <c r="O216" s="1" t="s">
        <v>40</v>
      </c>
      <c r="P216">
        <v>0</v>
      </c>
      <c r="R216" s="5"/>
      <c r="U216" s="1" t="s">
        <v>40</v>
      </c>
      <c r="V216">
        <v>0</v>
      </c>
      <c r="X216" s="1" t="s">
        <v>40</v>
      </c>
      <c r="Y216">
        <v>0</v>
      </c>
    </row>
    <row r="217" spans="12:25" x14ac:dyDescent="0.25">
      <c r="L217" s="1" t="s">
        <v>41</v>
      </c>
      <c r="M217">
        <v>0</v>
      </c>
      <c r="O217" s="1" t="s">
        <v>41</v>
      </c>
      <c r="P217">
        <v>0</v>
      </c>
      <c r="R217" s="5"/>
      <c r="U217" s="1" t="s">
        <v>41</v>
      </c>
      <c r="V217">
        <v>0</v>
      </c>
      <c r="X217" s="1" t="s">
        <v>41</v>
      </c>
      <c r="Y217">
        <v>0</v>
      </c>
    </row>
    <row r="218" spans="12:25" x14ac:dyDescent="0.25">
      <c r="L218" s="1" t="s">
        <v>38</v>
      </c>
      <c r="M218">
        <v>0</v>
      </c>
      <c r="O218" s="1" t="s">
        <v>38</v>
      </c>
      <c r="P218">
        <v>0</v>
      </c>
      <c r="R218" s="5"/>
      <c r="U218" s="1" t="s">
        <v>38</v>
      </c>
      <c r="V218">
        <v>0</v>
      </c>
      <c r="X218" s="1" t="s">
        <v>38</v>
      </c>
      <c r="Y218">
        <v>0</v>
      </c>
    </row>
    <row r="219" spans="12:25" x14ac:dyDescent="0.25">
      <c r="L219" s="1" t="s">
        <v>39</v>
      </c>
      <c r="M219">
        <v>0</v>
      </c>
      <c r="O219" s="1" t="s">
        <v>39</v>
      </c>
      <c r="P219">
        <v>0</v>
      </c>
      <c r="R219" s="5"/>
      <c r="U219" s="1" t="s">
        <v>39</v>
      </c>
      <c r="V219">
        <v>0</v>
      </c>
      <c r="X219" s="1" t="s">
        <v>39</v>
      </c>
      <c r="Y219">
        <v>0</v>
      </c>
    </row>
    <row r="220" spans="12:25" x14ac:dyDescent="0.25">
      <c r="L220" s="1" t="s">
        <v>40</v>
      </c>
      <c r="M220">
        <v>0</v>
      </c>
      <c r="O220" s="1" t="s">
        <v>40</v>
      </c>
      <c r="P220">
        <v>0</v>
      </c>
      <c r="R220" s="5"/>
      <c r="U220" s="1" t="s">
        <v>40</v>
      </c>
      <c r="V220">
        <v>0</v>
      </c>
      <c r="X220" s="1" t="s">
        <v>40</v>
      </c>
      <c r="Y220">
        <v>0</v>
      </c>
    </row>
    <row r="221" spans="12:25" x14ac:dyDescent="0.25">
      <c r="L221" s="1" t="s">
        <v>41</v>
      </c>
      <c r="M221">
        <v>0</v>
      </c>
      <c r="O221" s="1" t="s">
        <v>41</v>
      </c>
      <c r="P221">
        <v>0</v>
      </c>
      <c r="R221" s="5"/>
      <c r="U221" s="1" t="s">
        <v>41</v>
      </c>
      <c r="V221">
        <v>0</v>
      </c>
      <c r="X221" s="1" t="s">
        <v>41</v>
      </c>
      <c r="Y221">
        <v>0</v>
      </c>
    </row>
    <row r="222" spans="12:25" x14ac:dyDescent="0.25">
      <c r="L222" s="1" t="s">
        <v>38</v>
      </c>
      <c r="M222">
        <v>0</v>
      </c>
      <c r="O222" s="1" t="s">
        <v>38</v>
      </c>
      <c r="P222">
        <v>0</v>
      </c>
      <c r="R222" s="5"/>
      <c r="U222" s="1" t="s">
        <v>38</v>
      </c>
      <c r="V222">
        <v>0</v>
      </c>
      <c r="X222" s="1" t="s">
        <v>38</v>
      </c>
      <c r="Y222">
        <v>0</v>
      </c>
    </row>
    <row r="223" spans="12:25" x14ac:dyDescent="0.25">
      <c r="L223" s="1" t="s">
        <v>39</v>
      </c>
      <c r="M223">
        <v>0</v>
      </c>
      <c r="O223" s="1" t="s">
        <v>39</v>
      </c>
      <c r="P223">
        <v>0</v>
      </c>
      <c r="R223" s="5"/>
      <c r="U223" s="1" t="s">
        <v>39</v>
      </c>
      <c r="V223">
        <v>0</v>
      </c>
      <c r="X223" s="1" t="s">
        <v>39</v>
      </c>
      <c r="Y223">
        <v>0</v>
      </c>
    </row>
    <row r="224" spans="12:25" x14ac:dyDescent="0.25">
      <c r="L224" s="1" t="s">
        <v>40</v>
      </c>
      <c r="M224">
        <v>0</v>
      </c>
      <c r="O224" s="1" t="s">
        <v>40</v>
      </c>
      <c r="P224">
        <v>0</v>
      </c>
      <c r="R224" s="5"/>
      <c r="U224" s="1" t="s">
        <v>40</v>
      </c>
      <c r="V224">
        <v>0</v>
      </c>
      <c r="X224" s="1" t="s">
        <v>40</v>
      </c>
      <c r="Y224">
        <v>0</v>
      </c>
    </row>
    <row r="225" spans="12:25" x14ac:dyDescent="0.25">
      <c r="L225" s="1" t="s">
        <v>41</v>
      </c>
      <c r="M225">
        <v>0</v>
      </c>
      <c r="O225" s="1" t="s">
        <v>41</v>
      </c>
      <c r="P225">
        <v>0</v>
      </c>
      <c r="R225" s="5"/>
      <c r="U225" s="1" t="s">
        <v>41</v>
      </c>
      <c r="V225">
        <v>0</v>
      </c>
      <c r="X225" s="1" t="s">
        <v>41</v>
      </c>
      <c r="Y225">
        <v>0</v>
      </c>
    </row>
    <row r="226" spans="12:25" x14ac:dyDescent="0.25">
      <c r="L226" s="1" t="s">
        <v>38</v>
      </c>
      <c r="M226">
        <v>0</v>
      </c>
      <c r="O226" s="1" t="s">
        <v>38</v>
      </c>
      <c r="P226">
        <v>0</v>
      </c>
      <c r="R226" s="5"/>
      <c r="U226" s="1" t="s">
        <v>38</v>
      </c>
      <c r="V226">
        <v>0</v>
      </c>
      <c r="X226" s="1" t="s">
        <v>38</v>
      </c>
      <c r="Y226">
        <v>0</v>
      </c>
    </row>
    <row r="227" spans="12:25" x14ac:dyDescent="0.25">
      <c r="L227" s="1" t="s">
        <v>39</v>
      </c>
      <c r="M227">
        <v>0</v>
      </c>
      <c r="O227" s="1" t="s">
        <v>39</v>
      </c>
      <c r="P227">
        <v>0</v>
      </c>
      <c r="R227" s="5"/>
      <c r="U227" s="1" t="s">
        <v>39</v>
      </c>
      <c r="V227">
        <v>0</v>
      </c>
      <c r="X227" s="1" t="s">
        <v>39</v>
      </c>
      <c r="Y227">
        <v>0</v>
      </c>
    </row>
    <row r="228" spans="12:25" x14ac:dyDescent="0.25">
      <c r="L228" s="1" t="s">
        <v>40</v>
      </c>
      <c r="M228">
        <v>0</v>
      </c>
      <c r="O228" s="1" t="s">
        <v>40</v>
      </c>
      <c r="P228">
        <v>0</v>
      </c>
      <c r="R228" s="5"/>
      <c r="U228" s="1" t="s">
        <v>40</v>
      </c>
      <c r="V228">
        <v>0</v>
      </c>
      <c r="X228" s="1" t="s">
        <v>40</v>
      </c>
      <c r="Y228">
        <v>0</v>
      </c>
    </row>
    <row r="229" spans="12:25" x14ac:dyDescent="0.25">
      <c r="L229" s="1" t="s">
        <v>41</v>
      </c>
      <c r="M229">
        <v>0</v>
      </c>
      <c r="O229" s="1" t="s">
        <v>41</v>
      </c>
      <c r="P229">
        <v>0</v>
      </c>
      <c r="R229" s="5"/>
      <c r="U229" s="1" t="s">
        <v>41</v>
      </c>
      <c r="V229">
        <v>0</v>
      </c>
      <c r="X229" s="1" t="s">
        <v>41</v>
      </c>
      <c r="Y229">
        <v>0</v>
      </c>
    </row>
    <row r="230" spans="12:25" x14ac:dyDescent="0.25">
      <c r="L230" s="1" t="s">
        <v>38</v>
      </c>
      <c r="M230">
        <v>0</v>
      </c>
      <c r="O230" s="1" t="s">
        <v>38</v>
      </c>
      <c r="P230">
        <v>0</v>
      </c>
      <c r="R230" s="5"/>
      <c r="U230" s="1" t="s">
        <v>38</v>
      </c>
      <c r="V230">
        <v>0</v>
      </c>
      <c r="X230" s="1" t="s">
        <v>38</v>
      </c>
      <c r="Y230">
        <v>0</v>
      </c>
    </row>
    <row r="231" spans="12:25" x14ac:dyDescent="0.25">
      <c r="L231" s="1" t="s">
        <v>39</v>
      </c>
      <c r="M231">
        <v>0</v>
      </c>
      <c r="O231" s="1" t="s">
        <v>39</v>
      </c>
      <c r="P231">
        <v>0</v>
      </c>
      <c r="R231" s="5"/>
      <c r="U231" s="1" t="s">
        <v>39</v>
      </c>
      <c r="V231">
        <v>0</v>
      </c>
      <c r="X231" s="1" t="s">
        <v>39</v>
      </c>
      <c r="Y231">
        <v>0</v>
      </c>
    </row>
    <row r="232" spans="12:25" x14ac:dyDescent="0.25">
      <c r="L232" s="1" t="s">
        <v>40</v>
      </c>
      <c r="M232">
        <v>0</v>
      </c>
      <c r="O232" s="1" t="s">
        <v>40</v>
      </c>
      <c r="P232">
        <v>0</v>
      </c>
      <c r="R232" s="5"/>
      <c r="U232" s="1" t="s">
        <v>40</v>
      </c>
      <c r="V232">
        <v>0</v>
      </c>
      <c r="X232" s="1" t="s">
        <v>40</v>
      </c>
      <c r="Y232">
        <v>0</v>
      </c>
    </row>
    <row r="233" spans="12:25" x14ac:dyDescent="0.25">
      <c r="L233" s="1" t="s">
        <v>41</v>
      </c>
      <c r="M233">
        <v>0</v>
      </c>
      <c r="O233" s="1" t="s">
        <v>41</v>
      </c>
      <c r="P233">
        <v>0</v>
      </c>
      <c r="R233" s="5"/>
      <c r="U233" s="1" t="s">
        <v>41</v>
      </c>
      <c r="V233">
        <v>0</v>
      </c>
      <c r="X233" s="1" t="s">
        <v>41</v>
      </c>
      <c r="Y233">
        <v>0</v>
      </c>
    </row>
    <row r="234" spans="12:25" x14ac:dyDescent="0.25">
      <c r="L234" s="1" t="s">
        <v>38</v>
      </c>
      <c r="M234">
        <v>0</v>
      </c>
      <c r="O234" s="1" t="s">
        <v>38</v>
      </c>
      <c r="P234">
        <v>0</v>
      </c>
      <c r="R234" s="5"/>
      <c r="U234" s="1" t="s">
        <v>38</v>
      </c>
      <c r="V234">
        <v>0</v>
      </c>
      <c r="X234" s="1" t="s">
        <v>38</v>
      </c>
      <c r="Y234">
        <v>0</v>
      </c>
    </row>
    <row r="235" spans="12:25" x14ac:dyDescent="0.25">
      <c r="L235" s="1" t="s">
        <v>39</v>
      </c>
      <c r="M235">
        <v>0</v>
      </c>
      <c r="O235" s="1" t="s">
        <v>39</v>
      </c>
      <c r="P235">
        <v>0</v>
      </c>
      <c r="R235" s="5"/>
      <c r="U235" s="1" t="s">
        <v>39</v>
      </c>
      <c r="V235">
        <v>0</v>
      </c>
      <c r="X235" s="1" t="s">
        <v>39</v>
      </c>
      <c r="Y235">
        <v>0</v>
      </c>
    </row>
    <row r="236" spans="12:25" x14ac:dyDescent="0.25">
      <c r="L236" s="1" t="s">
        <v>40</v>
      </c>
      <c r="M236">
        <v>0</v>
      </c>
      <c r="O236" s="1" t="s">
        <v>40</v>
      </c>
      <c r="P236">
        <v>0</v>
      </c>
      <c r="R236" s="5"/>
      <c r="U236" s="1" t="s">
        <v>40</v>
      </c>
      <c r="V236">
        <v>0</v>
      </c>
      <c r="X236" s="1" t="s">
        <v>40</v>
      </c>
      <c r="Y236">
        <v>0</v>
      </c>
    </row>
    <row r="237" spans="12:25" x14ac:dyDescent="0.25">
      <c r="L237" s="1" t="s">
        <v>41</v>
      </c>
      <c r="M237">
        <v>0</v>
      </c>
      <c r="O237" s="1" t="s">
        <v>41</v>
      </c>
      <c r="P237">
        <v>0</v>
      </c>
      <c r="R237" s="5"/>
      <c r="U237" s="1" t="s">
        <v>41</v>
      </c>
      <c r="V237">
        <v>0</v>
      </c>
      <c r="X237" s="1" t="s">
        <v>41</v>
      </c>
      <c r="Y237">
        <v>0</v>
      </c>
    </row>
    <row r="238" spans="12:25" x14ac:dyDescent="0.25">
      <c r="L238" s="1" t="s">
        <v>38</v>
      </c>
      <c r="M238">
        <v>0</v>
      </c>
      <c r="O238" s="1" t="s">
        <v>38</v>
      </c>
      <c r="P238">
        <v>0</v>
      </c>
      <c r="R238" s="5"/>
      <c r="U238" s="1" t="s">
        <v>38</v>
      </c>
      <c r="V238">
        <v>0</v>
      </c>
      <c r="X238" s="1" t="s">
        <v>38</v>
      </c>
      <c r="Y238">
        <v>0</v>
      </c>
    </row>
    <row r="239" spans="12:25" x14ac:dyDescent="0.25">
      <c r="L239" s="1" t="s">
        <v>39</v>
      </c>
      <c r="M239">
        <v>0</v>
      </c>
      <c r="O239" s="1" t="s">
        <v>39</v>
      </c>
      <c r="P239">
        <v>0</v>
      </c>
      <c r="R239" s="5"/>
      <c r="U239" s="1" t="s">
        <v>39</v>
      </c>
      <c r="V239">
        <v>0</v>
      </c>
      <c r="X239" s="1" t="s">
        <v>39</v>
      </c>
      <c r="Y239">
        <v>0</v>
      </c>
    </row>
    <row r="240" spans="12:25" x14ac:dyDescent="0.25">
      <c r="L240" s="1" t="s">
        <v>40</v>
      </c>
      <c r="M240">
        <v>0</v>
      </c>
      <c r="O240" s="1" t="s">
        <v>40</v>
      </c>
      <c r="P240">
        <v>0</v>
      </c>
      <c r="R240" s="5"/>
      <c r="U240" s="1" t="s">
        <v>40</v>
      </c>
      <c r="V240">
        <v>0</v>
      </c>
      <c r="X240" s="1" t="s">
        <v>40</v>
      </c>
      <c r="Y240">
        <v>0</v>
      </c>
    </row>
    <row r="241" spans="12:25" x14ac:dyDescent="0.25">
      <c r="L241" s="1" t="s">
        <v>41</v>
      </c>
      <c r="M241">
        <v>0</v>
      </c>
      <c r="O241" s="1" t="s">
        <v>41</v>
      </c>
      <c r="P241">
        <v>0</v>
      </c>
      <c r="R241" s="5"/>
      <c r="U241" s="1" t="s">
        <v>41</v>
      </c>
      <c r="V241">
        <v>0</v>
      </c>
      <c r="X241" s="1" t="s">
        <v>41</v>
      </c>
      <c r="Y241">
        <v>0</v>
      </c>
    </row>
    <row r="242" spans="12:25" x14ac:dyDescent="0.25">
      <c r="L242" s="1" t="s">
        <v>38</v>
      </c>
      <c r="M242">
        <v>0</v>
      </c>
      <c r="O242" s="1" t="s">
        <v>38</v>
      </c>
      <c r="P242">
        <v>0</v>
      </c>
      <c r="R242" s="5"/>
      <c r="U242" s="1" t="s">
        <v>38</v>
      </c>
      <c r="V242">
        <v>0</v>
      </c>
      <c r="X242" s="1" t="s">
        <v>38</v>
      </c>
      <c r="Y242">
        <v>0</v>
      </c>
    </row>
    <row r="243" spans="12:25" x14ac:dyDescent="0.25">
      <c r="L243" s="1" t="s">
        <v>39</v>
      </c>
      <c r="M243">
        <v>0</v>
      </c>
      <c r="O243" s="1" t="s">
        <v>39</v>
      </c>
      <c r="P243">
        <v>0</v>
      </c>
      <c r="R243" s="5"/>
      <c r="U243" s="1" t="s">
        <v>39</v>
      </c>
      <c r="V243">
        <v>0</v>
      </c>
      <c r="X243" s="1" t="s">
        <v>39</v>
      </c>
      <c r="Y243">
        <v>0</v>
      </c>
    </row>
    <row r="244" spans="12:25" x14ac:dyDescent="0.25">
      <c r="L244" s="1" t="s">
        <v>40</v>
      </c>
      <c r="M244">
        <v>0</v>
      </c>
      <c r="O244" s="1" t="s">
        <v>40</v>
      </c>
      <c r="P244">
        <v>0</v>
      </c>
      <c r="R244" s="5"/>
      <c r="U244" s="1" t="s">
        <v>40</v>
      </c>
      <c r="V244">
        <v>0</v>
      </c>
      <c r="X244" s="1" t="s">
        <v>40</v>
      </c>
      <c r="Y244">
        <v>0</v>
      </c>
    </row>
    <row r="245" spans="12:25" x14ac:dyDescent="0.25">
      <c r="L245" s="1" t="s">
        <v>41</v>
      </c>
      <c r="M245">
        <v>0</v>
      </c>
      <c r="O245" s="1" t="s">
        <v>41</v>
      </c>
      <c r="P245">
        <v>0</v>
      </c>
      <c r="R245" s="5"/>
      <c r="U245" s="1" t="s">
        <v>41</v>
      </c>
      <c r="V245">
        <v>0</v>
      </c>
      <c r="X245" s="1" t="s">
        <v>41</v>
      </c>
      <c r="Y245">
        <v>0</v>
      </c>
    </row>
    <row r="246" spans="12:25" x14ac:dyDescent="0.25">
      <c r="L246" s="1" t="s">
        <v>38</v>
      </c>
      <c r="M246">
        <v>0</v>
      </c>
      <c r="O246" s="1" t="s">
        <v>38</v>
      </c>
      <c r="P246">
        <v>0</v>
      </c>
      <c r="R246" s="5"/>
      <c r="U246" s="1" t="s">
        <v>38</v>
      </c>
      <c r="V246">
        <v>0</v>
      </c>
      <c r="X246" s="1" t="s">
        <v>38</v>
      </c>
      <c r="Y246">
        <v>0</v>
      </c>
    </row>
    <row r="247" spans="12:25" x14ac:dyDescent="0.25">
      <c r="L247" s="1" t="s">
        <v>39</v>
      </c>
      <c r="M247">
        <v>0</v>
      </c>
      <c r="O247" s="1" t="s">
        <v>39</v>
      </c>
      <c r="P247">
        <v>0</v>
      </c>
      <c r="R247" s="5"/>
      <c r="U247" s="1" t="s">
        <v>39</v>
      </c>
      <c r="V247">
        <v>0</v>
      </c>
      <c r="X247" s="1" t="s">
        <v>39</v>
      </c>
      <c r="Y247">
        <v>0</v>
      </c>
    </row>
    <row r="248" spans="12:25" x14ac:dyDescent="0.25">
      <c r="L248" s="1" t="s">
        <v>40</v>
      </c>
      <c r="M248">
        <v>0</v>
      </c>
      <c r="O248" s="1" t="s">
        <v>40</v>
      </c>
      <c r="P248">
        <v>0</v>
      </c>
      <c r="R248" s="5"/>
      <c r="U248" s="1" t="s">
        <v>40</v>
      </c>
      <c r="V248">
        <v>0</v>
      </c>
      <c r="X248" s="1" t="s">
        <v>40</v>
      </c>
      <c r="Y248">
        <v>0</v>
      </c>
    </row>
    <row r="249" spans="12:25" x14ac:dyDescent="0.25">
      <c r="L249" s="1" t="s">
        <v>41</v>
      </c>
      <c r="M249">
        <v>0</v>
      </c>
      <c r="O249" s="1" t="s">
        <v>41</v>
      </c>
      <c r="P249">
        <v>0</v>
      </c>
      <c r="R249" s="5"/>
      <c r="U249" s="1" t="s">
        <v>41</v>
      </c>
      <c r="V249">
        <v>0</v>
      </c>
      <c r="X249" s="1" t="s">
        <v>41</v>
      </c>
      <c r="Y249">
        <v>0</v>
      </c>
    </row>
    <row r="250" spans="12:25" x14ac:dyDescent="0.25">
      <c r="L250" s="1" t="s">
        <v>38</v>
      </c>
      <c r="M250">
        <v>0</v>
      </c>
      <c r="O250" s="1" t="s">
        <v>38</v>
      </c>
      <c r="P250">
        <v>0</v>
      </c>
      <c r="R250" s="5"/>
      <c r="U250" s="1" t="s">
        <v>38</v>
      </c>
      <c r="V250">
        <v>0</v>
      </c>
      <c r="X250" s="1" t="s">
        <v>38</v>
      </c>
      <c r="Y250">
        <v>0</v>
      </c>
    </row>
    <row r="251" spans="12:25" x14ac:dyDescent="0.25">
      <c r="L251" s="1" t="s">
        <v>39</v>
      </c>
      <c r="M251">
        <v>0</v>
      </c>
      <c r="O251" s="1" t="s">
        <v>39</v>
      </c>
      <c r="P251">
        <v>0</v>
      </c>
      <c r="R251" s="5"/>
      <c r="U251" s="1" t="s">
        <v>39</v>
      </c>
      <c r="V251">
        <v>0</v>
      </c>
      <c r="X251" s="1" t="s">
        <v>39</v>
      </c>
      <c r="Y251">
        <v>0</v>
      </c>
    </row>
    <row r="252" spans="12:25" x14ac:dyDescent="0.25">
      <c r="L252" s="1" t="s">
        <v>40</v>
      </c>
      <c r="M252">
        <v>0</v>
      </c>
      <c r="O252" s="1" t="s">
        <v>40</v>
      </c>
      <c r="P252">
        <v>0</v>
      </c>
      <c r="R252" s="5"/>
      <c r="U252" s="1" t="s">
        <v>40</v>
      </c>
      <c r="V252">
        <v>0</v>
      </c>
      <c r="X252" s="1" t="s">
        <v>40</v>
      </c>
      <c r="Y252">
        <v>0</v>
      </c>
    </row>
    <row r="253" spans="12:25" x14ac:dyDescent="0.25">
      <c r="L253" s="1" t="s">
        <v>41</v>
      </c>
      <c r="M253">
        <v>0</v>
      </c>
      <c r="O253" s="1" t="s">
        <v>41</v>
      </c>
      <c r="P253">
        <v>0</v>
      </c>
      <c r="R253" s="5"/>
      <c r="U253" s="1" t="s">
        <v>41</v>
      </c>
      <c r="V253">
        <v>0</v>
      </c>
      <c r="X253" s="1" t="s">
        <v>41</v>
      </c>
      <c r="Y253">
        <v>0</v>
      </c>
    </row>
    <row r="254" spans="12:25" x14ac:dyDescent="0.25">
      <c r="L254" s="1" t="s">
        <v>38</v>
      </c>
      <c r="M254">
        <v>0</v>
      </c>
      <c r="O254" s="1" t="s">
        <v>38</v>
      </c>
      <c r="P254">
        <v>0</v>
      </c>
      <c r="R254" s="5"/>
      <c r="U254" s="1" t="s">
        <v>38</v>
      </c>
      <c r="V254">
        <v>0</v>
      </c>
      <c r="X254" s="1" t="s">
        <v>38</v>
      </c>
      <c r="Y254">
        <v>0</v>
      </c>
    </row>
    <row r="255" spans="12:25" x14ac:dyDescent="0.25">
      <c r="L255" s="1" t="s">
        <v>39</v>
      </c>
      <c r="M255">
        <v>0</v>
      </c>
      <c r="O255" s="1" t="s">
        <v>39</v>
      </c>
      <c r="P255">
        <v>0</v>
      </c>
      <c r="R255" s="5"/>
      <c r="U255" s="1" t="s">
        <v>39</v>
      </c>
      <c r="V255">
        <v>0</v>
      </c>
      <c r="X255" s="1" t="s">
        <v>39</v>
      </c>
      <c r="Y255">
        <v>0</v>
      </c>
    </row>
    <row r="256" spans="12:25" x14ac:dyDescent="0.25">
      <c r="L256" s="1" t="s">
        <v>40</v>
      </c>
      <c r="M256">
        <v>0</v>
      </c>
      <c r="O256" s="1" t="s">
        <v>40</v>
      </c>
      <c r="P256">
        <v>0</v>
      </c>
      <c r="R256" s="5"/>
      <c r="U256" s="1" t="s">
        <v>40</v>
      </c>
      <c r="V256">
        <v>0</v>
      </c>
      <c r="X256" s="1" t="s">
        <v>40</v>
      </c>
      <c r="Y256">
        <v>0</v>
      </c>
    </row>
    <row r="257" spans="12:25" x14ac:dyDescent="0.25">
      <c r="L257" s="1" t="s">
        <v>41</v>
      </c>
      <c r="M257">
        <v>0</v>
      </c>
      <c r="O257" s="1" t="s">
        <v>41</v>
      </c>
      <c r="P257">
        <v>0</v>
      </c>
      <c r="R257" s="5"/>
      <c r="U257" s="1" t="s">
        <v>41</v>
      </c>
      <c r="V257">
        <v>0</v>
      </c>
      <c r="X257" s="1" t="s">
        <v>41</v>
      </c>
      <c r="Y257">
        <v>0</v>
      </c>
    </row>
    <row r="258" spans="12:25" x14ac:dyDescent="0.25">
      <c r="L258" s="1" t="s">
        <v>38</v>
      </c>
      <c r="M258">
        <v>0</v>
      </c>
      <c r="O258" s="1" t="s">
        <v>38</v>
      </c>
      <c r="P258">
        <v>0</v>
      </c>
      <c r="R258" s="5"/>
      <c r="U258" s="1" t="s">
        <v>38</v>
      </c>
      <c r="V258">
        <v>0</v>
      </c>
      <c r="X258" s="1" t="s">
        <v>38</v>
      </c>
      <c r="Y258">
        <v>0</v>
      </c>
    </row>
    <row r="259" spans="12:25" x14ac:dyDescent="0.25">
      <c r="L259" s="1" t="s">
        <v>39</v>
      </c>
      <c r="M259">
        <v>0</v>
      </c>
      <c r="O259" s="1" t="s">
        <v>39</v>
      </c>
      <c r="P259">
        <v>0</v>
      </c>
      <c r="R259" s="5"/>
      <c r="U259" s="1" t="s">
        <v>39</v>
      </c>
      <c r="V259">
        <v>0</v>
      </c>
      <c r="X259" s="1" t="s">
        <v>39</v>
      </c>
      <c r="Y259">
        <v>0</v>
      </c>
    </row>
    <row r="260" spans="12:25" x14ac:dyDescent="0.25">
      <c r="L260" s="1" t="s">
        <v>40</v>
      </c>
      <c r="M260">
        <v>0</v>
      </c>
      <c r="O260" s="1" t="s">
        <v>40</v>
      </c>
      <c r="P260">
        <v>0</v>
      </c>
      <c r="R260" s="5"/>
      <c r="U260" s="1" t="s">
        <v>40</v>
      </c>
      <c r="V260">
        <v>0</v>
      </c>
      <c r="X260" s="1" t="s">
        <v>40</v>
      </c>
      <c r="Y260">
        <v>0</v>
      </c>
    </row>
    <row r="261" spans="12:25" x14ac:dyDescent="0.25">
      <c r="L261" s="1" t="s">
        <v>41</v>
      </c>
      <c r="M261">
        <v>0</v>
      </c>
      <c r="O261" s="1" t="s">
        <v>41</v>
      </c>
      <c r="P261">
        <v>0</v>
      </c>
      <c r="R261" s="5"/>
      <c r="U261" s="1" t="s">
        <v>41</v>
      </c>
      <c r="V261">
        <v>0</v>
      </c>
      <c r="X261" s="1" t="s">
        <v>41</v>
      </c>
      <c r="Y261">
        <v>0</v>
      </c>
    </row>
    <row r="262" spans="12:25" x14ac:dyDescent="0.25">
      <c r="L262" s="1" t="s">
        <v>38</v>
      </c>
      <c r="M262">
        <v>0</v>
      </c>
      <c r="O262" s="1" t="s">
        <v>38</v>
      </c>
      <c r="P262">
        <v>0</v>
      </c>
      <c r="R262" s="5"/>
      <c r="U262" s="1" t="s">
        <v>38</v>
      </c>
      <c r="V262">
        <v>0</v>
      </c>
      <c r="X262" s="1" t="s">
        <v>38</v>
      </c>
      <c r="Y262">
        <v>0</v>
      </c>
    </row>
    <row r="263" spans="12:25" x14ac:dyDescent="0.25">
      <c r="L263" s="1" t="s">
        <v>39</v>
      </c>
      <c r="M263">
        <v>0</v>
      </c>
      <c r="O263" s="1" t="s">
        <v>39</v>
      </c>
      <c r="P263">
        <v>0</v>
      </c>
      <c r="R263" s="5"/>
      <c r="U263" s="1" t="s">
        <v>39</v>
      </c>
      <c r="V263">
        <v>0</v>
      </c>
      <c r="X263" s="1" t="s">
        <v>39</v>
      </c>
      <c r="Y263">
        <v>0</v>
      </c>
    </row>
    <row r="264" spans="12:25" x14ac:dyDescent="0.25">
      <c r="L264" s="1" t="s">
        <v>40</v>
      </c>
      <c r="M264">
        <v>0</v>
      </c>
      <c r="O264" s="1" t="s">
        <v>40</v>
      </c>
      <c r="P264">
        <v>0</v>
      </c>
      <c r="R264" s="5"/>
      <c r="U264" s="1" t="s">
        <v>40</v>
      </c>
      <c r="V264">
        <v>0</v>
      </c>
      <c r="X264" s="1" t="s">
        <v>40</v>
      </c>
      <c r="Y264">
        <v>0</v>
      </c>
    </row>
    <row r="265" spans="12:25" x14ac:dyDescent="0.25">
      <c r="L265" s="1" t="s">
        <v>41</v>
      </c>
      <c r="M265">
        <v>0</v>
      </c>
      <c r="O265" s="1" t="s">
        <v>41</v>
      </c>
      <c r="P265">
        <v>0</v>
      </c>
      <c r="R265" s="5"/>
      <c r="U265" s="1" t="s">
        <v>41</v>
      </c>
      <c r="V265">
        <v>0</v>
      </c>
      <c r="X265" s="1" t="s">
        <v>41</v>
      </c>
      <c r="Y265">
        <v>0</v>
      </c>
    </row>
    <row r="266" spans="12:25" x14ac:dyDescent="0.25">
      <c r="L266" s="1" t="s">
        <v>38</v>
      </c>
      <c r="M266">
        <v>0</v>
      </c>
      <c r="O266" s="1" t="s">
        <v>38</v>
      </c>
      <c r="P266">
        <v>0</v>
      </c>
      <c r="R266" s="5"/>
      <c r="U266" s="1" t="s">
        <v>38</v>
      </c>
      <c r="V266">
        <v>0</v>
      </c>
      <c r="X266" s="1" t="s">
        <v>38</v>
      </c>
      <c r="Y266">
        <v>0</v>
      </c>
    </row>
    <row r="267" spans="12:25" x14ac:dyDescent="0.25">
      <c r="L267" s="1" t="s">
        <v>39</v>
      </c>
      <c r="M267">
        <v>0</v>
      </c>
      <c r="O267" s="1" t="s">
        <v>39</v>
      </c>
      <c r="P267">
        <v>0</v>
      </c>
      <c r="R267" s="5"/>
      <c r="U267" s="1" t="s">
        <v>39</v>
      </c>
      <c r="V267">
        <v>0</v>
      </c>
      <c r="X267" s="1" t="s">
        <v>39</v>
      </c>
      <c r="Y267">
        <v>0</v>
      </c>
    </row>
    <row r="268" spans="12:25" x14ac:dyDescent="0.25">
      <c r="L268" s="1" t="s">
        <v>40</v>
      </c>
      <c r="M268">
        <v>0</v>
      </c>
      <c r="O268" s="1" t="s">
        <v>40</v>
      </c>
      <c r="P268">
        <v>0</v>
      </c>
      <c r="R268" s="5"/>
      <c r="U268" s="1" t="s">
        <v>40</v>
      </c>
      <c r="V268">
        <v>0</v>
      </c>
      <c r="X268" s="1" t="s">
        <v>40</v>
      </c>
      <c r="Y268">
        <v>0</v>
      </c>
    </row>
    <row r="269" spans="12:25" x14ac:dyDescent="0.25">
      <c r="L269" s="1" t="s">
        <v>41</v>
      </c>
      <c r="M269">
        <v>0</v>
      </c>
      <c r="O269" s="1" t="s">
        <v>41</v>
      </c>
      <c r="P269">
        <v>0</v>
      </c>
      <c r="R269" s="5"/>
      <c r="U269" s="1" t="s">
        <v>41</v>
      </c>
      <c r="V269">
        <v>0</v>
      </c>
      <c r="X269" s="1" t="s">
        <v>41</v>
      </c>
      <c r="Y269">
        <v>0</v>
      </c>
    </row>
    <row r="270" spans="12:25" x14ac:dyDescent="0.25">
      <c r="L270" s="1" t="s">
        <v>38</v>
      </c>
      <c r="M270">
        <v>0</v>
      </c>
      <c r="O270" s="1" t="s">
        <v>38</v>
      </c>
      <c r="P270">
        <v>0</v>
      </c>
      <c r="R270" s="5"/>
      <c r="U270" s="1" t="s">
        <v>38</v>
      </c>
      <c r="V270">
        <v>0</v>
      </c>
      <c r="X270" s="1" t="s">
        <v>38</v>
      </c>
      <c r="Y270">
        <v>0</v>
      </c>
    </row>
    <row r="271" spans="12:25" x14ac:dyDescent="0.25">
      <c r="L271" s="1" t="s">
        <v>39</v>
      </c>
      <c r="M271">
        <v>0</v>
      </c>
      <c r="O271" s="1" t="s">
        <v>39</v>
      </c>
      <c r="P271">
        <v>0</v>
      </c>
      <c r="R271" s="5"/>
      <c r="U271" s="1" t="s">
        <v>39</v>
      </c>
      <c r="V271">
        <v>0</v>
      </c>
      <c r="X271" s="1" t="s">
        <v>39</v>
      </c>
      <c r="Y271">
        <v>0</v>
      </c>
    </row>
    <row r="272" spans="12:25" x14ac:dyDescent="0.25">
      <c r="L272" s="1" t="s">
        <v>40</v>
      </c>
      <c r="M272">
        <v>0</v>
      </c>
      <c r="O272" s="1" t="s">
        <v>40</v>
      </c>
      <c r="P272">
        <v>0</v>
      </c>
      <c r="R272" s="5"/>
      <c r="U272" s="1" t="s">
        <v>40</v>
      </c>
      <c r="V272">
        <v>0</v>
      </c>
      <c r="X272" s="1" t="s">
        <v>40</v>
      </c>
      <c r="Y272">
        <v>0</v>
      </c>
    </row>
    <row r="273" spans="12:25" x14ac:dyDescent="0.25">
      <c r="L273" s="1" t="s">
        <v>41</v>
      </c>
      <c r="M273">
        <v>0</v>
      </c>
      <c r="O273" s="1" t="s">
        <v>41</v>
      </c>
      <c r="P273">
        <v>0</v>
      </c>
      <c r="R273" s="5"/>
      <c r="U273" s="1" t="s">
        <v>41</v>
      </c>
      <c r="V273">
        <v>0</v>
      </c>
      <c r="X273" s="1" t="s">
        <v>41</v>
      </c>
      <c r="Y273">
        <v>0</v>
      </c>
    </row>
    <row r="274" spans="12:25" x14ac:dyDescent="0.25">
      <c r="L274" s="1" t="s">
        <v>38</v>
      </c>
      <c r="M274">
        <v>0</v>
      </c>
      <c r="O274" s="1" t="s">
        <v>38</v>
      </c>
      <c r="P274">
        <v>0</v>
      </c>
      <c r="R274" s="5"/>
      <c r="U274" s="1" t="s">
        <v>38</v>
      </c>
      <c r="V274">
        <v>0</v>
      </c>
      <c r="X274" s="1" t="s">
        <v>38</v>
      </c>
      <c r="Y274">
        <v>0</v>
      </c>
    </row>
    <row r="275" spans="12:25" x14ac:dyDescent="0.25">
      <c r="L275" s="1" t="s">
        <v>39</v>
      </c>
      <c r="M275">
        <v>0</v>
      </c>
      <c r="O275" s="1" t="s">
        <v>39</v>
      </c>
      <c r="P275">
        <v>0</v>
      </c>
      <c r="R275" s="5"/>
      <c r="U275" s="1" t="s">
        <v>39</v>
      </c>
      <c r="V275">
        <v>0</v>
      </c>
      <c r="X275" s="1" t="s">
        <v>39</v>
      </c>
      <c r="Y275">
        <v>0</v>
      </c>
    </row>
    <row r="276" spans="12:25" x14ac:dyDescent="0.25">
      <c r="L276" s="1" t="s">
        <v>40</v>
      </c>
      <c r="M276">
        <v>0</v>
      </c>
      <c r="O276" s="1" t="s">
        <v>40</v>
      </c>
      <c r="P276">
        <v>0</v>
      </c>
      <c r="R276" s="5"/>
      <c r="U276" s="1" t="s">
        <v>40</v>
      </c>
      <c r="V276">
        <v>0</v>
      </c>
      <c r="X276" s="1" t="s">
        <v>40</v>
      </c>
      <c r="Y276">
        <v>0</v>
      </c>
    </row>
    <row r="277" spans="12:25" x14ac:dyDescent="0.25">
      <c r="L277" s="1" t="s">
        <v>41</v>
      </c>
      <c r="M277">
        <v>0</v>
      </c>
      <c r="O277" s="1" t="s">
        <v>41</v>
      </c>
      <c r="P277">
        <v>0</v>
      </c>
      <c r="R277" s="5"/>
      <c r="U277" s="1" t="s">
        <v>41</v>
      </c>
      <c r="V277">
        <v>0</v>
      </c>
      <c r="X277" s="1" t="s">
        <v>41</v>
      </c>
      <c r="Y277">
        <v>0</v>
      </c>
    </row>
    <row r="278" spans="12:25" x14ac:dyDescent="0.25">
      <c r="L278" s="1" t="s">
        <v>38</v>
      </c>
      <c r="M278">
        <v>0</v>
      </c>
      <c r="O278" s="1" t="s">
        <v>38</v>
      </c>
      <c r="P278">
        <v>0</v>
      </c>
      <c r="R278" s="5"/>
      <c r="U278" s="1" t="s">
        <v>38</v>
      </c>
      <c r="V278">
        <v>0</v>
      </c>
      <c r="X278" s="1" t="s">
        <v>38</v>
      </c>
      <c r="Y278">
        <v>0</v>
      </c>
    </row>
    <row r="279" spans="12:25" x14ac:dyDescent="0.25">
      <c r="L279" s="1" t="s">
        <v>39</v>
      </c>
      <c r="M279">
        <v>0</v>
      </c>
      <c r="O279" s="1" t="s">
        <v>39</v>
      </c>
      <c r="P279">
        <v>0</v>
      </c>
      <c r="R279" s="5"/>
      <c r="U279" s="1" t="s">
        <v>39</v>
      </c>
      <c r="V279">
        <v>0</v>
      </c>
      <c r="X279" s="1" t="s">
        <v>39</v>
      </c>
      <c r="Y279">
        <v>0</v>
      </c>
    </row>
    <row r="280" spans="12:25" x14ac:dyDescent="0.25">
      <c r="L280" s="1" t="s">
        <v>40</v>
      </c>
      <c r="M280">
        <v>0</v>
      </c>
      <c r="O280" s="1" t="s">
        <v>40</v>
      </c>
      <c r="P280">
        <v>0</v>
      </c>
      <c r="R280" s="5"/>
      <c r="U280" s="1" t="s">
        <v>40</v>
      </c>
      <c r="V280">
        <v>0</v>
      </c>
      <c r="X280" s="1" t="s">
        <v>40</v>
      </c>
      <c r="Y280">
        <v>0</v>
      </c>
    </row>
    <row r="281" spans="12:25" x14ac:dyDescent="0.25">
      <c r="L281" s="1" t="s">
        <v>41</v>
      </c>
      <c r="M281">
        <v>0</v>
      </c>
      <c r="O281" s="1" t="s">
        <v>41</v>
      </c>
      <c r="P281">
        <v>0</v>
      </c>
      <c r="R281" s="5"/>
      <c r="U281" s="1" t="s">
        <v>41</v>
      </c>
      <c r="V281">
        <v>0</v>
      </c>
      <c r="X281" s="1" t="s">
        <v>41</v>
      </c>
      <c r="Y281">
        <v>0</v>
      </c>
    </row>
    <row r="282" spans="12:25" x14ac:dyDescent="0.25">
      <c r="L282" s="1" t="s">
        <v>38</v>
      </c>
      <c r="M282">
        <v>0</v>
      </c>
      <c r="O282" s="1" t="s">
        <v>38</v>
      </c>
      <c r="P282">
        <v>0</v>
      </c>
      <c r="R282" s="5"/>
      <c r="U282" s="1" t="s">
        <v>38</v>
      </c>
      <c r="V282">
        <v>0</v>
      </c>
      <c r="X282" s="1" t="s">
        <v>38</v>
      </c>
      <c r="Y282">
        <v>0</v>
      </c>
    </row>
    <row r="283" spans="12:25" x14ac:dyDescent="0.25">
      <c r="L283" s="1" t="s">
        <v>39</v>
      </c>
      <c r="M283">
        <v>0</v>
      </c>
      <c r="O283" s="1" t="s">
        <v>39</v>
      </c>
      <c r="P283">
        <v>0</v>
      </c>
      <c r="R283" s="5"/>
      <c r="U283" s="1" t="s">
        <v>39</v>
      </c>
      <c r="V283">
        <v>0</v>
      </c>
      <c r="X283" s="1" t="s">
        <v>39</v>
      </c>
      <c r="Y283">
        <v>0</v>
      </c>
    </row>
    <row r="284" spans="12:25" x14ac:dyDescent="0.25">
      <c r="L284" s="1" t="s">
        <v>40</v>
      </c>
      <c r="M284">
        <v>0</v>
      </c>
      <c r="O284" s="1" t="s">
        <v>40</v>
      </c>
      <c r="P284">
        <v>0</v>
      </c>
      <c r="R284" s="5"/>
      <c r="U284" s="1" t="s">
        <v>40</v>
      </c>
      <c r="V284">
        <v>0</v>
      </c>
      <c r="X284" s="1" t="s">
        <v>40</v>
      </c>
      <c r="Y284">
        <v>0</v>
      </c>
    </row>
    <row r="285" spans="12:25" x14ac:dyDescent="0.25">
      <c r="L285" s="1" t="s">
        <v>41</v>
      </c>
      <c r="M285">
        <v>0</v>
      </c>
      <c r="O285" s="1" t="s">
        <v>41</v>
      </c>
      <c r="P285">
        <v>0</v>
      </c>
      <c r="R285" s="5"/>
      <c r="U285" s="1" t="s">
        <v>41</v>
      </c>
      <c r="V285">
        <v>0</v>
      </c>
      <c r="X285" s="1" t="s">
        <v>41</v>
      </c>
      <c r="Y285">
        <v>0</v>
      </c>
    </row>
    <row r="286" spans="12:25" x14ac:dyDescent="0.25">
      <c r="L286" s="1" t="s">
        <v>38</v>
      </c>
      <c r="M286">
        <v>0</v>
      </c>
      <c r="O286" s="1" t="s">
        <v>38</v>
      </c>
      <c r="P286">
        <v>0</v>
      </c>
      <c r="R286" s="5"/>
      <c r="U286" s="1" t="s">
        <v>38</v>
      </c>
      <c r="V286">
        <v>0</v>
      </c>
      <c r="X286" s="1" t="s">
        <v>38</v>
      </c>
      <c r="Y286">
        <v>0</v>
      </c>
    </row>
    <row r="287" spans="12:25" x14ac:dyDescent="0.25">
      <c r="L287" s="1" t="s">
        <v>39</v>
      </c>
      <c r="M287">
        <v>0</v>
      </c>
      <c r="O287" s="1" t="s">
        <v>39</v>
      </c>
      <c r="P287">
        <v>0</v>
      </c>
      <c r="R287" s="5"/>
      <c r="U287" s="1" t="s">
        <v>39</v>
      </c>
      <c r="V287">
        <v>0</v>
      </c>
      <c r="X287" s="1" t="s">
        <v>39</v>
      </c>
      <c r="Y287">
        <v>0</v>
      </c>
    </row>
    <row r="288" spans="12:25" x14ac:dyDescent="0.25">
      <c r="L288" s="1" t="s">
        <v>40</v>
      </c>
      <c r="M288">
        <v>0</v>
      </c>
      <c r="O288" s="1" t="s">
        <v>40</v>
      </c>
      <c r="P288">
        <v>0</v>
      </c>
      <c r="R288" s="5"/>
      <c r="U288" s="1" t="s">
        <v>40</v>
      </c>
      <c r="V288">
        <v>0</v>
      </c>
      <c r="X288" s="1" t="s">
        <v>40</v>
      </c>
      <c r="Y288">
        <v>0</v>
      </c>
    </row>
    <row r="289" spans="12:25" x14ac:dyDescent="0.25">
      <c r="L289" s="1" t="s">
        <v>41</v>
      </c>
      <c r="M289">
        <v>0</v>
      </c>
      <c r="O289" s="1" t="s">
        <v>41</v>
      </c>
      <c r="P289">
        <v>0</v>
      </c>
      <c r="R289" s="5"/>
      <c r="U289" s="1" t="s">
        <v>41</v>
      </c>
      <c r="V289">
        <v>0</v>
      </c>
      <c r="X289" s="1" t="s">
        <v>41</v>
      </c>
      <c r="Y289">
        <v>0</v>
      </c>
    </row>
    <row r="290" spans="12:25" x14ac:dyDescent="0.25">
      <c r="L290" s="1" t="s">
        <v>38</v>
      </c>
      <c r="M290">
        <v>0</v>
      </c>
      <c r="O290" s="1" t="s">
        <v>38</v>
      </c>
      <c r="P290">
        <v>0</v>
      </c>
      <c r="R290" s="5"/>
      <c r="U290" s="1" t="s">
        <v>38</v>
      </c>
      <c r="V290">
        <v>0</v>
      </c>
      <c r="X290" s="1" t="s">
        <v>38</v>
      </c>
      <c r="Y290">
        <v>0</v>
      </c>
    </row>
    <row r="291" spans="12:25" x14ac:dyDescent="0.25">
      <c r="L291" s="1" t="s">
        <v>39</v>
      </c>
      <c r="M291">
        <v>0</v>
      </c>
      <c r="O291" s="1" t="s">
        <v>39</v>
      </c>
      <c r="P291">
        <v>0</v>
      </c>
      <c r="R291" s="5"/>
      <c r="U291" s="1" t="s">
        <v>39</v>
      </c>
      <c r="V291">
        <v>0</v>
      </c>
      <c r="X291" s="1" t="s">
        <v>39</v>
      </c>
      <c r="Y291">
        <v>0</v>
      </c>
    </row>
    <row r="292" spans="12:25" x14ac:dyDescent="0.25">
      <c r="L292" s="1" t="s">
        <v>40</v>
      </c>
      <c r="M292">
        <v>0</v>
      </c>
      <c r="O292" s="1" t="s">
        <v>40</v>
      </c>
      <c r="P292">
        <v>0</v>
      </c>
      <c r="R292" s="5"/>
      <c r="U292" s="1" t="s">
        <v>40</v>
      </c>
      <c r="V292">
        <v>0</v>
      </c>
      <c r="X292" s="1" t="s">
        <v>40</v>
      </c>
      <c r="Y292">
        <v>0</v>
      </c>
    </row>
    <row r="293" spans="12:25" x14ac:dyDescent="0.25">
      <c r="L293" s="1" t="s">
        <v>41</v>
      </c>
      <c r="M293">
        <v>0</v>
      </c>
      <c r="O293" s="1" t="s">
        <v>41</v>
      </c>
      <c r="P293">
        <v>0</v>
      </c>
      <c r="R293" s="5"/>
      <c r="U293" s="1" t="s">
        <v>41</v>
      </c>
      <c r="V293">
        <v>0</v>
      </c>
      <c r="X293" s="1" t="s">
        <v>41</v>
      </c>
      <c r="Y293">
        <v>0</v>
      </c>
    </row>
    <row r="294" spans="12:25" x14ac:dyDescent="0.25">
      <c r="L294" s="1" t="s">
        <v>38</v>
      </c>
      <c r="M294">
        <v>0</v>
      </c>
      <c r="O294" s="1" t="s">
        <v>38</v>
      </c>
      <c r="P294">
        <v>0</v>
      </c>
      <c r="R294" s="5"/>
      <c r="U294" s="1" t="s">
        <v>38</v>
      </c>
      <c r="V294">
        <v>0</v>
      </c>
      <c r="X294" s="1" t="s">
        <v>38</v>
      </c>
      <c r="Y294">
        <v>0</v>
      </c>
    </row>
    <row r="295" spans="12:25" x14ac:dyDescent="0.25">
      <c r="L295" s="1" t="s">
        <v>39</v>
      </c>
      <c r="M295">
        <v>0</v>
      </c>
      <c r="O295" s="1" t="s">
        <v>39</v>
      </c>
      <c r="P295">
        <v>0</v>
      </c>
      <c r="R295" s="5"/>
      <c r="U295" s="1" t="s">
        <v>39</v>
      </c>
      <c r="V295">
        <v>0</v>
      </c>
      <c r="X295" s="1" t="s">
        <v>39</v>
      </c>
      <c r="Y295">
        <v>0</v>
      </c>
    </row>
    <row r="296" spans="12:25" x14ac:dyDescent="0.25">
      <c r="L296" s="1" t="s">
        <v>40</v>
      </c>
      <c r="M296">
        <v>0</v>
      </c>
      <c r="O296" s="1" t="s">
        <v>40</v>
      </c>
      <c r="P296">
        <v>0</v>
      </c>
      <c r="R296" s="5"/>
      <c r="U296" s="1" t="s">
        <v>40</v>
      </c>
      <c r="V296">
        <v>0</v>
      </c>
      <c r="X296" s="1" t="s">
        <v>40</v>
      </c>
      <c r="Y296">
        <v>0</v>
      </c>
    </row>
    <row r="297" spans="12:25" x14ac:dyDescent="0.25">
      <c r="L297" s="1" t="s">
        <v>41</v>
      </c>
      <c r="M297">
        <v>0</v>
      </c>
      <c r="O297" s="1" t="s">
        <v>41</v>
      </c>
      <c r="P297">
        <v>0</v>
      </c>
      <c r="R297" s="5"/>
      <c r="U297" s="1" t="s">
        <v>41</v>
      </c>
      <c r="V297">
        <v>0</v>
      </c>
      <c r="X297" s="1" t="s">
        <v>41</v>
      </c>
      <c r="Y297">
        <v>0</v>
      </c>
    </row>
    <row r="298" spans="12:25" x14ac:dyDescent="0.25">
      <c r="L298" s="1" t="s">
        <v>38</v>
      </c>
      <c r="M298">
        <v>0</v>
      </c>
      <c r="O298" s="1" t="s">
        <v>38</v>
      </c>
      <c r="P298">
        <v>0</v>
      </c>
      <c r="R298" s="5"/>
      <c r="U298" s="1" t="s">
        <v>38</v>
      </c>
      <c r="V298">
        <v>0</v>
      </c>
      <c r="X298" s="1" t="s">
        <v>38</v>
      </c>
      <c r="Y298">
        <v>0</v>
      </c>
    </row>
    <row r="299" spans="12:25" x14ac:dyDescent="0.25">
      <c r="L299" s="1" t="s">
        <v>39</v>
      </c>
      <c r="M299">
        <v>0</v>
      </c>
      <c r="O299" s="1" t="s">
        <v>39</v>
      </c>
      <c r="P299">
        <v>0</v>
      </c>
      <c r="R299" s="5"/>
      <c r="U299" s="1" t="s">
        <v>39</v>
      </c>
      <c r="V299">
        <v>0</v>
      </c>
      <c r="X299" s="1" t="s">
        <v>39</v>
      </c>
      <c r="Y299">
        <v>0</v>
      </c>
    </row>
    <row r="300" spans="12:25" x14ac:dyDescent="0.25">
      <c r="L300" s="1" t="s">
        <v>40</v>
      </c>
      <c r="M300">
        <v>0</v>
      </c>
      <c r="O300" s="1" t="s">
        <v>40</v>
      </c>
      <c r="P300">
        <v>0</v>
      </c>
      <c r="U300" s="1" t="s">
        <v>40</v>
      </c>
      <c r="V300">
        <v>0</v>
      </c>
      <c r="X300" s="1" t="s">
        <v>40</v>
      </c>
      <c r="Y300">
        <v>0</v>
      </c>
    </row>
    <row r="301" spans="12:25" x14ac:dyDescent="0.25">
      <c r="L301" s="1" t="s">
        <v>41</v>
      </c>
      <c r="M301">
        <v>0</v>
      </c>
      <c r="O301" s="1" t="s">
        <v>41</v>
      </c>
      <c r="P301">
        <v>0</v>
      </c>
      <c r="U301" s="1" t="s">
        <v>41</v>
      </c>
      <c r="V301">
        <v>0</v>
      </c>
      <c r="X301" s="1" t="s">
        <v>41</v>
      </c>
      <c r="Y301">
        <v>0</v>
      </c>
    </row>
    <row r="302" spans="12:25" x14ac:dyDescent="0.25">
      <c r="L302" s="1" t="s">
        <v>38</v>
      </c>
      <c r="M302">
        <v>0</v>
      </c>
      <c r="O302" s="1" t="s">
        <v>38</v>
      </c>
      <c r="P302">
        <v>0</v>
      </c>
      <c r="U302" s="1" t="s">
        <v>38</v>
      </c>
      <c r="V302">
        <v>0</v>
      </c>
      <c r="X302" s="1" t="s">
        <v>38</v>
      </c>
      <c r="Y302">
        <v>0</v>
      </c>
    </row>
    <row r="303" spans="12:25" x14ac:dyDescent="0.25">
      <c r="L303" s="1" t="s">
        <v>39</v>
      </c>
      <c r="M303">
        <v>0</v>
      </c>
      <c r="O303" s="1" t="s">
        <v>39</v>
      </c>
      <c r="P303">
        <v>0</v>
      </c>
      <c r="U303" s="1" t="s">
        <v>39</v>
      </c>
      <c r="V303">
        <v>0</v>
      </c>
      <c r="X303" s="1" t="s">
        <v>39</v>
      </c>
      <c r="Y303">
        <v>0</v>
      </c>
    </row>
    <row r="304" spans="12:25" x14ac:dyDescent="0.25">
      <c r="L304" s="1" t="s">
        <v>40</v>
      </c>
      <c r="M304">
        <v>0</v>
      </c>
      <c r="O304" s="1" t="s">
        <v>40</v>
      </c>
      <c r="P304">
        <v>0</v>
      </c>
      <c r="U304" s="1" t="s">
        <v>40</v>
      </c>
      <c r="V304">
        <v>0</v>
      </c>
      <c r="X304" s="1" t="s">
        <v>40</v>
      </c>
      <c r="Y304">
        <v>0</v>
      </c>
    </row>
    <row r="305" spans="12:25" x14ac:dyDescent="0.25">
      <c r="L305" s="1" t="s">
        <v>41</v>
      </c>
      <c r="M305">
        <v>0</v>
      </c>
      <c r="O305" s="1" t="s">
        <v>41</v>
      </c>
      <c r="P305">
        <v>0</v>
      </c>
      <c r="U305" s="1" t="s">
        <v>41</v>
      </c>
      <c r="V305">
        <v>0</v>
      </c>
      <c r="X305" s="1" t="s">
        <v>41</v>
      </c>
      <c r="Y305">
        <v>0</v>
      </c>
    </row>
    <row r="306" spans="12:25" x14ac:dyDescent="0.25">
      <c r="L306" s="1" t="s">
        <v>38</v>
      </c>
      <c r="M306">
        <v>0</v>
      </c>
      <c r="O306" s="1" t="s">
        <v>38</v>
      </c>
      <c r="P306">
        <v>0</v>
      </c>
      <c r="U306" s="1" t="s">
        <v>38</v>
      </c>
      <c r="V306">
        <v>0</v>
      </c>
      <c r="X306" s="1" t="s">
        <v>38</v>
      </c>
      <c r="Y306">
        <v>0</v>
      </c>
    </row>
    <row r="307" spans="12:25" x14ac:dyDescent="0.25">
      <c r="L307" s="1" t="s">
        <v>39</v>
      </c>
      <c r="M307">
        <v>0</v>
      </c>
      <c r="O307" s="1" t="s">
        <v>39</v>
      </c>
      <c r="P307">
        <v>0</v>
      </c>
      <c r="U307" s="1" t="s">
        <v>39</v>
      </c>
      <c r="V307">
        <v>0</v>
      </c>
      <c r="X307" s="1" t="s">
        <v>39</v>
      </c>
      <c r="Y307">
        <v>0</v>
      </c>
    </row>
    <row r="308" spans="12:25" x14ac:dyDescent="0.25">
      <c r="L308" s="1" t="s">
        <v>40</v>
      </c>
      <c r="M308">
        <v>0</v>
      </c>
      <c r="O308" s="1" t="s">
        <v>40</v>
      </c>
      <c r="P308">
        <v>0</v>
      </c>
      <c r="U308" s="1" t="s">
        <v>40</v>
      </c>
      <c r="V308">
        <v>0</v>
      </c>
      <c r="X308" s="1" t="s">
        <v>40</v>
      </c>
      <c r="Y308">
        <v>0</v>
      </c>
    </row>
    <row r="309" spans="12:25" x14ac:dyDescent="0.25">
      <c r="L309" s="1" t="s">
        <v>41</v>
      </c>
      <c r="M309">
        <v>0</v>
      </c>
      <c r="O309" s="1" t="s">
        <v>41</v>
      </c>
      <c r="P309">
        <v>0</v>
      </c>
      <c r="U309" s="1" t="s">
        <v>41</v>
      </c>
      <c r="V309">
        <v>0</v>
      </c>
      <c r="X309" s="1" t="s">
        <v>41</v>
      </c>
      <c r="Y309">
        <v>0</v>
      </c>
    </row>
    <row r="310" spans="12:25" x14ac:dyDescent="0.25">
      <c r="L310" s="1" t="s">
        <v>38</v>
      </c>
      <c r="M310">
        <v>0</v>
      </c>
      <c r="O310" s="1" t="s">
        <v>38</v>
      </c>
      <c r="P310">
        <v>0</v>
      </c>
      <c r="U310" s="1" t="s">
        <v>38</v>
      </c>
      <c r="V310">
        <v>0</v>
      </c>
      <c r="X310" s="1" t="s">
        <v>38</v>
      </c>
      <c r="Y310">
        <v>0</v>
      </c>
    </row>
    <row r="311" spans="12:25" x14ac:dyDescent="0.25">
      <c r="L311" s="1" t="s">
        <v>39</v>
      </c>
      <c r="M311">
        <v>0</v>
      </c>
      <c r="O311" s="1" t="s">
        <v>39</v>
      </c>
      <c r="P311">
        <v>0</v>
      </c>
      <c r="U311" s="1" t="s">
        <v>39</v>
      </c>
      <c r="V311">
        <v>0</v>
      </c>
      <c r="X311" s="1" t="s">
        <v>39</v>
      </c>
      <c r="Y311">
        <v>0</v>
      </c>
    </row>
    <row r="312" spans="12:25" x14ac:dyDescent="0.25">
      <c r="L312" s="1" t="s">
        <v>40</v>
      </c>
      <c r="M312">
        <v>0</v>
      </c>
      <c r="O312" s="1" t="s">
        <v>40</v>
      </c>
      <c r="P312">
        <v>0</v>
      </c>
      <c r="U312" s="1" t="s">
        <v>40</v>
      </c>
      <c r="V312">
        <v>0</v>
      </c>
      <c r="X312" s="1" t="s">
        <v>40</v>
      </c>
      <c r="Y312">
        <v>0</v>
      </c>
    </row>
    <row r="313" spans="12:25" x14ac:dyDescent="0.25">
      <c r="L313" s="1" t="s">
        <v>41</v>
      </c>
      <c r="M313">
        <v>0</v>
      </c>
      <c r="O313" s="1" t="s">
        <v>41</v>
      </c>
      <c r="P313">
        <v>0</v>
      </c>
      <c r="U313" s="1" t="s">
        <v>41</v>
      </c>
      <c r="V313">
        <v>0</v>
      </c>
      <c r="X313" s="1" t="s">
        <v>41</v>
      </c>
      <c r="Y313">
        <v>0</v>
      </c>
    </row>
    <row r="314" spans="12:25" x14ac:dyDescent="0.25">
      <c r="L314" s="1" t="s">
        <v>38</v>
      </c>
      <c r="M314">
        <v>0</v>
      </c>
      <c r="O314" s="1" t="s">
        <v>38</v>
      </c>
      <c r="P314">
        <v>0</v>
      </c>
      <c r="U314" s="1" t="s">
        <v>38</v>
      </c>
      <c r="V314">
        <v>0</v>
      </c>
      <c r="X314" s="1" t="s">
        <v>38</v>
      </c>
      <c r="Y314">
        <v>0</v>
      </c>
    </row>
    <row r="315" spans="12:25" x14ac:dyDescent="0.25">
      <c r="L315" s="1" t="s">
        <v>39</v>
      </c>
      <c r="M315">
        <v>0</v>
      </c>
      <c r="O315" s="1" t="s">
        <v>39</v>
      </c>
      <c r="P315">
        <v>0</v>
      </c>
      <c r="U315" s="1" t="s">
        <v>39</v>
      </c>
      <c r="V315">
        <v>0</v>
      </c>
      <c r="X315" s="1" t="s">
        <v>39</v>
      </c>
      <c r="Y315">
        <v>0</v>
      </c>
    </row>
    <row r="316" spans="12:25" x14ac:dyDescent="0.25">
      <c r="L316" s="1" t="s">
        <v>40</v>
      </c>
      <c r="M316">
        <v>0</v>
      </c>
      <c r="O316" s="1" t="s">
        <v>40</v>
      </c>
      <c r="P316">
        <v>0</v>
      </c>
      <c r="U316" s="1" t="s">
        <v>40</v>
      </c>
      <c r="V316">
        <v>0</v>
      </c>
      <c r="X316" s="1" t="s">
        <v>40</v>
      </c>
      <c r="Y316">
        <v>0</v>
      </c>
    </row>
    <row r="317" spans="12:25" x14ac:dyDescent="0.25">
      <c r="L317" s="1" t="s">
        <v>41</v>
      </c>
      <c r="M317">
        <v>0</v>
      </c>
      <c r="O317" s="1" t="s">
        <v>41</v>
      </c>
      <c r="P317">
        <v>0</v>
      </c>
      <c r="U317" s="1" t="s">
        <v>41</v>
      </c>
      <c r="V317">
        <v>0</v>
      </c>
      <c r="X317" s="1" t="s">
        <v>41</v>
      </c>
      <c r="Y317">
        <v>0</v>
      </c>
    </row>
    <row r="318" spans="12:25" x14ac:dyDescent="0.25">
      <c r="L318" s="1" t="s">
        <v>38</v>
      </c>
      <c r="M318">
        <v>0</v>
      </c>
      <c r="O318" s="1" t="s">
        <v>38</v>
      </c>
      <c r="P318">
        <v>0</v>
      </c>
      <c r="U318" s="1" t="s">
        <v>38</v>
      </c>
      <c r="V318">
        <v>0</v>
      </c>
      <c r="X318" s="1" t="s">
        <v>38</v>
      </c>
      <c r="Y318">
        <v>0</v>
      </c>
    </row>
    <row r="319" spans="12:25" x14ac:dyDescent="0.25">
      <c r="L319" s="1" t="s">
        <v>39</v>
      </c>
      <c r="M319">
        <v>0</v>
      </c>
      <c r="O319" s="1" t="s">
        <v>39</v>
      </c>
      <c r="P319">
        <v>0</v>
      </c>
      <c r="U319" s="1" t="s">
        <v>39</v>
      </c>
      <c r="V319">
        <v>0</v>
      </c>
      <c r="X319" s="1" t="s">
        <v>39</v>
      </c>
      <c r="Y319">
        <v>0</v>
      </c>
    </row>
    <row r="320" spans="12:25" x14ac:dyDescent="0.25">
      <c r="L320" s="1" t="s">
        <v>40</v>
      </c>
      <c r="M320">
        <v>0</v>
      </c>
      <c r="O320" s="1" t="s">
        <v>40</v>
      </c>
      <c r="P320">
        <v>0</v>
      </c>
      <c r="U320" s="1" t="s">
        <v>40</v>
      </c>
      <c r="V320">
        <v>0</v>
      </c>
      <c r="X320" s="1" t="s">
        <v>40</v>
      </c>
      <c r="Y320">
        <v>0</v>
      </c>
    </row>
    <row r="321" spans="12:25" x14ac:dyDescent="0.25">
      <c r="L321" s="1" t="s">
        <v>41</v>
      </c>
      <c r="M321">
        <v>0</v>
      </c>
      <c r="O321" s="1" t="s">
        <v>41</v>
      </c>
      <c r="P321">
        <v>0</v>
      </c>
      <c r="U321" s="1" t="s">
        <v>41</v>
      </c>
      <c r="V321">
        <v>0</v>
      </c>
      <c r="X321" s="1" t="s">
        <v>41</v>
      </c>
      <c r="Y321">
        <v>0</v>
      </c>
    </row>
  </sheetData>
  <mergeCells count="3">
    <mergeCell ref="A1:J1"/>
    <mergeCell ref="K1:S1"/>
    <mergeCell ref="T1:AB1"/>
  </mergeCells>
  <pageMargins left="0.7" right="0.7" top="0.78740157499999996" bottom="0.78740157499999996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B3EB-4AB1-4213-8358-D538AE62F69A}">
  <dimension ref="A1:X202"/>
  <sheetViews>
    <sheetView topLeftCell="A76" workbookViewId="0">
      <selection activeCell="Y67" sqref="Y67"/>
    </sheetView>
  </sheetViews>
  <sheetFormatPr baseColWidth="10" defaultRowHeight="15" x14ac:dyDescent="0.25"/>
  <cols>
    <col min="1" max="1" width="10.4257812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10.42578125" bestFit="1" customWidth="1"/>
    <col min="6" max="6" width="8.140625" bestFit="1" customWidth="1"/>
    <col min="7" max="7" width="10.42578125" bestFit="1" customWidth="1"/>
    <col min="8" max="8" width="8.85546875" bestFit="1" customWidth="1"/>
    <col min="17" max="17" width="12.5703125" bestFit="1" customWidth="1"/>
    <col min="18" max="18" width="13.7109375" bestFit="1" customWidth="1"/>
    <col min="20" max="20" width="13" bestFit="1" customWidth="1"/>
    <col min="21" max="21" width="13.7109375" bestFit="1" customWidth="1"/>
  </cols>
  <sheetData>
    <row r="1" spans="1:24" x14ac:dyDescent="0.25">
      <c r="A1" s="7" t="s">
        <v>45</v>
      </c>
      <c r="B1" s="7"/>
      <c r="C1" s="7"/>
      <c r="D1" s="7"/>
      <c r="E1" s="7" t="s">
        <v>46</v>
      </c>
      <c r="F1" s="7"/>
      <c r="G1" s="7"/>
      <c r="H1" s="7"/>
      <c r="Q1" t="s">
        <v>45</v>
      </c>
      <c r="T1" t="s">
        <v>46</v>
      </c>
      <c r="W1" t="s">
        <v>121</v>
      </c>
    </row>
    <row r="2" spans="1:24" x14ac:dyDescent="0.25">
      <c r="A2" t="s">
        <v>37</v>
      </c>
      <c r="B2" t="s">
        <v>10</v>
      </c>
      <c r="C2" t="s">
        <v>37</v>
      </c>
      <c r="D2" t="s">
        <v>42</v>
      </c>
      <c r="E2" t="s">
        <v>37</v>
      </c>
      <c r="F2" t="s">
        <v>10</v>
      </c>
      <c r="G2" t="s">
        <v>37</v>
      </c>
      <c r="H2" t="s">
        <v>42</v>
      </c>
      <c r="Q2" t="s">
        <v>138</v>
      </c>
    </row>
    <row r="3" spans="1:24" x14ac:dyDescent="0.25">
      <c r="A3" s="1" t="s">
        <v>38</v>
      </c>
      <c r="B3">
        <v>78</v>
      </c>
      <c r="C3" s="1" t="s">
        <v>38</v>
      </c>
      <c r="D3">
        <v>2</v>
      </c>
      <c r="E3" s="1" t="s">
        <v>38</v>
      </c>
      <c r="F3">
        <v>98</v>
      </c>
      <c r="G3" s="1" t="s">
        <v>38</v>
      </c>
      <c r="H3">
        <v>6</v>
      </c>
      <c r="Q3" t="s">
        <v>118</v>
      </c>
      <c r="R3" t="s">
        <v>119</v>
      </c>
      <c r="T3" t="s">
        <v>118</v>
      </c>
      <c r="U3" t="s">
        <v>119</v>
      </c>
      <c r="W3" t="s">
        <v>118</v>
      </c>
      <c r="X3" t="s">
        <v>119</v>
      </c>
    </row>
    <row r="4" spans="1:24" x14ac:dyDescent="0.25">
      <c r="A4" s="1" t="s">
        <v>39</v>
      </c>
      <c r="B4">
        <v>42</v>
      </c>
      <c r="C4" s="1" t="s">
        <v>39</v>
      </c>
      <c r="D4">
        <v>9</v>
      </c>
      <c r="E4" s="1" t="s">
        <v>39</v>
      </c>
      <c r="F4">
        <v>104</v>
      </c>
      <c r="G4" s="1" t="s">
        <v>39</v>
      </c>
      <c r="H4">
        <v>9</v>
      </c>
      <c r="Q4">
        <f>SUM(B3:B6)</f>
        <v>207</v>
      </c>
      <c r="R4">
        <f>SUM(D3:D6)</f>
        <v>27</v>
      </c>
      <c r="T4">
        <f>SUM(F3:F6)</f>
        <v>500</v>
      </c>
      <c r="U4">
        <f>SUM(H3:H6)</f>
        <v>65</v>
      </c>
      <c r="W4">
        <f>Q4-T4</f>
        <v>-293</v>
      </c>
      <c r="X4">
        <f>R4-U4</f>
        <v>-38</v>
      </c>
    </row>
    <row r="5" spans="1:24" x14ac:dyDescent="0.25">
      <c r="A5" s="1" t="s">
        <v>40</v>
      </c>
      <c r="B5">
        <v>21</v>
      </c>
      <c r="C5" s="1" t="s">
        <v>40</v>
      </c>
      <c r="D5">
        <v>7</v>
      </c>
      <c r="E5" s="1" t="s">
        <v>40</v>
      </c>
      <c r="F5">
        <v>138</v>
      </c>
      <c r="G5" s="1" t="s">
        <v>40</v>
      </c>
      <c r="H5">
        <v>26</v>
      </c>
      <c r="Q5">
        <f>SUM(B7:B10)</f>
        <v>196</v>
      </c>
      <c r="R5">
        <f>SUM(D7:D10)</f>
        <v>34</v>
      </c>
      <c r="T5">
        <f>SUM(F7:F10)</f>
        <v>491</v>
      </c>
      <c r="U5">
        <f>SUM(H7:H10)</f>
        <v>68</v>
      </c>
      <c r="W5">
        <f t="shared" ref="W5:X10" si="0">Q5-T5</f>
        <v>-295</v>
      </c>
      <c r="X5">
        <f t="shared" si="0"/>
        <v>-34</v>
      </c>
    </row>
    <row r="6" spans="1:24" x14ac:dyDescent="0.25">
      <c r="A6" s="1" t="s">
        <v>41</v>
      </c>
      <c r="B6">
        <v>66</v>
      </c>
      <c r="C6" s="1" t="s">
        <v>41</v>
      </c>
      <c r="D6">
        <v>9</v>
      </c>
      <c r="E6" s="1" t="s">
        <v>41</v>
      </c>
      <c r="F6">
        <v>160</v>
      </c>
      <c r="G6" s="1" t="s">
        <v>41</v>
      </c>
      <c r="H6">
        <v>24</v>
      </c>
      <c r="Q6">
        <f>SUM(B11:B14)</f>
        <v>223</v>
      </c>
      <c r="R6">
        <f>SUM(D11:D14)</f>
        <v>36</v>
      </c>
      <c r="T6">
        <f>SUM(F11:F14)</f>
        <v>240</v>
      </c>
      <c r="U6">
        <f>SUM(H11:H14)</f>
        <v>50</v>
      </c>
      <c r="W6">
        <f t="shared" si="0"/>
        <v>-17</v>
      </c>
      <c r="X6">
        <f t="shared" si="0"/>
        <v>-14</v>
      </c>
    </row>
    <row r="7" spans="1:24" x14ac:dyDescent="0.25">
      <c r="A7" s="1" t="s">
        <v>38</v>
      </c>
      <c r="B7">
        <v>70</v>
      </c>
      <c r="C7" s="1" t="s">
        <v>38</v>
      </c>
      <c r="D7">
        <v>3</v>
      </c>
      <c r="E7" s="1" t="s">
        <v>38</v>
      </c>
      <c r="F7">
        <v>117</v>
      </c>
      <c r="G7" s="1" t="s">
        <v>38</v>
      </c>
      <c r="H7">
        <v>14</v>
      </c>
      <c r="Q7">
        <f>SUM(B15:B18)</f>
        <v>285</v>
      </c>
      <c r="R7">
        <f>SUM(D15:D18)</f>
        <v>25</v>
      </c>
      <c r="T7">
        <f>SUM(F15:F18)</f>
        <v>469</v>
      </c>
      <c r="U7">
        <f>SUM(H15:H18)</f>
        <v>43</v>
      </c>
      <c r="W7">
        <f t="shared" si="0"/>
        <v>-184</v>
      </c>
      <c r="X7">
        <f t="shared" si="0"/>
        <v>-18</v>
      </c>
    </row>
    <row r="8" spans="1:24" x14ac:dyDescent="0.25">
      <c r="A8" s="1" t="s">
        <v>39</v>
      </c>
      <c r="B8">
        <v>49</v>
      </c>
      <c r="C8" s="1" t="s">
        <v>39</v>
      </c>
      <c r="D8">
        <v>18</v>
      </c>
      <c r="E8" s="1" t="s">
        <v>39</v>
      </c>
      <c r="F8">
        <v>115</v>
      </c>
      <c r="G8" s="1" t="s">
        <v>39</v>
      </c>
      <c r="H8">
        <v>10</v>
      </c>
      <c r="Q8">
        <f>SUM(B19:B22)</f>
        <v>241</v>
      </c>
      <c r="R8">
        <f>SUM(D19:D22)</f>
        <v>33</v>
      </c>
      <c r="T8">
        <f>SUM(F19:F22)</f>
        <v>169</v>
      </c>
      <c r="U8">
        <f>SUM(H19:H22)</f>
        <v>27</v>
      </c>
      <c r="W8">
        <f t="shared" si="0"/>
        <v>72</v>
      </c>
      <c r="X8">
        <f t="shared" si="0"/>
        <v>6</v>
      </c>
    </row>
    <row r="9" spans="1:24" x14ac:dyDescent="0.25">
      <c r="A9" s="1" t="s">
        <v>40</v>
      </c>
      <c r="B9">
        <v>16</v>
      </c>
      <c r="C9" s="1" t="s">
        <v>40</v>
      </c>
      <c r="D9">
        <v>5</v>
      </c>
      <c r="E9" s="1" t="s">
        <v>40</v>
      </c>
      <c r="F9">
        <v>101</v>
      </c>
      <c r="G9" s="1" t="s">
        <v>40</v>
      </c>
      <c r="H9">
        <v>19</v>
      </c>
      <c r="Q9">
        <f>SUM(B23:B26)</f>
        <v>327</v>
      </c>
      <c r="R9">
        <f>SUM(D23:D26)</f>
        <v>26</v>
      </c>
      <c r="T9">
        <f>SUM(F23:F26)</f>
        <v>263</v>
      </c>
      <c r="U9">
        <f>SUM(H23:H26)</f>
        <v>53</v>
      </c>
      <c r="W9">
        <f t="shared" si="0"/>
        <v>64</v>
      </c>
      <c r="X9">
        <f t="shared" si="0"/>
        <v>-27</v>
      </c>
    </row>
    <row r="10" spans="1:24" x14ac:dyDescent="0.25">
      <c r="A10" s="1" t="s">
        <v>41</v>
      </c>
      <c r="B10">
        <v>61</v>
      </c>
      <c r="C10" s="1" t="s">
        <v>41</v>
      </c>
      <c r="D10">
        <v>8</v>
      </c>
      <c r="E10" s="1" t="s">
        <v>41</v>
      </c>
      <c r="F10">
        <v>158</v>
      </c>
      <c r="G10" s="1" t="s">
        <v>41</v>
      </c>
      <c r="H10">
        <v>25</v>
      </c>
      <c r="Q10">
        <f>SUM(B27:B30)</f>
        <v>179</v>
      </c>
      <c r="R10">
        <f>SUM(D27:D30)</f>
        <v>19</v>
      </c>
      <c r="T10">
        <f>SUM(F27:F30)</f>
        <v>108</v>
      </c>
      <c r="U10">
        <f>SUM(H27:H30)</f>
        <v>31</v>
      </c>
      <c r="W10">
        <f t="shared" si="0"/>
        <v>71</v>
      </c>
      <c r="X10">
        <f t="shared" si="0"/>
        <v>-12</v>
      </c>
    </row>
    <row r="11" spans="1:24" x14ac:dyDescent="0.25">
      <c r="A11" s="1" t="s">
        <v>38</v>
      </c>
      <c r="B11">
        <v>96</v>
      </c>
      <c r="C11" s="1" t="s">
        <v>38</v>
      </c>
      <c r="D11">
        <v>5</v>
      </c>
      <c r="E11" s="1" t="s">
        <v>38</v>
      </c>
      <c r="F11">
        <v>45</v>
      </c>
      <c r="G11" s="1" t="s">
        <v>38</v>
      </c>
      <c r="H11">
        <v>7</v>
      </c>
      <c r="P11" t="s">
        <v>120</v>
      </c>
      <c r="Q11">
        <f>AVERAGE(Q4:Q10)</f>
        <v>236.85714285714286</v>
      </c>
      <c r="R11">
        <f>AVERAGE(R4:R10)</f>
        <v>28.571428571428573</v>
      </c>
      <c r="T11">
        <f t="shared" ref="T11:U11" si="1">AVERAGE(T4:T10)</f>
        <v>320</v>
      </c>
      <c r="U11">
        <f t="shared" si="1"/>
        <v>48.142857142857146</v>
      </c>
      <c r="W11">
        <f t="shared" ref="W11:X11" si="2">AVERAGE(W4:W10)</f>
        <v>-83.142857142857139</v>
      </c>
      <c r="X11">
        <f t="shared" si="2"/>
        <v>-19.571428571428573</v>
      </c>
    </row>
    <row r="12" spans="1:24" x14ac:dyDescent="0.25">
      <c r="A12" s="1" t="s">
        <v>39</v>
      </c>
      <c r="B12">
        <v>37</v>
      </c>
      <c r="C12" s="1" t="s">
        <v>39</v>
      </c>
      <c r="D12">
        <v>10</v>
      </c>
      <c r="E12" s="1" t="s">
        <v>39</v>
      </c>
      <c r="F12">
        <v>42</v>
      </c>
      <c r="G12" s="1" t="s">
        <v>39</v>
      </c>
      <c r="H12">
        <v>9</v>
      </c>
      <c r="P12" t="s">
        <v>136</v>
      </c>
      <c r="Q12">
        <f>_xlfn.STDEV.S(Q4:Q10)/(SQRT(COUNT(Q4:Q10)))</f>
        <v>19.857142857142865</v>
      </c>
      <c r="R12">
        <f>_xlfn.STDEV.S(R4:R10)/(SQRT(COUNT(R4:R10)))</f>
        <v>2.2767682072156017</v>
      </c>
      <c r="T12">
        <f>_xlfn.STDEV.S(T4:T10)/(SQRT(COUNT(T4:T10)))</f>
        <v>61.959280022869706</v>
      </c>
      <c r="U12">
        <f>_xlfn.STDEV.S(U4:U10)/(SQRT(COUNT(U4:U10)))</f>
        <v>5.9218263408246239</v>
      </c>
      <c r="W12">
        <f>_xlfn.STDEV.S(W4:W10)/(SQRT(COUNT(W4:W10)))</f>
        <v>64.170690747571115</v>
      </c>
      <c r="X12">
        <f>_xlfn.STDEV.S(X4:X10)/(SQRT(COUNT(X4:X10)))</f>
        <v>5.6646655129980674</v>
      </c>
    </row>
    <row r="13" spans="1:24" x14ac:dyDescent="0.25">
      <c r="A13" s="1" t="s">
        <v>40</v>
      </c>
      <c r="B13">
        <v>12</v>
      </c>
      <c r="C13" s="1" t="s">
        <v>40</v>
      </c>
      <c r="D13">
        <v>4</v>
      </c>
      <c r="E13" s="1" t="s">
        <v>40</v>
      </c>
      <c r="F13">
        <v>57</v>
      </c>
      <c r="G13" s="1" t="s">
        <v>40</v>
      </c>
      <c r="H13">
        <v>17</v>
      </c>
      <c r="P13" t="s">
        <v>137</v>
      </c>
      <c r="Q13">
        <f>1.96*Q12</f>
        <v>38.920000000000016</v>
      </c>
      <c r="R13">
        <f>1.96*R12</f>
        <v>4.4624656861425791</v>
      </c>
      <c r="T13">
        <f t="shared" ref="T13:U13" si="3">1.96*T12</f>
        <v>121.44018884482462</v>
      </c>
      <c r="U13">
        <f t="shared" si="3"/>
        <v>11.606779628016263</v>
      </c>
      <c r="W13">
        <f t="shared" ref="W13:X13" si="4">1.96*W12</f>
        <v>125.77455386523938</v>
      </c>
      <c r="X13">
        <f t="shared" si="4"/>
        <v>11.102744405476212</v>
      </c>
    </row>
    <row r="14" spans="1:24" x14ac:dyDescent="0.25">
      <c r="A14" s="1" t="s">
        <v>41</v>
      </c>
      <c r="B14">
        <v>78</v>
      </c>
      <c r="C14" s="1" t="s">
        <v>41</v>
      </c>
      <c r="D14">
        <v>17</v>
      </c>
      <c r="E14" s="1" t="s">
        <v>41</v>
      </c>
      <c r="F14">
        <v>96</v>
      </c>
      <c r="G14" s="1" t="s">
        <v>41</v>
      </c>
      <c r="H14">
        <v>17</v>
      </c>
    </row>
    <row r="15" spans="1:24" x14ac:dyDescent="0.25">
      <c r="A15" s="1" t="s">
        <v>38</v>
      </c>
      <c r="B15">
        <v>79</v>
      </c>
      <c r="C15" s="1" t="s">
        <v>38</v>
      </c>
      <c r="D15">
        <v>4</v>
      </c>
      <c r="E15" s="1" t="s">
        <v>38</v>
      </c>
      <c r="F15">
        <v>105</v>
      </c>
      <c r="G15" s="1" t="s">
        <v>38</v>
      </c>
      <c r="H15">
        <v>13</v>
      </c>
    </row>
    <row r="16" spans="1:24" x14ac:dyDescent="0.25">
      <c r="A16" s="1" t="s">
        <v>39</v>
      </c>
      <c r="B16">
        <v>85</v>
      </c>
      <c r="C16" s="1" t="s">
        <v>39</v>
      </c>
      <c r="D16">
        <v>12</v>
      </c>
      <c r="E16" s="1" t="s">
        <v>39</v>
      </c>
      <c r="F16">
        <v>73</v>
      </c>
      <c r="G16" s="1" t="s">
        <v>39</v>
      </c>
      <c r="H16">
        <v>8</v>
      </c>
      <c r="Q16" t="s">
        <v>38</v>
      </c>
    </row>
    <row r="17" spans="1:24" x14ac:dyDescent="0.25">
      <c r="A17" s="1" t="s">
        <v>40</v>
      </c>
      <c r="B17">
        <v>24</v>
      </c>
      <c r="C17" s="1" t="s">
        <v>40</v>
      </c>
      <c r="D17">
        <v>3</v>
      </c>
      <c r="E17" s="1" t="s">
        <v>40</v>
      </c>
      <c r="F17">
        <v>26</v>
      </c>
      <c r="G17" s="1" t="s">
        <v>40</v>
      </c>
      <c r="H17">
        <v>6</v>
      </c>
      <c r="Q17" t="s">
        <v>10</v>
      </c>
      <c r="R17" t="s">
        <v>42</v>
      </c>
      <c r="T17" t="s">
        <v>10</v>
      </c>
      <c r="U17" t="s">
        <v>42</v>
      </c>
      <c r="W17" t="s">
        <v>10</v>
      </c>
      <c r="X17" t="s">
        <v>42</v>
      </c>
    </row>
    <row r="18" spans="1:24" x14ac:dyDescent="0.25">
      <c r="A18" s="1" t="s">
        <v>41</v>
      </c>
      <c r="B18">
        <v>97</v>
      </c>
      <c r="C18" s="1" t="s">
        <v>41</v>
      </c>
      <c r="D18">
        <v>6</v>
      </c>
      <c r="E18" s="1" t="s">
        <v>41</v>
      </c>
      <c r="F18">
        <v>265</v>
      </c>
      <c r="G18" s="1" t="s">
        <v>41</v>
      </c>
      <c r="H18">
        <v>16</v>
      </c>
      <c r="Q18">
        <f>B3</f>
        <v>78</v>
      </c>
      <c r="R18">
        <f>D3</f>
        <v>2</v>
      </c>
      <c r="T18">
        <f>F3</f>
        <v>98</v>
      </c>
      <c r="U18">
        <f>H3</f>
        <v>6</v>
      </c>
      <c r="W18">
        <f>Q18-T18</f>
        <v>-20</v>
      </c>
      <c r="X18">
        <f>R18-U18</f>
        <v>-4</v>
      </c>
    </row>
    <row r="19" spans="1:24" x14ac:dyDescent="0.25">
      <c r="A19" s="1" t="s">
        <v>38</v>
      </c>
      <c r="B19">
        <v>51</v>
      </c>
      <c r="C19" s="1" t="s">
        <v>38</v>
      </c>
      <c r="D19">
        <v>3</v>
      </c>
      <c r="E19" s="1" t="s">
        <v>38</v>
      </c>
      <c r="F19">
        <v>33</v>
      </c>
      <c r="G19" s="1" t="s">
        <v>38</v>
      </c>
      <c r="H19">
        <v>5</v>
      </c>
      <c r="Q19">
        <f>B7</f>
        <v>70</v>
      </c>
      <c r="R19">
        <f>D7</f>
        <v>3</v>
      </c>
      <c r="T19">
        <f>F7</f>
        <v>117</v>
      </c>
      <c r="U19">
        <f>H7</f>
        <v>14</v>
      </c>
      <c r="W19">
        <f t="shared" ref="W19:W22" si="5">Q19-T19</f>
        <v>-47</v>
      </c>
      <c r="X19">
        <f t="shared" ref="X19:X24" si="6">R19-U19</f>
        <v>-11</v>
      </c>
    </row>
    <row r="20" spans="1:24" x14ac:dyDescent="0.25">
      <c r="A20" s="1" t="s">
        <v>39</v>
      </c>
      <c r="B20">
        <v>72</v>
      </c>
      <c r="C20" s="1" t="s">
        <v>39</v>
      </c>
      <c r="D20">
        <v>10</v>
      </c>
      <c r="E20" s="1" t="s">
        <v>39</v>
      </c>
      <c r="F20">
        <v>51</v>
      </c>
      <c r="G20" s="1" t="s">
        <v>39</v>
      </c>
      <c r="H20">
        <v>5</v>
      </c>
      <c r="Q20">
        <f>B11</f>
        <v>96</v>
      </c>
      <c r="R20">
        <f>D11</f>
        <v>5</v>
      </c>
      <c r="T20">
        <f>F11</f>
        <v>45</v>
      </c>
      <c r="U20">
        <f>H11</f>
        <v>7</v>
      </c>
      <c r="W20">
        <f t="shared" si="5"/>
        <v>51</v>
      </c>
      <c r="X20">
        <f t="shared" si="6"/>
        <v>-2</v>
      </c>
    </row>
    <row r="21" spans="1:24" x14ac:dyDescent="0.25">
      <c r="A21" s="1" t="s">
        <v>40</v>
      </c>
      <c r="B21">
        <v>22</v>
      </c>
      <c r="C21" s="1" t="s">
        <v>40</v>
      </c>
      <c r="D21">
        <v>4</v>
      </c>
      <c r="E21" s="1" t="s">
        <v>40</v>
      </c>
      <c r="F21">
        <v>9</v>
      </c>
      <c r="G21" s="1" t="s">
        <v>40</v>
      </c>
      <c r="H21">
        <v>3</v>
      </c>
      <c r="Q21">
        <f>B15</f>
        <v>79</v>
      </c>
      <c r="R21">
        <f>D15</f>
        <v>4</v>
      </c>
      <c r="T21">
        <f>F15</f>
        <v>105</v>
      </c>
      <c r="U21">
        <f>H15</f>
        <v>13</v>
      </c>
      <c r="W21">
        <f t="shared" si="5"/>
        <v>-26</v>
      </c>
      <c r="X21">
        <f t="shared" si="6"/>
        <v>-9</v>
      </c>
    </row>
    <row r="22" spans="1:24" x14ac:dyDescent="0.25">
      <c r="A22" s="1" t="s">
        <v>41</v>
      </c>
      <c r="B22">
        <v>96</v>
      </c>
      <c r="C22" s="1" t="s">
        <v>41</v>
      </c>
      <c r="D22">
        <v>16</v>
      </c>
      <c r="E22" s="1" t="s">
        <v>41</v>
      </c>
      <c r="F22">
        <v>76</v>
      </c>
      <c r="G22" s="1" t="s">
        <v>41</v>
      </c>
      <c r="H22">
        <v>14</v>
      </c>
      <c r="Q22">
        <f>B19</f>
        <v>51</v>
      </c>
      <c r="R22">
        <f>D19</f>
        <v>3</v>
      </c>
      <c r="T22">
        <f>F19</f>
        <v>33</v>
      </c>
      <c r="U22">
        <f>H19</f>
        <v>5</v>
      </c>
      <c r="W22">
        <f t="shared" si="5"/>
        <v>18</v>
      </c>
      <c r="X22">
        <f>R22-U22</f>
        <v>-2</v>
      </c>
    </row>
    <row r="23" spans="1:24" x14ac:dyDescent="0.25">
      <c r="A23" s="1" t="s">
        <v>38</v>
      </c>
      <c r="B23">
        <v>54</v>
      </c>
      <c r="C23" s="1" t="s">
        <v>38</v>
      </c>
      <c r="D23">
        <v>4</v>
      </c>
      <c r="E23" s="1" t="s">
        <v>38</v>
      </c>
      <c r="F23">
        <v>72</v>
      </c>
      <c r="G23" s="1" t="s">
        <v>38</v>
      </c>
      <c r="H23">
        <v>8</v>
      </c>
      <c r="Q23">
        <f>B23</f>
        <v>54</v>
      </c>
      <c r="R23">
        <f>D23</f>
        <v>4</v>
      </c>
      <c r="T23">
        <f>F23</f>
        <v>72</v>
      </c>
      <c r="U23">
        <f>H23</f>
        <v>8</v>
      </c>
      <c r="W23">
        <f t="shared" ref="W19:W24" si="7">Q23-T23</f>
        <v>-18</v>
      </c>
      <c r="X23">
        <f>R23-U23</f>
        <v>-4</v>
      </c>
    </row>
    <row r="24" spans="1:24" x14ac:dyDescent="0.25">
      <c r="A24" s="1" t="s">
        <v>39</v>
      </c>
      <c r="B24">
        <v>100</v>
      </c>
      <c r="C24" s="1" t="s">
        <v>39</v>
      </c>
      <c r="D24">
        <v>11</v>
      </c>
      <c r="E24" s="1" t="s">
        <v>39</v>
      </c>
      <c r="F24">
        <v>57</v>
      </c>
      <c r="G24" s="1" t="s">
        <v>39</v>
      </c>
      <c r="H24">
        <v>10</v>
      </c>
      <c r="Q24">
        <f>B27</f>
        <v>36</v>
      </c>
      <c r="R24">
        <f>D27</f>
        <v>2</v>
      </c>
      <c r="T24">
        <f>F27</f>
        <v>33</v>
      </c>
      <c r="U24">
        <f>H27</f>
        <v>12</v>
      </c>
      <c r="W24">
        <f t="shared" si="7"/>
        <v>3</v>
      </c>
      <c r="X24">
        <f t="shared" si="6"/>
        <v>-10</v>
      </c>
    </row>
    <row r="25" spans="1:24" x14ac:dyDescent="0.25">
      <c r="A25" s="1" t="s">
        <v>40</v>
      </c>
      <c r="B25">
        <v>63</v>
      </c>
      <c r="C25" s="1" t="s">
        <v>40</v>
      </c>
      <c r="D25">
        <v>3</v>
      </c>
      <c r="E25" s="1" t="s">
        <v>40</v>
      </c>
      <c r="F25">
        <v>17</v>
      </c>
      <c r="G25" s="1" t="s">
        <v>40</v>
      </c>
      <c r="H25">
        <v>6</v>
      </c>
      <c r="P25" t="s">
        <v>120</v>
      </c>
      <c r="Q25">
        <f>AVERAGE(Q18:Q24)</f>
        <v>66.285714285714292</v>
      </c>
      <c r="R25">
        <f>AVERAGE(R18:R24)</f>
        <v>3.2857142857142856</v>
      </c>
      <c r="T25">
        <f t="shared" ref="T25:U25" si="8">AVERAGE(T18:T24)</f>
        <v>71.857142857142861</v>
      </c>
      <c r="U25">
        <f t="shared" si="8"/>
        <v>9.2857142857142865</v>
      </c>
      <c r="W25">
        <f t="shared" ref="W25:X25" si="9">AVERAGE(W18:W24)</f>
        <v>-5.5714285714285712</v>
      </c>
      <c r="X25">
        <f t="shared" si="9"/>
        <v>-6</v>
      </c>
    </row>
    <row r="26" spans="1:24" x14ac:dyDescent="0.25">
      <c r="A26" s="1" t="s">
        <v>41</v>
      </c>
      <c r="B26">
        <v>110</v>
      </c>
      <c r="C26" s="1" t="s">
        <v>41</v>
      </c>
      <c r="D26">
        <v>8</v>
      </c>
      <c r="E26" s="1" t="s">
        <v>41</v>
      </c>
      <c r="F26">
        <v>117</v>
      </c>
      <c r="G26" s="1" t="s">
        <v>41</v>
      </c>
      <c r="H26">
        <v>29</v>
      </c>
      <c r="P26" t="s">
        <v>136</v>
      </c>
      <c r="Q26">
        <f>_xlfn.STDEV.S(Q18:Q24)/(SQRT(COUNT(Q18:Q24)))</f>
        <v>7.7111986768604028</v>
      </c>
      <c r="R26">
        <f>_xlfn.STDEV.S(R18:R24)/(SQRT(COUNT(R18:R24)))</f>
        <v>0.420560041253707</v>
      </c>
      <c r="T26">
        <f t="shared" ref="T26:X26" si="10">_xlfn.STDEV.S(T18:T24)/(SQRT(COUNT(T18:T24)))</f>
        <v>13.417168410781217</v>
      </c>
      <c r="U26">
        <f t="shared" si="10"/>
        <v>1.3751932455422524</v>
      </c>
      <c r="W26">
        <f t="shared" ref="W26:X26" si="11">_xlfn.STDEV.S(W18:W24)/(SQRT(COUNT(W18:W24)))</f>
        <v>12.272418054236875</v>
      </c>
      <c r="X26">
        <f t="shared" si="11"/>
        <v>1.4638501094227998</v>
      </c>
    </row>
    <row r="27" spans="1:24" x14ac:dyDescent="0.25">
      <c r="A27" s="1" t="s">
        <v>38</v>
      </c>
      <c r="B27">
        <v>36</v>
      </c>
      <c r="C27" s="1" t="s">
        <v>38</v>
      </c>
      <c r="D27">
        <v>2</v>
      </c>
      <c r="E27" s="1" t="s">
        <v>38</v>
      </c>
      <c r="F27">
        <v>33</v>
      </c>
      <c r="G27" s="1" t="s">
        <v>38</v>
      </c>
      <c r="H27">
        <v>12</v>
      </c>
      <c r="P27" t="s">
        <v>137</v>
      </c>
      <c r="Q27">
        <f>1.96*Q26</f>
        <v>15.113949406646389</v>
      </c>
      <c r="R27">
        <f>1.96*R26</f>
        <v>0.82429768085726574</v>
      </c>
      <c r="T27">
        <f t="shared" ref="T27" si="12">1.96*T26</f>
        <v>26.297650085131185</v>
      </c>
      <c r="U27">
        <f t="shared" ref="U27" si="13">1.96*U26</f>
        <v>2.6953787612628148</v>
      </c>
      <c r="W27">
        <f t="shared" ref="W27" si="14">1.96*W26</f>
        <v>24.053939386304275</v>
      </c>
      <c r="X27">
        <f t="shared" ref="X27" si="15">1.96*X26</f>
        <v>2.8691462144686875</v>
      </c>
    </row>
    <row r="28" spans="1:24" x14ac:dyDescent="0.25">
      <c r="A28" s="1" t="s">
        <v>39</v>
      </c>
      <c r="B28">
        <v>62</v>
      </c>
      <c r="C28" s="1" t="s">
        <v>39</v>
      </c>
      <c r="D28">
        <v>9</v>
      </c>
      <c r="E28" s="1" t="s">
        <v>39</v>
      </c>
      <c r="F28">
        <v>38</v>
      </c>
      <c r="G28" s="1" t="s">
        <v>39</v>
      </c>
      <c r="H28">
        <v>8</v>
      </c>
    </row>
    <row r="29" spans="1:24" x14ac:dyDescent="0.25">
      <c r="A29" s="1" t="s">
        <v>40</v>
      </c>
      <c r="B29">
        <v>11</v>
      </c>
      <c r="C29" s="1" t="s">
        <v>40</v>
      </c>
      <c r="D29">
        <v>3</v>
      </c>
      <c r="E29" s="1" t="s">
        <v>40</v>
      </c>
      <c r="F29">
        <v>17</v>
      </c>
      <c r="G29" s="1" t="s">
        <v>40</v>
      </c>
      <c r="H29">
        <v>8</v>
      </c>
    </row>
    <row r="30" spans="1:24" x14ac:dyDescent="0.25">
      <c r="A30" s="1" t="s">
        <v>41</v>
      </c>
      <c r="B30">
        <v>70</v>
      </c>
      <c r="C30" s="1" t="s">
        <v>41</v>
      </c>
      <c r="D30">
        <v>5</v>
      </c>
      <c r="E30" s="1" t="s">
        <v>41</v>
      </c>
      <c r="F30">
        <v>20</v>
      </c>
      <c r="G30" s="1" t="s">
        <v>41</v>
      </c>
      <c r="H30">
        <v>3</v>
      </c>
      <c r="Q30" t="s">
        <v>39</v>
      </c>
    </row>
    <row r="31" spans="1:24" x14ac:dyDescent="0.25">
      <c r="A31" s="1" t="s">
        <v>38</v>
      </c>
      <c r="B31">
        <v>0</v>
      </c>
      <c r="C31" s="1" t="s">
        <v>38</v>
      </c>
      <c r="D31">
        <v>0</v>
      </c>
      <c r="E31" s="1" t="s">
        <v>38</v>
      </c>
      <c r="F31">
        <v>0</v>
      </c>
      <c r="G31" s="1" t="s">
        <v>38</v>
      </c>
      <c r="H31">
        <v>0</v>
      </c>
      <c r="Q31" t="s">
        <v>10</v>
      </c>
      <c r="R31" t="s">
        <v>42</v>
      </c>
      <c r="T31" t="s">
        <v>10</v>
      </c>
      <c r="U31" t="s">
        <v>42</v>
      </c>
      <c r="W31" t="s">
        <v>10</v>
      </c>
      <c r="X31" t="s">
        <v>42</v>
      </c>
    </row>
    <row r="32" spans="1:24" x14ac:dyDescent="0.25">
      <c r="A32" s="1" t="s">
        <v>39</v>
      </c>
      <c r="B32">
        <v>0</v>
      </c>
      <c r="C32" s="1" t="s">
        <v>39</v>
      </c>
      <c r="D32">
        <v>0</v>
      </c>
      <c r="E32" s="1" t="s">
        <v>39</v>
      </c>
      <c r="F32">
        <v>0</v>
      </c>
      <c r="G32" s="1" t="s">
        <v>39</v>
      </c>
      <c r="H32">
        <v>0</v>
      </c>
      <c r="Q32">
        <f>B4</f>
        <v>42</v>
      </c>
      <c r="R32">
        <f>D4</f>
        <v>9</v>
      </c>
      <c r="T32">
        <f>F4</f>
        <v>104</v>
      </c>
      <c r="U32">
        <f>H4</f>
        <v>9</v>
      </c>
      <c r="W32">
        <f>Q32-T32</f>
        <v>-62</v>
      </c>
      <c r="X32">
        <f>R32-U32</f>
        <v>0</v>
      </c>
    </row>
    <row r="33" spans="1:24" x14ac:dyDescent="0.25">
      <c r="A33" s="1" t="s">
        <v>40</v>
      </c>
      <c r="B33">
        <v>0</v>
      </c>
      <c r="C33" s="1" t="s">
        <v>40</v>
      </c>
      <c r="D33">
        <v>0</v>
      </c>
      <c r="E33" s="1" t="s">
        <v>40</v>
      </c>
      <c r="F33">
        <v>0</v>
      </c>
      <c r="G33" s="1" t="s">
        <v>40</v>
      </c>
      <c r="H33">
        <v>0</v>
      </c>
      <c r="Q33">
        <f>B8</f>
        <v>49</v>
      </c>
      <c r="R33">
        <f>D8</f>
        <v>18</v>
      </c>
      <c r="T33">
        <f>F8</f>
        <v>115</v>
      </c>
      <c r="U33">
        <f>H8</f>
        <v>10</v>
      </c>
      <c r="W33">
        <f t="shared" ref="W33:X38" si="16">Q33-T33</f>
        <v>-66</v>
      </c>
      <c r="X33">
        <f t="shared" si="16"/>
        <v>8</v>
      </c>
    </row>
    <row r="34" spans="1:24" x14ac:dyDescent="0.25">
      <c r="A34" s="1" t="s">
        <v>41</v>
      </c>
      <c r="B34">
        <v>0</v>
      </c>
      <c r="C34" s="1" t="s">
        <v>41</v>
      </c>
      <c r="D34">
        <v>0</v>
      </c>
      <c r="E34" s="1" t="s">
        <v>41</v>
      </c>
      <c r="F34">
        <v>0</v>
      </c>
      <c r="G34" s="1" t="s">
        <v>41</v>
      </c>
      <c r="H34">
        <v>0</v>
      </c>
      <c r="Q34">
        <f>B12</f>
        <v>37</v>
      </c>
      <c r="R34">
        <f>D12</f>
        <v>10</v>
      </c>
      <c r="T34">
        <f>F12</f>
        <v>42</v>
      </c>
      <c r="U34">
        <f>H12</f>
        <v>9</v>
      </c>
      <c r="W34">
        <f t="shared" si="16"/>
        <v>-5</v>
      </c>
      <c r="X34">
        <f t="shared" si="16"/>
        <v>1</v>
      </c>
    </row>
    <row r="35" spans="1:24" x14ac:dyDescent="0.25">
      <c r="A35" s="1" t="s">
        <v>38</v>
      </c>
      <c r="B35">
        <v>0</v>
      </c>
      <c r="C35" s="1" t="s">
        <v>38</v>
      </c>
      <c r="D35">
        <v>0</v>
      </c>
      <c r="E35" s="1" t="s">
        <v>38</v>
      </c>
      <c r="F35">
        <v>0</v>
      </c>
      <c r="G35" s="1" t="s">
        <v>38</v>
      </c>
      <c r="H35">
        <v>0</v>
      </c>
      <c r="Q35">
        <f>B16</f>
        <v>85</v>
      </c>
      <c r="R35">
        <f>D16</f>
        <v>12</v>
      </c>
      <c r="T35">
        <f>F16</f>
        <v>73</v>
      </c>
      <c r="U35">
        <f>H16</f>
        <v>8</v>
      </c>
      <c r="W35">
        <f t="shared" si="16"/>
        <v>12</v>
      </c>
      <c r="X35">
        <f t="shared" si="16"/>
        <v>4</v>
      </c>
    </row>
    <row r="36" spans="1:24" x14ac:dyDescent="0.25">
      <c r="A36" s="1" t="s">
        <v>39</v>
      </c>
      <c r="B36">
        <v>0</v>
      </c>
      <c r="C36" s="1" t="s">
        <v>39</v>
      </c>
      <c r="D36">
        <v>0</v>
      </c>
      <c r="E36" s="1" t="s">
        <v>39</v>
      </c>
      <c r="F36">
        <v>0</v>
      </c>
      <c r="G36" s="1" t="s">
        <v>39</v>
      </c>
      <c r="H36">
        <v>0</v>
      </c>
      <c r="Q36">
        <f>B20</f>
        <v>72</v>
      </c>
      <c r="R36">
        <f>D20</f>
        <v>10</v>
      </c>
      <c r="T36">
        <f>F20</f>
        <v>51</v>
      </c>
      <c r="U36">
        <f>H20</f>
        <v>5</v>
      </c>
      <c r="W36">
        <f t="shared" si="16"/>
        <v>21</v>
      </c>
      <c r="X36">
        <f t="shared" si="16"/>
        <v>5</v>
      </c>
    </row>
    <row r="37" spans="1:24" x14ac:dyDescent="0.25">
      <c r="A37" s="1" t="s">
        <v>40</v>
      </c>
      <c r="B37">
        <v>0</v>
      </c>
      <c r="C37" s="1" t="s">
        <v>40</v>
      </c>
      <c r="D37">
        <v>0</v>
      </c>
      <c r="E37" s="1" t="s">
        <v>40</v>
      </c>
      <c r="F37">
        <v>0</v>
      </c>
      <c r="G37" s="1" t="s">
        <v>40</v>
      </c>
      <c r="H37">
        <v>0</v>
      </c>
      <c r="Q37">
        <f>B24</f>
        <v>100</v>
      </c>
      <c r="R37">
        <f>D24</f>
        <v>11</v>
      </c>
      <c r="T37">
        <f>F24</f>
        <v>57</v>
      </c>
      <c r="U37">
        <f>H24</f>
        <v>10</v>
      </c>
      <c r="W37">
        <f t="shared" si="16"/>
        <v>43</v>
      </c>
      <c r="X37">
        <f t="shared" si="16"/>
        <v>1</v>
      </c>
    </row>
    <row r="38" spans="1:24" x14ac:dyDescent="0.25">
      <c r="A38" s="1" t="s">
        <v>41</v>
      </c>
      <c r="B38">
        <v>0</v>
      </c>
      <c r="C38" s="1" t="s">
        <v>41</v>
      </c>
      <c r="D38">
        <v>0</v>
      </c>
      <c r="E38" s="1" t="s">
        <v>41</v>
      </c>
      <c r="F38">
        <v>0</v>
      </c>
      <c r="G38" s="1" t="s">
        <v>41</v>
      </c>
      <c r="H38">
        <v>0</v>
      </c>
      <c r="Q38">
        <f>B28</f>
        <v>62</v>
      </c>
      <c r="R38">
        <f>D28</f>
        <v>9</v>
      </c>
      <c r="T38">
        <f>F28</f>
        <v>38</v>
      </c>
      <c r="U38">
        <f>H28</f>
        <v>8</v>
      </c>
      <c r="W38">
        <f t="shared" si="16"/>
        <v>24</v>
      </c>
      <c r="X38">
        <f t="shared" si="16"/>
        <v>1</v>
      </c>
    </row>
    <row r="39" spans="1:24" x14ac:dyDescent="0.25">
      <c r="A39" s="1" t="s">
        <v>38</v>
      </c>
      <c r="B39">
        <v>0</v>
      </c>
      <c r="C39" s="1" t="s">
        <v>38</v>
      </c>
      <c r="D39">
        <v>0</v>
      </c>
      <c r="E39" s="1" t="s">
        <v>38</v>
      </c>
      <c r="F39">
        <v>0</v>
      </c>
      <c r="G39" s="1" t="s">
        <v>38</v>
      </c>
      <c r="H39">
        <v>0</v>
      </c>
      <c r="P39" t="s">
        <v>120</v>
      </c>
      <c r="Q39">
        <f>AVERAGE(Q32:Q38)</f>
        <v>63.857142857142854</v>
      </c>
      <c r="R39">
        <f>AVERAGE(R32:R38)</f>
        <v>11.285714285714286</v>
      </c>
      <c r="T39">
        <f>AVERAGE(T32:T38)</f>
        <v>68.571428571428569</v>
      </c>
      <c r="U39">
        <f>AVERAGE(U32:U38)</f>
        <v>8.4285714285714288</v>
      </c>
      <c r="W39">
        <f>AVERAGE(W32:W38)</f>
        <v>-4.7142857142857144</v>
      </c>
      <c r="X39">
        <f>AVERAGE(X32:X38)</f>
        <v>2.8571428571428572</v>
      </c>
    </row>
    <row r="40" spans="1:24" x14ac:dyDescent="0.25">
      <c r="A40" s="1" t="s">
        <v>39</v>
      </c>
      <c r="B40">
        <v>0</v>
      </c>
      <c r="C40" s="1" t="s">
        <v>39</v>
      </c>
      <c r="D40">
        <v>0</v>
      </c>
      <c r="E40" s="1" t="s">
        <v>39</v>
      </c>
      <c r="F40">
        <v>0</v>
      </c>
      <c r="G40" s="1" t="s">
        <v>39</v>
      </c>
      <c r="H40">
        <v>0</v>
      </c>
      <c r="P40" t="s">
        <v>136</v>
      </c>
      <c r="Q40">
        <f>_xlfn.STDEV.S(Q32:Q38)/(SQRT(COUNT(Q32:Q38)))</f>
        <v>8.7869724224980619</v>
      </c>
      <c r="R40">
        <f>_xlfn.STDEV.S(R32:R38)/(SQRT(COUNT(R32:R38)))</f>
        <v>1.1895234282663616</v>
      </c>
      <c r="T40">
        <f t="shared" ref="T40:X40" si="17">_xlfn.STDEV.S(T32:T38)/(SQRT(COUNT(T32:T38)))</f>
        <v>11.457700972037356</v>
      </c>
      <c r="U40">
        <f t="shared" si="17"/>
        <v>0.64943722366599332</v>
      </c>
      <c r="W40">
        <f t="shared" ref="W40:X40" si="18">_xlfn.STDEV.S(W32:W38)/(SQRT(COUNT(W32:W38)))</f>
        <v>16.241795416989678</v>
      </c>
      <c r="X40">
        <f t="shared" si="18"/>
        <v>1.1004019055515564</v>
      </c>
    </row>
    <row r="41" spans="1:24" x14ac:dyDescent="0.25">
      <c r="A41" s="1" t="s">
        <v>40</v>
      </c>
      <c r="B41">
        <v>0</v>
      </c>
      <c r="C41" s="1" t="s">
        <v>40</v>
      </c>
      <c r="D41">
        <v>0</v>
      </c>
      <c r="E41" s="1" t="s">
        <v>40</v>
      </c>
      <c r="F41">
        <v>0</v>
      </c>
      <c r="G41" s="1" t="s">
        <v>40</v>
      </c>
      <c r="H41">
        <v>0</v>
      </c>
      <c r="P41" t="s">
        <v>137</v>
      </c>
      <c r="Q41">
        <f>1.96*Q40</f>
        <v>17.2224659480962</v>
      </c>
      <c r="R41">
        <f>1.96*R40</f>
        <v>2.3314659194020688</v>
      </c>
      <c r="T41">
        <f t="shared" ref="T41" si="19">1.96*T40</f>
        <v>22.457093905193219</v>
      </c>
      <c r="U41">
        <f t="shared" ref="U41" si="20">1.96*U40</f>
        <v>1.2728969583853469</v>
      </c>
      <c r="W41">
        <f t="shared" ref="W41" si="21">1.96*W40</f>
        <v>31.833919017299767</v>
      </c>
      <c r="X41">
        <f t="shared" ref="X41" si="22">1.96*X40</f>
        <v>2.1567877348810502</v>
      </c>
    </row>
    <row r="42" spans="1:24" x14ac:dyDescent="0.25">
      <c r="A42" s="1" t="s">
        <v>41</v>
      </c>
      <c r="B42">
        <v>0</v>
      </c>
      <c r="C42" s="1" t="s">
        <v>41</v>
      </c>
      <c r="D42">
        <v>0</v>
      </c>
      <c r="E42" s="1" t="s">
        <v>41</v>
      </c>
      <c r="F42">
        <v>0</v>
      </c>
      <c r="G42" s="1" t="s">
        <v>41</v>
      </c>
      <c r="H42">
        <v>0</v>
      </c>
    </row>
    <row r="43" spans="1:24" x14ac:dyDescent="0.25">
      <c r="A43" s="1" t="s">
        <v>38</v>
      </c>
      <c r="B43">
        <v>0</v>
      </c>
      <c r="C43" s="1" t="s">
        <v>38</v>
      </c>
      <c r="D43">
        <v>0</v>
      </c>
      <c r="E43" s="1" t="s">
        <v>38</v>
      </c>
      <c r="F43">
        <v>0</v>
      </c>
      <c r="G43" s="1" t="s">
        <v>38</v>
      </c>
      <c r="H43">
        <v>0</v>
      </c>
    </row>
    <row r="44" spans="1:24" x14ac:dyDescent="0.25">
      <c r="A44" s="1" t="s">
        <v>39</v>
      </c>
      <c r="B44">
        <v>0</v>
      </c>
      <c r="C44" s="1" t="s">
        <v>39</v>
      </c>
      <c r="D44">
        <v>0</v>
      </c>
      <c r="E44" s="1" t="s">
        <v>39</v>
      </c>
      <c r="F44">
        <v>0</v>
      </c>
      <c r="G44" s="1" t="s">
        <v>39</v>
      </c>
      <c r="H44">
        <v>0</v>
      </c>
      <c r="Q44" t="s">
        <v>40</v>
      </c>
    </row>
    <row r="45" spans="1:24" x14ac:dyDescent="0.25">
      <c r="A45" s="1" t="s">
        <v>40</v>
      </c>
      <c r="B45">
        <v>0</v>
      </c>
      <c r="C45" s="1" t="s">
        <v>40</v>
      </c>
      <c r="D45">
        <v>0</v>
      </c>
      <c r="E45" s="1" t="s">
        <v>40</v>
      </c>
      <c r="F45">
        <v>0</v>
      </c>
      <c r="G45" s="1" t="s">
        <v>40</v>
      </c>
      <c r="H45">
        <v>0</v>
      </c>
      <c r="Q45" t="s">
        <v>10</v>
      </c>
      <c r="R45" t="s">
        <v>42</v>
      </c>
      <c r="T45" t="s">
        <v>10</v>
      </c>
      <c r="U45" t="s">
        <v>42</v>
      </c>
      <c r="W45" t="s">
        <v>10</v>
      </c>
      <c r="X45" t="s">
        <v>42</v>
      </c>
    </row>
    <row r="46" spans="1:24" x14ac:dyDescent="0.25">
      <c r="A46" s="1" t="s">
        <v>41</v>
      </c>
      <c r="B46">
        <v>0</v>
      </c>
      <c r="C46" s="1" t="s">
        <v>41</v>
      </c>
      <c r="D46">
        <v>0</v>
      </c>
      <c r="E46" s="1" t="s">
        <v>41</v>
      </c>
      <c r="F46">
        <v>0</v>
      </c>
      <c r="G46" s="1" t="s">
        <v>41</v>
      </c>
      <c r="H46">
        <v>0</v>
      </c>
      <c r="Q46">
        <f>B5</f>
        <v>21</v>
      </c>
      <c r="R46">
        <f>D5</f>
        <v>7</v>
      </c>
      <c r="T46">
        <f>F5</f>
        <v>138</v>
      </c>
      <c r="U46">
        <f>H5</f>
        <v>26</v>
      </c>
      <c r="W46">
        <f>Q46-T46</f>
        <v>-117</v>
      </c>
      <c r="X46">
        <f>R46-U46</f>
        <v>-19</v>
      </c>
    </row>
    <row r="47" spans="1:24" x14ac:dyDescent="0.25">
      <c r="A47" s="1" t="s">
        <v>38</v>
      </c>
      <c r="B47">
        <v>0</v>
      </c>
      <c r="C47" s="1" t="s">
        <v>38</v>
      </c>
      <c r="D47">
        <v>0</v>
      </c>
      <c r="E47" s="1" t="s">
        <v>38</v>
      </c>
      <c r="F47">
        <v>0</v>
      </c>
      <c r="G47" s="1" t="s">
        <v>38</v>
      </c>
      <c r="H47">
        <v>0</v>
      </c>
      <c r="Q47">
        <f>B9</f>
        <v>16</v>
      </c>
      <c r="R47">
        <f>D9</f>
        <v>5</v>
      </c>
      <c r="T47">
        <f>F9</f>
        <v>101</v>
      </c>
      <c r="U47">
        <f>H9</f>
        <v>19</v>
      </c>
      <c r="W47">
        <f t="shared" ref="W47:X52" si="23">Q47-T47</f>
        <v>-85</v>
      </c>
      <c r="X47">
        <f t="shared" si="23"/>
        <v>-14</v>
      </c>
    </row>
    <row r="48" spans="1:24" x14ac:dyDescent="0.25">
      <c r="A48" s="1" t="s">
        <v>39</v>
      </c>
      <c r="B48">
        <v>0</v>
      </c>
      <c r="C48" s="1" t="s">
        <v>39</v>
      </c>
      <c r="D48">
        <v>0</v>
      </c>
      <c r="E48" s="1" t="s">
        <v>39</v>
      </c>
      <c r="F48">
        <v>0</v>
      </c>
      <c r="G48" s="1" t="s">
        <v>39</v>
      </c>
      <c r="H48">
        <v>0</v>
      </c>
      <c r="Q48">
        <f>B13</f>
        <v>12</v>
      </c>
      <c r="R48">
        <f>D13</f>
        <v>4</v>
      </c>
      <c r="T48">
        <f>F13</f>
        <v>57</v>
      </c>
      <c r="U48">
        <f>H13</f>
        <v>17</v>
      </c>
      <c r="W48">
        <f t="shared" si="23"/>
        <v>-45</v>
      </c>
      <c r="X48">
        <f t="shared" si="23"/>
        <v>-13</v>
      </c>
    </row>
    <row r="49" spans="1:24" x14ac:dyDescent="0.25">
      <c r="A49" s="1" t="s">
        <v>40</v>
      </c>
      <c r="B49">
        <v>0</v>
      </c>
      <c r="C49" s="1" t="s">
        <v>40</v>
      </c>
      <c r="D49">
        <v>0</v>
      </c>
      <c r="E49" s="1" t="s">
        <v>40</v>
      </c>
      <c r="F49">
        <v>0</v>
      </c>
      <c r="G49" s="1" t="s">
        <v>40</v>
      </c>
      <c r="H49">
        <v>0</v>
      </c>
      <c r="Q49">
        <f>B17</f>
        <v>24</v>
      </c>
      <c r="R49">
        <f>D17</f>
        <v>3</v>
      </c>
      <c r="T49">
        <f>F17</f>
        <v>26</v>
      </c>
      <c r="U49">
        <f>H17</f>
        <v>6</v>
      </c>
      <c r="W49">
        <f t="shared" si="23"/>
        <v>-2</v>
      </c>
      <c r="X49">
        <f t="shared" si="23"/>
        <v>-3</v>
      </c>
    </row>
    <row r="50" spans="1:24" x14ac:dyDescent="0.25">
      <c r="A50" s="1" t="s">
        <v>41</v>
      </c>
      <c r="B50">
        <v>0</v>
      </c>
      <c r="C50" s="1" t="s">
        <v>41</v>
      </c>
      <c r="D50">
        <v>0</v>
      </c>
      <c r="E50" s="1" t="s">
        <v>41</v>
      </c>
      <c r="F50">
        <v>0</v>
      </c>
      <c r="G50" s="1" t="s">
        <v>41</v>
      </c>
      <c r="H50">
        <v>0</v>
      </c>
      <c r="Q50">
        <f>B21</f>
        <v>22</v>
      </c>
      <c r="R50">
        <f>D21</f>
        <v>4</v>
      </c>
      <c r="T50">
        <f>F21</f>
        <v>9</v>
      </c>
      <c r="U50">
        <f>H21</f>
        <v>3</v>
      </c>
      <c r="W50">
        <f t="shared" si="23"/>
        <v>13</v>
      </c>
      <c r="X50">
        <f t="shared" si="23"/>
        <v>1</v>
      </c>
    </row>
    <row r="51" spans="1:24" x14ac:dyDescent="0.25">
      <c r="A51" s="1" t="s">
        <v>38</v>
      </c>
      <c r="B51">
        <v>0</v>
      </c>
      <c r="C51" s="1" t="s">
        <v>38</v>
      </c>
      <c r="D51">
        <v>0</v>
      </c>
      <c r="E51" s="1" t="s">
        <v>38</v>
      </c>
      <c r="F51">
        <v>0</v>
      </c>
      <c r="G51" s="1" t="s">
        <v>38</v>
      </c>
      <c r="H51">
        <v>0</v>
      </c>
      <c r="Q51">
        <f>B25</f>
        <v>63</v>
      </c>
      <c r="R51">
        <f>D25</f>
        <v>3</v>
      </c>
      <c r="T51">
        <f>F25</f>
        <v>17</v>
      </c>
      <c r="U51">
        <f>H25</f>
        <v>6</v>
      </c>
      <c r="W51">
        <f t="shared" si="23"/>
        <v>46</v>
      </c>
      <c r="X51">
        <f t="shared" si="23"/>
        <v>-3</v>
      </c>
    </row>
    <row r="52" spans="1:24" x14ac:dyDescent="0.25">
      <c r="A52" s="1" t="s">
        <v>39</v>
      </c>
      <c r="B52">
        <v>0</v>
      </c>
      <c r="C52" s="1" t="s">
        <v>39</v>
      </c>
      <c r="D52">
        <v>0</v>
      </c>
      <c r="E52" s="1" t="s">
        <v>39</v>
      </c>
      <c r="F52">
        <v>0</v>
      </c>
      <c r="G52" s="1" t="s">
        <v>39</v>
      </c>
      <c r="H52">
        <v>0</v>
      </c>
      <c r="Q52">
        <f>B29</f>
        <v>11</v>
      </c>
      <c r="R52">
        <f>D29</f>
        <v>3</v>
      </c>
      <c r="T52">
        <f>F29</f>
        <v>17</v>
      </c>
      <c r="U52">
        <f>H29</f>
        <v>8</v>
      </c>
      <c r="W52">
        <f t="shared" si="23"/>
        <v>-6</v>
      </c>
      <c r="X52">
        <f t="shared" si="23"/>
        <v>-5</v>
      </c>
    </row>
    <row r="53" spans="1:24" x14ac:dyDescent="0.25">
      <c r="A53" s="1" t="s">
        <v>40</v>
      </c>
      <c r="B53">
        <v>0</v>
      </c>
      <c r="C53" s="1" t="s">
        <v>40</v>
      </c>
      <c r="D53">
        <v>0</v>
      </c>
      <c r="E53" s="1" t="s">
        <v>40</v>
      </c>
      <c r="F53">
        <v>0</v>
      </c>
      <c r="G53" s="1" t="s">
        <v>40</v>
      </c>
      <c r="H53">
        <v>0</v>
      </c>
      <c r="P53" t="s">
        <v>120</v>
      </c>
      <c r="Q53">
        <f>AVERAGE(Q46:Q52)</f>
        <v>24.142857142857142</v>
      </c>
      <c r="R53">
        <f>AVERAGE(R46:R52)</f>
        <v>4.1428571428571432</v>
      </c>
      <c r="T53">
        <f t="shared" ref="T53:U53" si="24">AVERAGE(T46:T52)</f>
        <v>52.142857142857146</v>
      </c>
      <c r="U53">
        <f t="shared" si="24"/>
        <v>12.142857142857142</v>
      </c>
      <c r="W53">
        <f t="shared" ref="W53:X53" si="25">AVERAGE(W46:W52)</f>
        <v>-28</v>
      </c>
      <c r="X53">
        <f t="shared" si="25"/>
        <v>-8</v>
      </c>
    </row>
    <row r="54" spans="1:24" x14ac:dyDescent="0.25">
      <c r="A54" s="1" t="s">
        <v>41</v>
      </c>
      <c r="B54">
        <v>0</v>
      </c>
      <c r="C54" s="1" t="s">
        <v>41</v>
      </c>
      <c r="D54">
        <v>0</v>
      </c>
      <c r="E54" s="1" t="s">
        <v>41</v>
      </c>
      <c r="F54">
        <v>0</v>
      </c>
      <c r="G54" s="1" t="s">
        <v>41</v>
      </c>
      <c r="H54">
        <v>0</v>
      </c>
      <c r="P54" t="s">
        <v>136</v>
      </c>
      <c r="Q54">
        <f>_xlfn.STDEV.S(Q46:Q52)/(SQRT(COUNT(Q46:Q52)))</f>
        <v>6.7451166512860077</v>
      </c>
      <c r="R54">
        <f>_xlfn.STDEV.S(R46:R52)/(SQRT(COUNT(R46:R52)))</f>
        <v>0.55328333517248818</v>
      </c>
      <c r="T54">
        <f t="shared" ref="T54:X54" si="26">_xlfn.STDEV.S(T46:T52)/(SQRT(COUNT(T46:T52)))</f>
        <v>18.769819457016084</v>
      </c>
      <c r="U54">
        <f t="shared" si="26"/>
        <v>3.2324881425670742</v>
      </c>
      <c r="W54">
        <f t="shared" ref="W54:X54" si="27">_xlfn.STDEV.S(W46:W52)/(SQRT(COUNT(W46:W52)))</f>
        <v>21.6992429097686</v>
      </c>
      <c r="X54">
        <f t="shared" si="27"/>
        <v>2.7688746209726913</v>
      </c>
    </row>
    <row r="55" spans="1:24" x14ac:dyDescent="0.25">
      <c r="A55" s="1" t="s">
        <v>38</v>
      </c>
      <c r="B55">
        <v>0</v>
      </c>
      <c r="C55" s="1" t="s">
        <v>38</v>
      </c>
      <c r="D55">
        <v>0</v>
      </c>
      <c r="E55" s="1" t="s">
        <v>38</v>
      </c>
      <c r="F55">
        <v>0</v>
      </c>
      <c r="G55" s="1" t="s">
        <v>38</v>
      </c>
      <c r="H55">
        <v>0</v>
      </c>
      <c r="P55" t="s">
        <v>137</v>
      </c>
      <c r="Q55">
        <f>1.96*Q54</f>
        <v>13.220428636520575</v>
      </c>
      <c r="R55">
        <f>1.96*R54</f>
        <v>1.0844353369380768</v>
      </c>
      <c r="T55">
        <f t="shared" ref="T55" si="28">1.96*T54</f>
        <v>36.788846135751527</v>
      </c>
      <c r="U55">
        <f t="shared" ref="U55" si="29">1.96*U54</f>
        <v>6.3356767594314656</v>
      </c>
      <c r="W55">
        <f t="shared" ref="W55" si="30">1.96*W54</f>
        <v>42.530516103146454</v>
      </c>
      <c r="X55">
        <f t="shared" ref="X55" si="31">1.96*X54</f>
        <v>5.4269942571064753</v>
      </c>
    </row>
    <row r="56" spans="1:24" x14ac:dyDescent="0.25">
      <c r="A56" s="1" t="s">
        <v>39</v>
      </c>
      <c r="B56">
        <v>0</v>
      </c>
      <c r="C56" s="1" t="s">
        <v>39</v>
      </c>
      <c r="D56">
        <v>0</v>
      </c>
      <c r="E56" s="1" t="s">
        <v>39</v>
      </c>
      <c r="F56">
        <v>0</v>
      </c>
      <c r="G56" s="1" t="s">
        <v>39</v>
      </c>
      <c r="H56">
        <v>0</v>
      </c>
    </row>
    <row r="57" spans="1:24" x14ac:dyDescent="0.25">
      <c r="A57" s="1" t="s">
        <v>40</v>
      </c>
      <c r="B57">
        <v>0</v>
      </c>
      <c r="C57" s="1" t="s">
        <v>40</v>
      </c>
      <c r="D57">
        <v>0</v>
      </c>
      <c r="E57" s="1" t="s">
        <v>40</v>
      </c>
      <c r="F57">
        <v>0</v>
      </c>
      <c r="G57" s="1" t="s">
        <v>40</v>
      </c>
      <c r="H57">
        <v>0</v>
      </c>
    </row>
    <row r="58" spans="1:24" x14ac:dyDescent="0.25">
      <c r="A58" s="1" t="s">
        <v>41</v>
      </c>
      <c r="B58">
        <v>0</v>
      </c>
      <c r="C58" s="1" t="s">
        <v>41</v>
      </c>
      <c r="D58">
        <v>0</v>
      </c>
      <c r="E58" s="1" t="s">
        <v>41</v>
      </c>
      <c r="F58">
        <v>0</v>
      </c>
      <c r="G58" s="1" t="s">
        <v>41</v>
      </c>
      <c r="H58">
        <v>0</v>
      </c>
      <c r="Q58" t="s">
        <v>41</v>
      </c>
    </row>
    <row r="59" spans="1:24" x14ac:dyDescent="0.25">
      <c r="A59" s="1" t="s">
        <v>38</v>
      </c>
      <c r="B59">
        <v>0</v>
      </c>
      <c r="C59" s="1" t="s">
        <v>38</v>
      </c>
      <c r="D59">
        <v>0</v>
      </c>
      <c r="E59" s="1" t="s">
        <v>38</v>
      </c>
      <c r="F59">
        <v>0</v>
      </c>
      <c r="G59" s="1" t="s">
        <v>38</v>
      </c>
      <c r="H59">
        <v>0</v>
      </c>
      <c r="Q59" t="s">
        <v>10</v>
      </c>
      <c r="R59" t="s">
        <v>42</v>
      </c>
      <c r="T59" t="s">
        <v>10</v>
      </c>
      <c r="U59" t="s">
        <v>42</v>
      </c>
    </row>
    <row r="60" spans="1:24" x14ac:dyDescent="0.25">
      <c r="A60" s="1" t="s">
        <v>39</v>
      </c>
      <c r="B60">
        <v>0</v>
      </c>
      <c r="C60" s="1" t="s">
        <v>39</v>
      </c>
      <c r="D60">
        <v>0</v>
      </c>
      <c r="E60" s="1" t="s">
        <v>39</v>
      </c>
      <c r="F60">
        <v>0</v>
      </c>
      <c r="G60" s="1" t="s">
        <v>39</v>
      </c>
      <c r="H60">
        <v>0</v>
      </c>
      <c r="Q60">
        <f>B6</f>
        <v>66</v>
      </c>
      <c r="R60">
        <f>D6</f>
        <v>9</v>
      </c>
      <c r="T60">
        <f>F6</f>
        <v>160</v>
      </c>
      <c r="U60">
        <f>H6</f>
        <v>24</v>
      </c>
      <c r="W60">
        <f>Q60-T60</f>
        <v>-94</v>
      </c>
      <c r="X60">
        <f>R60-U60</f>
        <v>-15</v>
      </c>
    </row>
    <row r="61" spans="1:24" x14ac:dyDescent="0.25">
      <c r="A61" s="1" t="s">
        <v>40</v>
      </c>
      <c r="B61">
        <v>0</v>
      </c>
      <c r="C61" s="1" t="s">
        <v>40</v>
      </c>
      <c r="D61">
        <v>0</v>
      </c>
      <c r="E61" s="1" t="s">
        <v>40</v>
      </c>
      <c r="F61">
        <v>0</v>
      </c>
      <c r="G61" s="1" t="s">
        <v>40</v>
      </c>
      <c r="H61">
        <v>0</v>
      </c>
      <c r="Q61">
        <f>B10</f>
        <v>61</v>
      </c>
      <c r="R61">
        <f>D10</f>
        <v>8</v>
      </c>
      <c r="T61">
        <f>F10</f>
        <v>158</v>
      </c>
      <c r="U61">
        <f>H10</f>
        <v>25</v>
      </c>
      <c r="W61">
        <f t="shared" ref="W61:X67" si="32">Q61-T61</f>
        <v>-97</v>
      </c>
      <c r="X61">
        <f t="shared" si="32"/>
        <v>-17</v>
      </c>
    </row>
    <row r="62" spans="1:24" x14ac:dyDescent="0.25">
      <c r="A62" s="1" t="s">
        <v>41</v>
      </c>
      <c r="B62">
        <v>0</v>
      </c>
      <c r="C62" s="1" t="s">
        <v>41</v>
      </c>
      <c r="D62">
        <v>0</v>
      </c>
      <c r="E62" s="1" t="s">
        <v>41</v>
      </c>
      <c r="F62">
        <v>0</v>
      </c>
      <c r="G62" s="1" t="s">
        <v>41</v>
      </c>
      <c r="H62">
        <v>0</v>
      </c>
      <c r="Q62">
        <f>B14</f>
        <v>78</v>
      </c>
      <c r="R62">
        <f>D14</f>
        <v>17</v>
      </c>
      <c r="T62">
        <f>F14</f>
        <v>96</v>
      </c>
      <c r="U62">
        <f>H14</f>
        <v>17</v>
      </c>
      <c r="W62">
        <f t="shared" si="32"/>
        <v>-18</v>
      </c>
      <c r="X62">
        <f t="shared" si="32"/>
        <v>0</v>
      </c>
    </row>
    <row r="63" spans="1:24" x14ac:dyDescent="0.25">
      <c r="A63" s="1" t="s">
        <v>38</v>
      </c>
      <c r="B63">
        <v>0</v>
      </c>
      <c r="C63" s="1" t="s">
        <v>38</v>
      </c>
      <c r="D63">
        <v>0</v>
      </c>
      <c r="E63" s="1" t="s">
        <v>38</v>
      </c>
      <c r="F63">
        <v>0</v>
      </c>
      <c r="G63" s="1" t="s">
        <v>38</v>
      </c>
      <c r="H63">
        <v>0</v>
      </c>
      <c r="Q63">
        <f>B18</f>
        <v>97</v>
      </c>
      <c r="R63">
        <f>D18</f>
        <v>6</v>
      </c>
      <c r="T63">
        <f>F18</f>
        <v>265</v>
      </c>
      <c r="U63">
        <f>H18</f>
        <v>16</v>
      </c>
      <c r="W63">
        <f t="shared" si="32"/>
        <v>-168</v>
      </c>
      <c r="X63">
        <f t="shared" si="32"/>
        <v>-10</v>
      </c>
    </row>
    <row r="64" spans="1:24" x14ac:dyDescent="0.25">
      <c r="A64" s="1" t="s">
        <v>39</v>
      </c>
      <c r="B64">
        <v>0</v>
      </c>
      <c r="C64" s="1" t="s">
        <v>39</v>
      </c>
      <c r="D64">
        <v>0</v>
      </c>
      <c r="E64" s="1" t="s">
        <v>39</v>
      </c>
      <c r="F64">
        <v>0</v>
      </c>
      <c r="G64" s="1" t="s">
        <v>39</v>
      </c>
      <c r="H64">
        <v>0</v>
      </c>
      <c r="Q64">
        <f>B22</f>
        <v>96</v>
      </c>
      <c r="R64">
        <f>D22</f>
        <v>16</v>
      </c>
      <c r="T64">
        <f>F22</f>
        <v>76</v>
      </c>
      <c r="U64">
        <f>H22</f>
        <v>14</v>
      </c>
      <c r="W64">
        <f t="shared" si="32"/>
        <v>20</v>
      </c>
      <c r="X64">
        <f t="shared" si="32"/>
        <v>2</v>
      </c>
    </row>
    <row r="65" spans="1:24" x14ac:dyDescent="0.25">
      <c r="A65" s="1" t="s">
        <v>40</v>
      </c>
      <c r="B65">
        <v>0</v>
      </c>
      <c r="C65" s="1" t="s">
        <v>40</v>
      </c>
      <c r="D65">
        <v>0</v>
      </c>
      <c r="E65" s="1" t="s">
        <v>40</v>
      </c>
      <c r="F65">
        <v>0</v>
      </c>
      <c r="G65" s="1" t="s">
        <v>40</v>
      </c>
      <c r="H65">
        <v>0</v>
      </c>
      <c r="Q65">
        <f>B26</f>
        <v>110</v>
      </c>
      <c r="R65">
        <f>D26</f>
        <v>8</v>
      </c>
      <c r="T65">
        <f>F26</f>
        <v>117</v>
      </c>
      <c r="U65">
        <f>H26</f>
        <v>29</v>
      </c>
      <c r="W65">
        <f t="shared" si="32"/>
        <v>-7</v>
      </c>
      <c r="X65">
        <f t="shared" si="32"/>
        <v>-21</v>
      </c>
    </row>
    <row r="66" spans="1:24" x14ac:dyDescent="0.25">
      <c r="A66" s="1" t="s">
        <v>41</v>
      </c>
      <c r="B66">
        <v>0</v>
      </c>
      <c r="C66" s="1" t="s">
        <v>41</v>
      </c>
      <c r="D66">
        <v>0</v>
      </c>
      <c r="E66" s="1" t="s">
        <v>41</v>
      </c>
      <c r="F66">
        <v>0</v>
      </c>
      <c r="G66" s="1" t="s">
        <v>41</v>
      </c>
      <c r="H66">
        <v>0</v>
      </c>
      <c r="Q66">
        <f>B30</f>
        <v>70</v>
      </c>
      <c r="R66">
        <f>D30</f>
        <v>5</v>
      </c>
      <c r="T66">
        <f>F30</f>
        <v>20</v>
      </c>
      <c r="U66">
        <f>H30</f>
        <v>3</v>
      </c>
      <c r="W66">
        <f t="shared" si="32"/>
        <v>50</v>
      </c>
      <c r="X66">
        <f t="shared" si="32"/>
        <v>2</v>
      </c>
    </row>
    <row r="67" spans="1:24" x14ac:dyDescent="0.25">
      <c r="A67" s="1" t="s">
        <v>38</v>
      </c>
      <c r="B67">
        <v>0</v>
      </c>
      <c r="C67" s="1" t="s">
        <v>38</v>
      </c>
      <c r="D67">
        <v>0</v>
      </c>
      <c r="E67" s="1" t="s">
        <v>38</v>
      </c>
      <c r="F67">
        <v>0</v>
      </c>
      <c r="G67" s="1" t="s">
        <v>38</v>
      </c>
      <c r="H67">
        <v>0</v>
      </c>
      <c r="P67" t="s">
        <v>120</v>
      </c>
      <c r="Q67">
        <f>AVERAGE(Q60:Q66)</f>
        <v>82.571428571428569</v>
      </c>
      <c r="R67">
        <f>AVERAGE(R60:R66)</f>
        <v>9.8571428571428577</v>
      </c>
      <c r="T67">
        <f t="shared" ref="T67:U67" si="33">AVERAGE(T60:T66)</f>
        <v>127.42857142857143</v>
      </c>
      <c r="U67">
        <f t="shared" si="33"/>
        <v>18.285714285714285</v>
      </c>
      <c r="W67">
        <f t="shared" ref="W67:X67" si="34">AVERAGE(W60:W66)</f>
        <v>-44.857142857142854</v>
      </c>
      <c r="X67">
        <f t="shared" si="34"/>
        <v>-8.4285714285714288</v>
      </c>
    </row>
    <row r="68" spans="1:24" x14ac:dyDescent="0.25">
      <c r="A68" s="1" t="s">
        <v>39</v>
      </c>
      <c r="B68">
        <v>0</v>
      </c>
      <c r="C68" s="1" t="s">
        <v>39</v>
      </c>
      <c r="D68">
        <v>0</v>
      </c>
      <c r="E68" s="1" t="s">
        <v>39</v>
      </c>
      <c r="F68">
        <v>0</v>
      </c>
      <c r="G68" s="1" t="s">
        <v>39</v>
      </c>
      <c r="H68">
        <v>0</v>
      </c>
      <c r="P68" t="s">
        <v>136</v>
      </c>
      <c r="Q68">
        <f>_xlfn.STDEV.S(Q60:Q66)/(SQRT(COUNT(Q60:Q66)))</f>
        <v>7.0029148450149341</v>
      </c>
      <c r="R68">
        <f>_xlfn.STDEV.S(R60:R66)/(SQRT(COUNT(R60:R66)))</f>
        <v>1.791894068783503</v>
      </c>
      <c r="T68">
        <f t="shared" ref="T68:X68" si="35">_xlfn.STDEV.S(T60:T66)/(SQRT(COUNT(T60:T66)))</f>
        <v>29.359720660777949</v>
      </c>
      <c r="U68">
        <f t="shared" si="35"/>
        <v>3.2784599005825723</v>
      </c>
      <c r="W68">
        <f t="shared" ref="W68:X68" si="36">_xlfn.STDEV.S(W60:W66)/(SQRT(COUNT(W60:W66)))</f>
        <v>29.137137627358772</v>
      </c>
      <c r="X68">
        <f t="shared" si="36"/>
        <v>3.6700664510471794</v>
      </c>
    </row>
    <row r="69" spans="1:24" x14ac:dyDescent="0.25">
      <c r="A69" s="1" t="s">
        <v>40</v>
      </c>
      <c r="B69">
        <v>0</v>
      </c>
      <c r="C69" s="1" t="s">
        <v>40</v>
      </c>
      <c r="D69">
        <v>0</v>
      </c>
      <c r="E69" s="1" t="s">
        <v>40</v>
      </c>
      <c r="F69">
        <v>0</v>
      </c>
      <c r="G69" s="1" t="s">
        <v>40</v>
      </c>
      <c r="H69">
        <v>0</v>
      </c>
      <c r="P69" t="s">
        <v>137</v>
      </c>
      <c r="Q69">
        <f>1.96*Q68</f>
        <v>13.725713096229271</v>
      </c>
      <c r="R69">
        <f>1.96*R68</f>
        <v>3.5121123748156657</v>
      </c>
      <c r="T69">
        <f t="shared" ref="T69" si="37">1.96*T68</f>
        <v>57.545052495124779</v>
      </c>
      <c r="U69">
        <f t="shared" ref="U69" si="38">1.96*U68</f>
        <v>6.4257814051418416</v>
      </c>
      <c r="W69">
        <f t="shared" ref="W69" si="39">1.96*W68</f>
        <v>57.108789749623192</v>
      </c>
      <c r="X69">
        <f t="shared" ref="X69" si="40">1.96*X68</f>
        <v>7.1933302440524711</v>
      </c>
    </row>
    <row r="70" spans="1:24" x14ac:dyDescent="0.25">
      <c r="A70" s="1" t="s">
        <v>41</v>
      </c>
      <c r="B70">
        <v>0</v>
      </c>
      <c r="C70" s="1" t="s">
        <v>41</v>
      </c>
      <c r="D70">
        <v>0</v>
      </c>
      <c r="E70" s="1" t="s">
        <v>41</v>
      </c>
      <c r="F70">
        <v>0</v>
      </c>
      <c r="G70" s="1" t="s">
        <v>41</v>
      </c>
      <c r="H70">
        <v>0</v>
      </c>
    </row>
    <row r="71" spans="1:24" x14ac:dyDescent="0.25">
      <c r="A71" s="1" t="s">
        <v>38</v>
      </c>
      <c r="B71">
        <v>0</v>
      </c>
      <c r="C71" s="1" t="s">
        <v>38</v>
      </c>
      <c r="D71">
        <v>0</v>
      </c>
      <c r="E71" s="1" t="s">
        <v>38</v>
      </c>
      <c r="F71">
        <v>0</v>
      </c>
      <c r="G71" s="1" t="s">
        <v>38</v>
      </c>
      <c r="H71">
        <v>0</v>
      </c>
    </row>
    <row r="72" spans="1:24" x14ac:dyDescent="0.25">
      <c r="A72" s="1" t="s">
        <v>39</v>
      </c>
      <c r="B72">
        <v>0</v>
      </c>
      <c r="C72" s="1" t="s">
        <v>39</v>
      </c>
      <c r="D72">
        <v>0</v>
      </c>
      <c r="E72" s="1" t="s">
        <v>39</v>
      </c>
      <c r="F72">
        <v>0</v>
      </c>
      <c r="G72" s="1" t="s">
        <v>39</v>
      </c>
      <c r="H72">
        <v>0</v>
      </c>
    </row>
    <row r="73" spans="1:24" x14ac:dyDescent="0.25">
      <c r="A73" s="1" t="s">
        <v>40</v>
      </c>
      <c r="B73">
        <v>0</v>
      </c>
      <c r="C73" s="1" t="s">
        <v>40</v>
      </c>
      <c r="D73">
        <v>0</v>
      </c>
      <c r="E73" s="1" t="s">
        <v>40</v>
      </c>
      <c r="F73">
        <v>0</v>
      </c>
      <c r="G73" s="1" t="s">
        <v>40</v>
      </c>
      <c r="H73">
        <v>0</v>
      </c>
    </row>
    <row r="74" spans="1:24" x14ac:dyDescent="0.25">
      <c r="A74" s="1" t="s">
        <v>41</v>
      </c>
      <c r="B74">
        <v>0</v>
      </c>
      <c r="C74" s="1" t="s">
        <v>41</v>
      </c>
      <c r="D74">
        <v>0</v>
      </c>
      <c r="E74" s="1" t="s">
        <v>41</v>
      </c>
      <c r="F74">
        <v>0</v>
      </c>
      <c r="G74" s="1" t="s">
        <v>41</v>
      </c>
      <c r="H74">
        <v>0</v>
      </c>
    </row>
    <row r="75" spans="1:24" x14ac:dyDescent="0.25">
      <c r="A75" s="1" t="s">
        <v>38</v>
      </c>
      <c r="B75">
        <v>0</v>
      </c>
      <c r="C75" s="1" t="s">
        <v>38</v>
      </c>
      <c r="D75">
        <v>0</v>
      </c>
      <c r="E75" s="1" t="s">
        <v>38</v>
      </c>
      <c r="F75">
        <v>0</v>
      </c>
      <c r="G75" s="1" t="s">
        <v>38</v>
      </c>
      <c r="H75">
        <v>0</v>
      </c>
    </row>
    <row r="76" spans="1:24" x14ac:dyDescent="0.25">
      <c r="A76" s="1" t="s">
        <v>39</v>
      </c>
      <c r="B76">
        <v>0</v>
      </c>
      <c r="C76" s="1" t="s">
        <v>39</v>
      </c>
      <c r="D76">
        <v>0</v>
      </c>
      <c r="E76" s="1" t="s">
        <v>39</v>
      </c>
      <c r="F76">
        <v>0</v>
      </c>
      <c r="G76" s="1" t="s">
        <v>39</v>
      </c>
      <c r="H76">
        <v>0</v>
      </c>
    </row>
    <row r="77" spans="1:24" x14ac:dyDescent="0.25">
      <c r="A77" s="1" t="s">
        <v>40</v>
      </c>
      <c r="B77">
        <v>0</v>
      </c>
      <c r="C77" s="1" t="s">
        <v>40</v>
      </c>
      <c r="D77">
        <v>0</v>
      </c>
      <c r="E77" s="1" t="s">
        <v>40</v>
      </c>
      <c r="F77">
        <v>0</v>
      </c>
      <c r="G77" s="1" t="s">
        <v>40</v>
      </c>
      <c r="H77">
        <v>0</v>
      </c>
    </row>
    <row r="78" spans="1:24" x14ac:dyDescent="0.25">
      <c r="A78" s="1" t="s">
        <v>41</v>
      </c>
      <c r="B78">
        <v>0</v>
      </c>
      <c r="C78" s="1" t="s">
        <v>41</v>
      </c>
      <c r="D78">
        <v>0</v>
      </c>
      <c r="E78" s="1" t="s">
        <v>41</v>
      </c>
      <c r="F78">
        <v>0</v>
      </c>
      <c r="G78" s="1" t="s">
        <v>41</v>
      </c>
      <c r="H78">
        <v>0</v>
      </c>
    </row>
    <row r="79" spans="1:24" x14ac:dyDescent="0.25">
      <c r="A79" s="1" t="s">
        <v>38</v>
      </c>
      <c r="B79">
        <v>0</v>
      </c>
      <c r="C79" s="1" t="s">
        <v>38</v>
      </c>
      <c r="D79">
        <v>0</v>
      </c>
      <c r="E79" s="1" t="s">
        <v>38</v>
      </c>
      <c r="F79">
        <v>0</v>
      </c>
      <c r="G79" s="1" t="s">
        <v>38</v>
      </c>
      <c r="H79">
        <v>0</v>
      </c>
    </row>
    <row r="80" spans="1:24" x14ac:dyDescent="0.25">
      <c r="A80" s="1" t="s">
        <v>39</v>
      </c>
      <c r="B80">
        <v>0</v>
      </c>
      <c r="C80" s="1" t="s">
        <v>39</v>
      </c>
      <c r="D80">
        <v>0</v>
      </c>
      <c r="E80" s="1" t="s">
        <v>39</v>
      </c>
      <c r="F80">
        <v>0</v>
      </c>
      <c r="G80" s="1" t="s">
        <v>39</v>
      </c>
      <c r="H80">
        <v>0</v>
      </c>
    </row>
    <row r="81" spans="1:8" x14ac:dyDescent="0.25">
      <c r="A81" s="1" t="s">
        <v>40</v>
      </c>
      <c r="B81">
        <v>0</v>
      </c>
      <c r="C81" s="1" t="s">
        <v>40</v>
      </c>
      <c r="D81">
        <v>0</v>
      </c>
      <c r="E81" s="1" t="s">
        <v>40</v>
      </c>
      <c r="F81">
        <v>0</v>
      </c>
      <c r="G81" s="1" t="s">
        <v>40</v>
      </c>
      <c r="H81">
        <v>0</v>
      </c>
    </row>
    <row r="82" spans="1:8" x14ac:dyDescent="0.25">
      <c r="A82" s="1" t="s">
        <v>41</v>
      </c>
      <c r="B82">
        <v>0</v>
      </c>
      <c r="C82" s="1" t="s">
        <v>41</v>
      </c>
      <c r="D82">
        <v>0</v>
      </c>
      <c r="E82" s="1" t="s">
        <v>41</v>
      </c>
      <c r="F82">
        <v>0</v>
      </c>
      <c r="G82" s="1" t="s">
        <v>41</v>
      </c>
      <c r="H82">
        <v>0</v>
      </c>
    </row>
    <row r="83" spans="1:8" x14ac:dyDescent="0.25">
      <c r="A83" s="1" t="s">
        <v>38</v>
      </c>
      <c r="B83">
        <v>0</v>
      </c>
      <c r="C83" s="1" t="s">
        <v>38</v>
      </c>
      <c r="D83">
        <v>0</v>
      </c>
      <c r="E83" s="1" t="s">
        <v>38</v>
      </c>
      <c r="F83">
        <v>0</v>
      </c>
      <c r="G83" s="1" t="s">
        <v>38</v>
      </c>
      <c r="H83">
        <v>0</v>
      </c>
    </row>
    <row r="84" spans="1:8" x14ac:dyDescent="0.25">
      <c r="A84" s="1" t="s">
        <v>39</v>
      </c>
      <c r="B84">
        <v>0</v>
      </c>
      <c r="C84" s="1" t="s">
        <v>39</v>
      </c>
      <c r="D84">
        <v>0</v>
      </c>
      <c r="E84" s="1" t="s">
        <v>39</v>
      </c>
      <c r="F84">
        <v>0</v>
      </c>
      <c r="G84" s="1" t="s">
        <v>39</v>
      </c>
      <c r="H84">
        <v>0</v>
      </c>
    </row>
    <row r="85" spans="1:8" x14ac:dyDescent="0.25">
      <c r="A85" s="1" t="s">
        <v>40</v>
      </c>
      <c r="B85">
        <v>0</v>
      </c>
      <c r="C85" s="1" t="s">
        <v>40</v>
      </c>
      <c r="D85">
        <v>0</v>
      </c>
      <c r="E85" s="1" t="s">
        <v>40</v>
      </c>
      <c r="F85">
        <v>0</v>
      </c>
      <c r="G85" s="1" t="s">
        <v>40</v>
      </c>
      <c r="H85">
        <v>0</v>
      </c>
    </row>
    <row r="86" spans="1:8" x14ac:dyDescent="0.25">
      <c r="A86" s="1" t="s">
        <v>41</v>
      </c>
      <c r="B86">
        <v>0</v>
      </c>
      <c r="C86" s="1" t="s">
        <v>41</v>
      </c>
      <c r="D86">
        <v>0</v>
      </c>
      <c r="E86" s="1" t="s">
        <v>41</v>
      </c>
      <c r="F86">
        <v>0</v>
      </c>
      <c r="G86" s="1" t="s">
        <v>41</v>
      </c>
      <c r="H86">
        <v>0</v>
      </c>
    </row>
    <row r="87" spans="1:8" x14ac:dyDescent="0.25">
      <c r="A87" s="1" t="s">
        <v>38</v>
      </c>
      <c r="B87">
        <v>0</v>
      </c>
      <c r="C87" s="1" t="s">
        <v>38</v>
      </c>
      <c r="D87">
        <v>0</v>
      </c>
      <c r="E87" s="1" t="s">
        <v>38</v>
      </c>
      <c r="F87">
        <v>0</v>
      </c>
      <c r="G87" s="1" t="s">
        <v>38</v>
      </c>
      <c r="H87">
        <v>0</v>
      </c>
    </row>
    <row r="88" spans="1:8" x14ac:dyDescent="0.25">
      <c r="A88" s="1" t="s">
        <v>39</v>
      </c>
      <c r="B88">
        <v>0</v>
      </c>
      <c r="C88" s="1" t="s">
        <v>39</v>
      </c>
      <c r="D88">
        <v>0</v>
      </c>
      <c r="E88" s="1" t="s">
        <v>39</v>
      </c>
      <c r="F88">
        <v>0</v>
      </c>
      <c r="G88" s="1" t="s">
        <v>39</v>
      </c>
      <c r="H88">
        <v>0</v>
      </c>
    </row>
    <row r="89" spans="1:8" x14ac:dyDescent="0.25">
      <c r="A89" s="1" t="s">
        <v>40</v>
      </c>
      <c r="B89">
        <v>0</v>
      </c>
      <c r="C89" s="1" t="s">
        <v>40</v>
      </c>
      <c r="D89">
        <v>0</v>
      </c>
      <c r="E89" s="1" t="s">
        <v>40</v>
      </c>
      <c r="F89">
        <v>0</v>
      </c>
      <c r="G89" s="1" t="s">
        <v>40</v>
      </c>
      <c r="H89">
        <v>0</v>
      </c>
    </row>
    <row r="90" spans="1:8" x14ac:dyDescent="0.25">
      <c r="A90" s="1" t="s">
        <v>41</v>
      </c>
      <c r="B90">
        <v>0</v>
      </c>
      <c r="C90" s="1" t="s">
        <v>41</v>
      </c>
      <c r="D90">
        <v>0</v>
      </c>
      <c r="E90" s="1" t="s">
        <v>41</v>
      </c>
      <c r="F90">
        <v>0</v>
      </c>
      <c r="G90" s="1" t="s">
        <v>41</v>
      </c>
      <c r="H90">
        <v>0</v>
      </c>
    </row>
    <row r="91" spans="1:8" x14ac:dyDescent="0.25">
      <c r="A91" s="1" t="s">
        <v>38</v>
      </c>
      <c r="B91">
        <v>0</v>
      </c>
      <c r="C91" s="1" t="s">
        <v>38</v>
      </c>
      <c r="D91">
        <v>0</v>
      </c>
      <c r="E91" s="1" t="s">
        <v>38</v>
      </c>
      <c r="F91">
        <v>0</v>
      </c>
      <c r="G91" s="1" t="s">
        <v>38</v>
      </c>
      <c r="H91">
        <v>0</v>
      </c>
    </row>
    <row r="92" spans="1:8" x14ac:dyDescent="0.25">
      <c r="A92" s="1" t="s">
        <v>39</v>
      </c>
      <c r="B92">
        <v>0</v>
      </c>
      <c r="C92" s="1" t="s">
        <v>39</v>
      </c>
      <c r="D92">
        <v>0</v>
      </c>
      <c r="E92" s="1" t="s">
        <v>39</v>
      </c>
      <c r="F92">
        <v>0</v>
      </c>
      <c r="G92" s="1" t="s">
        <v>39</v>
      </c>
      <c r="H92">
        <v>0</v>
      </c>
    </row>
    <row r="93" spans="1:8" x14ac:dyDescent="0.25">
      <c r="A93" s="1" t="s">
        <v>40</v>
      </c>
      <c r="B93">
        <v>0</v>
      </c>
      <c r="C93" s="1" t="s">
        <v>40</v>
      </c>
      <c r="D93">
        <v>0</v>
      </c>
      <c r="E93" s="1" t="s">
        <v>40</v>
      </c>
      <c r="F93">
        <v>0</v>
      </c>
      <c r="G93" s="1" t="s">
        <v>40</v>
      </c>
      <c r="H93">
        <v>0</v>
      </c>
    </row>
    <row r="94" spans="1:8" x14ac:dyDescent="0.25">
      <c r="A94" s="1" t="s">
        <v>41</v>
      </c>
      <c r="B94">
        <v>0</v>
      </c>
      <c r="C94" s="1" t="s">
        <v>41</v>
      </c>
      <c r="D94">
        <v>0</v>
      </c>
      <c r="E94" s="1" t="s">
        <v>41</v>
      </c>
      <c r="F94">
        <v>0</v>
      </c>
      <c r="G94" s="1" t="s">
        <v>41</v>
      </c>
      <c r="H94">
        <v>0</v>
      </c>
    </row>
    <row r="95" spans="1:8" x14ac:dyDescent="0.25">
      <c r="A95" s="1" t="s">
        <v>38</v>
      </c>
      <c r="B95">
        <v>0</v>
      </c>
      <c r="C95" s="1" t="s">
        <v>38</v>
      </c>
      <c r="D95">
        <v>0</v>
      </c>
      <c r="E95" s="1" t="s">
        <v>38</v>
      </c>
      <c r="F95">
        <v>0</v>
      </c>
      <c r="G95" s="1" t="s">
        <v>38</v>
      </c>
      <c r="H95">
        <v>0</v>
      </c>
    </row>
    <row r="96" spans="1:8" x14ac:dyDescent="0.25">
      <c r="A96" s="1" t="s">
        <v>39</v>
      </c>
      <c r="B96">
        <v>0</v>
      </c>
      <c r="C96" s="1" t="s">
        <v>39</v>
      </c>
      <c r="D96">
        <v>0</v>
      </c>
      <c r="E96" s="1" t="s">
        <v>39</v>
      </c>
      <c r="F96">
        <v>0</v>
      </c>
      <c r="G96" s="1" t="s">
        <v>39</v>
      </c>
      <c r="H96">
        <v>0</v>
      </c>
    </row>
    <row r="97" spans="1:8" x14ac:dyDescent="0.25">
      <c r="A97" s="1" t="s">
        <v>40</v>
      </c>
      <c r="B97">
        <v>0</v>
      </c>
      <c r="C97" s="1" t="s">
        <v>40</v>
      </c>
      <c r="D97">
        <v>0</v>
      </c>
      <c r="E97" s="1" t="s">
        <v>40</v>
      </c>
      <c r="F97">
        <v>0</v>
      </c>
      <c r="G97" s="1" t="s">
        <v>40</v>
      </c>
      <c r="H97">
        <v>0</v>
      </c>
    </row>
    <row r="98" spans="1:8" x14ac:dyDescent="0.25">
      <c r="A98" s="1" t="s">
        <v>41</v>
      </c>
      <c r="B98">
        <v>0</v>
      </c>
      <c r="C98" s="1" t="s">
        <v>41</v>
      </c>
      <c r="D98">
        <v>0</v>
      </c>
      <c r="E98" s="1" t="s">
        <v>41</v>
      </c>
      <c r="F98">
        <v>0</v>
      </c>
      <c r="G98" s="1" t="s">
        <v>41</v>
      </c>
      <c r="H98">
        <v>0</v>
      </c>
    </row>
    <row r="99" spans="1:8" x14ac:dyDescent="0.25">
      <c r="A99" s="1" t="s">
        <v>38</v>
      </c>
      <c r="B99">
        <v>0</v>
      </c>
      <c r="C99" s="1" t="s">
        <v>38</v>
      </c>
      <c r="D99">
        <v>0</v>
      </c>
      <c r="E99" s="1" t="s">
        <v>38</v>
      </c>
      <c r="F99">
        <v>0</v>
      </c>
      <c r="G99" s="1" t="s">
        <v>38</v>
      </c>
      <c r="H99">
        <v>0</v>
      </c>
    </row>
    <row r="100" spans="1:8" x14ac:dyDescent="0.25">
      <c r="A100" s="1" t="s">
        <v>39</v>
      </c>
      <c r="B100">
        <v>0</v>
      </c>
      <c r="C100" s="1" t="s">
        <v>39</v>
      </c>
      <c r="D100">
        <v>0</v>
      </c>
      <c r="E100" s="1" t="s">
        <v>39</v>
      </c>
      <c r="F100">
        <v>0</v>
      </c>
      <c r="G100" s="1" t="s">
        <v>39</v>
      </c>
      <c r="H100">
        <v>0</v>
      </c>
    </row>
    <row r="101" spans="1:8" x14ac:dyDescent="0.25">
      <c r="A101" s="1" t="s">
        <v>40</v>
      </c>
      <c r="B101">
        <v>0</v>
      </c>
      <c r="C101" s="1" t="s">
        <v>40</v>
      </c>
      <c r="D101">
        <v>0</v>
      </c>
      <c r="E101" s="1" t="s">
        <v>40</v>
      </c>
      <c r="F101">
        <v>0</v>
      </c>
      <c r="G101" s="1" t="s">
        <v>40</v>
      </c>
      <c r="H101">
        <v>0</v>
      </c>
    </row>
    <row r="102" spans="1:8" x14ac:dyDescent="0.25">
      <c r="A102" s="1" t="s">
        <v>41</v>
      </c>
      <c r="B102">
        <v>0</v>
      </c>
      <c r="C102" s="1" t="s">
        <v>41</v>
      </c>
      <c r="D102">
        <v>0</v>
      </c>
      <c r="E102" s="1" t="s">
        <v>41</v>
      </c>
      <c r="F102">
        <v>0</v>
      </c>
      <c r="G102" s="1" t="s">
        <v>41</v>
      </c>
      <c r="H102">
        <v>0</v>
      </c>
    </row>
    <row r="103" spans="1:8" x14ac:dyDescent="0.25">
      <c r="A103" s="1" t="s">
        <v>38</v>
      </c>
      <c r="B103">
        <v>0</v>
      </c>
      <c r="C103" s="1" t="s">
        <v>38</v>
      </c>
      <c r="D103">
        <v>0</v>
      </c>
      <c r="E103" s="1" t="s">
        <v>38</v>
      </c>
      <c r="F103">
        <v>0</v>
      </c>
      <c r="G103" s="1" t="s">
        <v>38</v>
      </c>
      <c r="H103">
        <v>0</v>
      </c>
    </row>
    <row r="104" spans="1:8" x14ac:dyDescent="0.25">
      <c r="A104" s="1" t="s">
        <v>39</v>
      </c>
      <c r="B104">
        <v>0</v>
      </c>
      <c r="C104" s="1" t="s">
        <v>39</v>
      </c>
      <c r="D104">
        <v>0</v>
      </c>
      <c r="E104" s="1" t="s">
        <v>39</v>
      </c>
      <c r="F104">
        <v>0</v>
      </c>
      <c r="G104" s="1" t="s">
        <v>39</v>
      </c>
      <c r="H104">
        <v>0</v>
      </c>
    </row>
    <row r="105" spans="1:8" x14ac:dyDescent="0.25">
      <c r="A105" s="1" t="s">
        <v>40</v>
      </c>
      <c r="B105">
        <v>0</v>
      </c>
      <c r="C105" s="1" t="s">
        <v>40</v>
      </c>
      <c r="D105">
        <v>0</v>
      </c>
      <c r="E105" s="1" t="s">
        <v>40</v>
      </c>
      <c r="F105">
        <v>0</v>
      </c>
      <c r="G105" s="1" t="s">
        <v>40</v>
      </c>
      <c r="H105">
        <v>0</v>
      </c>
    </row>
    <row r="106" spans="1:8" x14ac:dyDescent="0.25">
      <c r="A106" s="1" t="s">
        <v>41</v>
      </c>
      <c r="B106">
        <v>0</v>
      </c>
      <c r="C106" s="1" t="s">
        <v>41</v>
      </c>
      <c r="D106">
        <v>0</v>
      </c>
      <c r="E106" s="1" t="s">
        <v>41</v>
      </c>
      <c r="F106">
        <v>0</v>
      </c>
      <c r="G106" s="1" t="s">
        <v>41</v>
      </c>
      <c r="H106">
        <v>0</v>
      </c>
    </row>
    <row r="107" spans="1:8" x14ac:dyDescent="0.25">
      <c r="A107" s="1" t="s">
        <v>38</v>
      </c>
      <c r="B107">
        <v>0</v>
      </c>
      <c r="C107" s="1" t="s">
        <v>38</v>
      </c>
      <c r="D107">
        <v>0</v>
      </c>
      <c r="E107" s="1" t="s">
        <v>38</v>
      </c>
      <c r="F107">
        <v>0</v>
      </c>
      <c r="G107" s="1" t="s">
        <v>38</v>
      </c>
      <c r="H107">
        <v>0</v>
      </c>
    </row>
    <row r="108" spans="1:8" x14ac:dyDescent="0.25">
      <c r="A108" s="1" t="s">
        <v>39</v>
      </c>
      <c r="B108">
        <v>0</v>
      </c>
      <c r="C108" s="1" t="s">
        <v>39</v>
      </c>
      <c r="D108">
        <v>0</v>
      </c>
      <c r="E108" s="1" t="s">
        <v>39</v>
      </c>
      <c r="F108">
        <v>0</v>
      </c>
      <c r="G108" s="1" t="s">
        <v>39</v>
      </c>
      <c r="H108">
        <v>0</v>
      </c>
    </row>
    <row r="109" spans="1:8" x14ac:dyDescent="0.25">
      <c r="A109" s="1" t="s">
        <v>40</v>
      </c>
      <c r="B109">
        <v>0</v>
      </c>
      <c r="C109" s="1" t="s">
        <v>40</v>
      </c>
      <c r="D109">
        <v>0</v>
      </c>
      <c r="E109" s="1" t="s">
        <v>40</v>
      </c>
      <c r="F109">
        <v>0</v>
      </c>
      <c r="G109" s="1" t="s">
        <v>40</v>
      </c>
      <c r="H109">
        <v>0</v>
      </c>
    </row>
    <row r="110" spans="1:8" x14ac:dyDescent="0.25">
      <c r="A110" s="1" t="s">
        <v>41</v>
      </c>
      <c r="B110">
        <v>0</v>
      </c>
      <c r="C110" s="1" t="s">
        <v>41</v>
      </c>
      <c r="D110">
        <v>0</v>
      </c>
      <c r="E110" s="1" t="s">
        <v>41</v>
      </c>
      <c r="F110">
        <v>0</v>
      </c>
      <c r="G110" s="1" t="s">
        <v>41</v>
      </c>
      <c r="H110">
        <v>0</v>
      </c>
    </row>
    <row r="111" spans="1:8" x14ac:dyDescent="0.25">
      <c r="A111" s="1" t="s">
        <v>38</v>
      </c>
      <c r="B111">
        <v>0</v>
      </c>
      <c r="C111" s="1" t="s">
        <v>38</v>
      </c>
      <c r="D111">
        <v>0</v>
      </c>
      <c r="E111" s="1" t="s">
        <v>38</v>
      </c>
      <c r="F111">
        <v>0</v>
      </c>
      <c r="G111" s="1" t="s">
        <v>38</v>
      </c>
      <c r="H111">
        <v>0</v>
      </c>
    </row>
    <row r="112" spans="1:8" x14ac:dyDescent="0.25">
      <c r="A112" s="1" t="s">
        <v>39</v>
      </c>
      <c r="B112">
        <v>0</v>
      </c>
      <c r="C112" s="1" t="s">
        <v>39</v>
      </c>
      <c r="D112">
        <v>0</v>
      </c>
      <c r="E112" s="1" t="s">
        <v>39</v>
      </c>
      <c r="F112">
        <v>0</v>
      </c>
      <c r="G112" s="1" t="s">
        <v>39</v>
      </c>
      <c r="H112">
        <v>0</v>
      </c>
    </row>
    <row r="113" spans="1:8" x14ac:dyDescent="0.25">
      <c r="A113" s="1" t="s">
        <v>40</v>
      </c>
      <c r="B113">
        <v>0</v>
      </c>
      <c r="C113" s="1" t="s">
        <v>40</v>
      </c>
      <c r="D113">
        <v>0</v>
      </c>
      <c r="E113" s="1" t="s">
        <v>40</v>
      </c>
      <c r="F113">
        <v>0</v>
      </c>
      <c r="G113" s="1" t="s">
        <v>40</v>
      </c>
      <c r="H113">
        <v>0</v>
      </c>
    </row>
    <row r="114" spans="1:8" x14ac:dyDescent="0.25">
      <c r="A114" s="1" t="s">
        <v>41</v>
      </c>
      <c r="B114">
        <v>0</v>
      </c>
      <c r="C114" s="1" t="s">
        <v>41</v>
      </c>
      <c r="D114">
        <v>0</v>
      </c>
      <c r="E114" s="1" t="s">
        <v>41</v>
      </c>
      <c r="F114">
        <v>0</v>
      </c>
      <c r="G114" s="1" t="s">
        <v>41</v>
      </c>
      <c r="H114">
        <v>0</v>
      </c>
    </row>
    <row r="115" spans="1:8" x14ac:dyDescent="0.25">
      <c r="A115" s="1" t="s">
        <v>38</v>
      </c>
      <c r="B115">
        <v>0</v>
      </c>
      <c r="C115" s="1" t="s">
        <v>38</v>
      </c>
      <c r="D115">
        <v>0</v>
      </c>
      <c r="E115" s="1" t="s">
        <v>38</v>
      </c>
      <c r="F115">
        <v>0</v>
      </c>
      <c r="G115" s="1" t="s">
        <v>38</v>
      </c>
      <c r="H115">
        <v>0</v>
      </c>
    </row>
    <row r="116" spans="1:8" x14ac:dyDescent="0.25">
      <c r="A116" s="1" t="s">
        <v>39</v>
      </c>
      <c r="B116">
        <v>0</v>
      </c>
      <c r="C116" s="1" t="s">
        <v>39</v>
      </c>
      <c r="D116">
        <v>0</v>
      </c>
      <c r="E116" s="1" t="s">
        <v>39</v>
      </c>
      <c r="F116">
        <v>0</v>
      </c>
      <c r="G116" s="1" t="s">
        <v>39</v>
      </c>
      <c r="H116">
        <v>0</v>
      </c>
    </row>
    <row r="117" spans="1:8" x14ac:dyDescent="0.25">
      <c r="A117" s="1" t="s">
        <v>40</v>
      </c>
      <c r="B117">
        <v>0</v>
      </c>
      <c r="C117" s="1" t="s">
        <v>40</v>
      </c>
      <c r="D117">
        <v>0</v>
      </c>
      <c r="E117" s="1" t="s">
        <v>40</v>
      </c>
      <c r="F117">
        <v>0</v>
      </c>
      <c r="G117" s="1" t="s">
        <v>40</v>
      </c>
      <c r="H117">
        <v>0</v>
      </c>
    </row>
    <row r="118" spans="1:8" x14ac:dyDescent="0.25">
      <c r="A118" s="1" t="s">
        <v>41</v>
      </c>
      <c r="B118">
        <v>0</v>
      </c>
      <c r="C118" s="1" t="s">
        <v>41</v>
      </c>
      <c r="D118">
        <v>0</v>
      </c>
      <c r="E118" s="1" t="s">
        <v>41</v>
      </c>
      <c r="F118">
        <v>0</v>
      </c>
      <c r="G118" s="1" t="s">
        <v>41</v>
      </c>
      <c r="H118">
        <v>0</v>
      </c>
    </row>
    <row r="119" spans="1:8" x14ac:dyDescent="0.25">
      <c r="A119" s="1" t="s">
        <v>38</v>
      </c>
      <c r="B119">
        <v>0</v>
      </c>
      <c r="C119" s="1" t="s">
        <v>38</v>
      </c>
      <c r="D119">
        <v>0</v>
      </c>
      <c r="E119" s="1" t="s">
        <v>38</v>
      </c>
      <c r="F119">
        <v>0</v>
      </c>
      <c r="G119" s="1" t="s">
        <v>38</v>
      </c>
      <c r="H119">
        <v>0</v>
      </c>
    </row>
    <row r="120" spans="1:8" x14ac:dyDescent="0.25">
      <c r="A120" s="1" t="s">
        <v>39</v>
      </c>
      <c r="B120">
        <v>0</v>
      </c>
      <c r="C120" s="1" t="s">
        <v>39</v>
      </c>
      <c r="D120">
        <v>0</v>
      </c>
      <c r="E120" s="1" t="s">
        <v>39</v>
      </c>
      <c r="F120">
        <v>0</v>
      </c>
      <c r="G120" s="1" t="s">
        <v>39</v>
      </c>
      <c r="H120">
        <v>0</v>
      </c>
    </row>
    <row r="121" spans="1:8" x14ac:dyDescent="0.25">
      <c r="A121" s="1" t="s">
        <v>40</v>
      </c>
      <c r="B121">
        <v>0</v>
      </c>
      <c r="C121" s="1" t="s">
        <v>40</v>
      </c>
      <c r="D121">
        <v>0</v>
      </c>
      <c r="E121" s="1" t="s">
        <v>40</v>
      </c>
      <c r="F121">
        <v>0</v>
      </c>
      <c r="G121" s="1" t="s">
        <v>40</v>
      </c>
      <c r="H121">
        <v>0</v>
      </c>
    </row>
    <row r="122" spans="1:8" x14ac:dyDescent="0.25">
      <c r="A122" s="1" t="s">
        <v>41</v>
      </c>
      <c r="B122">
        <v>0</v>
      </c>
      <c r="C122" s="1" t="s">
        <v>41</v>
      </c>
      <c r="D122">
        <v>0</v>
      </c>
      <c r="E122" s="1" t="s">
        <v>41</v>
      </c>
      <c r="F122">
        <v>0</v>
      </c>
      <c r="G122" s="1" t="s">
        <v>41</v>
      </c>
      <c r="H122">
        <v>0</v>
      </c>
    </row>
    <row r="123" spans="1:8" x14ac:dyDescent="0.25">
      <c r="A123" s="1" t="s">
        <v>38</v>
      </c>
      <c r="B123">
        <v>0</v>
      </c>
      <c r="C123" s="1" t="s">
        <v>38</v>
      </c>
      <c r="D123">
        <v>0</v>
      </c>
      <c r="E123" s="1" t="s">
        <v>38</v>
      </c>
      <c r="F123">
        <v>0</v>
      </c>
      <c r="G123" s="1" t="s">
        <v>38</v>
      </c>
      <c r="H123">
        <v>0</v>
      </c>
    </row>
    <row r="124" spans="1:8" x14ac:dyDescent="0.25">
      <c r="A124" s="1" t="s">
        <v>39</v>
      </c>
      <c r="B124">
        <v>0</v>
      </c>
      <c r="C124" s="1" t="s">
        <v>39</v>
      </c>
      <c r="D124">
        <v>0</v>
      </c>
      <c r="E124" s="1" t="s">
        <v>39</v>
      </c>
      <c r="F124">
        <v>0</v>
      </c>
      <c r="G124" s="1" t="s">
        <v>39</v>
      </c>
      <c r="H124">
        <v>0</v>
      </c>
    </row>
    <row r="125" spans="1:8" x14ac:dyDescent="0.25">
      <c r="A125" s="1" t="s">
        <v>40</v>
      </c>
      <c r="B125">
        <v>0</v>
      </c>
      <c r="C125" s="1" t="s">
        <v>40</v>
      </c>
      <c r="D125">
        <v>0</v>
      </c>
      <c r="E125" s="1" t="s">
        <v>40</v>
      </c>
      <c r="F125">
        <v>0</v>
      </c>
      <c r="G125" s="1" t="s">
        <v>40</v>
      </c>
      <c r="H125">
        <v>0</v>
      </c>
    </row>
    <row r="126" spans="1:8" x14ac:dyDescent="0.25">
      <c r="A126" s="1" t="s">
        <v>41</v>
      </c>
      <c r="B126">
        <v>0</v>
      </c>
      <c r="C126" s="1" t="s">
        <v>41</v>
      </c>
      <c r="D126">
        <v>0</v>
      </c>
      <c r="E126" s="1" t="s">
        <v>41</v>
      </c>
      <c r="F126">
        <v>0</v>
      </c>
      <c r="G126" s="1" t="s">
        <v>41</v>
      </c>
      <c r="H126">
        <v>0</v>
      </c>
    </row>
    <row r="127" spans="1:8" x14ac:dyDescent="0.25">
      <c r="A127" s="1" t="s">
        <v>38</v>
      </c>
      <c r="B127">
        <v>0</v>
      </c>
      <c r="C127" s="1" t="s">
        <v>38</v>
      </c>
      <c r="D127">
        <v>0</v>
      </c>
      <c r="E127" s="1" t="s">
        <v>38</v>
      </c>
      <c r="F127">
        <v>0</v>
      </c>
      <c r="G127" s="1" t="s">
        <v>38</v>
      </c>
      <c r="H127">
        <v>0</v>
      </c>
    </row>
    <row r="128" spans="1:8" x14ac:dyDescent="0.25">
      <c r="A128" s="1" t="s">
        <v>39</v>
      </c>
      <c r="B128">
        <v>0</v>
      </c>
      <c r="C128" s="1" t="s">
        <v>39</v>
      </c>
      <c r="D128">
        <v>0</v>
      </c>
      <c r="E128" s="1" t="s">
        <v>39</v>
      </c>
      <c r="F128">
        <v>0</v>
      </c>
      <c r="G128" s="1" t="s">
        <v>39</v>
      </c>
      <c r="H128">
        <v>0</v>
      </c>
    </row>
    <row r="129" spans="1:8" x14ac:dyDescent="0.25">
      <c r="A129" s="1" t="s">
        <v>40</v>
      </c>
      <c r="B129">
        <v>0</v>
      </c>
      <c r="C129" s="1" t="s">
        <v>40</v>
      </c>
      <c r="D129">
        <v>0</v>
      </c>
      <c r="E129" s="1" t="s">
        <v>40</v>
      </c>
      <c r="F129">
        <v>0</v>
      </c>
      <c r="G129" s="1" t="s">
        <v>40</v>
      </c>
      <c r="H129">
        <v>0</v>
      </c>
    </row>
    <row r="130" spans="1:8" x14ac:dyDescent="0.25">
      <c r="A130" s="1" t="s">
        <v>41</v>
      </c>
      <c r="B130">
        <v>0</v>
      </c>
      <c r="C130" s="1" t="s">
        <v>41</v>
      </c>
      <c r="D130">
        <v>0</v>
      </c>
      <c r="E130" s="1" t="s">
        <v>41</v>
      </c>
      <c r="F130">
        <v>0</v>
      </c>
      <c r="G130" s="1" t="s">
        <v>41</v>
      </c>
      <c r="H130">
        <v>0</v>
      </c>
    </row>
    <row r="131" spans="1:8" x14ac:dyDescent="0.25">
      <c r="A131" s="1" t="s">
        <v>38</v>
      </c>
      <c r="B131">
        <v>0</v>
      </c>
      <c r="C131" s="1" t="s">
        <v>38</v>
      </c>
      <c r="D131">
        <v>0</v>
      </c>
      <c r="E131" s="1" t="s">
        <v>38</v>
      </c>
      <c r="F131">
        <v>0</v>
      </c>
      <c r="G131" s="1" t="s">
        <v>38</v>
      </c>
      <c r="H131">
        <v>0</v>
      </c>
    </row>
    <row r="132" spans="1:8" x14ac:dyDescent="0.25">
      <c r="A132" s="1" t="s">
        <v>39</v>
      </c>
      <c r="B132">
        <v>0</v>
      </c>
      <c r="C132" s="1" t="s">
        <v>39</v>
      </c>
      <c r="D132">
        <v>0</v>
      </c>
      <c r="E132" s="1" t="s">
        <v>39</v>
      </c>
      <c r="F132">
        <v>0</v>
      </c>
      <c r="G132" s="1" t="s">
        <v>39</v>
      </c>
      <c r="H132">
        <v>0</v>
      </c>
    </row>
    <row r="133" spans="1:8" x14ac:dyDescent="0.25">
      <c r="A133" s="1" t="s">
        <v>40</v>
      </c>
      <c r="B133">
        <v>0</v>
      </c>
      <c r="C133" s="1" t="s">
        <v>40</v>
      </c>
      <c r="D133">
        <v>0</v>
      </c>
      <c r="E133" s="1" t="s">
        <v>40</v>
      </c>
      <c r="F133">
        <v>0</v>
      </c>
      <c r="G133" s="1" t="s">
        <v>40</v>
      </c>
      <c r="H133">
        <v>0</v>
      </c>
    </row>
    <row r="134" spans="1:8" x14ac:dyDescent="0.25">
      <c r="A134" s="1" t="s">
        <v>41</v>
      </c>
      <c r="B134">
        <v>0</v>
      </c>
      <c r="C134" s="1" t="s">
        <v>41</v>
      </c>
      <c r="D134">
        <v>0</v>
      </c>
      <c r="E134" s="1" t="s">
        <v>41</v>
      </c>
      <c r="F134">
        <v>0</v>
      </c>
      <c r="G134" s="1" t="s">
        <v>41</v>
      </c>
      <c r="H134">
        <v>0</v>
      </c>
    </row>
    <row r="135" spans="1:8" x14ac:dyDescent="0.25">
      <c r="A135" s="1" t="s">
        <v>38</v>
      </c>
      <c r="B135">
        <v>0</v>
      </c>
      <c r="C135" s="1" t="s">
        <v>38</v>
      </c>
      <c r="D135">
        <v>0</v>
      </c>
      <c r="E135" s="1" t="s">
        <v>38</v>
      </c>
      <c r="F135">
        <v>0</v>
      </c>
      <c r="G135" s="1" t="s">
        <v>38</v>
      </c>
      <c r="H135">
        <v>0</v>
      </c>
    </row>
    <row r="136" spans="1:8" x14ac:dyDescent="0.25">
      <c r="A136" s="1" t="s">
        <v>39</v>
      </c>
      <c r="B136">
        <v>0</v>
      </c>
      <c r="C136" s="1" t="s">
        <v>39</v>
      </c>
      <c r="D136">
        <v>0</v>
      </c>
      <c r="E136" s="1" t="s">
        <v>39</v>
      </c>
      <c r="F136">
        <v>0</v>
      </c>
      <c r="G136" s="1" t="s">
        <v>39</v>
      </c>
      <c r="H136">
        <v>0</v>
      </c>
    </row>
    <row r="137" spans="1:8" x14ac:dyDescent="0.25">
      <c r="A137" s="1" t="s">
        <v>40</v>
      </c>
      <c r="B137">
        <v>0</v>
      </c>
      <c r="C137" s="1" t="s">
        <v>40</v>
      </c>
      <c r="D137">
        <v>0</v>
      </c>
      <c r="E137" s="1" t="s">
        <v>40</v>
      </c>
      <c r="F137">
        <v>0</v>
      </c>
      <c r="G137" s="1" t="s">
        <v>40</v>
      </c>
      <c r="H137">
        <v>0</v>
      </c>
    </row>
    <row r="138" spans="1:8" x14ac:dyDescent="0.25">
      <c r="A138" s="1" t="s">
        <v>41</v>
      </c>
      <c r="B138">
        <v>0</v>
      </c>
      <c r="C138" s="1" t="s">
        <v>41</v>
      </c>
      <c r="D138">
        <v>0</v>
      </c>
      <c r="E138" s="1" t="s">
        <v>41</v>
      </c>
      <c r="F138">
        <v>0</v>
      </c>
      <c r="G138" s="1" t="s">
        <v>41</v>
      </c>
      <c r="H138">
        <v>0</v>
      </c>
    </row>
    <row r="139" spans="1:8" x14ac:dyDescent="0.25">
      <c r="A139" s="1" t="s">
        <v>38</v>
      </c>
      <c r="B139">
        <v>0</v>
      </c>
      <c r="C139" s="1" t="s">
        <v>38</v>
      </c>
      <c r="D139">
        <v>0</v>
      </c>
      <c r="E139" s="1" t="s">
        <v>38</v>
      </c>
      <c r="F139">
        <v>0</v>
      </c>
      <c r="G139" s="1" t="s">
        <v>38</v>
      </c>
      <c r="H139">
        <v>0</v>
      </c>
    </row>
    <row r="140" spans="1:8" x14ac:dyDescent="0.25">
      <c r="A140" s="1" t="s">
        <v>39</v>
      </c>
      <c r="B140">
        <v>0</v>
      </c>
      <c r="C140" s="1" t="s">
        <v>39</v>
      </c>
      <c r="D140">
        <v>0</v>
      </c>
      <c r="E140" s="1" t="s">
        <v>39</v>
      </c>
      <c r="F140">
        <v>0</v>
      </c>
      <c r="G140" s="1" t="s">
        <v>39</v>
      </c>
      <c r="H140">
        <v>0</v>
      </c>
    </row>
    <row r="141" spans="1:8" x14ac:dyDescent="0.25">
      <c r="A141" s="1" t="s">
        <v>40</v>
      </c>
      <c r="B141">
        <v>0</v>
      </c>
      <c r="C141" s="1" t="s">
        <v>40</v>
      </c>
      <c r="D141">
        <v>0</v>
      </c>
      <c r="E141" s="1" t="s">
        <v>40</v>
      </c>
      <c r="F141">
        <v>0</v>
      </c>
      <c r="G141" s="1" t="s">
        <v>40</v>
      </c>
      <c r="H141">
        <v>0</v>
      </c>
    </row>
    <row r="142" spans="1:8" x14ac:dyDescent="0.25">
      <c r="A142" s="1" t="s">
        <v>41</v>
      </c>
      <c r="B142">
        <v>0</v>
      </c>
      <c r="C142" s="1" t="s">
        <v>41</v>
      </c>
      <c r="D142">
        <v>0</v>
      </c>
      <c r="E142" s="1" t="s">
        <v>41</v>
      </c>
      <c r="F142">
        <v>0</v>
      </c>
      <c r="G142" s="1" t="s">
        <v>41</v>
      </c>
      <c r="H142">
        <v>0</v>
      </c>
    </row>
    <row r="143" spans="1:8" x14ac:dyDescent="0.25">
      <c r="A143" s="1" t="s">
        <v>38</v>
      </c>
      <c r="B143">
        <v>0</v>
      </c>
      <c r="C143" s="1" t="s">
        <v>38</v>
      </c>
      <c r="D143">
        <v>0</v>
      </c>
      <c r="E143" s="1" t="s">
        <v>38</v>
      </c>
      <c r="F143">
        <v>0</v>
      </c>
      <c r="G143" s="1" t="s">
        <v>38</v>
      </c>
      <c r="H143">
        <v>0</v>
      </c>
    </row>
    <row r="144" spans="1:8" x14ac:dyDescent="0.25">
      <c r="A144" s="1" t="s">
        <v>39</v>
      </c>
      <c r="B144">
        <v>0</v>
      </c>
      <c r="C144" s="1" t="s">
        <v>39</v>
      </c>
      <c r="D144">
        <v>0</v>
      </c>
      <c r="E144" s="1" t="s">
        <v>39</v>
      </c>
      <c r="F144">
        <v>0</v>
      </c>
      <c r="G144" s="1" t="s">
        <v>39</v>
      </c>
      <c r="H144">
        <v>0</v>
      </c>
    </row>
    <row r="145" spans="1:8" x14ac:dyDescent="0.25">
      <c r="A145" s="1" t="s">
        <v>40</v>
      </c>
      <c r="B145">
        <v>0</v>
      </c>
      <c r="C145" s="1" t="s">
        <v>40</v>
      </c>
      <c r="D145">
        <v>0</v>
      </c>
      <c r="E145" s="1" t="s">
        <v>40</v>
      </c>
      <c r="F145">
        <v>0</v>
      </c>
      <c r="G145" s="1" t="s">
        <v>40</v>
      </c>
      <c r="H145">
        <v>0</v>
      </c>
    </row>
    <row r="146" spans="1:8" x14ac:dyDescent="0.25">
      <c r="A146" s="1" t="s">
        <v>41</v>
      </c>
      <c r="B146">
        <v>0</v>
      </c>
      <c r="C146" s="1" t="s">
        <v>41</v>
      </c>
      <c r="D146">
        <v>0</v>
      </c>
      <c r="E146" s="1" t="s">
        <v>41</v>
      </c>
      <c r="F146">
        <v>0</v>
      </c>
      <c r="G146" s="1" t="s">
        <v>41</v>
      </c>
      <c r="H146">
        <v>0</v>
      </c>
    </row>
    <row r="147" spans="1:8" x14ac:dyDescent="0.25">
      <c r="A147" s="1" t="s">
        <v>38</v>
      </c>
      <c r="B147">
        <v>0</v>
      </c>
      <c r="C147" s="1" t="s">
        <v>38</v>
      </c>
      <c r="D147">
        <v>0</v>
      </c>
      <c r="E147" s="1" t="s">
        <v>38</v>
      </c>
      <c r="F147">
        <v>0</v>
      </c>
      <c r="G147" s="1" t="s">
        <v>38</v>
      </c>
      <c r="H147">
        <v>0</v>
      </c>
    </row>
    <row r="148" spans="1:8" x14ac:dyDescent="0.25">
      <c r="A148" s="1" t="s">
        <v>39</v>
      </c>
      <c r="B148">
        <v>0</v>
      </c>
      <c r="C148" s="1" t="s">
        <v>39</v>
      </c>
      <c r="D148">
        <v>0</v>
      </c>
      <c r="E148" s="1" t="s">
        <v>39</v>
      </c>
      <c r="F148">
        <v>0</v>
      </c>
      <c r="G148" s="1" t="s">
        <v>39</v>
      </c>
      <c r="H148">
        <v>0</v>
      </c>
    </row>
    <row r="149" spans="1:8" x14ac:dyDescent="0.25">
      <c r="A149" s="1" t="s">
        <v>40</v>
      </c>
      <c r="B149">
        <v>0</v>
      </c>
      <c r="C149" s="1" t="s">
        <v>40</v>
      </c>
      <c r="D149">
        <v>0</v>
      </c>
      <c r="E149" s="1" t="s">
        <v>40</v>
      </c>
      <c r="F149">
        <v>0</v>
      </c>
      <c r="G149" s="1" t="s">
        <v>40</v>
      </c>
      <c r="H149">
        <v>0</v>
      </c>
    </row>
    <row r="150" spans="1:8" x14ac:dyDescent="0.25">
      <c r="A150" s="1" t="s">
        <v>41</v>
      </c>
      <c r="B150">
        <v>0</v>
      </c>
      <c r="C150" s="1" t="s">
        <v>41</v>
      </c>
      <c r="D150">
        <v>0</v>
      </c>
      <c r="E150" s="1" t="s">
        <v>41</v>
      </c>
      <c r="F150">
        <v>0</v>
      </c>
      <c r="G150" s="1" t="s">
        <v>41</v>
      </c>
      <c r="H150">
        <v>0</v>
      </c>
    </row>
    <row r="151" spans="1:8" x14ac:dyDescent="0.25">
      <c r="A151" s="1" t="s">
        <v>38</v>
      </c>
      <c r="B151">
        <v>0</v>
      </c>
      <c r="C151" s="1" t="s">
        <v>38</v>
      </c>
      <c r="D151">
        <v>0</v>
      </c>
      <c r="E151" s="1" t="s">
        <v>38</v>
      </c>
      <c r="F151">
        <v>0</v>
      </c>
      <c r="G151" s="1" t="s">
        <v>38</v>
      </c>
      <c r="H151">
        <v>0</v>
      </c>
    </row>
    <row r="152" spans="1:8" x14ac:dyDescent="0.25">
      <c r="A152" s="1" t="s">
        <v>39</v>
      </c>
      <c r="B152">
        <v>0</v>
      </c>
      <c r="C152" s="1" t="s">
        <v>39</v>
      </c>
      <c r="D152">
        <v>0</v>
      </c>
      <c r="E152" s="1" t="s">
        <v>39</v>
      </c>
      <c r="F152">
        <v>0</v>
      </c>
      <c r="G152" s="1" t="s">
        <v>39</v>
      </c>
      <c r="H152">
        <v>0</v>
      </c>
    </row>
    <row r="153" spans="1:8" x14ac:dyDescent="0.25">
      <c r="A153" s="1" t="s">
        <v>40</v>
      </c>
      <c r="B153">
        <v>0</v>
      </c>
      <c r="C153" s="1" t="s">
        <v>40</v>
      </c>
      <c r="D153">
        <v>0</v>
      </c>
      <c r="E153" s="1" t="s">
        <v>40</v>
      </c>
      <c r="F153">
        <v>0</v>
      </c>
      <c r="G153" s="1" t="s">
        <v>40</v>
      </c>
      <c r="H153">
        <v>0</v>
      </c>
    </row>
    <row r="154" spans="1:8" x14ac:dyDescent="0.25">
      <c r="A154" s="1" t="s">
        <v>41</v>
      </c>
      <c r="B154">
        <v>0</v>
      </c>
      <c r="C154" s="1" t="s">
        <v>41</v>
      </c>
      <c r="D154">
        <v>0</v>
      </c>
      <c r="E154" s="1" t="s">
        <v>41</v>
      </c>
      <c r="F154">
        <v>0</v>
      </c>
      <c r="G154" s="1" t="s">
        <v>41</v>
      </c>
      <c r="H154">
        <v>0</v>
      </c>
    </row>
    <row r="155" spans="1:8" x14ac:dyDescent="0.25">
      <c r="A155" s="1" t="s">
        <v>38</v>
      </c>
      <c r="B155">
        <v>0</v>
      </c>
      <c r="C155" s="1" t="s">
        <v>38</v>
      </c>
      <c r="D155">
        <v>0</v>
      </c>
      <c r="E155" s="1" t="s">
        <v>38</v>
      </c>
      <c r="F155">
        <v>0</v>
      </c>
      <c r="G155" s="1" t="s">
        <v>38</v>
      </c>
      <c r="H155">
        <v>0</v>
      </c>
    </row>
    <row r="156" spans="1:8" x14ac:dyDescent="0.25">
      <c r="A156" s="1" t="s">
        <v>39</v>
      </c>
      <c r="B156">
        <v>0</v>
      </c>
      <c r="C156" s="1" t="s">
        <v>39</v>
      </c>
      <c r="D156">
        <v>0</v>
      </c>
      <c r="E156" s="1" t="s">
        <v>39</v>
      </c>
      <c r="F156">
        <v>0</v>
      </c>
      <c r="G156" s="1" t="s">
        <v>39</v>
      </c>
      <c r="H156">
        <v>0</v>
      </c>
    </row>
    <row r="157" spans="1:8" x14ac:dyDescent="0.25">
      <c r="A157" s="1" t="s">
        <v>40</v>
      </c>
      <c r="B157">
        <v>0</v>
      </c>
      <c r="C157" s="1" t="s">
        <v>40</v>
      </c>
      <c r="D157">
        <v>0</v>
      </c>
      <c r="E157" s="1" t="s">
        <v>40</v>
      </c>
      <c r="F157">
        <v>0</v>
      </c>
      <c r="G157" s="1" t="s">
        <v>40</v>
      </c>
      <c r="H157">
        <v>0</v>
      </c>
    </row>
    <row r="158" spans="1:8" x14ac:dyDescent="0.25">
      <c r="A158" s="1" t="s">
        <v>41</v>
      </c>
      <c r="B158">
        <v>0</v>
      </c>
      <c r="C158" s="1" t="s">
        <v>41</v>
      </c>
      <c r="D158">
        <v>0</v>
      </c>
      <c r="E158" s="1" t="s">
        <v>41</v>
      </c>
      <c r="F158">
        <v>0</v>
      </c>
      <c r="G158" s="1" t="s">
        <v>41</v>
      </c>
      <c r="H158">
        <v>0</v>
      </c>
    </row>
    <row r="159" spans="1:8" x14ac:dyDescent="0.25">
      <c r="A159" s="1" t="s">
        <v>38</v>
      </c>
      <c r="B159">
        <v>0</v>
      </c>
      <c r="C159" s="1" t="s">
        <v>38</v>
      </c>
      <c r="D159">
        <v>0</v>
      </c>
      <c r="E159" s="1" t="s">
        <v>38</v>
      </c>
      <c r="F159">
        <v>0</v>
      </c>
      <c r="G159" s="1" t="s">
        <v>38</v>
      </c>
      <c r="H159">
        <v>0</v>
      </c>
    </row>
    <row r="160" spans="1:8" x14ac:dyDescent="0.25">
      <c r="A160" s="1" t="s">
        <v>39</v>
      </c>
      <c r="B160">
        <v>0</v>
      </c>
      <c r="C160" s="1" t="s">
        <v>39</v>
      </c>
      <c r="D160">
        <v>0</v>
      </c>
      <c r="E160" s="1" t="s">
        <v>39</v>
      </c>
      <c r="F160">
        <v>0</v>
      </c>
      <c r="G160" s="1" t="s">
        <v>39</v>
      </c>
      <c r="H160">
        <v>0</v>
      </c>
    </row>
    <row r="161" spans="1:8" x14ac:dyDescent="0.25">
      <c r="A161" s="1" t="s">
        <v>40</v>
      </c>
      <c r="B161">
        <v>0</v>
      </c>
      <c r="C161" s="1" t="s">
        <v>40</v>
      </c>
      <c r="D161">
        <v>0</v>
      </c>
      <c r="E161" s="1" t="s">
        <v>40</v>
      </c>
      <c r="F161">
        <v>0</v>
      </c>
      <c r="G161" s="1" t="s">
        <v>40</v>
      </c>
      <c r="H161">
        <v>0</v>
      </c>
    </row>
    <row r="162" spans="1:8" x14ac:dyDescent="0.25">
      <c r="A162" s="1" t="s">
        <v>41</v>
      </c>
      <c r="B162">
        <v>0</v>
      </c>
      <c r="C162" s="1" t="s">
        <v>41</v>
      </c>
      <c r="D162">
        <v>0</v>
      </c>
      <c r="E162" s="1" t="s">
        <v>41</v>
      </c>
      <c r="F162">
        <v>0</v>
      </c>
      <c r="G162" s="1" t="s">
        <v>41</v>
      </c>
      <c r="H162">
        <v>0</v>
      </c>
    </row>
    <row r="163" spans="1:8" x14ac:dyDescent="0.25">
      <c r="A163" s="1" t="s">
        <v>38</v>
      </c>
      <c r="B163">
        <v>0</v>
      </c>
      <c r="C163" s="1" t="s">
        <v>38</v>
      </c>
      <c r="D163">
        <v>0</v>
      </c>
      <c r="E163" s="1" t="s">
        <v>38</v>
      </c>
      <c r="F163">
        <v>0</v>
      </c>
      <c r="G163" s="1" t="s">
        <v>38</v>
      </c>
      <c r="H163">
        <v>0</v>
      </c>
    </row>
    <row r="164" spans="1:8" x14ac:dyDescent="0.25">
      <c r="A164" s="1" t="s">
        <v>39</v>
      </c>
      <c r="B164">
        <v>0</v>
      </c>
      <c r="C164" s="1" t="s">
        <v>39</v>
      </c>
      <c r="D164">
        <v>0</v>
      </c>
      <c r="E164" s="1" t="s">
        <v>39</v>
      </c>
      <c r="F164">
        <v>0</v>
      </c>
      <c r="G164" s="1" t="s">
        <v>39</v>
      </c>
      <c r="H164">
        <v>0</v>
      </c>
    </row>
    <row r="165" spans="1:8" x14ac:dyDescent="0.25">
      <c r="A165" s="1" t="s">
        <v>40</v>
      </c>
      <c r="B165">
        <v>0</v>
      </c>
      <c r="C165" s="1" t="s">
        <v>40</v>
      </c>
      <c r="D165">
        <v>0</v>
      </c>
      <c r="E165" s="1" t="s">
        <v>40</v>
      </c>
      <c r="F165">
        <v>0</v>
      </c>
      <c r="G165" s="1" t="s">
        <v>40</v>
      </c>
      <c r="H165">
        <v>0</v>
      </c>
    </row>
    <row r="166" spans="1:8" x14ac:dyDescent="0.25">
      <c r="A166" s="1" t="s">
        <v>41</v>
      </c>
      <c r="B166">
        <v>0</v>
      </c>
      <c r="C166" s="1" t="s">
        <v>41</v>
      </c>
      <c r="D166">
        <v>0</v>
      </c>
      <c r="E166" s="1" t="s">
        <v>41</v>
      </c>
      <c r="F166">
        <v>0</v>
      </c>
      <c r="G166" s="1" t="s">
        <v>41</v>
      </c>
      <c r="H166">
        <v>0</v>
      </c>
    </row>
    <row r="167" spans="1:8" x14ac:dyDescent="0.25">
      <c r="A167" s="1" t="s">
        <v>38</v>
      </c>
      <c r="B167">
        <v>0</v>
      </c>
      <c r="C167" s="1" t="s">
        <v>38</v>
      </c>
      <c r="D167">
        <v>0</v>
      </c>
      <c r="E167" s="1" t="s">
        <v>38</v>
      </c>
      <c r="F167">
        <v>0</v>
      </c>
      <c r="G167" s="1" t="s">
        <v>38</v>
      </c>
      <c r="H167">
        <v>0</v>
      </c>
    </row>
    <row r="168" spans="1:8" x14ac:dyDescent="0.25">
      <c r="A168" s="1" t="s">
        <v>39</v>
      </c>
      <c r="B168">
        <v>0</v>
      </c>
      <c r="C168" s="1" t="s">
        <v>39</v>
      </c>
      <c r="D168">
        <v>0</v>
      </c>
      <c r="E168" s="1" t="s">
        <v>39</v>
      </c>
      <c r="F168">
        <v>0</v>
      </c>
      <c r="G168" s="1" t="s">
        <v>39</v>
      </c>
      <c r="H168">
        <v>0</v>
      </c>
    </row>
    <row r="169" spans="1:8" x14ac:dyDescent="0.25">
      <c r="A169" s="1" t="s">
        <v>40</v>
      </c>
      <c r="B169">
        <v>0</v>
      </c>
      <c r="C169" s="1" t="s">
        <v>40</v>
      </c>
      <c r="D169">
        <v>0</v>
      </c>
      <c r="E169" s="1" t="s">
        <v>40</v>
      </c>
      <c r="F169">
        <v>0</v>
      </c>
      <c r="G169" s="1" t="s">
        <v>40</v>
      </c>
      <c r="H169">
        <v>0</v>
      </c>
    </row>
    <row r="170" spans="1:8" x14ac:dyDescent="0.25">
      <c r="A170" s="1" t="s">
        <v>41</v>
      </c>
      <c r="B170">
        <v>0</v>
      </c>
      <c r="C170" s="1" t="s">
        <v>41</v>
      </c>
      <c r="D170">
        <v>0</v>
      </c>
      <c r="E170" s="1" t="s">
        <v>41</v>
      </c>
      <c r="F170">
        <v>0</v>
      </c>
      <c r="G170" s="1" t="s">
        <v>41</v>
      </c>
      <c r="H170">
        <v>0</v>
      </c>
    </row>
    <row r="171" spans="1:8" x14ac:dyDescent="0.25">
      <c r="A171" s="1" t="s">
        <v>38</v>
      </c>
      <c r="B171">
        <v>0</v>
      </c>
      <c r="C171" s="1" t="s">
        <v>38</v>
      </c>
      <c r="D171">
        <v>0</v>
      </c>
      <c r="E171" s="1" t="s">
        <v>38</v>
      </c>
      <c r="F171">
        <v>0</v>
      </c>
      <c r="G171" s="1" t="s">
        <v>38</v>
      </c>
      <c r="H171">
        <v>0</v>
      </c>
    </row>
    <row r="172" spans="1:8" x14ac:dyDescent="0.25">
      <c r="A172" s="1" t="s">
        <v>39</v>
      </c>
      <c r="B172">
        <v>0</v>
      </c>
      <c r="C172" s="1" t="s">
        <v>39</v>
      </c>
      <c r="D172">
        <v>0</v>
      </c>
      <c r="E172" s="1" t="s">
        <v>39</v>
      </c>
      <c r="F172">
        <v>0</v>
      </c>
      <c r="G172" s="1" t="s">
        <v>39</v>
      </c>
      <c r="H172">
        <v>0</v>
      </c>
    </row>
    <row r="173" spans="1:8" x14ac:dyDescent="0.25">
      <c r="A173" s="1" t="s">
        <v>40</v>
      </c>
      <c r="B173">
        <v>0</v>
      </c>
      <c r="C173" s="1" t="s">
        <v>40</v>
      </c>
      <c r="D173">
        <v>0</v>
      </c>
      <c r="E173" s="1" t="s">
        <v>40</v>
      </c>
      <c r="F173">
        <v>0</v>
      </c>
      <c r="G173" s="1" t="s">
        <v>40</v>
      </c>
      <c r="H173">
        <v>0</v>
      </c>
    </row>
    <row r="174" spans="1:8" x14ac:dyDescent="0.25">
      <c r="A174" s="1" t="s">
        <v>41</v>
      </c>
      <c r="B174">
        <v>0</v>
      </c>
      <c r="C174" s="1" t="s">
        <v>41</v>
      </c>
      <c r="D174">
        <v>0</v>
      </c>
      <c r="E174" s="1" t="s">
        <v>41</v>
      </c>
      <c r="F174">
        <v>0</v>
      </c>
      <c r="G174" s="1" t="s">
        <v>41</v>
      </c>
      <c r="H174">
        <v>0</v>
      </c>
    </row>
    <row r="175" spans="1:8" x14ac:dyDescent="0.25">
      <c r="A175" s="1" t="s">
        <v>38</v>
      </c>
      <c r="B175">
        <v>0</v>
      </c>
      <c r="C175" s="1" t="s">
        <v>38</v>
      </c>
      <c r="D175">
        <v>0</v>
      </c>
      <c r="E175" s="1" t="s">
        <v>38</v>
      </c>
      <c r="F175">
        <v>0</v>
      </c>
      <c r="G175" s="1" t="s">
        <v>38</v>
      </c>
      <c r="H175">
        <v>0</v>
      </c>
    </row>
    <row r="176" spans="1:8" x14ac:dyDescent="0.25">
      <c r="A176" s="1" t="s">
        <v>39</v>
      </c>
      <c r="B176">
        <v>0</v>
      </c>
      <c r="C176" s="1" t="s">
        <v>39</v>
      </c>
      <c r="D176">
        <v>0</v>
      </c>
      <c r="E176" s="1" t="s">
        <v>39</v>
      </c>
      <c r="F176">
        <v>0</v>
      </c>
      <c r="G176" s="1" t="s">
        <v>39</v>
      </c>
      <c r="H176">
        <v>0</v>
      </c>
    </row>
    <row r="177" spans="1:8" x14ac:dyDescent="0.25">
      <c r="A177" s="1" t="s">
        <v>40</v>
      </c>
      <c r="B177">
        <v>0</v>
      </c>
      <c r="C177" s="1" t="s">
        <v>40</v>
      </c>
      <c r="D177">
        <v>0</v>
      </c>
      <c r="E177" s="1" t="s">
        <v>40</v>
      </c>
      <c r="F177">
        <v>0</v>
      </c>
      <c r="G177" s="1" t="s">
        <v>40</v>
      </c>
      <c r="H177">
        <v>0</v>
      </c>
    </row>
    <row r="178" spans="1:8" x14ac:dyDescent="0.25">
      <c r="A178" s="1" t="s">
        <v>41</v>
      </c>
      <c r="B178">
        <v>0</v>
      </c>
      <c r="C178" s="1" t="s">
        <v>41</v>
      </c>
      <c r="D178">
        <v>0</v>
      </c>
      <c r="E178" s="1" t="s">
        <v>41</v>
      </c>
      <c r="F178">
        <v>0</v>
      </c>
      <c r="G178" s="1" t="s">
        <v>41</v>
      </c>
      <c r="H178">
        <v>0</v>
      </c>
    </row>
    <row r="179" spans="1:8" x14ac:dyDescent="0.25">
      <c r="A179" s="1" t="s">
        <v>38</v>
      </c>
      <c r="B179">
        <v>0</v>
      </c>
      <c r="C179" s="1" t="s">
        <v>38</v>
      </c>
      <c r="D179">
        <v>0</v>
      </c>
      <c r="E179" s="1" t="s">
        <v>38</v>
      </c>
      <c r="F179">
        <v>0</v>
      </c>
      <c r="G179" s="1" t="s">
        <v>38</v>
      </c>
      <c r="H179">
        <v>0</v>
      </c>
    </row>
    <row r="180" spans="1:8" x14ac:dyDescent="0.25">
      <c r="A180" s="1" t="s">
        <v>39</v>
      </c>
      <c r="B180">
        <v>0</v>
      </c>
      <c r="C180" s="1" t="s">
        <v>39</v>
      </c>
      <c r="D180">
        <v>0</v>
      </c>
      <c r="E180" s="1" t="s">
        <v>39</v>
      </c>
      <c r="F180">
        <v>0</v>
      </c>
      <c r="G180" s="1" t="s">
        <v>39</v>
      </c>
      <c r="H180">
        <v>0</v>
      </c>
    </row>
    <row r="181" spans="1:8" x14ac:dyDescent="0.25">
      <c r="A181" s="1" t="s">
        <v>40</v>
      </c>
      <c r="B181">
        <v>0</v>
      </c>
      <c r="C181" s="1" t="s">
        <v>40</v>
      </c>
      <c r="D181">
        <v>0</v>
      </c>
      <c r="E181" s="1" t="s">
        <v>40</v>
      </c>
      <c r="F181">
        <v>0</v>
      </c>
      <c r="G181" s="1" t="s">
        <v>40</v>
      </c>
      <c r="H181">
        <v>0</v>
      </c>
    </row>
    <row r="182" spans="1:8" x14ac:dyDescent="0.25">
      <c r="A182" s="1" t="s">
        <v>41</v>
      </c>
      <c r="B182">
        <v>0</v>
      </c>
      <c r="C182" s="1" t="s">
        <v>41</v>
      </c>
      <c r="D182">
        <v>0</v>
      </c>
      <c r="E182" s="1" t="s">
        <v>41</v>
      </c>
      <c r="F182">
        <v>0</v>
      </c>
      <c r="G182" s="1" t="s">
        <v>41</v>
      </c>
      <c r="H182">
        <v>0</v>
      </c>
    </row>
    <row r="183" spans="1:8" x14ac:dyDescent="0.25">
      <c r="A183" s="1" t="s">
        <v>38</v>
      </c>
      <c r="B183">
        <v>0</v>
      </c>
      <c r="C183" s="1" t="s">
        <v>38</v>
      </c>
      <c r="D183">
        <v>0</v>
      </c>
      <c r="E183" s="1" t="s">
        <v>38</v>
      </c>
      <c r="F183">
        <v>0</v>
      </c>
      <c r="G183" s="1" t="s">
        <v>38</v>
      </c>
      <c r="H183">
        <v>0</v>
      </c>
    </row>
    <row r="184" spans="1:8" x14ac:dyDescent="0.25">
      <c r="A184" s="1" t="s">
        <v>39</v>
      </c>
      <c r="B184">
        <v>0</v>
      </c>
      <c r="C184" s="1" t="s">
        <v>39</v>
      </c>
      <c r="D184">
        <v>0</v>
      </c>
      <c r="E184" s="1" t="s">
        <v>39</v>
      </c>
      <c r="F184">
        <v>0</v>
      </c>
      <c r="G184" s="1" t="s">
        <v>39</v>
      </c>
      <c r="H184">
        <v>0</v>
      </c>
    </row>
    <row r="185" spans="1:8" x14ac:dyDescent="0.25">
      <c r="A185" s="1" t="s">
        <v>40</v>
      </c>
      <c r="B185">
        <v>0</v>
      </c>
      <c r="C185" s="1" t="s">
        <v>40</v>
      </c>
      <c r="D185">
        <v>0</v>
      </c>
      <c r="E185" s="1" t="s">
        <v>40</v>
      </c>
      <c r="F185">
        <v>0</v>
      </c>
      <c r="G185" s="1" t="s">
        <v>40</v>
      </c>
      <c r="H185">
        <v>0</v>
      </c>
    </row>
    <row r="186" spans="1:8" x14ac:dyDescent="0.25">
      <c r="A186" s="1" t="s">
        <v>41</v>
      </c>
      <c r="B186">
        <v>0</v>
      </c>
      <c r="C186" s="1" t="s">
        <v>41</v>
      </c>
      <c r="D186">
        <v>0</v>
      </c>
      <c r="E186" s="1" t="s">
        <v>41</v>
      </c>
      <c r="F186">
        <v>0</v>
      </c>
      <c r="G186" s="1" t="s">
        <v>41</v>
      </c>
      <c r="H186">
        <v>0</v>
      </c>
    </row>
    <row r="187" spans="1:8" x14ac:dyDescent="0.25">
      <c r="A187" s="1" t="s">
        <v>38</v>
      </c>
      <c r="B187">
        <v>0</v>
      </c>
      <c r="C187" s="1" t="s">
        <v>38</v>
      </c>
      <c r="D187">
        <v>0</v>
      </c>
      <c r="E187" s="1" t="s">
        <v>38</v>
      </c>
      <c r="F187">
        <v>0</v>
      </c>
      <c r="G187" s="1" t="s">
        <v>38</v>
      </c>
      <c r="H187">
        <v>0</v>
      </c>
    </row>
    <row r="188" spans="1:8" x14ac:dyDescent="0.25">
      <c r="A188" s="1" t="s">
        <v>39</v>
      </c>
      <c r="B188">
        <v>0</v>
      </c>
      <c r="C188" s="1" t="s">
        <v>39</v>
      </c>
      <c r="D188">
        <v>0</v>
      </c>
      <c r="E188" s="1" t="s">
        <v>39</v>
      </c>
      <c r="F188">
        <v>0</v>
      </c>
      <c r="G188" s="1" t="s">
        <v>39</v>
      </c>
      <c r="H188">
        <v>0</v>
      </c>
    </row>
    <row r="189" spans="1:8" x14ac:dyDescent="0.25">
      <c r="A189" s="1" t="s">
        <v>40</v>
      </c>
      <c r="B189">
        <v>0</v>
      </c>
      <c r="C189" s="1" t="s">
        <v>40</v>
      </c>
      <c r="D189">
        <v>0</v>
      </c>
      <c r="E189" s="1" t="s">
        <v>40</v>
      </c>
      <c r="F189">
        <v>0</v>
      </c>
      <c r="G189" s="1" t="s">
        <v>40</v>
      </c>
      <c r="H189">
        <v>0</v>
      </c>
    </row>
    <row r="190" spans="1:8" x14ac:dyDescent="0.25">
      <c r="A190" s="1" t="s">
        <v>41</v>
      </c>
      <c r="B190">
        <v>0</v>
      </c>
      <c r="C190" s="1" t="s">
        <v>41</v>
      </c>
      <c r="D190">
        <v>0</v>
      </c>
      <c r="E190" s="1" t="s">
        <v>41</v>
      </c>
      <c r="F190">
        <v>0</v>
      </c>
      <c r="G190" s="1" t="s">
        <v>41</v>
      </c>
      <c r="H190">
        <v>0</v>
      </c>
    </row>
    <row r="191" spans="1:8" x14ac:dyDescent="0.25">
      <c r="A191" s="1" t="s">
        <v>38</v>
      </c>
      <c r="B191">
        <v>0</v>
      </c>
      <c r="C191" s="1" t="s">
        <v>38</v>
      </c>
      <c r="D191">
        <v>0</v>
      </c>
      <c r="E191" s="1" t="s">
        <v>38</v>
      </c>
      <c r="F191">
        <v>0</v>
      </c>
      <c r="G191" s="1" t="s">
        <v>38</v>
      </c>
      <c r="H191">
        <v>0</v>
      </c>
    </row>
    <row r="192" spans="1:8" x14ac:dyDescent="0.25">
      <c r="A192" s="1" t="s">
        <v>39</v>
      </c>
      <c r="B192">
        <v>0</v>
      </c>
      <c r="C192" s="1" t="s">
        <v>39</v>
      </c>
      <c r="D192">
        <v>0</v>
      </c>
      <c r="E192" s="1" t="s">
        <v>39</v>
      </c>
      <c r="F192">
        <v>0</v>
      </c>
      <c r="G192" s="1" t="s">
        <v>39</v>
      </c>
      <c r="H192">
        <v>0</v>
      </c>
    </row>
    <row r="193" spans="1:8" x14ac:dyDescent="0.25">
      <c r="A193" s="1" t="s">
        <v>40</v>
      </c>
      <c r="B193">
        <v>0</v>
      </c>
      <c r="C193" s="1" t="s">
        <v>40</v>
      </c>
      <c r="D193">
        <v>0</v>
      </c>
      <c r="E193" s="1" t="s">
        <v>40</v>
      </c>
      <c r="F193">
        <v>0</v>
      </c>
      <c r="G193" s="1" t="s">
        <v>40</v>
      </c>
      <c r="H193">
        <v>0</v>
      </c>
    </row>
    <row r="194" spans="1:8" x14ac:dyDescent="0.25">
      <c r="A194" s="1" t="s">
        <v>41</v>
      </c>
      <c r="B194">
        <v>0</v>
      </c>
      <c r="C194" s="1" t="s">
        <v>41</v>
      </c>
      <c r="D194">
        <v>0</v>
      </c>
      <c r="E194" s="1" t="s">
        <v>41</v>
      </c>
      <c r="F194">
        <v>0</v>
      </c>
      <c r="G194" s="1" t="s">
        <v>41</v>
      </c>
      <c r="H194">
        <v>0</v>
      </c>
    </row>
    <row r="195" spans="1:8" x14ac:dyDescent="0.25">
      <c r="A195" s="1" t="s">
        <v>38</v>
      </c>
      <c r="B195">
        <v>0</v>
      </c>
      <c r="C195" s="1" t="s">
        <v>38</v>
      </c>
      <c r="D195">
        <v>0</v>
      </c>
      <c r="E195" s="1" t="s">
        <v>38</v>
      </c>
      <c r="F195">
        <v>0</v>
      </c>
      <c r="G195" s="1" t="s">
        <v>38</v>
      </c>
      <c r="H195">
        <v>0</v>
      </c>
    </row>
    <row r="196" spans="1:8" x14ac:dyDescent="0.25">
      <c r="A196" s="1" t="s">
        <v>39</v>
      </c>
      <c r="B196">
        <v>0</v>
      </c>
      <c r="C196" s="1" t="s">
        <v>39</v>
      </c>
      <c r="D196">
        <v>0</v>
      </c>
      <c r="E196" s="1" t="s">
        <v>39</v>
      </c>
      <c r="F196">
        <v>0</v>
      </c>
      <c r="G196" s="1" t="s">
        <v>39</v>
      </c>
      <c r="H196">
        <v>0</v>
      </c>
    </row>
    <row r="197" spans="1:8" x14ac:dyDescent="0.25">
      <c r="A197" s="1" t="s">
        <v>40</v>
      </c>
      <c r="B197">
        <v>0</v>
      </c>
      <c r="C197" s="1" t="s">
        <v>40</v>
      </c>
      <c r="D197">
        <v>0</v>
      </c>
      <c r="E197" s="1" t="s">
        <v>40</v>
      </c>
      <c r="F197">
        <v>0</v>
      </c>
      <c r="G197" s="1" t="s">
        <v>40</v>
      </c>
      <c r="H197">
        <v>0</v>
      </c>
    </row>
    <row r="198" spans="1:8" x14ac:dyDescent="0.25">
      <c r="A198" s="1" t="s">
        <v>41</v>
      </c>
      <c r="B198">
        <v>0</v>
      </c>
      <c r="C198" s="1" t="s">
        <v>41</v>
      </c>
      <c r="D198">
        <v>0</v>
      </c>
      <c r="E198" s="1" t="s">
        <v>41</v>
      </c>
      <c r="F198">
        <v>0</v>
      </c>
      <c r="G198" s="1" t="s">
        <v>41</v>
      </c>
      <c r="H198">
        <v>0</v>
      </c>
    </row>
    <row r="199" spans="1:8" x14ac:dyDescent="0.25">
      <c r="A199" s="1" t="s">
        <v>38</v>
      </c>
      <c r="B199">
        <v>0</v>
      </c>
      <c r="C199" s="1" t="s">
        <v>38</v>
      </c>
      <c r="D199">
        <v>0</v>
      </c>
      <c r="E199" s="1" t="s">
        <v>38</v>
      </c>
      <c r="F199">
        <v>0</v>
      </c>
      <c r="G199" s="1" t="s">
        <v>38</v>
      </c>
      <c r="H199">
        <v>0</v>
      </c>
    </row>
    <row r="200" spans="1:8" x14ac:dyDescent="0.25">
      <c r="A200" s="1" t="s">
        <v>39</v>
      </c>
      <c r="B200">
        <v>0</v>
      </c>
      <c r="C200" s="1" t="s">
        <v>39</v>
      </c>
      <c r="D200">
        <v>0</v>
      </c>
      <c r="E200" s="1" t="s">
        <v>39</v>
      </c>
      <c r="F200">
        <v>0</v>
      </c>
      <c r="G200" s="1" t="s">
        <v>39</v>
      </c>
      <c r="H200">
        <v>0</v>
      </c>
    </row>
    <row r="201" spans="1:8" x14ac:dyDescent="0.25">
      <c r="A201" s="1" t="s">
        <v>40</v>
      </c>
      <c r="B201">
        <v>0</v>
      </c>
      <c r="C201" s="1" t="s">
        <v>40</v>
      </c>
      <c r="D201">
        <v>0</v>
      </c>
      <c r="E201" s="1" t="s">
        <v>40</v>
      </c>
      <c r="F201">
        <v>0</v>
      </c>
      <c r="G201" s="1" t="s">
        <v>40</v>
      </c>
      <c r="H201">
        <v>0</v>
      </c>
    </row>
    <row r="202" spans="1:8" x14ac:dyDescent="0.25">
      <c r="A202" s="1" t="s">
        <v>41</v>
      </c>
      <c r="B202">
        <v>0</v>
      </c>
      <c r="C202" s="1" t="s">
        <v>41</v>
      </c>
      <c r="D202">
        <v>0</v>
      </c>
      <c r="E202" s="1" t="s">
        <v>41</v>
      </c>
      <c r="F202">
        <v>0</v>
      </c>
      <c r="G202" s="1" t="s">
        <v>41</v>
      </c>
      <c r="H202">
        <v>0</v>
      </c>
    </row>
  </sheetData>
  <pageMargins left="0.7" right="0.7" top="0.78740157499999996" bottom="0.78740157499999996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4938-7B53-4CC9-BAC9-E1598A1B3D4D}">
  <dimension ref="A1:X202"/>
  <sheetViews>
    <sheetView topLeftCell="H70" workbookViewId="0">
      <selection activeCell="Q86" sqref="Q86"/>
    </sheetView>
  </sheetViews>
  <sheetFormatPr baseColWidth="10" defaultRowHeight="15" x14ac:dyDescent="0.25"/>
  <cols>
    <col min="1" max="1" width="10.4257812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10.42578125" bestFit="1" customWidth="1"/>
    <col min="6" max="6" width="8.140625" bestFit="1" customWidth="1"/>
    <col min="7" max="7" width="10.42578125" bestFit="1" customWidth="1"/>
    <col min="8" max="8" width="8.85546875" bestFit="1" customWidth="1"/>
    <col min="16" max="16" width="15.42578125" bestFit="1" customWidth="1"/>
    <col min="17" max="17" width="13" bestFit="1" customWidth="1"/>
    <col min="18" max="18" width="13.7109375" bestFit="1" customWidth="1"/>
    <col min="20" max="20" width="13" bestFit="1" customWidth="1"/>
    <col min="21" max="21" width="13.7109375" bestFit="1" customWidth="1"/>
    <col min="23" max="23" width="15.42578125" bestFit="1" customWidth="1"/>
  </cols>
  <sheetData>
    <row r="1" spans="1:24" x14ac:dyDescent="0.25">
      <c r="A1" s="7" t="s">
        <v>45</v>
      </c>
      <c r="B1" s="7"/>
      <c r="C1" s="7"/>
      <c r="D1" s="7"/>
      <c r="E1" s="7" t="s">
        <v>46</v>
      </c>
      <c r="F1" s="7"/>
      <c r="G1" s="7"/>
      <c r="H1" s="7"/>
      <c r="Q1" t="s">
        <v>45</v>
      </c>
      <c r="T1" t="s">
        <v>46</v>
      </c>
      <c r="W1" t="s">
        <v>121</v>
      </c>
    </row>
    <row r="2" spans="1:24" x14ac:dyDescent="0.25">
      <c r="A2" t="s">
        <v>37</v>
      </c>
      <c r="B2" t="s">
        <v>10</v>
      </c>
      <c r="C2" t="s">
        <v>37</v>
      </c>
      <c r="D2" t="s">
        <v>42</v>
      </c>
      <c r="E2" t="s">
        <v>37</v>
      </c>
      <c r="F2" t="s">
        <v>10</v>
      </c>
      <c r="G2" t="s">
        <v>37</v>
      </c>
      <c r="H2" t="s">
        <v>42</v>
      </c>
      <c r="Q2" t="s">
        <v>138</v>
      </c>
    </row>
    <row r="3" spans="1:24" x14ac:dyDescent="0.25">
      <c r="A3" s="1" t="s">
        <v>38</v>
      </c>
      <c r="B3">
        <v>53</v>
      </c>
      <c r="C3" s="1" t="s">
        <v>38</v>
      </c>
      <c r="D3">
        <v>3</v>
      </c>
      <c r="E3" s="1" t="s">
        <v>38</v>
      </c>
      <c r="F3">
        <v>30</v>
      </c>
      <c r="G3" s="1" t="s">
        <v>38</v>
      </c>
      <c r="H3">
        <v>8</v>
      </c>
      <c r="Q3" t="s">
        <v>118</v>
      </c>
      <c r="R3" t="s">
        <v>119</v>
      </c>
      <c r="T3" t="s">
        <v>118</v>
      </c>
      <c r="U3" t="s">
        <v>119</v>
      </c>
      <c r="W3" t="s">
        <v>118</v>
      </c>
      <c r="X3" t="s">
        <v>119</v>
      </c>
    </row>
    <row r="4" spans="1:24" x14ac:dyDescent="0.25">
      <c r="A4" s="1" t="s">
        <v>39</v>
      </c>
      <c r="B4">
        <v>40</v>
      </c>
      <c r="C4" s="1" t="s">
        <v>39</v>
      </c>
      <c r="D4">
        <v>9</v>
      </c>
      <c r="E4" s="1" t="s">
        <v>39</v>
      </c>
      <c r="F4">
        <v>37</v>
      </c>
      <c r="G4" s="1" t="s">
        <v>39</v>
      </c>
      <c r="H4">
        <v>5</v>
      </c>
      <c r="Q4">
        <f>SUM(B3:B6)</f>
        <v>164</v>
      </c>
      <c r="R4">
        <f>SUM(D3:D6)</f>
        <v>24</v>
      </c>
      <c r="T4">
        <f>SUM(F3:F6)</f>
        <v>167</v>
      </c>
      <c r="U4">
        <f>SUM(H3:H6)</f>
        <v>37</v>
      </c>
      <c r="W4">
        <f>Q4-T4</f>
        <v>-3</v>
      </c>
      <c r="X4">
        <f>R4-U4</f>
        <v>-13</v>
      </c>
    </row>
    <row r="5" spans="1:24" x14ac:dyDescent="0.25">
      <c r="A5" s="1" t="s">
        <v>40</v>
      </c>
      <c r="B5">
        <v>28</v>
      </c>
      <c r="C5" s="1" t="s">
        <v>40</v>
      </c>
      <c r="D5">
        <v>7</v>
      </c>
      <c r="E5" s="1" t="s">
        <v>40</v>
      </c>
      <c r="F5">
        <v>17</v>
      </c>
      <c r="G5" s="1" t="s">
        <v>40</v>
      </c>
      <c r="H5">
        <v>7</v>
      </c>
      <c r="Q5">
        <f>SUM(B7:B10)</f>
        <v>253</v>
      </c>
      <c r="R5">
        <f>SUM(D7:D10)</f>
        <v>35</v>
      </c>
      <c r="T5">
        <f>SUM(F7:F10)</f>
        <v>168</v>
      </c>
      <c r="U5">
        <f>SUM(H7:H10)</f>
        <v>30</v>
      </c>
      <c r="W5">
        <f t="shared" ref="W5:X10" si="0">Q5-T5</f>
        <v>85</v>
      </c>
      <c r="X5">
        <f t="shared" si="0"/>
        <v>5</v>
      </c>
    </row>
    <row r="6" spans="1:24" x14ac:dyDescent="0.25">
      <c r="A6" s="1" t="s">
        <v>41</v>
      </c>
      <c r="B6">
        <v>43</v>
      </c>
      <c r="C6" s="1" t="s">
        <v>41</v>
      </c>
      <c r="D6">
        <v>5</v>
      </c>
      <c r="E6" s="1" t="s">
        <v>41</v>
      </c>
      <c r="F6">
        <v>83</v>
      </c>
      <c r="G6" s="1" t="s">
        <v>41</v>
      </c>
      <c r="H6">
        <v>17</v>
      </c>
      <c r="Q6">
        <f>SUM(B11:B14)</f>
        <v>155</v>
      </c>
      <c r="R6">
        <f>SUM(D11:D14)</f>
        <v>29</v>
      </c>
      <c r="T6">
        <f>SUM(F11:F14)</f>
        <v>219</v>
      </c>
      <c r="U6">
        <f>SUM(H11:H14)</f>
        <v>22</v>
      </c>
      <c r="W6">
        <f t="shared" si="0"/>
        <v>-64</v>
      </c>
      <c r="X6">
        <f t="shared" si="0"/>
        <v>7</v>
      </c>
    </row>
    <row r="7" spans="1:24" x14ac:dyDescent="0.25">
      <c r="A7" s="1" t="s">
        <v>38</v>
      </c>
      <c r="B7">
        <v>69</v>
      </c>
      <c r="C7" s="1" t="s">
        <v>38</v>
      </c>
      <c r="D7">
        <v>4</v>
      </c>
      <c r="E7" s="1" t="s">
        <v>38</v>
      </c>
      <c r="F7">
        <v>36</v>
      </c>
      <c r="G7" s="1" t="s">
        <v>38</v>
      </c>
      <c r="H7">
        <v>4</v>
      </c>
      <c r="Q7">
        <f>SUM(B15:B18)</f>
        <v>297</v>
      </c>
      <c r="R7">
        <f>SUM(D15:D18)</f>
        <v>32</v>
      </c>
      <c r="T7">
        <f>SUM(F15:F18)</f>
        <v>253</v>
      </c>
      <c r="U7">
        <f>SUM(H15:H18)</f>
        <v>19</v>
      </c>
      <c r="W7">
        <f t="shared" si="0"/>
        <v>44</v>
      </c>
      <c r="X7">
        <f t="shared" si="0"/>
        <v>13</v>
      </c>
    </row>
    <row r="8" spans="1:24" x14ac:dyDescent="0.25">
      <c r="A8" s="1" t="s">
        <v>39</v>
      </c>
      <c r="B8">
        <v>47</v>
      </c>
      <c r="C8" s="1" t="s">
        <v>39</v>
      </c>
      <c r="D8">
        <v>9</v>
      </c>
      <c r="E8" s="1" t="s">
        <v>39</v>
      </c>
      <c r="F8">
        <v>40</v>
      </c>
      <c r="G8" s="1" t="s">
        <v>39</v>
      </c>
      <c r="H8">
        <v>6</v>
      </c>
      <c r="Q8">
        <f>SUM(B19:B22)</f>
        <v>137</v>
      </c>
      <c r="R8">
        <f>SUM(D19:D22)</f>
        <v>23</v>
      </c>
      <c r="T8">
        <f>SUM(F19:F22)</f>
        <v>167</v>
      </c>
      <c r="U8">
        <f>SUM(H19:H22)</f>
        <v>21</v>
      </c>
      <c r="W8">
        <f t="shared" si="0"/>
        <v>-30</v>
      </c>
      <c r="X8">
        <f t="shared" si="0"/>
        <v>2</v>
      </c>
    </row>
    <row r="9" spans="1:24" x14ac:dyDescent="0.25">
      <c r="A9" s="1" t="s">
        <v>40</v>
      </c>
      <c r="B9">
        <v>24</v>
      </c>
      <c r="C9" s="1" t="s">
        <v>40</v>
      </c>
      <c r="D9">
        <v>7</v>
      </c>
      <c r="E9" s="1" t="s">
        <v>40</v>
      </c>
      <c r="F9">
        <v>14</v>
      </c>
      <c r="G9" s="1" t="s">
        <v>40</v>
      </c>
      <c r="H9">
        <v>5</v>
      </c>
      <c r="Q9">
        <f>SUM(B23:B26)</f>
        <v>177</v>
      </c>
      <c r="R9">
        <f>SUM(D23:D26)</f>
        <v>36</v>
      </c>
      <c r="T9">
        <f>SUM(F23:F26)</f>
        <v>221</v>
      </c>
      <c r="U9">
        <f>SUM(H23:H26)</f>
        <v>29</v>
      </c>
      <c r="W9">
        <f t="shared" si="0"/>
        <v>-44</v>
      </c>
      <c r="X9">
        <f t="shared" si="0"/>
        <v>7</v>
      </c>
    </row>
    <row r="10" spans="1:24" x14ac:dyDescent="0.25">
      <c r="A10" s="1" t="s">
        <v>41</v>
      </c>
      <c r="B10">
        <v>113</v>
      </c>
      <c r="C10" s="1" t="s">
        <v>41</v>
      </c>
      <c r="D10">
        <v>15</v>
      </c>
      <c r="E10" s="1" t="s">
        <v>41</v>
      </c>
      <c r="F10">
        <v>78</v>
      </c>
      <c r="G10" s="1" t="s">
        <v>41</v>
      </c>
      <c r="H10">
        <v>15</v>
      </c>
      <c r="Q10">
        <f>SUM(B27:B30)</f>
        <v>88</v>
      </c>
      <c r="R10">
        <f>SUM(D27:D30)</f>
        <v>19</v>
      </c>
      <c r="T10">
        <f>SUM(F27:F30)</f>
        <v>148</v>
      </c>
      <c r="U10">
        <f>SUM(H27:H30)</f>
        <v>22</v>
      </c>
      <c r="W10">
        <f t="shared" si="0"/>
        <v>-60</v>
      </c>
      <c r="X10">
        <f t="shared" si="0"/>
        <v>-3</v>
      </c>
    </row>
    <row r="11" spans="1:24" x14ac:dyDescent="0.25">
      <c r="A11" s="1" t="s">
        <v>38</v>
      </c>
      <c r="B11">
        <v>41</v>
      </c>
      <c r="C11" s="1" t="s">
        <v>38</v>
      </c>
      <c r="D11">
        <v>3</v>
      </c>
      <c r="E11" s="1" t="s">
        <v>38</v>
      </c>
      <c r="F11">
        <v>61</v>
      </c>
      <c r="G11" s="1" t="s">
        <v>38</v>
      </c>
      <c r="H11">
        <v>5</v>
      </c>
      <c r="P11" t="s">
        <v>120</v>
      </c>
      <c r="Q11">
        <f>AVERAGE(Q4:Q10)</f>
        <v>181.57142857142858</v>
      </c>
      <c r="R11">
        <f>AVERAGE(R4:R10)</f>
        <v>28.285714285714285</v>
      </c>
      <c r="T11">
        <f t="shared" ref="T11:U11" si="1">AVERAGE(T4:T10)</f>
        <v>191.85714285714286</v>
      </c>
      <c r="U11">
        <f t="shared" si="1"/>
        <v>25.714285714285715</v>
      </c>
      <c r="W11">
        <f t="shared" ref="W11:X11" si="2">AVERAGE(W4:W10)</f>
        <v>-10.285714285714286</v>
      </c>
      <c r="X11">
        <f t="shared" si="2"/>
        <v>2.5714285714285716</v>
      </c>
    </row>
    <row r="12" spans="1:24" x14ac:dyDescent="0.25">
      <c r="A12" s="1" t="s">
        <v>39</v>
      </c>
      <c r="B12">
        <v>35</v>
      </c>
      <c r="C12" s="1" t="s">
        <v>39</v>
      </c>
      <c r="D12">
        <v>9</v>
      </c>
      <c r="E12" s="1" t="s">
        <v>39</v>
      </c>
      <c r="F12">
        <v>32</v>
      </c>
      <c r="G12" s="1" t="s">
        <v>39</v>
      </c>
      <c r="H12">
        <v>6</v>
      </c>
      <c r="P12" t="s">
        <v>136</v>
      </c>
      <c r="Q12">
        <f>_xlfn.STDEV.S(Q4:Q10)/(SQRT(COUNT(Q4:Q10)))</f>
        <v>26.816712222451297</v>
      </c>
      <c r="R12">
        <f>_xlfn.STDEV.S(R4:R10)/(SQRT(COUNT(R4:R10)))</f>
        <v>2.4467109673647869</v>
      </c>
      <c r="T12">
        <f>_xlfn.STDEV.S(T4:T10)/(SQRT(COUNT(T4:T10)))</f>
        <v>14.681424239053735</v>
      </c>
      <c r="U12">
        <f>_xlfn.STDEV.S(U4:U10)/(SQRT(COUNT(U4:U10)))</f>
        <v>2.4467109673647869</v>
      </c>
      <c r="W12">
        <f>_xlfn.STDEV.S(W4:W10)/(SQRT(COUNT(W4:W10)))</f>
        <v>21.247648929564267</v>
      </c>
      <c r="X12">
        <f>_xlfn.STDEV.S(X4:X10)/(SQRT(COUNT(X4:X10)))</f>
        <v>3.1911868433840964</v>
      </c>
    </row>
    <row r="13" spans="1:24" x14ac:dyDescent="0.25">
      <c r="A13" s="1" t="s">
        <v>40</v>
      </c>
      <c r="B13">
        <v>24</v>
      </c>
      <c r="C13" s="1" t="s">
        <v>40</v>
      </c>
      <c r="D13">
        <v>9</v>
      </c>
      <c r="E13" s="1" t="s">
        <v>40</v>
      </c>
      <c r="F13">
        <v>11</v>
      </c>
      <c r="G13" s="1" t="s">
        <v>40</v>
      </c>
      <c r="H13">
        <v>3</v>
      </c>
      <c r="P13" t="s">
        <v>137</v>
      </c>
      <c r="Q13">
        <f>1.96*Q12</f>
        <v>52.560755956004542</v>
      </c>
      <c r="R13">
        <f>1.96*R12</f>
        <v>4.7955534960349819</v>
      </c>
      <c r="T13">
        <f t="shared" ref="T13:U13" si="3">1.96*T12</f>
        <v>28.775591508545318</v>
      </c>
      <c r="U13">
        <f t="shared" si="3"/>
        <v>4.7955534960349819</v>
      </c>
      <c r="W13">
        <f t="shared" ref="W13:X13" si="4">1.96*W12</f>
        <v>41.645391901945963</v>
      </c>
      <c r="X13">
        <f t="shared" si="4"/>
        <v>6.2547262130328285</v>
      </c>
    </row>
    <row r="14" spans="1:24" x14ac:dyDescent="0.25">
      <c r="A14" s="1" t="s">
        <v>41</v>
      </c>
      <c r="B14">
        <v>55</v>
      </c>
      <c r="C14" s="1" t="s">
        <v>41</v>
      </c>
      <c r="D14">
        <v>8</v>
      </c>
      <c r="E14" s="1" t="s">
        <v>41</v>
      </c>
      <c r="F14">
        <v>115</v>
      </c>
      <c r="G14" s="1" t="s">
        <v>41</v>
      </c>
      <c r="H14">
        <v>8</v>
      </c>
    </row>
    <row r="15" spans="1:24" x14ac:dyDescent="0.25">
      <c r="A15" s="1" t="s">
        <v>38</v>
      </c>
      <c r="B15">
        <v>97</v>
      </c>
      <c r="C15" s="1" t="s">
        <v>38</v>
      </c>
      <c r="D15">
        <v>5</v>
      </c>
      <c r="E15" s="1" t="s">
        <v>38</v>
      </c>
      <c r="F15">
        <v>78</v>
      </c>
      <c r="G15" s="1" t="s">
        <v>38</v>
      </c>
      <c r="H15">
        <v>5</v>
      </c>
    </row>
    <row r="16" spans="1:24" x14ac:dyDescent="0.25">
      <c r="A16" s="1" t="s">
        <v>39</v>
      </c>
      <c r="B16">
        <v>43</v>
      </c>
      <c r="C16" s="1" t="s">
        <v>39</v>
      </c>
      <c r="D16">
        <v>10</v>
      </c>
      <c r="E16" s="1" t="s">
        <v>39</v>
      </c>
      <c r="F16">
        <v>74</v>
      </c>
      <c r="G16" s="1" t="s">
        <v>39</v>
      </c>
      <c r="H16">
        <v>5</v>
      </c>
      <c r="Q16" t="s">
        <v>38</v>
      </c>
    </row>
    <row r="17" spans="1:24" x14ac:dyDescent="0.25">
      <c r="A17" s="1" t="s">
        <v>40</v>
      </c>
      <c r="B17">
        <v>17</v>
      </c>
      <c r="C17" s="1" t="s">
        <v>40</v>
      </c>
      <c r="D17">
        <v>5</v>
      </c>
      <c r="E17" s="1" t="s">
        <v>40</v>
      </c>
      <c r="F17">
        <v>29</v>
      </c>
      <c r="G17" s="1" t="s">
        <v>40</v>
      </c>
      <c r="H17">
        <v>4</v>
      </c>
      <c r="Q17" t="s">
        <v>10</v>
      </c>
      <c r="R17" t="s">
        <v>42</v>
      </c>
      <c r="T17" t="s">
        <v>10</v>
      </c>
      <c r="U17" t="s">
        <v>42</v>
      </c>
      <c r="W17" t="s">
        <v>10</v>
      </c>
      <c r="X17" t="s">
        <v>42</v>
      </c>
    </row>
    <row r="18" spans="1:24" x14ac:dyDescent="0.25">
      <c r="A18" s="1" t="s">
        <v>41</v>
      </c>
      <c r="B18">
        <v>140</v>
      </c>
      <c r="C18" s="1" t="s">
        <v>41</v>
      </c>
      <c r="D18">
        <v>12</v>
      </c>
      <c r="E18" s="1" t="s">
        <v>41</v>
      </c>
      <c r="F18">
        <v>72</v>
      </c>
      <c r="G18" s="1" t="s">
        <v>41</v>
      </c>
      <c r="H18">
        <v>5</v>
      </c>
      <c r="Q18">
        <f>B3</f>
        <v>53</v>
      </c>
      <c r="R18">
        <f>D3</f>
        <v>3</v>
      </c>
      <c r="T18">
        <f>F3</f>
        <v>30</v>
      </c>
      <c r="U18">
        <f>H3</f>
        <v>8</v>
      </c>
      <c r="W18">
        <f>Q18-T18</f>
        <v>23</v>
      </c>
      <c r="X18">
        <f>R18-U18</f>
        <v>-5</v>
      </c>
    </row>
    <row r="19" spans="1:24" x14ac:dyDescent="0.25">
      <c r="A19" s="1" t="s">
        <v>38</v>
      </c>
      <c r="B19">
        <v>27</v>
      </c>
      <c r="C19" s="1" t="s">
        <v>38</v>
      </c>
      <c r="D19">
        <v>3</v>
      </c>
      <c r="E19" s="1" t="s">
        <v>38</v>
      </c>
      <c r="F19">
        <v>49</v>
      </c>
      <c r="G19" s="1" t="s">
        <v>38</v>
      </c>
      <c r="H19">
        <v>5</v>
      </c>
      <c r="Q19">
        <f>B7</f>
        <v>69</v>
      </c>
      <c r="R19">
        <f>D7</f>
        <v>4</v>
      </c>
      <c r="T19">
        <f>F7</f>
        <v>36</v>
      </c>
      <c r="U19">
        <f>H7</f>
        <v>4</v>
      </c>
      <c r="W19">
        <f t="shared" ref="W19:X24" si="5">Q19-T19</f>
        <v>33</v>
      </c>
      <c r="X19">
        <f t="shared" si="5"/>
        <v>0</v>
      </c>
    </row>
    <row r="20" spans="1:24" x14ac:dyDescent="0.25">
      <c r="A20" s="1" t="s">
        <v>39</v>
      </c>
      <c r="B20">
        <v>36</v>
      </c>
      <c r="C20" s="1" t="s">
        <v>39</v>
      </c>
      <c r="D20">
        <v>9</v>
      </c>
      <c r="E20" s="1" t="s">
        <v>39</v>
      </c>
      <c r="F20">
        <v>34</v>
      </c>
      <c r="G20" s="1" t="s">
        <v>39</v>
      </c>
      <c r="H20">
        <v>5</v>
      </c>
      <c r="Q20">
        <f>B11</f>
        <v>41</v>
      </c>
      <c r="R20">
        <f>D11</f>
        <v>3</v>
      </c>
      <c r="T20">
        <f>F11</f>
        <v>61</v>
      </c>
      <c r="U20">
        <f>H11</f>
        <v>5</v>
      </c>
      <c r="W20">
        <f t="shared" si="5"/>
        <v>-20</v>
      </c>
      <c r="X20">
        <f t="shared" si="5"/>
        <v>-2</v>
      </c>
    </row>
    <row r="21" spans="1:24" x14ac:dyDescent="0.25">
      <c r="A21" s="1" t="s">
        <v>40</v>
      </c>
      <c r="B21">
        <v>9</v>
      </c>
      <c r="C21" s="1" t="s">
        <v>40</v>
      </c>
      <c r="D21">
        <v>3</v>
      </c>
      <c r="E21" s="1" t="s">
        <v>40</v>
      </c>
      <c r="F21">
        <v>18</v>
      </c>
      <c r="G21" s="1" t="s">
        <v>40</v>
      </c>
      <c r="H21">
        <v>3</v>
      </c>
      <c r="Q21">
        <f>B15</f>
        <v>97</v>
      </c>
      <c r="R21">
        <f>D15</f>
        <v>5</v>
      </c>
      <c r="T21">
        <f>F15</f>
        <v>78</v>
      </c>
      <c r="U21">
        <f>H15</f>
        <v>5</v>
      </c>
      <c r="W21">
        <f t="shared" si="5"/>
        <v>19</v>
      </c>
      <c r="X21">
        <f t="shared" si="5"/>
        <v>0</v>
      </c>
    </row>
    <row r="22" spans="1:24" x14ac:dyDescent="0.25">
      <c r="A22" s="1" t="s">
        <v>41</v>
      </c>
      <c r="B22">
        <v>65</v>
      </c>
      <c r="C22" s="1" t="s">
        <v>41</v>
      </c>
      <c r="D22">
        <v>8</v>
      </c>
      <c r="E22" s="1" t="s">
        <v>41</v>
      </c>
      <c r="F22">
        <v>66</v>
      </c>
      <c r="G22" s="1" t="s">
        <v>41</v>
      </c>
      <c r="H22">
        <v>8</v>
      </c>
      <c r="Q22">
        <f>B19</f>
        <v>27</v>
      </c>
      <c r="R22">
        <f>D19</f>
        <v>3</v>
      </c>
      <c r="T22">
        <f>F19</f>
        <v>49</v>
      </c>
      <c r="U22">
        <f>H19</f>
        <v>5</v>
      </c>
      <c r="W22">
        <f t="shared" si="5"/>
        <v>-22</v>
      </c>
      <c r="X22">
        <f>R22-U22</f>
        <v>-2</v>
      </c>
    </row>
    <row r="23" spans="1:24" x14ac:dyDescent="0.25">
      <c r="A23" s="1" t="s">
        <v>38</v>
      </c>
      <c r="B23">
        <v>56</v>
      </c>
      <c r="C23" s="1" t="s">
        <v>38</v>
      </c>
      <c r="D23">
        <v>3</v>
      </c>
      <c r="E23" s="1" t="s">
        <v>38</v>
      </c>
      <c r="F23">
        <v>43</v>
      </c>
      <c r="G23" s="1" t="s">
        <v>38</v>
      </c>
      <c r="H23">
        <v>6</v>
      </c>
      <c r="Q23">
        <f>B23</f>
        <v>56</v>
      </c>
      <c r="R23">
        <f>D23</f>
        <v>3</v>
      </c>
      <c r="T23">
        <f>F23</f>
        <v>43</v>
      </c>
      <c r="U23">
        <f>H23</f>
        <v>6</v>
      </c>
      <c r="W23">
        <f t="shared" si="5"/>
        <v>13</v>
      </c>
      <c r="X23">
        <f>R23-U23</f>
        <v>-3</v>
      </c>
    </row>
    <row r="24" spans="1:24" x14ac:dyDescent="0.25">
      <c r="A24" s="1" t="s">
        <v>39</v>
      </c>
      <c r="B24">
        <v>49</v>
      </c>
      <c r="C24" s="1" t="s">
        <v>39</v>
      </c>
      <c r="D24">
        <v>14</v>
      </c>
      <c r="E24" s="1" t="s">
        <v>39</v>
      </c>
      <c r="F24">
        <v>58</v>
      </c>
      <c r="G24" s="1" t="s">
        <v>39</v>
      </c>
      <c r="H24">
        <v>6</v>
      </c>
      <c r="Q24">
        <f>B27</f>
        <v>22</v>
      </c>
      <c r="R24">
        <f>D27</f>
        <v>2</v>
      </c>
      <c r="T24">
        <f>F27</f>
        <v>46</v>
      </c>
      <c r="U24">
        <f>H27</f>
        <v>7</v>
      </c>
      <c r="W24">
        <f t="shared" si="5"/>
        <v>-24</v>
      </c>
      <c r="X24">
        <f t="shared" si="5"/>
        <v>-5</v>
      </c>
    </row>
    <row r="25" spans="1:24" x14ac:dyDescent="0.25">
      <c r="A25" s="1" t="s">
        <v>40</v>
      </c>
      <c r="B25">
        <v>9</v>
      </c>
      <c r="C25" s="1" t="s">
        <v>40</v>
      </c>
      <c r="D25">
        <v>4</v>
      </c>
      <c r="E25" s="1" t="s">
        <v>40</v>
      </c>
      <c r="F25">
        <v>29</v>
      </c>
      <c r="G25" s="1" t="s">
        <v>40</v>
      </c>
      <c r="H25">
        <v>4</v>
      </c>
      <c r="P25" t="s">
        <v>120</v>
      </c>
      <c r="Q25">
        <f>AVERAGE(Q18:Q24)</f>
        <v>52.142857142857146</v>
      </c>
      <c r="R25">
        <f>AVERAGE(R18:R24)</f>
        <v>3.2857142857142856</v>
      </c>
      <c r="T25">
        <f t="shared" ref="T25:U25" si="6">AVERAGE(T18:T24)</f>
        <v>49</v>
      </c>
      <c r="U25">
        <f t="shared" si="6"/>
        <v>5.7142857142857144</v>
      </c>
      <c r="W25">
        <f t="shared" ref="W25:X25" si="7">AVERAGE(W18:W24)</f>
        <v>3.1428571428571428</v>
      </c>
      <c r="X25">
        <f t="shared" si="7"/>
        <v>-2.4285714285714284</v>
      </c>
    </row>
    <row r="26" spans="1:24" x14ac:dyDescent="0.25">
      <c r="A26" s="1" t="s">
        <v>41</v>
      </c>
      <c r="B26">
        <v>63</v>
      </c>
      <c r="C26" s="1" t="s">
        <v>41</v>
      </c>
      <c r="D26">
        <v>15</v>
      </c>
      <c r="E26" s="1" t="s">
        <v>41</v>
      </c>
      <c r="F26">
        <v>91</v>
      </c>
      <c r="G26" s="1" t="s">
        <v>41</v>
      </c>
      <c r="H26">
        <v>13</v>
      </c>
      <c r="P26" t="s">
        <v>136</v>
      </c>
      <c r="Q26">
        <f>_xlfn.STDEV.S(Q18:Q24)/(SQRT(COUNT(Q18:Q24)))</f>
        <v>9.7307283812637539</v>
      </c>
      <c r="R26">
        <f>_xlfn.STDEV.S(R18:R24)/(SQRT(COUNT(R18:R24)))</f>
        <v>0.35951592548908334</v>
      </c>
      <c r="T26">
        <f t="shared" ref="T26:X26" si="8">_xlfn.STDEV.S(T18:T24)/(SQRT(COUNT(T18:T24)))</f>
        <v>6.0944940022004399</v>
      </c>
      <c r="U26">
        <f t="shared" si="8"/>
        <v>0.52164053095730067</v>
      </c>
      <c r="W26">
        <f t="shared" ref="W26:X26" si="9">_xlfn.STDEV.S(W18:W24)/(SQRT(COUNT(W18:W24)))</f>
        <v>9.1792430734435033</v>
      </c>
      <c r="X26">
        <f t="shared" si="9"/>
        <v>0.78246079643595157</v>
      </c>
    </row>
    <row r="27" spans="1:24" x14ac:dyDescent="0.25">
      <c r="A27" s="1" t="s">
        <v>38</v>
      </c>
      <c r="B27">
        <v>22</v>
      </c>
      <c r="C27" s="1" t="s">
        <v>38</v>
      </c>
      <c r="D27">
        <v>2</v>
      </c>
      <c r="E27" s="1" t="s">
        <v>38</v>
      </c>
      <c r="F27">
        <v>46</v>
      </c>
      <c r="G27" s="1" t="s">
        <v>38</v>
      </c>
      <c r="H27">
        <v>7</v>
      </c>
      <c r="P27" t="s">
        <v>137</v>
      </c>
      <c r="Q27">
        <f>1.96*Q26</f>
        <v>19.072227627276959</v>
      </c>
      <c r="R27">
        <f>1.96*R26</f>
        <v>0.70465121395860331</v>
      </c>
      <c r="T27">
        <f t="shared" ref="T27:U27" si="10">1.96*T26</f>
        <v>11.945208244312862</v>
      </c>
      <c r="U27">
        <f t="shared" si="10"/>
        <v>1.0224154406763093</v>
      </c>
      <c r="W27">
        <f t="shared" ref="W27:X27" si="11">1.96*W26</f>
        <v>17.991316423949264</v>
      </c>
      <c r="X27">
        <f t="shared" si="11"/>
        <v>1.5336231610144651</v>
      </c>
    </row>
    <row r="28" spans="1:24" x14ac:dyDescent="0.25">
      <c r="A28" s="1" t="s">
        <v>39</v>
      </c>
      <c r="B28">
        <v>20</v>
      </c>
      <c r="C28" s="1" t="s">
        <v>39</v>
      </c>
      <c r="D28">
        <v>9</v>
      </c>
      <c r="E28" s="1" t="s">
        <v>39</v>
      </c>
      <c r="F28">
        <v>41</v>
      </c>
      <c r="G28" s="1" t="s">
        <v>39</v>
      </c>
      <c r="H28">
        <v>5</v>
      </c>
    </row>
    <row r="29" spans="1:24" x14ac:dyDescent="0.25">
      <c r="A29" s="1" t="s">
        <v>40</v>
      </c>
      <c r="B29">
        <v>8</v>
      </c>
      <c r="C29" s="1" t="s">
        <v>40</v>
      </c>
      <c r="D29">
        <v>4</v>
      </c>
      <c r="E29" s="1" t="s">
        <v>40</v>
      </c>
      <c r="F29">
        <v>8</v>
      </c>
      <c r="G29" s="1" t="s">
        <v>40</v>
      </c>
      <c r="H29">
        <v>3</v>
      </c>
    </row>
    <row r="30" spans="1:24" x14ac:dyDescent="0.25">
      <c r="A30" s="1" t="s">
        <v>41</v>
      </c>
      <c r="B30">
        <v>38</v>
      </c>
      <c r="C30" s="1" t="s">
        <v>41</v>
      </c>
      <c r="D30">
        <v>4</v>
      </c>
      <c r="E30" s="1" t="s">
        <v>41</v>
      </c>
      <c r="F30">
        <v>53</v>
      </c>
      <c r="G30" s="1" t="s">
        <v>41</v>
      </c>
      <c r="H30">
        <v>7</v>
      </c>
      <c r="Q30" t="s">
        <v>39</v>
      </c>
    </row>
    <row r="31" spans="1:24" x14ac:dyDescent="0.25">
      <c r="A31" s="1" t="s">
        <v>38</v>
      </c>
      <c r="B31">
        <v>0</v>
      </c>
      <c r="C31" s="1" t="s">
        <v>38</v>
      </c>
      <c r="D31">
        <v>0</v>
      </c>
      <c r="E31" s="1" t="s">
        <v>38</v>
      </c>
      <c r="F31">
        <v>0</v>
      </c>
      <c r="G31" s="1" t="s">
        <v>38</v>
      </c>
      <c r="H31">
        <v>0</v>
      </c>
      <c r="Q31" t="s">
        <v>10</v>
      </c>
      <c r="R31" t="s">
        <v>42</v>
      </c>
      <c r="T31" t="s">
        <v>10</v>
      </c>
      <c r="U31" t="s">
        <v>42</v>
      </c>
      <c r="W31" t="s">
        <v>10</v>
      </c>
      <c r="X31" t="s">
        <v>42</v>
      </c>
    </row>
    <row r="32" spans="1:24" x14ac:dyDescent="0.25">
      <c r="A32" s="1" t="s">
        <v>39</v>
      </c>
      <c r="B32">
        <v>0</v>
      </c>
      <c r="C32" s="1" t="s">
        <v>39</v>
      </c>
      <c r="D32">
        <v>0</v>
      </c>
      <c r="E32" s="1" t="s">
        <v>39</v>
      </c>
      <c r="F32">
        <v>0</v>
      </c>
      <c r="G32" s="1" t="s">
        <v>39</v>
      </c>
      <c r="H32">
        <v>0</v>
      </c>
      <c r="Q32">
        <f>B4</f>
        <v>40</v>
      </c>
      <c r="R32">
        <f>D4</f>
        <v>9</v>
      </c>
      <c r="T32">
        <f>F4</f>
        <v>37</v>
      </c>
      <c r="U32">
        <f>H4</f>
        <v>5</v>
      </c>
      <c r="W32">
        <f>Q32-T32</f>
        <v>3</v>
      </c>
      <c r="X32">
        <f>R32-U32</f>
        <v>4</v>
      </c>
    </row>
    <row r="33" spans="1:24" x14ac:dyDescent="0.25">
      <c r="A33" s="1" t="s">
        <v>40</v>
      </c>
      <c r="B33">
        <v>0</v>
      </c>
      <c r="C33" s="1" t="s">
        <v>40</v>
      </c>
      <c r="D33">
        <v>0</v>
      </c>
      <c r="E33" s="1" t="s">
        <v>40</v>
      </c>
      <c r="F33">
        <v>0</v>
      </c>
      <c r="G33" s="1" t="s">
        <v>40</v>
      </c>
      <c r="H33">
        <v>0</v>
      </c>
      <c r="Q33">
        <f>B8</f>
        <v>47</v>
      </c>
      <c r="R33">
        <f>D8</f>
        <v>9</v>
      </c>
      <c r="T33">
        <f>F8</f>
        <v>40</v>
      </c>
      <c r="U33">
        <f>H8</f>
        <v>6</v>
      </c>
      <c r="W33">
        <f t="shared" ref="W33:X38" si="12">Q33-T33</f>
        <v>7</v>
      </c>
      <c r="X33">
        <f t="shared" si="12"/>
        <v>3</v>
      </c>
    </row>
    <row r="34" spans="1:24" x14ac:dyDescent="0.25">
      <c r="A34" s="1" t="s">
        <v>41</v>
      </c>
      <c r="B34">
        <v>0</v>
      </c>
      <c r="C34" s="1" t="s">
        <v>41</v>
      </c>
      <c r="D34">
        <v>0</v>
      </c>
      <c r="E34" s="1" t="s">
        <v>41</v>
      </c>
      <c r="F34">
        <v>0</v>
      </c>
      <c r="G34" s="1" t="s">
        <v>41</v>
      </c>
      <c r="H34">
        <v>0</v>
      </c>
      <c r="Q34">
        <f>B12</f>
        <v>35</v>
      </c>
      <c r="R34">
        <f>D12</f>
        <v>9</v>
      </c>
      <c r="T34">
        <f>F12</f>
        <v>32</v>
      </c>
      <c r="U34">
        <f>H12</f>
        <v>6</v>
      </c>
      <c r="W34">
        <f t="shared" si="12"/>
        <v>3</v>
      </c>
      <c r="X34">
        <f t="shared" si="12"/>
        <v>3</v>
      </c>
    </row>
    <row r="35" spans="1:24" x14ac:dyDescent="0.25">
      <c r="A35" s="1" t="s">
        <v>38</v>
      </c>
      <c r="B35">
        <v>0</v>
      </c>
      <c r="C35" s="1" t="s">
        <v>38</v>
      </c>
      <c r="D35">
        <v>0</v>
      </c>
      <c r="E35" s="1" t="s">
        <v>38</v>
      </c>
      <c r="F35">
        <v>0</v>
      </c>
      <c r="G35" s="1" t="s">
        <v>38</v>
      </c>
      <c r="H35">
        <v>0</v>
      </c>
      <c r="Q35">
        <f>B16</f>
        <v>43</v>
      </c>
      <c r="R35">
        <f>D16</f>
        <v>10</v>
      </c>
      <c r="T35">
        <f>F16</f>
        <v>74</v>
      </c>
      <c r="U35">
        <f>H16</f>
        <v>5</v>
      </c>
      <c r="W35">
        <f t="shared" si="12"/>
        <v>-31</v>
      </c>
      <c r="X35">
        <f t="shared" si="12"/>
        <v>5</v>
      </c>
    </row>
    <row r="36" spans="1:24" x14ac:dyDescent="0.25">
      <c r="A36" s="1" t="s">
        <v>39</v>
      </c>
      <c r="B36">
        <v>0</v>
      </c>
      <c r="C36" s="1" t="s">
        <v>39</v>
      </c>
      <c r="D36">
        <v>0</v>
      </c>
      <c r="E36" s="1" t="s">
        <v>39</v>
      </c>
      <c r="F36">
        <v>0</v>
      </c>
      <c r="G36" s="1" t="s">
        <v>39</v>
      </c>
      <c r="H36">
        <v>0</v>
      </c>
      <c r="Q36">
        <f>B20</f>
        <v>36</v>
      </c>
      <c r="R36">
        <f>D20</f>
        <v>9</v>
      </c>
      <c r="T36">
        <f>F20</f>
        <v>34</v>
      </c>
      <c r="U36">
        <f>H20</f>
        <v>5</v>
      </c>
      <c r="W36">
        <f t="shared" si="12"/>
        <v>2</v>
      </c>
      <c r="X36">
        <f t="shared" si="12"/>
        <v>4</v>
      </c>
    </row>
    <row r="37" spans="1:24" x14ac:dyDescent="0.25">
      <c r="A37" s="1" t="s">
        <v>40</v>
      </c>
      <c r="B37">
        <v>0</v>
      </c>
      <c r="C37" s="1" t="s">
        <v>40</v>
      </c>
      <c r="D37">
        <v>0</v>
      </c>
      <c r="E37" s="1" t="s">
        <v>40</v>
      </c>
      <c r="F37">
        <v>0</v>
      </c>
      <c r="G37" s="1" t="s">
        <v>40</v>
      </c>
      <c r="H37">
        <v>0</v>
      </c>
      <c r="Q37">
        <f>B24</f>
        <v>49</v>
      </c>
      <c r="R37">
        <f>D24</f>
        <v>14</v>
      </c>
      <c r="T37">
        <f>F24</f>
        <v>58</v>
      </c>
      <c r="U37">
        <f>H24</f>
        <v>6</v>
      </c>
      <c r="W37">
        <f t="shared" si="12"/>
        <v>-9</v>
      </c>
      <c r="X37">
        <f t="shared" si="12"/>
        <v>8</v>
      </c>
    </row>
    <row r="38" spans="1:24" x14ac:dyDescent="0.25">
      <c r="A38" s="1" t="s">
        <v>41</v>
      </c>
      <c r="B38">
        <v>0</v>
      </c>
      <c r="C38" s="1" t="s">
        <v>41</v>
      </c>
      <c r="D38">
        <v>0</v>
      </c>
      <c r="E38" s="1" t="s">
        <v>41</v>
      </c>
      <c r="F38">
        <v>0</v>
      </c>
      <c r="G38" s="1" t="s">
        <v>41</v>
      </c>
      <c r="H38">
        <v>0</v>
      </c>
      <c r="Q38">
        <f>B28</f>
        <v>20</v>
      </c>
      <c r="R38">
        <f>D28</f>
        <v>9</v>
      </c>
      <c r="T38">
        <f>F28</f>
        <v>41</v>
      </c>
      <c r="U38">
        <f>H28</f>
        <v>5</v>
      </c>
      <c r="W38">
        <f t="shared" si="12"/>
        <v>-21</v>
      </c>
      <c r="X38">
        <f t="shared" si="12"/>
        <v>4</v>
      </c>
    </row>
    <row r="39" spans="1:24" x14ac:dyDescent="0.25">
      <c r="A39" s="1" t="s">
        <v>38</v>
      </c>
      <c r="B39">
        <v>0</v>
      </c>
      <c r="C39" s="1" t="s">
        <v>38</v>
      </c>
      <c r="D39">
        <v>0</v>
      </c>
      <c r="E39" s="1" t="s">
        <v>38</v>
      </c>
      <c r="F39">
        <v>0</v>
      </c>
      <c r="G39" s="1" t="s">
        <v>38</v>
      </c>
      <c r="H39">
        <v>0</v>
      </c>
      <c r="P39" t="s">
        <v>120</v>
      </c>
      <c r="Q39">
        <f>AVERAGE(Q32:Q38)</f>
        <v>38.571428571428569</v>
      </c>
      <c r="R39">
        <f>AVERAGE(R32:R38)</f>
        <v>9.8571428571428577</v>
      </c>
      <c r="T39">
        <f>AVERAGE(T32:T38)</f>
        <v>45.142857142857146</v>
      </c>
      <c r="U39">
        <f>AVERAGE(U32:U38)</f>
        <v>5.4285714285714288</v>
      </c>
      <c r="W39">
        <f>AVERAGE(W32:W38)</f>
        <v>-6.5714285714285712</v>
      </c>
      <c r="X39">
        <f>AVERAGE(X32:X38)</f>
        <v>4.4285714285714288</v>
      </c>
    </row>
    <row r="40" spans="1:24" x14ac:dyDescent="0.25">
      <c r="A40" s="1" t="s">
        <v>39</v>
      </c>
      <c r="B40">
        <v>0</v>
      </c>
      <c r="C40" s="1" t="s">
        <v>39</v>
      </c>
      <c r="D40">
        <v>0</v>
      </c>
      <c r="E40" s="1" t="s">
        <v>39</v>
      </c>
      <c r="F40">
        <v>0</v>
      </c>
      <c r="G40" s="1" t="s">
        <v>39</v>
      </c>
      <c r="H40">
        <v>0</v>
      </c>
      <c r="P40" t="s">
        <v>136</v>
      </c>
      <c r="Q40">
        <f>_xlfn.STDEV.S(Q32:Q38)/(SQRT(COUNT(Q32:Q38)))</f>
        <v>3.6700664510471817</v>
      </c>
      <c r="R40">
        <f>_xlfn.STDEV.S(R32:R38)/(SQRT(COUNT(R32:R38)))</f>
        <v>0.70469755175946447</v>
      </c>
      <c r="T40">
        <f t="shared" ref="T40:X40" si="13">_xlfn.STDEV.S(T32:T38)/(SQRT(COUNT(T32:T38)))</f>
        <v>5.7835092799991887</v>
      </c>
      <c r="U40">
        <f t="shared" si="13"/>
        <v>0.20203050891044214</v>
      </c>
      <c r="W40">
        <f t="shared" ref="W40:X40" si="14">_xlfn.STDEV.S(W32:W38)/(SQRT(COUNT(W32:W38)))</f>
        <v>5.4591868523100917</v>
      </c>
      <c r="X40">
        <f t="shared" si="14"/>
        <v>0.64943722366599332</v>
      </c>
    </row>
    <row r="41" spans="1:24" x14ac:dyDescent="0.25">
      <c r="A41" s="1" t="s">
        <v>40</v>
      </c>
      <c r="B41">
        <v>0</v>
      </c>
      <c r="C41" s="1" t="s">
        <v>40</v>
      </c>
      <c r="D41">
        <v>0</v>
      </c>
      <c r="E41" s="1" t="s">
        <v>40</v>
      </c>
      <c r="F41">
        <v>0</v>
      </c>
      <c r="G41" s="1" t="s">
        <v>40</v>
      </c>
      <c r="H41">
        <v>0</v>
      </c>
      <c r="P41" t="s">
        <v>137</v>
      </c>
      <c r="Q41">
        <f>1.96*Q40</f>
        <v>7.1933302440524756</v>
      </c>
      <c r="R41">
        <f>1.96*R40</f>
        <v>1.3812072014485504</v>
      </c>
      <c r="T41">
        <f t="shared" ref="T41:U41" si="15">1.96*T40</f>
        <v>11.335678188798409</v>
      </c>
      <c r="U41">
        <f t="shared" si="15"/>
        <v>0.3959797974644666</v>
      </c>
      <c r="W41">
        <f t="shared" ref="W41:X41" si="16">1.96*W40</f>
        <v>10.70000623052778</v>
      </c>
      <c r="X41">
        <f t="shared" si="16"/>
        <v>1.2728969583853469</v>
      </c>
    </row>
    <row r="42" spans="1:24" x14ac:dyDescent="0.25">
      <c r="A42" s="1" t="s">
        <v>41</v>
      </c>
      <c r="B42">
        <v>0</v>
      </c>
      <c r="C42" s="1" t="s">
        <v>41</v>
      </c>
      <c r="D42">
        <v>0</v>
      </c>
      <c r="E42" s="1" t="s">
        <v>41</v>
      </c>
      <c r="F42">
        <v>0</v>
      </c>
      <c r="G42" s="1" t="s">
        <v>41</v>
      </c>
      <c r="H42">
        <v>0</v>
      </c>
    </row>
    <row r="43" spans="1:24" x14ac:dyDescent="0.25">
      <c r="A43" s="1" t="s">
        <v>38</v>
      </c>
      <c r="B43">
        <v>0</v>
      </c>
      <c r="C43" s="1" t="s">
        <v>38</v>
      </c>
      <c r="D43">
        <v>0</v>
      </c>
      <c r="E43" s="1" t="s">
        <v>38</v>
      </c>
      <c r="F43">
        <v>0</v>
      </c>
      <c r="G43" s="1" t="s">
        <v>38</v>
      </c>
      <c r="H43">
        <v>0</v>
      </c>
    </row>
    <row r="44" spans="1:24" x14ac:dyDescent="0.25">
      <c r="A44" s="1" t="s">
        <v>39</v>
      </c>
      <c r="B44">
        <v>0</v>
      </c>
      <c r="C44" s="1" t="s">
        <v>39</v>
      </c>
      <c r="D44">
        <v>0</v>
      </c>
      <c r="E44" s="1" t="s">
        <v>39</v>
      </c>
      <c r="F44">
        <v>0</v>
      </c>
      <c r="G44" s="1" t="s">
        <v>39</v>
      </c>
      <c r="H44">
        <v>0</v>
      </c>
      <c r="Q44" t="s">
        <v>40</v>
      </c>
    </row>
    <row r="45" spans="1:24" x14ac:dyDescent="0.25">
      <c r="A45" s="1" t="s">
        <v>40</v>
      </c>
      <c r="B45">
        <v>0</v>
      </c>
      <c r="C45" s="1" t="s">
        <v>40</v>
      </c>
      <c r="D45">
        <v>0</v>
      </c>
      <c r="E45" s="1" t="s">
        <v>40</v>
      </c>
      <c r="F45">
        <v>0</v>
      </c>
      <c r="G45" s="1" t="s">
        <v>40</v>
      </c>
      <c r="H45">
        <v>0</v>
      </c>
      <c r="Q45" t="s">
        <v>10</v>
      </c>
      <c r="R45" t="s">
        <v>42</v>
      </c>
      <c r="T45" t="s">
        <v>10</v>
      </c>
      <c r="U45" t="s">
        <v>42</v>
      </c>
      <c r="W45" t="s">
        <v>10</v>
      </c>
      <c r="X45" t="s">
        <v>42</v>
      </c>
    </row>
    <row r="46" spans="1:24" x14ac:dyDescent="0.25">
      <c r="A46" s="1" t="s">
        <v>41</v>
      </c>
      <c r="B46">
        <v>0</v>
      </c>
      <c r="C46" s="1" t="s">
        <v>41</v>
      </c>
      <c r="D46">
        <v>0</v>
      </c>
      <c r="E46" s="1" t="s">
        <v>41</v>
      </c>
      <c r="F46">
        <v>0</v>
      </c>
      <c r="G46" s="1" t="s">
        <v>41</v>
      </c>
      <c r="H46">
        <v>0</v>
      </c>
      <c r="Q46">
        <f>B5</f>
        <v>28</v>
      </c>
      <c r="R46">
        <f>D5</f>
        <v>7</v>
      </c>
      <c r="T46">
        <f>F5</f>
        <v>17</v>
      </c>
      <c r="U46">
        <f>H5</f>
        <v>7</v>
      </c>
      <c r="W46">
        <f>Q46-T46</f>
        <v>11</v>
      </c>
      <c r="X46">
        <f>R46-U46</f>
        <v>0</v>
      </c>
    </row>
    <row r="47" spans="1:24" x14ac:dyDescent="0.25">
      <c r="A47" s="1" t="s">
        <v>38</v>
      </c>
      <c r="B47">
        <v>0</v>
      </c>
      <c r="C47" s="1" t="s">
        <v>38</v>
      </c>
      <c r="D47">
        <v>0</v>
      </c>
      <c r="E47" s="1" t="s">
        <v>38</v>
      </c>
      <c r="F47">
        <v>0</v>
      </c>
      <c r="G47" s="1" t="s">
        <v>38</v>
      </c>
      <c r="H47">
        <v>0</v>
      </c>
      <c r="Q47">
        <f>B9</f>
        <v>24</v>
      </c>
      <c r="R47">
        <f>D9</f>
        <v>7</v>
      </c>
      <c r="T47">
        <f>F9</f>
        <v>14</v>
      </c>
      <c r="U47">
        <f>H9</f>
        <v>5</v>
      </c>
      <c r="W47">
        <f t="shared" ref="W47:X52" si="17">Q47-T47</f>
        <v>10</v>
      </c>
      <c r="X47">
        <f t="shared" si="17"/>
        <v>2</v>
      </c>
    </row>
    <row r="48" spans="1:24" x14ac:dyDescent="0.25">
      <c r="A48" s="1" t="s">
        <v>39</v>
      </c>
      <c r="B48">
        <v>0</v>
      </c>
      <c r="C48" s="1" t="s">
        <v>39</v>
      </c>
      <c r="D48">
        <v>0</v>
      </c>
      <c r="E48" s="1" t="s">
        <v>39</v>
      </c>
      <c r="F48">
        <v>0</v>
      </c>
      <c r="G48" s="1" t="s">
        <v>39</v>
      </c>
      <c r="H48">
        <v>0</v>
      </c>
      <c r="Q48">
        <f>B13</f>
        <v>24</v>
      </c>
      <c r="R48">
        <f>D13</f>
        <v>9</v>
      </c>
      <c r="T48">
        <f>F13</f>
        <v>11</v>
      </c>
      <c r="U48">
        <f>H13</f>
        <v>3</v>
      </c>
      <c r="W48">
        <f t="shared" si="17"/>
        <v>13</v>
      </c>
      <c r="X48">
        <f t="shared" si="17"/>
        <v>6</v>
      </c>
    </row>
    <row r="49" spans="1:24" x14ac:dyDescent="0.25">
      <c r="A49" s="1" t="s">
        <v>40</v>
      </c>
      <c r="B49">
        <v>0</v>
      </c>
      <c r="C49" s="1" t="s">
        <v>40</v>
      </c>
      <c r="D49">
        <v>0</v>
      </c>
      <c r="E49" s="1" t="s">
        <v>40</v>
      </c>
      <c r="F49">
        <v>0</v>
      </c>
      <c r="G49" s="1" t="s">
        <v>40</v>
      </c>
      <c r="H49">
        <v>0</v>
      </c>
      <c r="Q49">
        <f>B17</f>
        <v>17</v>
      </c>
      <c r="R49">
        <f>D17</f>
        <v>5</v>
      </c>
      <c r="T49">
        <f>F17</f>
        <v>29</v>
      </c>
      <c r="U49">
        <f>H17</f>
        <v>4</v>
      </c>
      <c r="W49">
        <f t="shared" si="17"/>
        <v>-12</v>
      </c>
      <c r="X49">
        <f t="shared" si="17"/>
        <v>1</v>
      </c>
    </row>
    <row r="50" spans="1:24" x14ac:dyDescent="0.25">
      <c r="A50" s="1" t="s">
        <v>41</v>
      </c>
      <c r="B50">
        <v>0</v>
      </c>
      <c r="C50" s="1" t="s">
        <v>41</v>
      </c>
      <c r="D50">
        <v>0</v>
      </c>
      <c r="E50" s="1" t="s">
        <v>41</v>
      </c>
      <c r="F50">
        <v>0</v>
      </c>
      <c r="G50" s="1" t="s">
        <v>41</v>
      </c>
      <c r="H50">
        <v>0</v>
      </c>
      <c r="Q50">
        <f>B21</f>
        <v>9</v>
      </c>
      <c r="R50">
        <f>D21</f>
        <v>3</v>
      </c>
      <c r="T50">
        <f>F21</f>
        <v>18</v>
      </c>
      <c r="U50">
        <f>H21</f>
        <v>3</v>
      </c>
      <c r="W50">
        <f t="shared" si="17"/>
        <v>-9</v>
      </c>
      <c r="X50">
        <f t="shared" si="17"/>
        <v>0</v>
      </c>
    </row>
    <row r="51" spans="1:24" x14ac:dyDescent="0.25">
      <c r="A51" s="1" t="s">
        <v>38</v>
      </c>
      <c r="B51">
        <v>0</v>
      </c>
      <c r="C51" s="1" t="s">
        <v>38</v>
      </c>
      <c r="D51">
        <v>0</v>
      </c>
      <c r="E51" s="1" t="s">
        <v>38</v>
      </c>
      <c r="F51">
        <v>0</v>
      </c>
      <c r="G51" s="1" t="s">
        <v>38</v>
      </c>
      <c r="H51">
        <v>0</v>
      </c>
      <c r="Q51">
        <f>B25</f>
        <v>9</v>
      </c>
      <c r="R51">
        <f>D25</f>
        <v>4</v>
      </c>
      <c r="T51">
        <f>F25</f>
        <v>29</v>
      </c>
      <c r="U51">
        <f>H25</f>
        <v>4</v>
      </c>
      <c r="W51">
        <f t="shared" si="17"/>
        <v>-20</v>
      </c>
      <c r="X51">
        <f t="shared" si="17"/>
        <v>0</v>
      </c>
    </row>
    <row r="52" spans="1:24" x14ac:dyDescent="0.25">
      <c r="A52" s="1" t="s">
        <v>39</v>
      </c>
      <c r="B52">
        <v>0</v>
      </c>
      <c r="C52" s="1" t="s">
        <v>39</v>
      </c>
      <c r="D52">
        <v>0</v>
      </c>
      <c r="E52" s="1" t="s">
        <v>39</v>
      </c>
      <c r="F52">
        <v>0</v>
      </c>
      <c r="G52" s="1" t="s">
        <v>39</v>
      </c>
      <c r="H52">
        <v>0</v>
      </c>
      <c r="Q52">
        <f>B29</f>
        <v>8</v>
      </c>
      <c r="R52">
        <f>D29</f>
        <v>4</v>
      </c>
      <c r="T52">
        <f>F29</f>
        <v>8</v>
      </c>
      <c r="U52">
        <f>H29</f>
        <v>3</v>
      </c>
      <c r="W52">
        <f t="shared" si="17"/>
        <v>0</v>
      </c>
      <c r="X52">
        <f t="shared" si="17"/>
        <v>1</v>
      </c>
    </row>
    <row r="53" spans="1:24" x14ac:dyDescent="0.25">
      <c r="A53" s="1" t="s">
        <v>40</v>
      </c>
      <c r="B53">
        <v>0</v>
      </c>
      <c r="C53" s="1" t="s">
        <v>40</v>
      </c>
      <c r="D53">
        <v>0</v>
      </c>
      <c r="E53" s="1" t="s">
        <v>40</v>
      </c>
      <c r="F53">
        <v>0</v>
      </c>
      <c r="G53" s="1" t="s">
        <v>40</v>
      </c>
      <c r="H53">
        <v>0</v>
      </c>
      <c r="P53" t="s">
        <v>120</v>
      </c>
      <c r="Q53">
        <f>AVERAGE(Q46:Q52)</f>
        <v>17</v>
      </c>
      <c r="R53">
        <f>AVERAGE(R46:R52)</f>
        <v>5.5714285714285712</v>
      </c>
      <c r="T53">
        <f t="shared" ref="T53:U53" si="18">AVERAGE(T46:T52)</f>
        <v>18</v>
      </c>
      <c r="U53">
        <f t="shared" si="18"/>
        <v>4.1428571428571432</v>
      </c>
      <c r="W53">
        <f t="shared" ref="W53:X53" si="19">AVERAGE(W46:W52)</f>
        <v>-1</v>
      </c>
      <c r="X53">
        <f t="shared" si="19"/>
        <v>1.4285714285714286</v>
      </c>
    </row>
    <row r="54" spans="1:24" x14ac:dyDescent="0.25">
      <c r="A54" s="1" t="s">
        <v>41</v>
      </c>
      <c r="B54">
        <v>0</v>
      </c>
      <c r="C54" s="1" t="s">
        <v>41</v>
      </c>
      <c r="D54">
        <v>0</v>
      </c>
      <c r="E54" s="1" t="s">
        <v>41</v>
      </c>
      <c r="F54">
        <v>0</v>
      </c>
      <c r="G54" s="1" t="s">
        <v>41</v>
      </c>
      <c r="H54">
        <v>0</v>
      </c>
      <c r="P54" t="s">
        <v>136</v>
      </c>
      <c r="Q54">
        <f>_xlfn.STDEV.S(Q46:Q52)/(SQRT(COUNT(Q46:Q52)))</f>
        <v>3.1922525261132129</v>
      </c>
      <c r="R54">
        <f>_xlfn.STDEV.S(R46:R52)/(SQRT(COUNT(R46:R52)))</f>
        <v>0.81232010043961822</v>
      </c>
      <c r="T54">
        <f t="shared" ref="T54:X54" si="20">_xlfn.STDEV.S(T46:T52)/(SQRT(COUNT(T46:T52)))</f>
        <v>3.1167748898959182</v>
      </c>
      <c r="U54">
        <f t="shared" si="20"/>
        <v>0.55328333517248818</v>
      </c>
      <c r="W54">
        <f t="shared" ref="W54:X54" si="21">_xlfn.STDEV.S(W46:W52)/(SQRT(COUNT(W46:W52)))</f>
        <v>4.8989794855663558</v>
      </c>
      <c r="X54">
        <f t="shared" si="21"/>
        <v>0.81232010043961822</v>
      </c>
    </row>
    <row r="55" spans="1:24" x14ac:dyDescent="0.25">
      <c r="A55" s="1" t="s">
        <v>38</v>
      </c>
      <c r="B55">
        <v>0</v>
      </c>
      <c r="C55" s="1" t="s">
        <v>38</v>
      </c>
      <c r="D55">
        <v>0</v>
      </c>
      <c r="E55" s="1" t="s">
        <v>38</v>
      </c>
      <c r="F55">
        <v>0</v>
      </c>
      <c r="G55" s="1" t="s">
        <v>38</v>
      </c>
      <c r="H55">
        <v>0</v>
      </c>
      <c r="P55" t="s">
        <v>137</v>
      </c>
      <c r="Q55">
        <f>1.96*Q54</f>
        <v>6.2568149511818971</v>
      </c>
      <c r="R55">
        <f>1.96*R54</f>
        <v>1.5921473968616517</v>
      </c>
      <c r="T55">
        <f t="shared" ref="T55:U55" si="22">1.96*T54</f>
        <v>6.1088787841959995</v>
      </c>
      <c r="U55">
        <f t="shared" si="22"/>
        <v>1.0844353369380768</v>
      </c>
      <c r="W55">
        <f t="shared" ref="W55:X55" si="23">1.96*W54</f>
        <v>9.6019997917100568</v>
      </c>
      <c r="X55">
        <f t="shared" si="23"/>
        <v>1.5921473968616517</v>
      </c>
    </row>
    <row r="56" spans="1:24" x14ac:dyDescent="0.25">
      <c r="A56" s="1" t="s">
        <v>39</v>
      </c>
      <c r="B56">
        <v>0</v>
      </c>
      <c r="C56" s="1" t="s">
        <v>39</v>
      </c>
      <c r="D56">
        <v>0</v>
      </c>
      <c r="E56" s="1" t="s">
        <v>39</v>
      </c>
      <c r="F56">
        <v>0</v>
      </c>
      <c r="G56" s="1" t="s">
        <v>39</v>
      </c>
      <c r="H56">
        <v>0</v>
      </c>
    </row>
    <row r="57" spans="1:24" x14ac:dyDescent="0.25">
      <c r="A57" s="1" t="s">
        <v>40</v>
      </c>
      <c r="B57">
        <v>0</v>
      </c>
      <c r="C57" s="1" t="s">
        <v>40</v>
      </c>
      <c r="D57">
        <v>0</v>
      </c>
      <c r="E57" s="1" t="s">
        <v>40</v>
      </c>
      <c r="F57">
        <v>0</v>
      </c>
      <c r="G57" s="1" t="s">
        <v>40</v>
      </c>
      <c r="H57">
        <v>0</v>
      </c>
    </row>
    <row r="58" spans="1:24" x14ac:dyDescent="0.25">
      <c r="A58" s="1" t="s">
        <v>41</v>
      </c>
      <c r="B58">
        <v>0</v>
      </c>
      <c r="C58" s="1" t="s">
        <v>41</v>
      </c>
      <c r="D58">
        <v>0</v>
      </c>
      <c r="E58" s="1" t="s">
        <v>41</v>
      </c>
      <c r="F58">
        <v>0</v>
      </c>
      <c r="G58" s="1" t="s">
        <v>41</v>
      </c>
      <c r="H58">
        <v>0</v>
      </c>
      <c r="Q58" t="s">
        <v>41</v>
      </c>
    </row>
    <row r="59" spans="1:24" x14ac:dyDescent="0.25">
      <c r="A59" s="1" t="s">
        <v>38</v>
      </c>
      <c r="B59">
        <v>0</v>
      </c>
      <c r="C59" s="1" t="s">
        <v>38</v>
      </c>
      <c r="D59">
        <v>0</v>
      </c>
      <c r="E59" s="1" t="s">
        <v>38</v>
      </c>
      <c r="F59">
        <v>0</v>
      </c>
      <c r="G59" s="1" t="s">
        <v>38</v>
      </c>
      <c r="H59">
        <v>0</v>
      </c>
      <c r="Q59" t="s">
        <v>10</v>
      </c>
      <c r="R59" t="s">
        <v>42</v>
      </c>
      <c r="T59" t="s">
        <v>10</v>
      </c>
      <c r="U59" t="s">
        <v>42</v>
      </c>
    </row>
    <row r="60" spans="1:24" x14ac:dyDescent="0.25">
      <c r="A60" s="1" t="s">
        <v>39</v>
      </c>
      <c r="B60">
        <v>0</v>
      </c>
      <c r="C60" s="1" t="s">
        <v>39</v>
      </c>
      <c r="D60">
        <v>0</v>
      </c>
      <c r="E60" s="1" t="s">
        <v>39</v>
      </c>
      <c r="F60">
        <v>0</v>
      </c>
      <c r="G60" s="1" t="s">
        <v>39</v>
      </c>
      <c r="H60">
        <v>0</v>
      </c>
      <c r="Q60">
        <f>B6</f>
        <v>43</v>
      </c>
      <c r="R60">
        <f>D6</f>
        <v>5</v>
      </c>
      <c r="T60">
        <f>F6</f>
        <v>83</v>
      </c>
      <c r="U60">
        <f>H6</f>
        <v>17</v>
      </c>
      <c r="W60">
        <f>Q60-T60</f>
        <v>-40</v>
      </c>
      <c r="X60">
        <f>R60-U60</f>
        <v>-12</v>
      </c>
    </row>
    <row r="61" spans="1:24" x14ac:dyDescent="0.25">
      <c r="A61" s="1" t="s">
        <v>40</v>
      </c>
      <c r="B61">
        <v>0</v>
      </c>
      <c r="C61" s="1" t="s">
        <v>40</v>
      </c>
      <c r="D61">
        <v>0</v>
      </c>
      <c r="E61" s="1" t="s">
        <v>40</v>
      </c>
      <c r="F61">
        <v>0</v>
      </c>
      <c r="G61" s="1" t="s">
        <v>40</v>
      </c>
      <c r="H61">
        <v>0</v>
      </c>
      <c r="Q61">
        <f>B10</f>
        <v>113</v>
      </c>
      <c r="R61">
        <f>D10</f>
        <v>15</v>
      </c>
      <c r="T61">
        <f>F10</f>
        <v>78</v>
      </c>
      <c r="U61">
        <f>H10</f>
        <v>15</v>
      </c>
      <c r="W61">
        <f t="shared" ref="W61:X67" si="24">Q61-T61</f>
        <v>35</v>
      </c>
      <c r="X61">
        <f t="shared" si="24"/>
        <v>0</v>
      </c>
    </row>
    <row r="62" spans="1:24" x14ac:dyDescent="0.25">
      <c r="A62" s="1" t="s">
        <v>41</v>
      </c>
      <c r="B62">
        <v>0</v>
      </c>
      <c r="C62" s="1" t="s">
        <v>41</v>
      </c>
      <c r="D62">
        <v>0</v>
      </c>
      <c r="E62" s="1" t="s">
        <v>41</v>
      </c>
      <c r="F62">
        <v>0</v>
      </c>
      <c r="G62" s="1" t="s">
        <v>41</v>
      </c>
      <c r="H62">
        <v>0</v>
      </c>
      <c r="Q62">
        <f>B14</f>
        <v>55</v>
      </c>
      <c r="R62">
        <f>D14</f>
        <v>8</v>
      </c>
      <c r="T62">
        <f>F14</f>
        <v>115</v>
      </c>
      <c r="U62">
        <f>H14</f>
        <v>8</v>
      </c>
      <c r="W62">
        <f t="shared" si="24"/>
        <v>-60</v>
      </c>
      <c r="X62">
        <f t="shared" si="24"/>
        <v>0</v>
      </c>
    </row>
    <row r="63" spans="1:24" x14ac:dyDescent="0.25">
      <c r="A63" s="1" t="s">
        <v>38</v>
      </c>
      <c r="B63">
        <v>0</v>
      </c>
      <c r="C63" s="1" t="s">
        <v>38</v>
      </c>
      <c r="D63">
        <v>0</v>
      </c>
      <c r="E63" s="1" t="s">
        <v>38</v>
      </c>
      <c r="F63">
        <v>0</v>
      </c>
      <c r="G63" s="1" t="s">
        <v>38</v>
      </c>
      <c r="H63">
        <v>0</v>
      </c>
      <c r="Q63">
        <f>B18</f>
        <v>140</v>
      </c>
      <c r="R63">
        <f>D18</f>
        <v>12</v>
      </c>
      <c r="T63">
        <f>F18</f>
        <v>72</v>
      </c>
      <c r="U63">
        <f>H18</f>
        <v>5</v>
      </c>
      <c r="W63">
        <f t="shared" si="24"/>
        <v>68</v>
      </c>
      <c r="X63">
        <f t="shared" si="24"/>
        <v>7</v>
      </c>
    </row>
    <row r="64" spans="1:24" x14ac:dyDescent="0.25">
      <c r="A64" s="1" t="s">
        <v>39</v>
      </c>
      <c r="B64">
        <v>0</v>
      </c>
      <c r="C64" s="1" t="s">
        <v>39</v>
      </c>
      <c r="D64">
        <v>0</v>
      </c>
      <c r="E64" s="1" t="s">
        <v>39</v>
      </c>
      <c r="F64">
        <v>0</v>
      </c>
      <c r="G64" s="1" t="s">
        <v>39</v>
      </c>
      <c r="H64">
        <v>0</v>
      </c>
      <c r="Q64">
        <f>B22</f>
        <v>65</v>
      </c>
      <c r="R64">
        <f>D22</f>
        <v>8</v>
      </c>
      <c r="T64">
        <f>F22</f>
        <v>66</v>
      </c>
      <c r="U64">
        <f>H22</f>
        <v>8</v>
      </c>
      <c r="W64">
        <f t="shared" si="24"/>
        <v>-1</v>
      </c>
      <c r="X64">
        <f t="shared" si="24"/>
        <v>0</v>
      </c>
    </row>
    <row r="65" spans="1:24" x14ac:dyDescent="0.25">
      <c r="A65" s="1" t="s">
        <v>40</v>
      </c>
      <c r="B65">
        <v>0</v>
      </c>
      <c r="C65" s="1" t="s">
        <v>40</v>
      </c>
      <c r="D65">
        <v>0</v>
      </c>
      <c r="E65" s="1" t="s">
        <v>40</v>
      </c>
      <c r="F65">
        <v>0</v>
      </c>
      <c r="G65" s="1" t="s">
        <v>40</v>
      </c>
      <c r="H65">
        <v>0</v>
      </c>
      <c r="Q65">
        <f>B26</f>
        <v>63</v>
      </c>
      <c r="R65">
        <f>D26</f>
        <v>15</v>
      </c>
      <c r="T65">
        <f>F26</f>
        <v>91</v>
      </c>
      <c r="U65">
        <f>H26</f>
        <v>13</v>
      </c>
      <c r="W65">
        <f t="shared" si="24"/>
        <v>-28</v>
      </c>
      <c r="X65">
        <f t="shared" si="24"/>
        <v>2</v>
      </c>
    </row>
    <row r="66" spans="1:24" x14ac:dyDescent="0.25">
      <c r="A66" s="1" t="s">
        <v>41</v>
      </c>
      <c r="B66">
        <v>0</v>
      </c>
      <c r="C66" s="1" t="s">
        <v>41</v>
      </c>
      <c r="D66">
        <v>0</v>
      </c>
      <c r="E66" s="1" t="s">
        <v>41</v>
      </c>
      <c r="F66">
        <v>0</v>
      </c>
      <c r="G66" s="1" t="s">
        <v>41</v>
      </c>
      <c r="H66">
        <v>0</v>
      </c>
      <c r="Q66">
        <f>B30</f>
        <v>38</v>
      </c>
      <c r="R66">
        <f>D30</f>
        <v>4</v>
      </c>
      <c r="T66">
        <f>F30</f>
        <v>53</v>
      </c>
      <c r="U66">
        <f>H30</f>
        <v>7</v>
      </c>
      <c r="W66">
        <f t="shared" si="24"/>
        <v>-15</v>
      </c>
      <c r="X66">
        <f t="shared" si="24"/>
        <v>-3</v>
      </c>
    </row>
    <row r="67" spans="1:24" x14ac:dyDescent="0.25">
      <c r="A67" s="1" t="s">
        <v>38</v>
      </c>
      <c r="B67">
        <v>0</v>
      </c>
      <c r="C67" s="1" t="s">
        <v>38</v>
      </c>
      <c r="D67">
        <v>0</v>
      </c>
      <c r="E67" s="1" t="s">
        <v>38</v>
      </c>
      <c r="F67">
        <v>0</v>
      </c>
      <c r="G67" s="1" t="s">
        <v>38</v>
      </c>
      <c r="H67">
        <v>0</v>
      </c>
      <c r="P67" t="s">
        <v>120</v>
      </c>
      <c r="Q67">
        <f>AVERAGE(Q60:Q66)</f>
        <v>73.857142857142861</v>
      </c>
      <c r="R67">
        <f>AVERAGE(R60:R66)</f>
        <v>9.5714285714285712</v>
      </c>
      <c r="T67">
        <f t="shared" ref="T67:U67" si="25">AVERAGE(T60:T66)</f>
        <v>79.714285714285708</v>
      </c>
      <c r="U67">
        <f t="shared" si="25"/>
        <v>10.428571428571429</v>
      </c>
      <c r="W67">
        <f t="shared" ref="W67:X67" si="26">AVERAGE(W60:W66)</f>
        <v>-5.8571428571428568</v>
      </c>
      <c r="X67">
        <f t="shared" si="26"/>
        <v>-0.8571428571428571</v>
      </c>
    </row>
    <row r="68" spans="1:24" x14ac:dyDescent="0.25">
      <c r="A68" s="1" t="s">
        <v>39</v>
      </c>
      <c r="B68">
        <v>0</v>
      </c>
      <c r="C68" s="1" t="s">
        <v>39</v>
      </c>
      <c r="D68">
        <v>0</v>
      </c>
      <c r="E68" s="1" t="s">
        <v>39</v>
      </c>
      <c r="F68">
        <v>0</v>
      </c>
      <c r="G68" s="1" t="s">
        <v>39</v>
      </c>
      <c r="H68">
        <v>0</v>
      </c>
      <c r="P68" t="s">
        <v>136</v>
      </c>
      <c r="Q68">
        <f>_xlfn.STDEV.S(Q60:Q66)/(SQRT(COUNT(Q60:Q66)))</f>
        <v>14.389858484741412</v>
      </c>
      <c r="R68">
        <f>_xlfn.STDEV.S(R60:R66)/(SQRT(COUNT(R60:R66)))</f>
        <v>1.7023393268304259</v>
      </c>
      <c r="T68">
        <f t="shared" ref="T68:X68" si="27">_xlfn.STDEV.S(T60:T66)/(SQRT(COUNT(T60:T66)))</f>
        <v>7.4760388216344262</v>
      </c>
      <c r="U68">
        <f t="shared" si="27"/>
        <v>1.7162686943752472</v>
      </c>
      <c r="W68">
        <f t="shared" ref="W68:X68" si="28">_xlfn.STDEV.S(W60:W66)/(SQRT(COUNT(W60:W66)))</f>
        <v>16.775021923807362</v>
      </c>
      <c r="X68">
        <f t="shared" si="28"/>
        <v>2.1868500006104825</v>
      </c>
    </row>
    <row r="69" spans="1:24" x14ac:dyDescent="0.25">
      <c r="A69" s="1" t="s">
        <v>40</v>
      </c>
      <c r="B69">
        <v>0</v>
      </c>
      <c r="C69" s="1" t="s">
        <v>40</v>
      </c>
      <c r="D69">
        <v>0</v>
      </c>
      <c r="E69" s="1" t="s">
        <v>40</v>
      </c>
      <c r="F69">
        <v>0</v>
      </c>
      <c r="G69" s="1" t="s">
        <v>40</v>
      </c>
      <c r="H69">
        <v>0</v>
      </c>
      <c r="P69" t="s">
        <v>137</v>
      </c>
      <c r="Q69">
        <f>1.96*Q68</f>
        <v>28.204122630093167</v>
      </c>
      <c r="R69">
        <f>1.96*R68</f>
        <v>3.3365850805876347</v>
      </c>
      <c r="T69">
        <f t="shared" ref="T69:U69" si="29">1.96*T68</f>
        <v>14.653036090403475</v>
      </c>
      <c r="U69">
        <f t="shared" si="29"/>
        <v>3.3638866409754846</v>
      </c>
      <c r="W69">
        <f t="shared" ref="W69:X69" si="30">1.96*W68</f>
        <v>32.879042970662425</v>
      </c>
      <c r="X69">
        <f t="shared" si="30"/>
        <v>4.2862260011965461</v>
      </c>
    </row>
    <row r="70" spans="1:24" x14ac:dyDescent="0.25">
      <c r="A70" s="1" t="s">
        <v>41</v>
      </c>
      <c r="B70">
        <v>0</v>
      </c>
      <c r="C70" s="1" t="s">
        <v>41</v>
      </c>
      <c r="D70">
        <v>0</v>
      </c>
      <c r="E70" s="1" t="s">
        <v>41</v>
      </c>
      <c r="F70">
        <v>0</v>
      </c>
      <c r="G70" s="1" t="s">
        <v>41</v>
      </c>
      <c r="H70">
        <v>0</v>
      </c>
    </row>
    <row r="71" spans="1:24" x14ac:dyDescent="0.25">
      <c r="A71" s="1" t="s">
        <v>38</v>
      </c>
      <c r="B71">
        <v>0</v>
      </c>
      <c r="C71" s="1" t="s">
        <v>38</v>
      </c>
      <c r="D71">
        <v>0</v>
      </c>
      <c r="E71" s="1" t="s">
        <v>38</v>
      </c>
      <c r="F71">
        <v>0</v>
      </c>
      <c r="G71" s="1" t="s">
        <v>38</v>
      </c>
      <c r="H71">
        <v>0</v>
      </c>
    </row>
    <row r="72" spans="1:24" x14ac:dyDescent="0.25">
      <c r="A72" s="1" t="s">
        <v>39</v>
      </c>
      <c r="B72">
        <v>0</v>
      </c>
      <c r="C72" s="1" t="s">
        <v>39</v>
      </c>
      <c r="D72">
        <v>0</v>
      </c>
      <c r="E72" s="1" t="s">
        <v>39</v>
      </c>
      <c r="F72">
        <v>0</v>
      </c>
      <c r="G72" s="1" t="s">
        <v>39</v>
      </c>
      <c r="H72">
        <v>0</v>
      </c>
    </row>
    <row r="73" spans="1:24" x14ac:dyDescent="0.25">
      <c r="A73" s="1" t="s">
        <v>40</v>
      </c>
      <c r="B73">
        <v>0</v>
      </c>
      <c r="C73" s="1" t="s">
        <v>40</v>
      </c>
      <c r="D73">
        <v>0</v>
      </c>
      <c r="E73" s="1" t="s">
        <v>40</v>
      </c>
      <c r="F73">
        <v>0</v>
      </c>
      <c r="G73" s="1" t="s">
        <v>40</v>
      </c>
      <c r="H73">
        <v>0</v>
      </c>
    </row>
    <row r="74" spans="1:24" x14ac:dyDescent="0.25">
      <c r="A74" s="1" t="s">
        <v>41</v>
      </c>
      <c r="B74">
        <v>0</v>
      </c>
      <c r="C74" s="1" t="s">
        <v>41</v>
      </c>
      <c r="D74">
        <v>0</v>
      </c>
      <c r="E74" s="1" t="s">
        <v>41</v>
      </c>
      <c r="F74">
        <v>0</v>
      </c>
      <c r="G74" s="1" t="s">
        <v>41</v>
      </c>
      <c r="H74">
        <v>0</v>
      </c>
    </row>
    <row r="75" spans="1:24" x14ac:dyDescent="0.25">
      <c r="A75" s="1" t="s">
        <v>38</v>
      </c>
      <c r="B75">
        <v>0</v>
      </c>
      <c r="C75" s="1" t="s">
        <v>38</v>
      </c>
      <c r="D75">
        <v>0</v>
      </c>
      <c r="E75" s="1" t="s">
        <v>38</v>
      </c>
      <c r="F75">
        <v>0</v>
      </c>
      <c r="G75" s="1" t="s">
        <v>38</v>
      </c>
      <c r="H75">
        <v>0</v>
      </c>
    </row>
    <row r="76" spans="1:24" x14ac:dyDescent="0.25">
      <c r="A76" s="1" t="s">
        <v>39</v>
      </c>
      <c r="B76">
        <v>0</v>
      </c>
      <c r="C76" s="1" t="s">
        <v>39</v>
      </c>
      <c r="D76">
        <v>0</v>
      </c>
      <c r="E76" s="1" t="s">
        <v>39</v>
      </c>
      <c r="F76">
        <v>0</v>
      </c>
      <c r="G76" s="1" t="s">
        <v>39</v>
      </c>
      <c r="H76">
        <v>0</v>
      </c>
    </row>
    <row r="77" spans="1:24" x14ac:dyDescent="0.25">
      <c r="A77" s="1" t="s">
        <v>40</v>
      </c>
      <c r="B77">
        <v>0</v>
      </c>
      <c r="C77" s="1" t="s">
        <v>40</v>
      </c>
      <c r="D77">
        <v>0</v>
      </c>
      <c r="E77" s="1" t="s">
        <v>40</v>
      </c>
      <c r="F77">
        <v>0</v>
      </c>
      <c r="G77" s="1" t="s">
        <v>40</v>
      </c>
      <c r="H77">
        <v>0</v>
      </c>
    </row>
    <row r="78" spans="1:24" x14ac:dyDescent="0.25">
      <c r="A78" s="1" t="s">
        <v>41</v>
      </c>
      <c r="B78">
        <v>0</v>
      </c>
      <c r="C78" s="1" t="s">
        <v>41</v>
      </c>
      <c r="D78">
        <v>0</v>
      </c>
      <c r="E78" s="1" t="s">
        <v>41</v>
      </c>
      <c r="F78">
        <v>0</v>
      </c>
      <c r="G78" s="1" t="s">
        <v>41</v>
      </c>
      <c r="H78">
        <v>0</v>
      </c>
    </row>
    <row r="79" spans="1:24" x14ac:dyDescent="0.25">
      <c r="A79" s="1" t="s">
        <v>38</v>
      </c>
      <c r="B79">
        <v>0</v>
      </c>
      <c r="C79" s="1" t="s">
        <v>38</v>
      </c>
      <c r="D79">
        <v>0</v>
      </c>
      <c r="E79" s="1" t="s">
        <v>38</v>
      </c>
      <c r="F79">
        <v>0</v>
      </c>
      <c r="G79" s="1" t="s">
        <v>38</v>
      </c>
      <c r="H79">
        <v>0</v>
      </c>
    </row>
    <row r="80" spans="1:24" x14ac:dyDescent="0.25">
      <c r="A80" s="1" t="s">
        <v>39</v>
      </c>
      <c r="B80">
        <v>0</v>
      </c>
      <c r="C80" s="1" t="s">
        <v>39</v>
      </c>
      <c r="D80">
        <v>0</v>
      </c>
      <c r="E80" s="1" t="s">
        <v>39</v>
      </c>
      <c r="F80">
        <v>0</v>
      </c>
      <c r="G80" s="1" t="s">
        <v>39</v>
      </c>
      <c r="H80">
        <v>0</v>
      </c>
    </row>
    <row r="81" spans="1:8" x14ac:dyDescent="0.25">
      <c r="A81" s="1" t="s">
        <v>40</v>
      </c>
      <c r="B81">
        <v>0</v>
      </c>
      <c r="C81" s="1" t="s">
        <v>40</v>
      </c>
      <c r="D81">
        <v>0</v>
      </c>
      <c r="E81" s="1" t="s">
        <v>40</v>
      </c>
      <c r="F81">
        <v>0</v>
      </c>
      <c r="G81" s="1" t="s">
        <v>40</v>
      </c>
      <c r="H81">
        <v>0</v>
      </c>
    </row>
    <row r="82" spans="1:8" x14ac:dyDescent="0.25">
      <c r="A82" s="1" t="s">
        <v>41</v>
      </c>
      <c r="B82">
        <v>0</v>
      </c>
      <c r="C82" s="1" t="s">
        <v>41</v>
      </c>
      <c r="D82">
        <v>0</v>
      </c>
      <c r="E82" s="1" t="s">
        <v>41</v>
      </c>
      <c r="F82">
        <v>0</v>
      </c>
      <c r="G82" s="1" t="s">
        <v>41</v>
      </c>
      <c r="H82">
        <v>0</v>
      </c>
    </row>
    <row r="83" spans="1:8" x14ac:dyDescent="0.25">
      <c r="A83" s="1" t="s">
        <v>38</v>
      </c>
      <c r="B83">
        <v>0</v>
      </c>
      <c r="C83" s="1" t="s">
        <v>38</v>
      </c>
      <c r="D83">
        <v>0</v>
      </c>
      <c r="E83" s="1" t="s">
        <v>38</v>
      </c>
      <c r="F83">
        <v>0</v>
      </c>
      <c r="G83" s="1" t="s">
        <v>38</v>
      </c>
      <c r="H83">
        <v>0</v>
      </c>
    </row>
    <row r="84" spans="1:8" x14ac:dyDescent="0.25">
      <c r="A84" s="1" t="s">
        <v>39</v>
      </c>
      <c r="B84">
        <v>0</v>
      </c>
      <c r="C84" s="1" t="s">
        <v>39</v>
      </c>
      <c r="D84">
        <v>0</v>
      </c>
      <c r="E84" s="1" t="s">
        <v>39</v>
      </c>
      <c r="F84">
        <v>0</v>
      </c>
      <c r="G84" s="1" t="s">
        <v>39</v>
      </c>
      <c r="H84">
        <v>0</v>
      </c>
    </row>
    <row r="85" spans="1:8" x14ac:dyDescent="0.25">
      <c r="A85" s="1" t="s">
        <v>40</v>
      </c>
      <c r="B85">
        <v>0</v>
      </c>
      <c r="C85" s="1" t="s">
        <v>40</v>
      </c>
      <c r="D85">
        <v>0</v>
      </c>
      <c r="E85" s="1" t="s">
        <v>40</v>
      </c>
      <c r="F85">
        <v>0</v>
      </c>
      <c r="G85" s="1" t="s">
        <v>40</v>
      </c>
      <c r="H85">
        <v>0</v>
      </c>
    </row>
    <row r="86" spans="1:8" x14ac:dyDescent="0.25">
      <c r="A86" s="1" t="s">
        <v>41</v>
      </c>
      <c r="B86">
        <v>0</v>
      </c>
      <c r="C86" s="1" t="s">
        <v>41</v>
      </c>
      <c r="D86">
        <v>0</v>
      </c>
      <c r="E86" s="1" t="s">
        <v>41</v>
      </c>
      <c r="F86">
        <v>0</v>
      </c>
      <c r="G86" s="1" t="s">
        <v>41</v>
      </c>
      <c r="H86">
        <v>0</v>
      </c>
    </row>
    <row r="87" spans="1:8" x14ac:dyDescent="0.25">
      <c r="A87" s="1" t="s">
        <v>38</v>
      </c>
      <c r="B87">
        <v>0</v>
      </c>
      <c r="C87" s="1" t="s">
        <v>38</v>
      </c>
      <c r="D87">
        <v>0</v>
      </c>
      <c r="E87" s="1" t="s">
        <v>38</v>
      </c>
      <c r="F87">
        <v>0</v>
      </c>
      <c r="G87" s="1" t="s">
        <v>38</v>
      </c>
      <c r="H87">
        <v>0</v>
      </c>
    </row>
    <row r="88" spans="1:8" x14ac:dyDescent="0.25">
      <c r="A88" s="1" t="s">
        <v>39</v>
      </c>
      <c r="B88">
        <v>0</v>
      </c>
      <c r="C88" s="1" t="s">
        <v>39</v>
      </c>
      <c r="D88">
        <v>0</v>
      </c>
      <c r="E88" s="1" t="s">
        <v>39</v>
      </c>
      <c r="F88">
        <v>0</v>
      </c>
      <c r="G88" s="1" t="s">
        <v>39</v>
      </c>
      <c r="H88">
        <v>0</v>
      </c>
    </row>
    <row r="89" spans="1:8" x14ac:dyDescent="0.25">
      <c r="A89" s="1" t="s">
        <v>40</v>
      </c>
      <c r="B89">
        <v>0</v>
      </c>
      <c r="C89" s="1" t="s">
        <v>40</v>
      </c>
      <c r="D89">
        <v>0</v>
      </c>
      <c r="E89" s="1" t="s">
        <v>40</v>
      </c>
      <c r="F89">
        <v>0</v>
      </c>
      <c r="G89" s="1" t="s">
        <v>40</v>
      </c>
      <c r="H89">
        <v>0</v>
      </c>
    </row>
    <row r="90" spans="1:8" x14ac:dyDescent="0.25">
      <c r="A90" s="1" t="s">
        <v>41</v>
      </c>
      <c r="B90">
        <v>0</v>
      </c>
      <c r="C90" s="1" t="s">
        <v>41</v>
      </c>
      <c r="D90">
        <v>0</v>
      </c>
      <c r="E90" s="1" t="s">
        <v>41</v>
      </c>
      <c r="F90">
        <v>0</v>
      </c>
      <c r="G90" s="1" t="s">
        <v>41</v>
      </c>
      <c r="H90">
        <v>0</v>
      </c>
    </row>
    <row r="91" spans="1:8" x14ac:dyDescent="0.25">
      <c r="A91" s="1" t="s">
        <v>38</v>
      </c>
      <c r="B91">
        <v>0</v>
      </c>
      <c r="C91" s="1" t="s">
        <v>38</v>
      </c>
      <c r="D91">
        <v>0</v>
      </c>
      <c r="E91" s="1" t="s">
        <v>38</v>
      </c>
      <c r="F91">
        <v>0</v>
      </c>
      <c r="G91" s="1" t="s">
        <v>38</v>
      </c>
      <c r="H91">
        <v>0</v>
      </c>
    </row>
    <row r="92" spans="1:8" x14ac:dyDescent="0.25">
      <c r="A92" s="1" t="s">
        <v>39</v>
      </c>
      <c r="B92">
        <v>0</v>
      </c>
      <c r="C92" s="1" t="s">
        <v>39</v>
      </c>
      <c r="D92">
        <v>0</v>
      </c>
      <c r="E92" s="1" t="s">
        <v>39</v>
      </c>
      <c r="F92">
        <v>0</v>
      </c>
      <c r="G92" s="1" t="s">
        <v>39</v>
      </c>
      <c r="H92">
        <v>0</v>
      </c>
    </row>
    <row r="93" spans="1:8" x14ac:dyDescent="0.25">
      <c r="A93" s="1" t="s">
        <v>40</v>
      </c>
      <c r="B93">
        <v>0</v>
      </c>
      <c r="C93" s="1" t="s">
        <v>40</v>
      </c>
      <c r="D93">
        <v>0</v>
      </c>
      <c r="E93" s="1" t="s">
        <v>40</v>
      </c>
      <c r="F93">
        <v>0</v>
      </c>
      <c r="G93" s="1" t="s">
        <v>40</v>
      </c>
      <c r="H93">
        <v>0</v>
      </c>
    </row>
    <row r="94" spans="1:8" x14ac:dyDescent="0.25">
      <c r="A94" s="1" t="s">
        <v>41</v>
      </c>
      <c r="B94">
        <v>0</v>
      </c>
      <c r="C94" s="1" t="s">
        <v>41</v>
      </c>
      <c r="D94">
        <v>0</v>
      </c>
      <c r="E94" s="1" t="s">
        <v>41</v>
      </c>
      <c r="F94">
        <v>0</v>
      </c>
      <c r="G94" s="1" t="s">
        <v>41</v>
      </c>
      <c r="H94">
        <v>0</v>
      </c>
    </row>
    <row r="95" spans="1:8" x14ac:dyDescent="0.25">
      <c r="A95" s="1" t="s">
        <v>38</v>
      </c>
      <c r="B95">
        <v>0</v>
      </c>
      <c r="C95" s="1" t="s">
        <v>38</v>
      </c>
      <c r="D95">
        <v>0</v>
      </c>
      <c r="E95" s="1" t="s">
        <v>38</v>
      </c>
      <c r="F95">
        <v>0</v>
      </c>
      <c r="G95" s="1" t="s">
        <v>38</v>
      </c>
      <c r="H95">
        <v>0</v>
      </c>
    </row>
    <row r="96" spans="1:8" x14ac:dyDescent="0.25">
      <c r="A96" s="1" t="s">
        <v>39</v>
      </c>
      <c r="B96">
        <v>0</v>
      </c>
      <c r="C96" s="1" t="s">
        <v>39</v>
      </c>
      <c r="D96">
        <v>0</v>
      </c>
      <c r="E96" s="1" t="s">
        <v>39</v>
      </c>
      <c r="F96">
        <v>0</v>
      </c>
      <c r="G96" s="1" t="s">
        <v>39</v>
      </c>
      <c r="H96">
        <v>0</v>
      </c>
    </row>
    <row r="97" spans="1:8" x14ac:dyDescent="0.25">
      <c r="A97" s="1" t="s">
        <v>40</v>
      </c>
      <c r="B97">
        <v>0</v>
      </c>
      <c r="C97" s="1" t="s">
        <v>40</v>
      </c>
      <c r="D97">
        <v>0</v>
      </c>
      <c r="E97" s="1" t="s">
        <v>40</v>
      </c>
      <c r="F97">
        <v>0</v>
      </c>
      <c r="G97" s="1" t="s">
        <v>40</v>
      </c>
      <c r="H97">
        <v>0</v>
      </c>
    </row>
    <row r="98" spans="1:8" x14ac:dyDescent="0.25">
      <c r="A98" s="1" t="s">
        <v>41</v>
      </c>
      <c r="B98">
        <v>0</v>
      </c>
      <c r="C98" s="1" t="s">
        <v>41</v>
      </c>
      <c r="D98">
        <v>0</v>
      </c>
      <c r="E98" s="1" t="s">
        <v>41</v>
      </c>
      <c r="F98">
        <v>0</v>
      </c>
      <c r="G98" s="1" t="s">
        <v>41</v>
      </c>
      <c r="H98">
        <v>0</v>
      </c>
    </row>
    <row r="99" spans="1:8" x14ac:dyDescent="0.25">
      <c r="A99" s="1" t="s">
        <v>38</v>
      </c>
      <c r="B99">
        <v>0</v>
      </c>
      <c r="C99" s="1" t="s">
        <v>38</v>
      </c>
      <c r="D99">
        <v>0</v>
      </c>
      <c r="E99" s="1" t="s">
        <v>38</v>
      </c>
      <c r="F99">
        <v>0</v>
      </c>
      <c r="G99" s="1" t="s">
        <v>38</v>
      </c>
      <c r="H99">
        <v>0</v>
      </c>
    </row>
    <row r="100" spans="1:8" x14ac:dyDescent="0.25">
      <c r="A100" s="1" t="s">
        <v>39</v>
      </c>
      <c r="B100">
        <v>0</v>
      </c>
      <c r="C100" s="1" t="s">
        <v>39</v>
      </c>
      <c r="D100">
        <v>0</v>
      </c>
      <c r="E100" s="1" t="s">
        <v>39</v>
      </c>
      <c r="F100">
        <v>0</v>
      </c>
      <c r="G100" s="1" t="s">
        <v>39</v>
      </c>
      <c r="H100">
        <v>0</v>
      </c>
    </row>
    <row r="101" spans="1:8" x14ac:dyDescent="0.25">
      <c r="A101" s="1" t="s">
        <v>40</v>
      </c>
      <c r="B101">
        <v>0</v>
      </c>
      <c r="C101" s="1" t="s">
        <v>40</v>
      </c>
      <c r="D101">
        <v>0</v>
      </c>
      <c r="E101" s="1" t="s">
        <v>40</v>
      </c>
      <c r="F101">
        <v>0</v>
      </c>
      <c r="G101" s="1" t="s">
        <v>40</v>
      </c>
      <c r="H101">
        <v>0</v>
      </c>
    </row>
    <row r="102" spans="1:8" x14ac:dyDescent="0.25">
      <c r="A102" s="1" t="s">
        <v>41</v>
      </c>
      <c r="B102">
        <v>0</v>
      </c>
      <c r="C102" s="1" t="s">
        <v>41</v>
      </c>
      <c r="D102">
        <v>0</v>
      </c>
      <c r="E102" s="1" t="s">
        <v>41</v>
      </c>
      <c r="F102">
        <v>0</v>
      </c>
      <c r="G102" s="1" t="s">
        <v>41</v>
      </c>
      <c r="H102">
        <v>0</v>
      </c>
    </row>
    <row r="103" spans="1:8" x14ac:dyDescent="0.25">
      <c r="A103" s="1" t="s">
        <v>38</v>
      </c>
      <c r="B103">
        <v>0</v>
      </c>
      <c r="C103" s="1" t="s">
        <v>38</v>
      </c>
      <c r="D103">
        <v>0</v>
      </c>
      <c r="E103" s="1" t="s">
        <v>38</v>
      </c>
      <c r="F103">
        <v>0</v>
      </c>
      <c r="G103" s="1" t="s">
        <v>38</v>
      </c>
      <c r="H103">
        <v>0</v>
      </c>
    </row>
    <row r="104" spans="1:8" x14ac:dyDescent="0.25">
      <c r="A104" s="1" t="s">
        <v>39</v>
      </c>
      <c r="B104">
        <v>0</v>
      </c>
      <c r="C104" s="1" t="s">
        <v>39</v>
      </c>
      <c r="D104">
        <v>0</v>
      </c>
      <c r="E104" s="1" t="s">
        <v>39</v>
      </c>
      <c r="F104">
        <v>0</v>
      </c>
      <c r="G104" s="1" t="s">
        <v>39</v>
      </c>
      <c r="H104">
        <v>0</v>
      </c>
    </row>
    <row r="105" spans="1:8" x14ac:dyDescent="0.25">
      <c r="A105" s="1" t="s">
        <v>40</v>
      </c>
      <c r="B105">
        <v>0</v>
      </c>
      <c r="C105" s="1" t="s">
        <v>40</v>
      </c>
      <c r="D105">
        <v>0</v>
      </c>
      <c r="E105" s="1" t="s">
        <v>40</v>
      </c>
      <c r="F105">
        <v>0</v>
      </c>
      <c r="G105" s="1" t="s">
        <v>40</v>
      </c>
      <c r="H105">
        <v>0</v>
      </c>
    </row>
    <row r="106" spans="1:8" x14ac:dyDescent="0.25">
      <c r="A106" s="1" t="s">
        <v>41</v>
      </c>
      <c r="B106">
        <v>0</v>
      </c>
      <c r="C106" s="1" t="s">
        <v>41</v>
      </c>
      <c r="D106">
        <v>0</v>
      </c>
      <c r="E106" s="1" t="s">
        <v>41</v>
      </c>
      <c r="F106">
        <v>0</v>
      </c>
      <c r="G106" s="1" t="s">
        <v>41</v>
      </c>
      <c r="H106">
        <v>0</v>
      </c>
    </row>
    <row r="107" spans="1:8" x14ac:dyDescent="0.25">
      <c r="A107" s="1" t="s">
        <v>38</v>
      </c>
      <c r="B107">
        <v>0</v>
      </c>
      <c r="C107" s="1" t="s">
        <v>38</v>
      </c>
      <c r="D107">
        <v>0</v>
      </c>
      <c r="E107" s="1" t="s">
        <v>38</v>
      </c>
      <c r="F107">
        <v>0</v>
      </c>
      <c r="G107" s="1" t="s">
        <v>38</v>
      </c>
      <c r="H107">
        <v>0</v>
      </c>
    </row>
    <row r="108" spans="1:8" x14ac:dyDescent="0.25">
      <c r="A108" s="1" t="s">
        <v>39</v>
      </c>
      <c r="B108">
        <v>0</v>
      </c>
      <c r="C108" s="1" t="s">
        <v>39</v>
      </c>
      <c r="D108">
        <v>0</v>
      </c>
      <c r="E108" s="1" t="s">
        <v>39</v>
      </c>
      <c r="F108">
        <v>0</v>
      </c>
      <c r="G108" s="1" t="s">
        <v>39</v>
      </c>
      <c r="H108">
        <v>0</v>
      </c>
    </row>
    <row r="109" spans="1:8" x14ac:dyDescent="0.25">
      <c r="A109" s="1" t="s">
        <v>40</v>
      </c>
      <c r="B109">
        <v>0</v>
      </c>
      <c r="C109" s="1" t="s">
        <v>40</v>
      </c>
      <c r="D109">
        <v>0</v>
      </c>
      <c r="E109" s="1" t="s">
        <v>40</v>
      </c>
      <c r="F109">
        <v>0</v>
      </c>
      <c r="G109" s="1" t="s">
        <v>40</v>
      </c>
      <c r="H109">
        <v>0</v>
      </c>
    </row>
    <row r="110" spans="1:8" x14ac:dyDescent="0.25">
      <c r="A110" s="1" t="s">
        <v>41</v>
      </c>
      <c r="B110">
        <v>0</v>
      </c>
      <c r="C110" s="1" t="s">
        <v>41</v>
      </c>
      <c r="D110">
        <v>0</v>
      </c>
      <c r="E110" s="1" t="s">
        <v>41</v>
      </c>
      <c r="F110">
        <v>0</v>
      </c>
      <c r="G110" s="1" t="s">
        <v>41</v>
      </c>
      <c r="H110">
        <v>0</v>
      </c>
    </row>
    <row r="111" spans="1:8" x14ac:dyDescent="0.25">
      <c r="A111" s="1" t="s">
        <v>38</v>
      </c>
      <c r="B111">
        <v>0</v>
      </c>
      <c r="C111" s="1" t="s">
        <v>38</v>
      </c>
      <c r="D111">
        <v>0</v>
      </c>
      <c r="E111" s="1" t="s">
        <v>38</v>
      </c>
      <c r="F111">
        <v>0</v>
      </c>
      <c r="G111" s="1" t="s">
        <v>38</v>
      </c>
      <c r="H111">
        <v>0</v>
      </c>
    </row>
    <row r="112" spans="1:8" x14ac:dyDescent="0.25">
      <c r="A112" s="1" t="s">
        <v>39</v>
      </c>
      <c r="B112">
        <v>0</v>
      </c>
      <c r="C112" s="1" t="s">
        <v>39</v>
      </c>
      <c r="D112">
        <v>0</v>
      </c>
      <c r="E112" s="1" t="s">
        <v>39</v>
      </c>
      <c r="F112">
        <v>0</v>
      </c>
      <c r="G112" s="1" t="s">
        <v>39</v>
      </c>
      <c r="H112">
        <v>0</v>
      </c>
    </row>
    <row r="113" spans="1:8" x14ac:dyDescent="0.25">
      <c r="A113" s="1" t="s">
        <v>40</v>
      </c>
      <c r="B113">
        <v>0</v>
      </c>
      <c r="C113" s="1" t="s">
        <v>40</v>
      </c>
      <c r="D113">
        <v>0</v>
      </c>
      <c r="E113" s="1" t="s">
        <v>40</v>
      </c>
      <c r="F113">
        <v>0</v>
      </c>
      <c r="G113" s="1" t="s">
        <v>40</v>
      </c>
      <c r="H113">
        <v>0</v>
      </c>
    </row>
    <row r="114" spans="1:8" x14ac:dyDescent="0.25">
      <c r="A114" s="1" t="s">
        <v>41</v>
      </c>
      <c r="B114">
        <v>0</v>
      </c>
      <c r="C114" s="1" t="s">
        <v>41</v>
      </c>
      <c r="D114">
        <v>0</v>
      </c>
      <c r="E114" s="1" t="s">
        <v>41</v>
      </c>
      <c r="F114">
        <v>0</v>
      </c>
      <c r="G114" s="1" t="s">
        <v>41</v>
      </c>
      <c r="H114">
        <v>0</v>
      </c>
    </row>
    <row r="115" spans="1:8" x14ac:dyDescent="0.25">
      <c r="A115" s="1" t="s">
        <v>38</v>
      </c>
      <c r="B115">
        <v>0</v>
      </c>
      <c r="C115" s="1" t="s">
        <v>38</v>
      </c>
      <c r="D115">
        <v>0</v>
      </c>
      <c r="E115" s="1" t="s">
        <v>38</v>
      </c>
      <c r="F115">
        <v>0</v>
      </c>
      <c r="G115" s="1" t="s">
        <v>38</v>
      </c>
      <c r="H115">
        <v>0</v>
      </c>
    </row>
    <row r="116" spans="1:8" x14ac:dyDescent="0.25">
      <c r="A116" s="1" t="s">
        <v>39</v>
      </c>
      <c r="B116">
        <v>0</v>
      </c>
      <c r="C116" s="1" t="s">
        <v>39</v>
      </c>
      <c r="D116">
        <v>0</v>
      </c>
      <c r="E116" s="1" t="s">
        <v>39</v>
      </c>
      <c r="F116">
        <v>0</v>
      </c>
      <c r="G116" s="1" t="s">
        <v>39</v>
      </c>
      <c r="H116">
        <v>0</v>
      </c>
    </row>
    <row r="117" spans="1:8" x14ac:dyDescent="0.25">
      <c r="A117" s="1" t="s">
        <v>40</v>
      </c>
      <c r="B117">
        <v>0</v>
      </c>
      <c r="C117" s="1" t="s">
        <v>40</v>
      </c>
      <c r="D117">
        <v>0</v>
      </c>
      <c r="E117" s="1" t="s">
        <v>40</v>
      </c>
      <c r="F117">
        <v>0</v>
      </c>
      <c r="G117" s="1" t="s">
        <v>40</v>
      </c>
      <c r="H117">
        <v>0</v>
      </c>
    </row>
    <row r="118" spans="1:8" x14ac:dyDescent="0.25">
      <c r="A118" s="1" t="s">
        <v>41</v>
      </c>
      <c r="B118">
        <v>0</v>
      </c>
      <c r="C118" s="1" t="s">
        <v>41</v>
      </c>
      <c r="D118">
        <v>0</v>
      </c>
      <c r="E118" s="1" t="s">
        <v>41</v>
      </c>
      <c r="F118">
        <v>0</v>
      </c>
      <c r="G118" s="1" t="s">
        <v>41</v>
      </c>
      <c r="H118">
        <v>0</v>
      </c>
    </row>
    <row r="119" spans="1:8" x14ac:dyDescent="0.25">
      <c r="A119" s="1" t="s">
        <v>38</v>
      </c>
      <c r="B119">
        <v>0</v>
      </c>
      <c r="C119" s="1" t="s">
        <v>38</v>
      </c>
      <c r="D119">
        <v>0</v>
      </c>
      <c r="E119" s="1" t="s">
        <v>38</v>
      </c>
      <c r="F119">
        <v>0</v>
      </c>
      <c r="G119" s="1" t="s">
        <v>38</v>
      </c>
      <c r="H119">
        <v>0</v>
      </c>
    </row>
    <row r="120" spans="1:8" x14ac:dyDescent="0.25">
      <c r="A120" s="1" t="s">
        <v>39</v>
      </c>
      <c r="B120">
        <v>0</v>
      </c>
      <c r="C120" s="1" t="s">
        <v>39</v>
      </c>
      <c r="D120">
        <v>0</v>
      </c>
      <c r="E120" s="1" t="s">
        <v>39</v>
      </c>
      <c r="F120">
        <v>0</v>
      </c>
      <c r="G120" s="1" t="s">
        <v>39</v>
      </c>
      <c r="H120">
        <v>0</v>
      </c>
    </row>
    <row r="121" spans="1:8" x14ac:dyDescent="0.25">
      <c r="A121" s="1" t="s">
        <v>40</v>
      </c>
      <c r="B121">
        <v>0</v>
      </c>
      <c r="C121" s="1" t="s">
        <v>40</v>
      </c>
      <c r="D121">
        <v>0</v>
      </c>
      <c r="E121" s="1" t="s">
        <v>40</v>
      </c>
      <c r="F121">
        <v>0</v>
      </c>
      <c r="G121" s="1" t="s">
        <v>40</v>
      </c>
      <c r="H121">
        <v>0</v>
      </c>
    </row>
    <row r="122" spans="1:8" x14ac:dyDescent="0.25">
      <c r="A122" s="1" t="s">
        <v>41</v>
      </c>
      <c r="B122">
        <v>0</v>
      </c>
      <c r="C122" s="1" t="s">
        <v>41</v>
      </c>
      <c r="D122">
        <v>0</v>
      </c>
      <c r="E122" s="1" t="s">
        <v>41</v>
      </c>
      <c r="F122">
        <v>0</v>
      </c>
      <c r="G122" s="1" t="s">
        <v>41</v>
      </c>
      <c r="H122">
        <v>0</v>
      </c>
    </row>
    <row r="123" spans="1:8" x14ac:dyDescent="0.25">
      <c r="A123" s="1" t="s">
        <v>38</v>
      </c>
      <c r="B123">
        <v>0</v>
      </c>
      <c r="C123" s="1" t="s">
        <v>38</v>
      </c>
      <c r="D123">
        <v>0</v>
      </c>
      <c r="E123" s="1" t="s">
        <v>38</v>
      </c>
      <c r="F123">
        <v>0</v>
      </c>
      <c r="G123" s="1" t="s">
        <v>38</v>
      </c>
      <c r="H123">
        <v>0</v>
      </c>
    </row>
    <row r="124" spans="1:8" x14ac:dyDescent="0.25">
      <c r="A124" s="1" t="s">
        <v>39</v>
      </c>
      <c r="B124">
        <v>0</v>
      </c>
      <c r="C124" s="1" t="s">
        <v>39</v>
      </c>
      <c r="D124">
        <v>0</v>
      </c>
      <c r="E124" s="1" t="s">
        <v>39</v>
      </c>
      <c r="F124">
        <v>0</v>
      </c>
      <c r="G124" s="1" t="s">
        <v>39</v>
      </c>
      <c r="H124">
        <v>0</v>
      </c>
    </row>
    <row r="125" spans="1:8" x14ac:dyDescent="0.25">
      <c r="A125" s="1" t="s">
        <v>40</v>
      </c>
      <c r="B125">
        <v>0</v>
      </c>
      <c r="C125" s="1" t="s">
        <v>40</v>
      </c>
      <c r="D125">
        <v>0</v>
      </c>
      <c r="E125" s="1" t="s">
        <v>40</v>
      </c>
      <c r="F125">
        <v>0</v>
      </c>
      <c r="G125" s="1" t="s">
        <v>40</v>
      </c>
      <c r="H125">
        <v>0</v>
      </c>
    </row>
    <row r="126" spans="1:8" x14ac:dyDescent="0.25">
      <c r="A126" s="1" t="s">
        <v>41</v>
      </c>
      <c r="B126">
        <v>0</v>
      </c>
      <c r="C126" s="1" t="s">
        <v>41</v>
      </c>
      <c r="D126">
        <v>0</v>
      </c>
      <c r="E126" s="1" t="s">
        <v>41</v>
      </c>
      <c r="F126">
        <v>0</v>
      </c>
      <c r="G126" s="1" t="s">
        <v>41</v>
      </c>
      <c r="H126">
        <v>0</v>
      </c>
    </row>
    <row r="127" spans="1:8" x14ac:dyDescent="0.25">
      <c r="A127" s="1" t="s">
        <v>38</v>
      </c>
      <c r="B127">
        <v>0</v>
      </c>
      <c r="C127" s="1" t="s">
        <v>38</v>
      </c>
      <c r="D127">
        <v>0</v>
      </c>
      <c r="E127" s="1" t="s">
        <v>38</v>
      </c>
      <c r="F127">
        <v>0</v>
      </c>
      <c r="G127" s="1" t="s">
        <v>38</v>
      </c>
      <c r="H127">
        <v>0</v>
      </c>
    </row>
    <row r="128" spans="1:8" x14ac:dyDescent="0.25">
      <c r="A128" s="1" t="s">
        <v>39</v>
      </c>
      <c r="B128">
        <v>0</v>
      </c>
      <c r="C128" s="1" t="s">
        <v>39</v>
      </c>
      <c r="D128">
        <v>0</v>
      </c>
      <c r="E128" s="1" t="s">
        <v>39</v>
      </c>
      <c r="F128">
        <v>0</v>
      </c>
      <c r="G128" s="1" t="s">
        <v>39</v>
      </c>
      <c r="H128">
        <v>0</v>
      </c>
    </row>
    <row r="129" spans="1:8" x14ac:dyDescent="0.25">
      <c r="A129" s="1" t="s">
        <v>40</v>
      </c>
      <c r="B129">
        <v>0</v>
      </c>
      <c r="C129" s="1" t="s">
        <v>40</v>
      </c>
      <c r="D129">
        <v>0</v>
      </c>
      <c r="E129" s="1" t="s">
        <v>40</v>
      </c>
      <c r="F129">
        <v>0</v>
      </c>
      <c r="G129" s="1" t="s">
        <v>40</v>
      </c>
      <c r="H129">
        <v>0</v>
      </c>
    </row>
    <row r="130" spans="1:8" x14ac:dyDescent="0.25">
      <c r="A130" s="1" t="s">
        <v>41</v>
      </c>
      <c r="B130">
        <v>0</v>
      </c>
      <c r="C130" s="1" t="s">
        <v>41</v>
      </c>
      <c r="D130">
        <v>0</v>
      </c>
      <c r="E130" s="1" t="s">
        <v>41</v>
      </c>
      <c r="F130">
        <v>0</v>
      </c>
      <c r="G130" s="1" t="s">
        <v>41</v>
      </c>
      <c r="H130">
        <v>0</v>
      </c>
    </row>
    <row r="131" spans="1:8" x14ac:dyDescent="0.25">
      <c r="A131" s="1" t="s">
        <v>38</v>
      </c>
      <c r="B131">
        <v>0</v>
      </c>
      <c r="C131" s="1" t="s">
        <v>38</v>
      </c>
      <c r="D131">
        <v>0</v>
      </c>
      <c r="E131" s="1" t="s">
        <v>38</v>
      </c>
      <c r="F131">
        <v>0</v>
      </c>
      <c r="G131" s="1" t="s">
        <v>38</v>
      </c>
      <c r="H131">
        <v>0</v>
      </c>
    </row>
    <row r="132" spans="1:8" x14ac:dyDescent="0.25">
      <c r="A132" s="1" t="s">
        <v>39</v>
      </c>
      <c r="B132">
        <v>0</v>
      </c>
      <c r="C132" s="1" t="s">
        <v>39</v>
      </c>
      <c r="D132">
        <v>0</v>
      </c>
      <c r="E132" s="1" t="s">
        <v>39</v>
      </c>
      <c r="F132">
        <v>0</v>
      </c>
      <c r="G132" s="1" t="s">
        <v>39</v>
      </c>
      <c r="H132">
        <v>0</v>
      </c>
    </row>
    <row r="133" spans="1:8" x14ac:dyDescent="0.25">
      <c r="A133" s="1" t="s">
        <v>40</v>
      </c>
      <c r="B133">
        <v>0</v>
      </c>
      <c r="C133" s="1" t="s">
        <v>40</v>
      </c>
      <c r="D133">
        <v>0</v>
      </c>
      <c r="E133" s="1" t="s">
        <v>40</v>
      </c>
      <c r="F133">
        <v>0</v>
      </c>
      <c r="G133" s="1" t="s">
        <v>40</v>
      </c>
      <c r="H133">
        <v>0</v>
      </c>
    </row>
    <row r="134" spans="1:8" x14ac:dyDescent="0.25">
      <c r="A134" s="1" t="s">
        <v>41</v>
      </c>
      <c r="B134">
        <v>0</v>
      </c>
      <c r="C134" s="1" t="s">
        <v>41</v>
      </c>
      <c r="D134">
        <v>0</v>
      </c>
      <c r="E134" s="1" t="s">
        <v>41</v>
      </c>
      <c r="F134">
        <v>0</v>
      </c>
      <c r="G134" s="1" t="s">
        <v>41</v>
      </c>
      <c r="H134">
        <v>0</v>
      </c>
    </row>
    <row r="135" spans="1:8" x14ac:dyDescent="0.25">
      <c r="A135" s="1" t="s">
        <v>38</v>
      </c>
      <c r="B135">
        <v>0</v>
      </c>
      <c r="C135" s="1" t="s">
        <v>38</v>
      </c>
      <c r="D135">
        <v>0</v>
      </c>
      <c r="E135" s="1" t="s">
        <v>38</v>
      </c>
      <c r="F135">
        <v>0</v>
      </c>
      <c r="G135" s="1" t="s">
        <v>38</v>
      </c>
      <c r="H135">
        <v>0</v>
      </c>
    </row>
    <row r="136" spans="1:8" x14ac:dyDescent="0.25">
      <c r="A136" s="1" t="s">
        <v>39</v>
      </c>
      <c r="B136">
        <v>0</v>
      </c>
      <c r="C136" s="1" t="s">
        <v>39</v>
      </c>
      <c r="D136">
        <v>0</v>
      </c>
      <c r="E136" s="1" t="s">
        <v>39</v>
      </c>
      <c r="F136">
        <v>0</v>
      </c>
      <c r="G136" s="1" t="s">
        <v>39</v>
      </c>
      <c r="H136">
        <v>0</v>
      </c>
    </row>
    <row r="137" spans="1:8" x14ac:dyDescent="0.25">
      <c r="A137" s="1" t="s">
        <v>40</v>
      </c>
      <c r="B137">
        <v>0</v>
      </c>
      <c r="C137" s="1" t="s">
        <v>40</v>
      </c>
      <c r="D137">
        <v>0</v>
      </c>
      <c r="E137" s="1" t="s">
        <v>40</v>
      </c>
      <c r="F137">
        <v>0</v>
      </c>
      <c r="G137" s="1" t="s">
        <v>40</v>
      </c>
      <c r="H137">
        <v>0</v>
      </c>
    </row>
    <row r="138" spans="1:8" x14ac:dyDescent="0.25">
      <c r="A138" s="1" t="s">
        <v>41</v>
      </c>
      <c r="B138">
        <v>0</v>
      </c>
      <c r="C138" s="1" t="s">
        <v>41</v>
      </c>
      <c r="D138">
        <v>0</v>
      </c>
      <c r="E138" s="1" t="s">
        <v>41</v>
      </c>
      <c r="F138">
        <v>0</v>
      </c>
      <c r="G138" s="1" t="s">
        <v>41</v>
      </c>
      <c r="H138">
        <v>0</v>
      </c>
    </row>
    <row r="139" spans="1:8" x14ac:dyDescent="0.25">
      <c r="A139" s="1" t="s">
        <v>38</v>
      </c>
      <c r="B139">
        <v>0</v>
      </c>
      <c r="C139" s="1" t="s">
        <v>38</v>
      </c>
      <c r="D139">
        <v>0</v>
      </c>
      <c r="E139" s="1" t="s">
        <v>38</v>
      </c>
      <c r="F139">
        <v>0</v>
      </c>
      <c r="G139" s="1" t="s">
        <v>38</v>
      </c>
      <c r="H139">
        <v>0</v>
      </c>
    </row>
    <row r="140" spans="1:8" x14ac:dyDescent="0.25">
      <c r="A140" s="1" t="s">
        <v>39</v>
      </c>
      <c r="B140">
        <v>0</v>
      </c>
      <c r="C140" s="1" t="s">
        <v>39</v>
      </c>
      <c r="D140">
        <v>0</v>
      </c>
      <c r="E140" s="1" t="s">
        <v>39</v>
      </c>
      <c r="F140">
        <v>0</v>
      </c>
      <c r="G140" s="1" t="s">
        <v>39</v>
      </c>
      <c r="H140">
        <v>0</v>
      </c>
    </row>
    <row r="141" spans="1:8" x14ac:dyDescent="0.25">
      <c r="A141" s="1" t="s">
        <v>40</v>
      </c>
      <c r="B141">
        <v>0</v>
      </c>
      <c r="C141" s="1" t="s">
        <v>40</v>
      </c>
      <c r="D141">
        <v>0</v>
      </c>
      <c r="E141" s="1" t="s">
        <v>40</v>
      </c>
      <c r="F141">
        <v>0</v>
      </c>
      <c r="G141" s="1" t="s">
        <v>40</v>
      </c>
      <c r="H141">
        <v>0</v>
      </c>
    </row>
    <row r="142" spans="1:8" x14ac:dyDescent="0.25">
      <c r="A142" s="1" t="s">
        <v>41</v>
      </c>
      <c r="B142">
        <v>0</v>
      </c>
      <c r="C142" s="1" t="s">
        <v>41</v>
      </c>
      <c r="D142">
        <v>0</v>
      </c>
      <c r="E142" s="1" t="s">
        <v>41</v>
      </c>
      <c r="F142">
        <v>0</v>
      </c>
      <c r="G142" s="1" t="s">
        <v>41</v>
      </c>
      <c r="H142">
        <v>0</v>
      </c>
    </row>
    <row r="143" spans="1:8" x14ac:dyDescent="0.25">
      <c r="A143" s="1" t="s">
        <v>38</v>
      </c>
      <c r="B143">
        <v>0</v>
      </c>
      <c r="C143" s="1" t="s">
        <v>38</v>
      </c>
      <c r="D143">
        <v>0</v>
      </c>
      <c r="E143" s="1" t="s">
        <v>38</v>
      </c>
      <c r="F143">
        <v>0</v>
      </c>
      <c r="G143" s="1" t="s">
        <v>38</v>
      </c>
      <c r="H143">
        <v>0</v>
      </c>
    </row>
    <row r="144" spans="1:8" x14ac:dyDescent="0.25">
      <c r="A144" s="1" t="s">
        <v>39</v>
      </c>
      <c r="B144">
        <v>0</v>
      </c>
      <c r="C144" s="1" t="s">
        <v>39</v>
      </c>
      <c r="D144">
        <v>0</v>
      </c>
      <c r="E144" s="1" t="s">
        <v>39</v>
      </c>
      <c r="F144">
        <v>0</v>
      </c>
      <c r="G144" s="1" t="s">
        <v>39</v>
      </c>
      <c r="H144">
        <v>0</v>
      </c>
    </row>
    <row r="145" spans="1:8" x14ac:dyDescent="0.25">
      <c r="A145" s="1" t="s">
        <v>40</v>
      </c>
      <c r="B145">
        <v>0</v>
      </c>
      <c r="C145" s="1" t="s">
        <v>40</v>
      </c>
      <c r="D145">
        <v>0</v>
      </c>
      <c r="E145" s="1" t="s">
        <v>40</v>
      </c>
      <c r="F145">
        <v>0</v>
      </c>
      <c r="G145" s="1" t="s">
        <v>40</v>
      </c>
      <c r="H145">
        <v>0</v>
      </c>
    </row>
    <row r="146" spans="1:8" x14ac:dyDescent="0.25">
      <c r="A146" s="1" t="s">
        <v>41</v>
      </c>
      <c r="B146">
        <v>0</v>
      </c>
      <c r="C146" s="1" t="s">
        <v>41</v>
      </c>
      <c r="D146">
        <v>0</v>
      </c>
      <c r="E146" s="1" t="s">
        <v>41</v>
      </c>
      <c r="F146">
        <v>0</v>
      </c>
      <c r="G146" s="1" t="s">
        <v>41</v>
      </c>
      <c r="H146">
        <v>0</v>
      </c>
    </row>
    <row r="147" spans="1:8" x14ac:dyDescent="0.25">
      <c r="A147" s="1" t="s">
        <v>38</v>
      </c>
      <c r="B147">
        <v>0</v>
      </c>
      <c r="C147" s="1" t="s">
        <v>38</v>
      </c>
      <c r="D147">
        <v>0</v>
      </c>
      <c r="E147" s="1" t="s">
        <v>38</v>
      </c>
      <c r="F147">
        <v>0</v>
      </c>
      <c r="G147" s="1" t="s">
        <v>38</v>
      </c>
      <c r="H147">
        <v>0</v>
      </c>
    </row>
    <row r="148" spans="1:8" x14ac:dyDescent="0.25">
      <c r="A148" s="1" t="s">
        <v>39</v>
      </c>
      <c r="B148">
        <v>0</v>
      </c>
      <c r="C148" s="1" t="s">
        <v>39</v>
      </c>
      <c r="D148">
        <v>0</v>
      </c>
      <c r="E148" s="1" t="s">
        <v>39</v>
      </c>
      <c r="F148">
        <v>0</v>
      </c>
      <c r="G148" s="1" t="s">
        <v>39</v>
      </c>
      <c r="H148">
        <v>0</v>
      </c>
    </row>
    <row r="149" spans="1:8" x14ac:dyDescent="0.25">
      <c r="A149" s="1" t="s">
        <v>40</v>
      </c>
      <c r="B149">
        <v>0</v>
      </c>
      <c r="C149" s="1" t="s">
        <v>40</v>
      </c>
      <c r="D149">
        <v>0</v>
      </c>
      <c r="E149" s="1" t="s">
        <v>40</v>
      </c>
      <c r="F149">
        <v>0</v>
      </c>
      <c r="G149" s="1" t="s">
        <v>40</v>
      </c>
      <c r="H149">
        <v>0</v>
      </c>
    </row>
    <row r="150" spans="1:8" x14ac:dyDescent="0.25">
      <c r="A150" s="1" t="s">
        <v>41</v>
      </c>
      <c r="B150">
        <v>0</v>
      </c>
      <c r="C150" s="1" t="s">
        <v>41</v>
      </c>
      <c r="D150">
        <v>0</v>
      </c>
      <c r="E150" s="1" t="s">
        <v>41</v>
      </c>
      <c r="F150">
        <v>0</v>
      </c>
      <c r="G150" s="1" t="s">
        <v>41</v>
      </c>
      <c r="H150">
        <v>0</v>
      </c>
    </row>
    <row r="151" spans="1:8" x14ac:dyDescent="0.25">
      <c r="A151" s="1" t="s">
        <v>38</v>
      </c>
      <c r="B151">
        <v>0</v>
      </c>
      <c r="C151" s="1" t="s">
        <v>38</v>
      </c>
      <c r="D151">
        <v>0</v>
      </c>
      <c r="E151" s="1" t="s">
        <v>38</v>
      </c>
      <c r="F151">
        <v>0</v>
      </c>
      <c r="G151" s="1" t="s">
        <v>38</v>
      </c>
      <c r="H151">
        <v>0</v>
      </c>
    </row>
    <row r="152" spans="1:8" x14ac:dyDescent="0.25">
      <c r="A152" s="1" t="s">
        <v>39</v>
      </c>
      <c r="B152">
        <v>0</v>
      </c>
      <c r="C152" s="1" t="s">
        <v>39</v>
      </c>
      <c r="D152">
        <v>0</v>
      </c>
      <c r="E152" s="1" t="s">
        <v>39</v>
      </c>
      <c r="F152">
        <v>0</v>
      </c>
      <c r="G152" s="1" t="s">
        <v>39</v>
      </c>
      <c r="H152">
        <v>0</v>
      </c>
    </row>
    <row r="153" spans="1:8" x14ac:dyDescent="0.25">
      <c r="A153" s="1" t="s">
        <v>40</v>
      </c>
      <c r="B153">
        <v>0</v>
      </c>
      <c r="C153" s="1" t="s">
        <v>40</v>
      </c>
      <c r="D153">
        <v>0</v>
      </c>
      <c r="E153" s="1" t="s">
        <v>40</v>
      </c>
      <c r="F153">
        <v>0</v>
      </c>
      <c r="G153" s="1" t="s">
        <v>40</v>
      </c>
      <c r="H153">
        <v>0</v>
      </c>
    </row>
    <row r="154" spans="1:8" x14ac:dyDescent="0.25">
      <c r="A154" s="1" t="s">
        <v>41</v>
      </c>
      <c r="B154">
        <v>0</v>
      </c>
      <c r="C154" s="1" t="s">
        <v>41</v>
      </c>
      <c r="D154">
        <v>0</v>
      </c>
      <c r="E154" s="1" t="s">
        <v>41</v>
      </c>
      <c r="F154">
        <v>0</v>
      </c>
      <c r="G154" s="1" t="s">
        <v>41</v>
      </c>
      <c r="H154">
        <v>0</v>
      </c>
    </row>
    <row r="155" spans="1:8" x14ac:dyDescent="0.25">
      <c r="A155" s="1" t="s">
        <v>38</v>
      </c>
      <c r="B155">
        <v>0</v>
      </c>
      <c r="C155" s="1" t="s">
        <v>38</v>
      </c>
      <c r="D155">
        <v>0</v>
      </c>
      <c r="E155" s="1" t="s">
        <v>38</v>
      </c>
      <c r="F155">
        <v>0</v>
      </c>
      <c r="G155" s="1" t="s">
        <v>38</v>
      </c>
      <c r="H155">
        <v>0</v>
      </c>
    </row>
    <row r="156" spans="1:8" x14ac:dyDescent="0.25">
      <c r="A156" s="1" t="s">
        <v>39</v>
      </c>
      <c r="B156">
        <v>0</v>
      </c>
      <c r="C156" s="1" t="s">
        <v>39</v>
      </c>
      <c r="D156">
        <v>0</v>
      </c>
      <c r="E156" s="1" t="s">
        <v>39</v>
      </c>
      <c r="F156">
        <v>0</v>
      </c>
      <c r="G156" s="1" t="s">
        <v>39</v>
      </c>
      <c r="H156">
        <v>0</v>
      </c>
    </row>
    <row r="157" spans="1:8" x14ac:dyDescent="0.25">
      <c r="A157" s="1" t="s">
        <v>40</v>
      </c>
      <c r="B157">
        <v>0</v>
      </c>
      <c r="C157" s="1" t="s">
        <v>40</v>
      </c>
      <c r="D157">
        <v>0</v>
      </c>
      <c r="E157" s="1" t="s">
        <v>40</v>
      </c>
      <c r="F157">
        <v>0</v>
      </c>
      <c r="G157" s="1" t="s">
        <v>40</v>
      </c>
      <c r="H157">
        <v>0</v>
      </c>
    </row>
    <row r="158" spans="1:8" x14ac:dyDescent="0.25">
      <c r="A158" s="1" t="s">
        <v>41</v>
      </c>
      <c r="B158">
        <v>0</v>
      </c>
      <c r="C158" s="1" t="s">
        <v>41</v>
      </c>
      <c r="D158">
        <v>0</v>
      </c>
      <c r="E158" s="1" t="s">
        <v>41</v>
      </c>
      <c r="F158">
        <v>0</v>
      </c>
      <c r="G158" s="1" t="s">
        <v>41</v>
      </c>
      <c r="H158">
        <v>0</v>
      </c>
    </row>
    <row r="159" spans="1:8" x14ac:dyDescent="0.25">
      <c r="A159" s="1" t="s">
        <v>38</v>
      </c>
      <c r="B159">
        <v>0</v>
      </c>
      <c r="C159" s="1" t="s">
        <v>38</v>
      </c>
      <c r="D159">
        <v>0</v>
      </c>
      <c r="E159" s="1" t="s">
        <v>38</v>
      </c>
      <c r="F159">
        <v>0</v>
      </c>
      <c r="G159" s="1" t="s">
        <v>38</v>
      </c>
      <c r="H159">
        <v>0</v>
      </c>
    </row>
    <row r="160" spans="1:8" x14ac:dyDescent="0.25">
      <c r="A160" s="1" t="s">
        <v>39</v>
      </c>
      <c r="B160">
        <v>0</v>
      </c>
      <c r="C160" s="1" t="s">
        <v>39</v>
      </c>
      <c r="D160">
        <v>0</v>
      </c>
      <c r="E160" s="1" t="s">
        <v>39</v>
      </c>
      <c r="F160">
        <v>0</v>
      </c>
      <c r="G160" s="1" t="s">
        <v>39</v>
      </c>
      <c r="H160">
        <v>0</v>
      </c>
    </row>
    <row r="161" spans="1:8" x14ac:dyDescent="0.25">
      <c r="A161" s="1" t="s">
        <v>40</v>
      </c>
      <c r="B161">
        <v>0</v>
      </c>
      <c r="C161" s="1" t="s">
        <v>40</v>
      </c>
      <c r="D161">
        <v>0</v>
      </c>
      <c r="E161" s="1" t="s">
        <v>40</v>
      </c>
      <c r="F161">
        <v>0</v>
      </c>
      <c r="G161" s="1" t="s">
        <v>40</v>
      </c>
      <c r="H161">
        <v>0</v>
      </c>
    </row>
    <row r="162" spans="1:8" x14ac:dyDescent="0.25">
      <c r="A162" s="1" t="s">
        <v>41</v>
      </c>
      <c r="B162">
        <v>0</v>
      </c>
      <c r="C162" s="1" t="s">
        <v>41</v>
      </c>
      <c r="D162">
        <v>0</v>
      </c>
      <c r="E162" s="1" t="s">
        <v>41</v>
      </c>
      <c r="F162">
        <v>0</v>
      </c>
      <c r="G162" s="1" t="s">
        <v>41</v>
      </c>
      <c r="H162">
        <v>0</v>
      </c>
    </row>
    <row r="163" spans="1:8" x14ac:dyDescent="0.25">
      <c r="A163" s="1" t="s">
        <v>38</v>
      </c>
      <c r="B163">
        <v>0</v>
      </c>
      <c r="C163" s="1" t="s">
        <v>38</v>
      </c>
      <c r="D163">
        <v>0</v>
      </c>
      <c r="E163" s="1" t="s">
        <v>38</v>
      </c>
      <c r="F163">
        <v>0</v>
      </c>
      <c r="G163" s="1" t="s">
        <v>38</v>
      </c>
      <c r="H163">
        <v>0</v>
      </c>
    </row>
    <row r="164" spans="1:8" x14ac:dyDescent="0.25">
      <c r="A164" s="1" t="s">
        <v>39</v>
      </c>
      <c r="B164">
        <v>0</v>
      </c>
      <c r="C164" s="1" t="s">
        <v>39</v>
      </c>
      <c r="D164">
        <v>0</v>
      </c>
      <c r="E164" s="1" t="s">
        <v>39</v>
      </c>
      <c r="F164">
        <v>0</v>
      </c>
      <c r="G164" s="1" t="s">
        <v>39</v>
      </c>
      <c r="H164">
        <v>0</v>
      </c>
    </row>
    <row r="165" spans="1:8" x14ac:dyDescent="0.25">
      <c r="A165" s="1" t="s">
        <v>40</v>
      </c>
      <c r="B165">
        <v>0</v>
      </c>
      <c r="C165" s="1" t="s">
        <v>40</v>
      </c>
      <c r="D165">
        <v>0</v>
      </c>
      <c r="E165" s="1" t="s">
        <v>40</v>
      </c>
      <c r="F165">
        <v>0</v>
      </c>
      <c r="G165" s="1" t="s">
        <v>40</v>
      </c>
      <c r="H165">
        <v>0</v>
      </c>
    </row>
    <row r="166" spans="1:8" x14ac:dyDescent="0.25">
      <c r="A166" s="1" t="s">
        <v>41</v>
      </c>
      <c r="B166">
        <v>0</v>
      </c>
      <c r="C166" s="1" t="s">
        <v>41</v>
      </c>
      <c r="D166">
        <v>0</v>
      </c>
      <c r="E166" s="1" t="s">
        <v>41</v>
      </c>
      <c r="F166">
        <v>0</v>
      </c>
      <c r="G166" s="1" t="s">
        <v>41</v>
      </c>
      <c r="H166">
        <v>0</v>
      </c>
    </row>
    <row r="167" spans="1:8" x14ac:dyDescent="0.25">
      <c r="A167" s="1" t="s">
        <v>38</v>
      </c>
      <c r="B167">
        <v>0</v>
      </c>
      <c r="C167" s="1" t="s">
        <v>38</v>
      </c>
      <c r="D167">
        <v>0</v>
      </c>
      <c r="E167" s="1" t="s">
        <v>38</v>
      </c>
      <c r="F167">
        <v>0</v>
      </c>
      <c r="G167" s="1" t="s">
        <v>38</v>
      </c>
      <c r="H167">
        <v>0</v>
      </c>
    </row>
    <row r="168" spans="1:8" x14ac:dyDescent="0.25">
      <c r="A168" s="1" t="s">
        <v>39</v>
      </c>
      <c r="B168">
        <v>0</v>
      </c>
      <c r="C168" s="1" t="s">
        <v>39</v>
      </c>
      <c r="D168">
        <v>0</v>
      </c>
      <c r="E168" s="1" t="s">
        <v>39</v>
      </c>
      <c r="F168">
        <v>0</v>
      </c>
      <c r="G168" s="1" t="s">
        <v>39</v>
      </c>
      <c r="H168">
        <v>0</v>
      </c>
    </row>
    <row r="169" spans="1:8" x14ac:dyDescent="0.25">
      <c r="A169" s="1" t="s">
        <v>40</v>
      </c>
      <c r="B169">
        <v>0</v>
      </c>
      <c r="C169" s="1" t="s">
        <v>40</v>
      </c>
      <c r="D169">
        <v>0</v>
      </c>
      <c r="E169" s="1" t="s">
        <v>40</v>
      </c>
      <c r="F169">
        <v>0</v>
      </c>
      <c r="G169" s="1" t="s">
        <v>40</v>
      </c>
      <c r="H169">
        <v>0</v>
      </c>
    </row>
    <row r="170" spans="1:8" x14ac:dyDescent="0.25">
      <c r="A170" s="1" t="s">
        <v>41</v>
      </c>
      <c r="B170">
        <v>0</v>
      </c>
      <c r="C170" s="1" t="s">
        <v>41</v>
      </c>
      <c r="D170">
        <v>0</v>
      </c>
      <c r="E170" s="1" t="s">
        <v>41</v>
      </c>
      <c r="F170">
        <v>0</v>
      </c>
      <c r="G170" s="1" t="s">
        <v>41</v>
      </c>
      <c r="H170">
        <v>0</v>
      </c>
    </row>
    <row r="171" spans="1:8" x14ac:dyDescent="0.25">
      <c r="A171" s="1" t="s">
        <v>38</v>
      </c>
      <c r="B171">
        <v>0</v>
      </c>
      <c r="C171" s="1" t="s">
        <v>38</v>
      </c>
      <c r="D171">
        <v>0</v>
      </c>
      <c r="E171" s="1" t="s">
        <v>38</v>
      </c>
      <c r="F171">
        <v>0</v>
      </c>
      <c r="G171" s="1" t="s">
        <v>38</v>
      </c>
      <c r="H171">
        <v>0</v>
      </c>
    </row>
    <row r="172" spans="1:8" x14ac:dyDescent="0.25">
      <c r="A172" s="1" t="s">
        <v>39</v>
      </c>
      <c r="B172">
        <v>0</v>
      </c>
      <c r="C172" s="1" t="s">
        <v>39</v>
      </c>
      <c r="D172">
        <v>0</v>
      </c>
      <c r="E172" s="1" t="s">
        <v>39</v>
      </c>
      <c r="F172">
        <v>0</v>
      </c>
      <c r="G172" s="1" t="s">
        <v>39</v>
      </c>
      <c r="H172">
        <v>0</v>
      </c>
    </row>
    <row r="173" spans="1:8" x14ac:dyDescent="0.25">
      <c r="A173" s="1" t="s">
        <v>40</v>
      </c>
      <c r="B173">
        <v>0</v>
      </c>
      <c r="C173" s="1" t="s">
        <v>40</v>
      </c>
      <c r="D173">
        <v>0</v>
      </c>
      <c r="E173" s="1" t="s">
        <v>40</v>
      </c>
      <c r="F173">
        <v>0</v>
      </c>
      <c r="G173" s="1" t="s">
        <v>40</v>
      </c>
      <c r="H173">
        <v>0</v>
      </c>
    </row>
    <row r="174" spans="1:8" x14ac:dyDescent="0.25">
      <c r="A174" s="1" t="s">
        <v>41</v>
      </c>
      <c r="B174">
        <v>0</v>
      </c>
      <c r="C174" s="1" t="s">
        <v>41</v>
      </c>
      <c r="D174">
        <v>0</v>
      </c>
      <c r="E174" s="1" t="s">
        <v>41</v>
      </c>
      <c r="F174">
        <v>0</v>
      </c>
      <c r="G174" s="1" t="s">
        <v>41</v>
      </c>
      <c r="H174">
        <v>0</v>
      </c>
    </row>
    <row r="175" spans="1:8" x14ac:dyDescent="0.25">
      <c r="A175" s="1" t="s">
        <v>38</v>
      </c>
      <c r="B175">
        <v>0</v>
      </c>
      <c r="C175" s="1" t="s">
        <v>38</v>
      </c>
      <c r="D175">
        <v>0</v>
      </c>
      <c r="E175" s="1" t="s">
        <v>38</v>
      </c>
      <c r="F175">
        <v>0</v>
      </c>
      <c r="G175" s="1" t="s">
        <v>38</v>
      </c>
      <c r="H175">
        <v>0</v>
      </c>
    </row>
    <row r="176" spans="1:8" x14ac:dyDescent="0.25">
      <c r="A176" s="1" t="s">
        <v>39</v>
      </c>
      <c r="B176">
        <v>0</v>
      </c>
      <c r="C176" s="1" t="s">
        <v>39</v>
      </c>
      <c r="D176">
        <v>0</v>
      </c>
      <c r="E176" s="1" t="s">
        <v>39</v>
      </c>
      <c r="F176">
        <v>0</v>
      </c>
      <c r="G176" s="1" t="s">
        <v>39</v>
      </c>
      <c r="H176">
        <v>0</v>
      </c>
    </row>
    <row r="177" spans="1:8" x14ac:dyDescent="0.25">
      <c r="A177" s="1" t="s">
        <v>40</v>
      </c>
      <c r="B177">
        <v>0</v>
      </c>
      <c r="C177" s="1" t="s">
        <v>40</v>
      </c>
      <c r="D177">
        <v>0</v>
      </c>
      <c r="E177" s="1" t="s">
        <v>40</v>
      </c>
      <c r="F177">
        <v>0</v>
      </c>
      <c r="G177" s="1" t="s">
        <v>40</v>
      </c>
      <c r="H177">
        <v>0</v>
      </c>
    </row>
    <row r="178" spans="1:8" x14ac:dyDescent="0.25">
      <c r="A178" s="1" t="s">
        <v>41</v>
      </c>
      <c r="B178">
        <v>0</v>
      </c>
      <c r="C178" s="1" t="s">
        <v>41</v>
      </c>
      <c r="D178">
        <v>0</v>
      </c>
      <c r="E178" s="1" t="s">
        <v>41</v>
      </c>
      <c r="F178">
        <v>0</v>
      </c>
      <c r="G178" s="1" t="s">
        <v>41</v>
      </c>
      <c r="H178">
        <v>0</v>
      </c>
    </row>
    <row r="179" spans="1:8" x14ac:dyDescent="0.25">
      <c r="A179" s="1" t="s">
        <v>38</v>
      </c>
      <c r="B179">
        <v>0</v>
      </c>
      <c r="C179" s="1" t="s">
        <v>38</v>
      </c>
      <c r="D179">
        <v>0</v>
      </c>
      <c r="E179" s="1" t="s">
        <v>38</v>
      </c>
      <c r="F179">
        <v>0</v>
      </c>
      <c r="G179" s="1" t="s">
        <v>38</v>
      </c>
      <c r="H179">
        <v>0</v>
      </c>
    </row>
    <row r="180" spans="1:8" x14ac:dyDescent="0.25">
      <c r="A180" s="1" t="s">
        <v>39</v>
      </c>
      <c r="B180">
        <v>0</v>
      </c>
      <c r="C180" s="1" t="s">
        <v>39</v>
      </c>
      <c r="D180">
        <v>0</v>
      </c>
      <c r="E180" s="1" t="s">
        <v>39</v>
      </c>
      <c r="F180">
        <v>0</v>
      </c>
      <c r="G180" s="1" t="s">
        <v>39</v>
      </c>
      <c r="H180">
        <v>0</v>
      </c>
    </row>
    <row r="181" spans="1:8" x14ac:dyDescent="0.25">
      <c r="A181" s="1" t="s">
        <v>40</v>
      </c>
      <c r="B181">
        <v>0</v>
      </c>
      <c r="C181" s="1" t="s">
        <v>40</v>
      </c>
      <c r="D181">
        <v>0</v>
      </c>
      <c r="E181" s="1" t="s">
        <v>40</v>
      </c>
      <c r="F181">
        <v>0</v>
      </c>
      <c r="G181" s="1" t="s">
        <v>40</v>
      </c>
      <c r="H181">
        <v>0</v>
      </c>
    </row>
    <row r="182" spans="1:8" x14ac:dyDescent="0.25">
      <c r="A182" s="1" t="s">
        <v>41</v>
      </c>
      <c r="B182">
        <v>0</v>
      </c>
      <c r="C182" s="1" t="s">
        <v>41</v>
      </c>
      <c r="D182">
        <v>0</v>
      </c>
      <c r="E182" s="1" t="s">
        <v>41</v>
      </c>
      <c r="F182">
        <v>0</v>
      </c>
      <c r="G182" s="1" t="s">
        <v>41</v>
      </c>
      <c r="H182">
        <v>0</v>
      </c>
    </row>
    <row r="183" spans="1:8" x14ac:dyDescent="0.25">
      <c r="A183" s="1" t="s">
        <v>38</v>
      </c>
      <c r="B183">
        <v>0</v>
      </c>
      <c r="C183" s="1" t="s">
        <v>38</v>
      </c>
      <c r="D183">
        <v>0</v>
      </c>
      <c r="E183" s="1" t="s">
        <v>38</v>
      </c>
      <c r="F183">
        <v>0</v>
      </c>
      <c r="G183" s="1" t="s">
        <v>38</v>
      </c>
      <c r="H183">
        <v>0</v>
      </c>
    </row>
    <row r="184" spans="1:8" x14ac:dyDescent="0.25">
      <c r="A184" s="1" t="s">
        <v>39</v>
      </c>
      <c r="B184">
        <v>0</v>
      </c>
      <c r="C184" s="1" t="s">
        <v>39</v>
      </c>
      <c r="D184">
        <v>0</v>
      </c>
      <c r="E184" s="1" t="s">
        <v>39</v>
      </c>
      <c r="F184">
        <v>0</v>
      </c>
      <c r="G184" s="1" t="s">
        <v>39</v>
      </c>
      <c r="H184">
        <v>0</v>
      </c>
    </row>
    <row r="185" spans="1:8" x14ac:dyDescent="0.25">
      <c r="A185" s="1" t="s">
        <v>40</v>
      </c>
      <c r="B185">
        <v>0</v>
      </c>
      <c r="C185" s="1" t="s">
        <v>40</v>
      </c>
      <c r="D185">
        <v>0</v>
      </c>
      <c r="E185" s="1" t="s">
        <v>40</v>
      </c>
      <c r="F185">
        <v>0</v>
      </c>
      <c r="G185" s="1" t="s">
        <v>40</v>
      </c>
      <c r="H185">
        <v>0</v>
      </c>
    </row>
    <row r="186" spans="1:8" x14ac:dyDescent="0.25">
      <c r="A186" s="1" t="s">
        <v>41</v>
      </c>
      <c r="B186">
        <v>0</v>
      </c>
      <c r="C186" s="1" t="s">
        <v>41</v>
      </c>
      <c r="D186">
        <v>0</v>
      </c>
      <c r="E186" s="1" t="s">
        <v>41</v>
      </c>
      <c r="F186">
        <v>0</v>
      </c>
      <c r="G186" s="1" t="s">
        <v>41</v>
      </c>
      <c r="H186">
        <v>0</v>
      </c>
    </row>
    <row r="187" spans="1:8" x14ac:dyDescent="0.25">
      <c r="A187" s="1" t="s">
        <v>38</v>
      </c>
      <c r="B187">
        <v>0</v>
      </c>
      <c r="C187" s="1" t="s">
        <v>38</v>
      </c>
      <c r="D187">
        <v>0</v>
      </c>
      <c r="E187" s="1" t="s">
        <v>38</v>
      </c>
      <c r="F187">
        <v>0</v>
      </c>
      <c r="G187" s="1" t="s">
        <v>38</v>
      </c>
      <c r="H187">
        <v>0</v>
      </c>
    </row>
    <row r="188" spans="1:8" x14ac:dyDescent="0.25">
      <c r="A188" s="1" t="s">
        <v>39</v>
      </c>
      <c r="B188">
        <v>0</v>
      </c>
      <c r="C188" s="1" t="s">
        <v>39</v>
      </c>
      <c r="D188">
        <v>0</v>
      </c>
      <c r="E188" s="1" t="s">
        <v>39</v>
      </c>
      <c r="F188">
        <v>0</v>
      </c>
      <c r="G188" s="1" t="s">
        <v>39</v>
      </c>
      <c r="H188">
        <v>0</v>
      </c>
    </row>
    <row r="189" spans="1:8" x14ac:dyDescent="0.25">
      <c r="A189" s="1" t="s">
        <v>40</v>
      </c>
      <c r="B189">
        <v>0</v>
      </c>
      <c r="C189" s="1" t="s">
        <v>40</v>
      </c>
      <c r="D189">
        <v>0</v>
      </c>
      <c r="E189" s="1" t="s">
        <v>40</v>
      </c>
      <c r="F189">
        <v>0</v>
      </c>
      <c r="G189" s="1" t="s">
        <v>40</v>
      </c>
      <c r="H189">
        <v>0</v>
      </c>
    </row>
    <row r="190" spans="1:8" x14ac:dyDescent="0.25">
      <c r="A190" s="1" t="s">
        <v>41</v>
      </c>
      <c r="B190">
        <v>0</v>
      </c>
      <c r="C190" s="1" t="s">
        <v>41</v>
      </c>
      <c r="D190">
        <v>0</v>
      </c>
      <c r="E190" s="1" t="s">
        <v>41</v>
      </c>
      <c r="F190">
        <v>0</v>
      </c>
      <c r="G190" s="1" t="s">
        <v>41</v>
      </c>
      <c r="H190">
        <v>0</v>
      </c>
    </row>
    <row r="191" spans="1:8" x14ac:dyDescent="0.25">
      <c r="A191" s="1" t="s">
        <v>38</v>
      </c>
      <c r="B191">
        <v>0</v>
      </c>
      <c r="C191" s="1" t="s">
        <v>38</v>
      </c>
      <c r="D191">
        <v>0</v>
      </c>
      <c r="E191" s="1" t="s">
        <v>38</v>
      </c>
      <c r="F191">
        <v>0</v>
      </c>
      <c r="G191" s="1" t="s">
        <v>38</v>
      </c>
      <c r="H191">
        <v>0</v>
      </c>
    </row>
    <row r="192" spans="1:8" x14ac:dyDescent="0.25">
      <c r="A192" s="1" t="s">
        <v>39</v>
      </c>
      <c r="B192">
        <v>0</v>
      </c>
      <c r="C192" s="1" t="s">
        <v>39</v>
      </c>
      <c r="D192">
        <v>0</v>
      </c>
      <c r="E192" s="1" t="s">
        <v>39</v>
      </c>
      <c r="F192">
        <v>0</v>
      </c>
      <c r="G192" s="1" t="s">
        <v>39</v>
      </c>
      <c r="H192">
        <v>0</v>
      </c>
    </row>
    <row r="193" spans="1:8" x14ac:dyDescent="0.25">
      <c r="A193" s="1" t="s">
        <v>40</v>
      </c>
      <c r="B193">
        <v>0</v>
      </c>
      <c r="C193" s="1" t="s">
        <v>40</v>
      </c>
      <c r="D193">
        <v>0</v>
      </c>
      <c r="E193" s="1" t="s">
        <v>40</v>
      </c>
      <c r="F193">
        <v>0</v>
      </c>
      <c r="G193" s="1" t="s">
        <v>40</v>
      </c>
      <c r="H193">
        <v>0</v>
      </c>
    </row>
    <row r="194" spans="1:8" x14ac:dyDescent="0.25">
      <c r="A194" s="1" t="s">
        <v>41</v>
      </c>
      <c r="B194">
        <v>0</v>
      </c>
      <c r="C194" s="1" t="s">
        <v>41</v>
      </c>
      <c r="D194">
        <v>0</v>
      </c>
      <c r="E194" s="1" t="s">
        <v>41</v>
      </c>
      <c r="F194">
        <v>0</v>
      </c>
      <c r="G194" s="1" t="s">
        <v>41</v>
      </c>
      <c r="H194">
        <v>0</v>
      </c>
    </row>
    <row r="195" spans="1:8" x14ac:dyDescent="0.25">
      <c r="A195" s="1" t="s">
        <v>38</v>
      </c>
      <c r="B195">
        <v>0</v>
      </c>
      <c r="C195" s="1" t="s">
        <v>38</v>
      </c>
      <c r="D195">
        <v>0</v>
      </c>
      <c r="E195" s="1" t="s">
        <v>38</v>
      </c>
      <c r="F195">
        <v>0</v>
      </c>
      <c r="G195" s="1" t="s">
        <v>38</v>
      </c>
      <c r="H195">
        <v>0</v>
      </c>
    </row>
    <row r="196" spans="1:8" x14ac:dyDescent="0.25">
      <c r="A196" s="1" t="s">
        <v>39</v>
      </c>
      <c r="B196">
        <v>0</v>
      </c>
      <c r="C196" s="1" t="s">
        <v>39</v>
      </c>
      <c r="D196">
        <v>0</v>
      </c>
      <c r="E196" s="1" t="s">
        <v>39</v>
      </c>
      <c r="F196">
        <v>0</v>
      </c>
      <c r="G196" s="1" t="s">
        <v>39</v>
      </c>
      <c r="H196">
        <v>0</v>
      </c>
    </row>
    <row r="197" spans="1:8" x14ac:dyDescent="0.25">
      <c r="A197" s="1" t="s">
        <v>40</v>
      </c>
      <c r="B197">
        <v>0</v>
      </c>
      <c r="C197" s="1" t="s">
        <v>40</v>
      </c>
      <c r="D197">
        <v>0</v>
      </c>
      <c r="E197" s="1" t="s">
        <v>40</v>
      </c>
      <c r="F197">
        <v>0</v>
      </c>
      <c r="G197" s="1" t="s">
        <v>40</v>
      </c>
      <c r="H197">
        <v>0</v>
      </c>
    </row>
    <row r="198" spans="1:8" x14ac:dyDescent="0.25">
      <c r="A198" s="1" t="s">
        <v>41</v>
      </c>
      <c r="B198">
        <v>0</v>
      </c>
      <c r="C198" s="1" t="s">
        <v>41</v>
      </c>
      <c r="D198">
        <v>0</v>
      </c>
      <c r="E198" s="1" t="s">
        <v>41</v>
      </c>
      <c r="F198">
        <v>0</v>
      </c>
      <c r="G198" s="1" t="s">
        <v>41</v>
      </c>
      <c r="H198">
        <v>0</v>
      </c>
    </row>
    <row r="199" spans="1:8" x14ac:dyDescent="0.25">
      <c r="A199" s="1" t="s">
        <v>38</v>
      </c>
      <c r="B199">
        <v>0</v>
      </c>
      <c r="C199" s="1" t="s">
        <v>38</v>
      </c>
      <c r="D199">
        <v>0</v>
      </c>
      <c r="E199" s="1" t="s">
        <v>38</v>
      </c>
      <c r="F199">
        <v>0</v>
      </c>
      <c r="G199" s="1" t="s">
        <v>38</v>
      </c>
      <c r="H199">
        <v>0</v>
      </c>
    </row>
    <row r="200" spans="1:8" x14ac:dyDescent="0.25">
      <c r="A200" s="1" t="s">
        <v>39</v>
      </c>
      <c r="B200">
        <v>0</v>
      </c>
      <c r="C200" s="1" t="s">
        <v>39</v>
      </c>
      <c r="D200">
        <v>0</v>
      </c>
      <c r="E200" s="1" t="s">
        <v>39</v>
      </c>
      <c r="F200">
        <v>0</v>
      </c>
      <c r="G200" s="1" t="s">
        <v>39</v>
      </c>
      <c r="H200">
        <v>0</v>
      </c>
    </row>
    <row r="201" spans="1:8" x14ac:dyDescent="0.25">
      <c r="A201" s="1" t="s">
        <v>40</v>
      </c>
      <c r="B201">
        <v>0</v>
      </c>
      <c r="C201" s="1" t="s">
        <v>40</v>
      </c>
      <c r="D201">
        <v>0</v>
      </c>
      <c r="E201" s="1" t="s">
        <v>40</v>
      </c>
      <c r="F201">
        <v>0</v>
      </c>
      <c r="G201" s="1" t="s">
        <v>40</v>
      </c>
      <c r="H201">
        <v>0</v>
      </c>
    </row>
    <row r="202" spans="1:8" x14ac:dyDescent="0.25">
      <c r="A202" s="1" t="s">
        <v>41</v>
      </c>
      <c r="B202">
        <v>0</v>
      </c>
      <c r="C202" s="1" t="s">
        <v>41</v>
      </c>
      <c r="D202">
        <v>0</v>
      </c>
      <c r="E202" s="1" t="s">
        <v>41</v>
      </c>
      <c r="F202">
        <v>0</v>
      </c>
      <c r="G202" s="1" t="s">
        <v>41</v>
      </c>
      <c r="H202">
        <v>0</v>
      </c>
    </row>
  </sheetData>
  <pageMargins left="0.7" right="0.7" top="0.78740157499999996" bottom="0.78740157499999996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18D9-723F-4437-BE36-5E4039C5E88C}">
  <sheetPr>
    <outlinePr summaryBelow="0" summaryRight="0"/>
  </sheetPr>
  <dimension ref="A1:F52"/>
  <sheetViews>
    <sheetView workbookViewId="0">
      <pane ySplit="1" topLeftCell="A14" activePane="bottomLeft" state="frozen"/>
      <selection pane="bottomLeft" activeCell="F40" sqref="F40"/>
    </sheetView>
  </sheetViews>
  <sheetFormatPr baseColWidth="10" defaultColWidth="14.42578125" defaultRowHeight="15.75" customHeight="1" x14ac:dyDescent="0.2"/>
  <cols>
    <col min="1" max="1" width="18" style="8" bestFit="1" customWidth="1"/>
    <col min="2" max="2" width="21.28515625" style="8" bestFit="1" customWidth="1"/>
    <col min="3" max="3" width="10.42578125" style="8" bestFit="1" customWidth="1"/>
    <col min="4" max="4" width="4.5703125" style="8" customWidth="1"/>
    <col min="5" max="5" width="55.28515625" style="8" bestFit="1" customWidth="1"/>
    <col min="6" max="6" width="45.42578125" style="8" bestFit="1" customWidth="1"/>
    <col min="7" max="12" width="21.5703125" style="8" customWidth="1"/>
    <col min="13" max="16384" width="14.42578125" style="8"/>
  </cols>
  <sheetData>
    <row r="1" spans="1:6" ht="12.75" x14ac:dyDescent="0.2">
      <c r="A1" s="9" t="s">
        <v>61</v>
      </c>
      <c r="B1" s="9" t="s">
        <v>60</v>
      </c>
      <c r="C1" s="9" t="s">
        <v>59</v>
      </c>
      <c r="D1" s="9" t="s">
        <v>58</v>
      </c>
      <c r="E1" s="9" t="s">
        <v>57</v>
      </c>
      <c r="F1" s="9" t="s">
        <v>56</v>
      </c>
    </row>
    <row r="2" spans="1:6" ht="12.75" x14ac:dyDescent="0.2">
      <c r="A2" s="11">
        <v>44523.827190115742</v>
      </c>
      <c r="B2" s="9">
        <v>40</v>
      </c>
      <c r="C2" s="9" t="s">
        <v>51</v>
      </c>
      <c r="D2" s="9">
        <v>56</v>
      </c>
      <c r="E2" s="9" t="s">
        <v>48</v>
      </c>
      <c r="F2" s="9" t="s">
        <v>55</v>
      </c>
    </row>
    <row r="3" spans="1:6" ht="12.75" x14ac:dyDescent="0.2">
      <c r="A3" s="11">
        <v>44523.845041006949</v>
      </c>
      <c r="B3" s="9">
        <v>41</v>
      </c>
      <c r="C3" s="9" t="s">
        <v>49</v>
      </c>
      <c r="D3" s="9">
        <v>56</v>
      </c>
      <c r="E3" s="9" t="s">
        <v>48</v>
      </c>
      <c r="F3" s="9" t="s">
        <v>47</v>
      </c>
    </row>
    <row r="4" spans="1:6" ht="12.75" x14ac:dyDescent="0.2">
      <c r="A4" s="11">
        <v>44523.856685636572</v>
      </c>
      <c r="B4" s="9">
        <v>42</v>
      </c>
      <c r="C4" s="9" t="s">
        <v>49</v>
      </c>
      <c r="D4" s="9">
        <v>56</v>
      </c>
      <c r="E4" s="9" t="s">
        <v>48</v>
      </c>
      <c r="F4" s="9" t="s">
        <v>47</v>
      </c>
    </row>
    <row r="5" spans="1:6" ht="12.75" x14ac:dyDescent="0.2">
      <c r="A5" s="11">
        <v>44524.889515405092</v>
      </c>
      <c r="B5" s="9">
        <v>10</v>
      </c>
      <c r="C5" s="9" t="s">
        <v>51</v>
      </c>
      <c r="D5" s="9">
        <v>19</v>
      </c>
      <c r="E5" s="9" t="s">
        <v>48</v>
      </c>
      <c r="F5" s="9" t="s">
        <v>52</v>
      </c>
    </row>
    <row r="6" spans="1:6" ht="12.75" x14ac:dyDescent="0.2">
      <c r="A6" s="11">
        <v>44525.312634120375</v>
      </c>
      <c r="B6" s="9">
        <v>43</v>
      </c>
      <c r="C6" s="9" t="s">
        <v>49</v>
      </c>
      <c r="D6" s="9">
        <v>23</v>
      </c>
      <c r="E6" s="9" t="s">
        <v>48</v>
      </c>
      <c r="F6" s="9" t="s">
        <v>47</v>
      </c>
    </row>
    <row r="7" spans="1:6" ht="12.75" x14ac:dyDescent="0.2">
      <c r="A7" s="11">
        <v>44526.642852222227</v>
      </c>
      <c r="B7" s="9">
        <v>34</v>
      </c>
      <c r="C7" s="9" t="s">
        <v>49</v>
      </c>
      <c r="D7" s="9">
        <v>30</v>
      </c>
      <c r="E7" s="9" t="s">
        <v>48</v>
      </c>
      <c r="F7" s="9" t="s">
        <v>50</v>
      </c>
    </row>
    <row r="8" spans="1:6" ht="12.75" x14ac:dyDescent="0.2">
      <c r="A8" s="11">
        <v>44527.587954780094</v>
      </c>
      <c r="B8" s="9">
        <v>20</v>
      </c>
      <c r="C8" s="9" t="s">
        <v>49</v>
      </c>
      <c r="D8" s="9">
        <v>50</v>
      </c>
      <c r="E8" s="9" t="s">
        <v>48</v>
      </c>
      <c r="F8" s="9" t="s">
        <v>54</v>
      </c>
    </row>
    <row r="9" spans="1:6" ht="12.75" x14ac:dyDescent="0.2">
      <c r="A9" s="11">
        <v>44527.600900439815</v>
      </c>
      <c r="B9" s="10">
        <v>2</v>
      </c>
      <c r="C9" s="9" t="s">
        <v>51</v>
      </c>
      <c r="D9" s="9">
        <v>21</v>
      </c>
      <c r="E9" s="9" t="s">
        <v>48</v>
      </c>
      <c r="F9" s="9" t="s">
        <v>52</v>
      </c>
    </row>
    <row r="10" spans="1:6" ht="12.75" x14ac:dyDescent="0.2">
      <c r="A10" s="11">
        <v>44527.632697465277</v>
      </c>
      <c r="B10" s="9">
        <v>21</v>
      </c>
      <c r="C10" s="9" t="s">
        <v>51</v>
      </c>
      <c r="D10" s="9">
        <v>19</v>
      </c>
      <c r="E10" s="9" t="s">
        <v>48</v>
      </c>
      <c r="F10" s="9" t="s">
        <v>50</v>
      </c>
    </row>
    <row r="11" spans="1:6" ht="12.75" x14ac:dyDescent="0.2">
      <c r="A11" s="11">
        <v>44528.594290555557</v>
      </c>
      <c r="B11" s="9">
        <v>22</v>
      </c>
      <c r="C11" s="9" t="s">
        <v>51</v>
      </c>
      <c r="D11" s="9">
        <v>21</v>
      </c>
      <c r="E11" s="9" t="s">
        <v>53</v>
      </c>
      <c r="F11" s="9" t="s">
        <v>47</v>
      </c>
    </row>
    <row r="12" spans="1:6" ht="12.75" x14ac:dyDescent="0.2">
      <c r="A12" s="11">
        <v>44528.594971875005</v>
      </c>
      <c r="B12" s="9">
        <v>23</v>
      </c>
      <c r="C12" s="9" t="s">
        <v>51</v>
      </c>
      <c r="D12" s="9">
        <v>22</v>
      </c>
      <c r="E12" s="9" t="s">
        <v>48</v>
      </c>
      <c r="F12" s="9" t="s">
        <v>50</v>
      </c>
    </row>
    <row r="13" spans="1:6" ht="12.75" x14ac:dyDescent="0.2">
      <c r="A13" s="11">
        <v>44529.591722199075</v>
      </c>
      <c r="B13" s="10">
        <v>3</v>
      </c>
      <c r="C13" s="9" t="s">
        <v>51</v>
      </c>
      <c r="D13" s="9">
        <v>26</v>
      </c>
      <c r="E13" s="9" t="s">
        <v>48</v>
      </c>
      <c r="F13" s="9" t="s">
        <v>52</v>
      </c>
    </row>
    <row r="14" spans="1:6" ht="12.75" x14ac:dyDescent="0.2">
      <c r="A14" s="11">
        <v>44529.755056747686</v>
      </c>
      <c r="B14" s="10">
        <v>4</v>
      </c>
      <c r="C14" s="9" t="s">
        <v>51</v>
      </c>
      <c r="D14" s="9">
        <v>21</v>
      </c>
      <c r="E14" s="9" t="s">
        <v>48</v>
      </c>
      <c r="F14" s="9" t="s">
        <v>50</v>
      </c>
    </row>
    <row r="15" spans="1:6" ht="12.75" x14ac:dyDescent="0.2">
      <c r="A15" s="11">
        <v>44529.780586689812</v>
      </c>
      <c r="B15" s="10">
        <v>5</v>
      </c>
      <c r="C15" s="9" t="s">
        <v>49</v>
      </c>
      <c r="D15" s="9">
        <v>22</v>
      </c>
      <c r="E15" s="9" t="s">
        <v>48</v>
      </c>
      <c r="F15" s="9" t="s">
        <v>47</v>
      </c>
    </row>
    <row r="17" spans="3:4" ht="15.75" customHeight="1" x14ac:dyDescent="0.2">
      <c r="C17" s="8" t="s">
        <v>112</v>
      </c>
      <c r="D17" s="8">
        <f>COUNTIFS(D2:D15,"&lt;20")</f>
        <v>2</v>
      </c>
    </row>
    <row r="18" spans="3:4" ht="15.75" customHeight="1" x14ac:dyDescent="0.2">
      <c r="C18" s="8" t="s">
        <v>104</v>
      </c>
      <c r="D18" s="8">
        <f>COUNTIFS($D$2:$D$15,"&gt;19",$D$2:$D$15,"&lt;25")</f>
        <v>6</v>
      </c>
    </row>
    <row r="19" spans="3:4" ht="15.75" customHeight="1" x14ac:dyDescent="0.2">
      <c r="C19" s="8" t="s">
        <v>105</v>
      </c>
      <c r="D19" s="8">
        <f>COUNTIFS($D$2:$D$15,"&gt;24",$D$2:$D$15,"&lt;30")</f>
        <v>1</v>
      </c>
    </row>
    <row r="20" spans="3:4" ht="15.75" customHeight="1" x14ac:dyDescent="0.2">
      <c r="C20" s="8" t="s">
        <v>107</v>
      </c>
      <c r="D20" s="8">
        <f>COUNTIFS($D$2:$D$15,"&gt;29",$D$2:$D$15,"&lt;35")</f>
        <v>1</v>
      </c>
    </row>
    <row r="21" spans="3:4" ht="15.75" customHeight="1" x14ac:dyDescent="0.2">
      <c r="C21" s="8" t="s">
        <v>108</v>
      </c>
      <c r="D21" s="8">
        <f>COUNTIFS($D$2:$D$15,"&gt;34",$D$2:$D$15,"&lt;40")</f>
        <v>0</v>
      </c>
    </row>
    <row r="22" spans="3:4" ht="15.75" customHeight="1" x14ac:dyDescent="0.2">
      <c r="C22" s="8" t="s">
        <v>109</v>
      </c>
      <c r="D22" s="8">
        <f>COUNTIFS($D$2:$D$15,"&gt;39",$D$2:$D$15,"&lt;45")</f>
        <v>0</v>
      </c>
    </row>
    <row r="23" spans="3:4" ht="15.75" customHeight="1" x14ac:dyDescent="0.2">
      <c r="C23" s="8" t="s">
        <v>110</v>
      </c>
      <c r="D23" s="8">
        <f>COUNTIFS($D$2:$D$15,"&gt;44",$D$2:$D$15,"&lt;50")</f>
        <v>0</v>
      </c>
    </row>
    <row r="24" spans="3:4" ht="15.75" customHeight="1" x14ac:dyDescent="0.2">
      <c r="C24" s="8" t="s">
        <v>106</v>
      </c>
      <c r="D24" s="8">
        <f>COUNTIFS($D$2:$D$15,"&gt;49",$D$2:$D$15,"&lt;55")</f>
        <v>1</v>
      </c>
    </row>
    <row r="25" spans="3:4" ht="15.75" customHeight="1" x14ac:dyDescent="0.2">
      <c r="C25" s="8" t="s">
        <v>111</v>
      </c>
      <c r="D25" s="8">
        <f>COUNTIFS($D$2:$D$15,"&gt;55")</f>
        <v>3</v>
      </c>
    </row>
    <row r="34" spans="3:4" ht="15.75" customHeight="1" x14ac:dyDescent="0.2">
      <c r="C34" s="8" t="s">
        <v>51</v>
      </c>
      <c r="D34" s="8">
        <f>COUNTIF(C2:C15,"=Male")</f>
        <v>8</v>
      </c>
    </row>
    <row r="35" spans="3:4" ht="15.75" customHeight="1" x14ac:dyDescent="0.2">
      <c r="C35" s="8" t="s">
        <v>49</v>
      </c>
      <c r="D35" s="8">
        <f>COUNTIF(C2:C15,"=Female")</f>
        <v>6</v>
      </c>
    </row>
    <row r="48" spans="3:4" ht="15.75" customHeight="1" x14ac:dyDescent="0.2">
      <c r="C48" s="15" t="s">
        <v>113</v>
      </c>
      <c r="D48" s="8">
        <f>COUNTIF($F$2:$F$15,"=less than 30min")</f>
        <v>1</v>
      </c>
    </row>
    <row r="49" spans="3:4" ht="15.75" customHeight="1" x14ac:dyDescent="0.2">
      <c r="C49" s="15" t="s">
        <v>114</v>
      </c>
      <c r="D49" s="8">
        <f>COUNTIF($F$2:$F$15,"=30min to 1h")</f>
        <v>1</v>
      </c>
    </row>
    <row r="50" spans="3:4" ht="15.75" customHeight="1" x14ac:dyDescent="0.2">
      <c r="C50" s="15" t="s">
        <v>115</v>
      </c>
      <c r="D50" s="8">
        <f>COUNTIF($F$2:$F$15,"=1h to 2h")</f>
        <v>5</v>
      </c>
    </row>
    <row r="51" spans="3:4" ht="15.75" customHeight="1" x14ac:dyDescent="0.2">
      <c r="C51" s="15" t="s">
        <v>116</v>
      </c>
      <c r="D51" s="8">
        <f>COUNTIF($F$2:$F$15,"=2h to 3h")</f>
        <v>4</v>
      </c>
    </row>
    <row r="52" spans="3:4" ht="15.75" customHeight="1" x14ac:dyDescent="0.2">
      <c r="C52" s="15" t="s">
        <v>117</v>
      </c>
      <c r="D52" s="8">
        <f>COUNTIF($F$2:$F$15,"=3h or more")</f>
        <v>3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F0CE-6E00-485C-A76C-CCFE5D0D141E}">
  <sheetPr>
    <outlinePr summaryBelow="0" summaryRight="0"/>
  </sheetPr>
  <dimension ref="A1:O125"/>
  <sheetViews>
    <sheetView zoomScale="70" zoomScaleNormal="70" workbookViewId="0">
      <pane ySplit="1" topLeftCell="A98" activePane="bottomLeft" state="frozen"/>
      <selection pane="bottomLeft" activeCell="I141" sqref="I141"/>
    </sheetView>
  </sheetViews>
  <sheetFormatPr baseColWidth="10" defaultColWidth="14.42578125" defaultRowHeight="15.75" customHeight="1" x14ac:dyDescent="0.2"/>
  <cols>
    <col min="1" max="1" width="21.5703125" style="8" customWidth="1"/>
    <col min="2" max="2" width="21.7109375" style="8" customWidth="1"/>
    <col min="3" max="3" width="26.28515625" style="8" bestFit="1" customWidth="1"/>
    <col min="4" max="4" width="42.28515625" style="8" bestFit="1" customWidth="1"/>
    <col min="5" max="5" width="34" style="8" bestFit="1" customWidth="1"/>
    <col min="6" max="6" width="30" style="8" bestFit="1" customWidth="1"/>
    <col min="7" max="7" width="27.28515625" style="8" customWidth="1"/>
    <col min="8" max="8" width="52.140625" style="8" bestFit="1" customWidth="1"/>
    <col min="9" max="9" width="14.85546875" style="8" customWidth="1"/>
    <col min="10" max="10" width="21.140625" style="8" customWidth="1"/>
    <col min="11" max="11" width="10.5703125" style="8" customWidth="1"/>
    <col min="12" max="12" width="14.42578125" style="8" customWidth="1"/>
    <col min="13" max="13" width="20.28515625" style="8" customWidth="1"/>
    <col min="14" max="19" width="21.5703125" style="8" customWidth="1"/>
    <col min="20" max="16384" width="14.42578125" style="8"/>
  </cols>
  <sheetData>
    <row r="1" spans="1:13" ht="12.75" x14ac:dyDescent="0.2">
      <c r="A1" s="9" t="s">
        <v>61</v>
      </c>
      <c r="B1" s="9" t="s">
        <v>60</v>
      </c>
      <c r="C1" s="9" t="s">
        <v>79</v>
      </c>
      <c r="D1" s="9" t="s">
        <v>78</v>
      </c>
      <c r="E1" s="9" t="s">
        <v>77</v>
      </c>
      <c r="F1" s="9" t="s">
        <v>76</v>
      </c>
      <c r="G1" s="9" t="s">
        <v>75</v>
      </c>
      <c r="H1" s="9" t="s">
        <v>74</v>
      </c>
      <c r="I1" s="9" t="s">
        <v>73</v>
      </c>
      <c r="J1" s="9" t="s">
        <v>72</v>
      </c>
      <c r="K1" s="9" t="s">
        <v>71</v>
      </c>
      <c r="L1" s="9" t="s">
        <v>70</v>
      </c>
      <c r="M1" s="9" t="s">
        <v>69</v>
      </c>
    </row>
    <row r="2" spans="1:13" ht="12.75" x14ac:dyDescent="0.2">
      <c r="A2" s="11">
        <v>44523.838012129629</v>
      </c>
      <c r="B2" s="9">
        <v>40</v>
      </c>
      <c r="C2" s="9" t="s">
        <v>66</v>
      </c>
      <c r="D2" s="9" t="s">
        <v>63</v>
      </c>
      <c r="E2" s="9" t="s">
        <v>67</v>
      </c>
      <c r="F2" s="9" t="s">
        <v>63</v>
      </c>
      <c r="G2" s="9" t="s">
        <v>65</v>
      </c>
      <c r="H2" s="9" t="s">
        <v>63</v>
      </c>
      <c r="I2" s="9" t="s">
        <v>65</v>
      </c>
      <c r="J2" s="9" t="s">
        <v>63</v>
      </c>
      <c r="K2" s="9" t="s">
        <v>65</v>
      </c>
      <c r="L2" s="9" t="s">
        <v>63</v>
      </c>
      <c r="M2" s="9" t="s">
        <v>62</v>
      </c>
    </row>
    <row r="3" spans="1:13" ht="12.75" x14ac:dyDescent="0.2">
      <c r="A3" s="11">
        <v>44523.839115324074</v>
      </c>
      <c r="B3" s="9">
        <v>40</v>
      </c>
      <c r="C3" s="9" t="s">
        <v>64</v>
      </c>
      <c r="D3" s="9" t="s">
        <v>63</v>
      </c>
      <c r="E3" s="9" t="s">
        <v>62</v>
      </c>
      <c r="F3" s="9" t="s">
        <v>63</v>
      </c>
      <c r="G3" s="9" t="s">
        <v>65</v>
      </c>
      <c r="H3" s="9" t="s">
        <v>63</v>
      </c>
      <c r="I3" s="9" t="s">
        <v>62</v>
      </c>
      <c r="J3" s="9" t="s">
        <v>63</v>
      </c>
      <c r="K3" s="9" t="s">
        <v>62</v>
      </c>
      <c r="L3" s="9" t="s">
        <v>67</v>
      </c>
      <c r="M3" s="9" t="s">
        <v>62</v>
      </c>
    </row>
    <row r="4" spans="1:13" ht="12.75" x14ac:dyDescent="0.2">
      <c r="A4" s="11">
        <v>44523.849826712962</v>
      </c>
      <c r="B4" s="9">
        <v>41</v>
      </c>
      <c r="C4" s="9" t="s">
        <v>66</v>
      </c>
      <c r="D4" s="9" t="s">
        <v>68</v>
      </c>
      <c r="E4" s="9" t="s">
        <v>67</v>
      </c>
      <c r="F4" s="9" t="s">
        <v>63</v>
      </c>
      <c r="G4" s="9" t="s">
        <v>65</v>
      </c>
      <c r="H4" s="9" t="s">
        <v>63</v>
      </c>
      <c r="I4" s="9" t="s">
        <v>67</v>
      </c>
      <c r="J4" s="9" t="s">
        <v>63</v>
      </c>
      <c r="K4" s="9" t="s">
        <v>62</v>
      </c>
      <c r="L4" s="9" t="s">
        <v>67</v>
      </c>
      <c r="M4" s="9" t="s">
        <v>62</v>
      </c>
    </row>
    <row r="5" spans="1:13" ht="12.75" x14ac:dyDescent="0.2">
      <c r="A5" s="11">
        <v>44523.853166817134</v>
      </c>
      <c r="B5" s="9">
        <v>41</v>
      </c>
      <c r="C5" s="9" t="s">
        <v>64</v>
      </c>
      <c r="D5" s="9" t="s">
        <v>68</v>
      </c>
      <c r="E5" s="9" t="s">
        <v>62</v>
      </c>
      <c r="F5" s="9" t="s">
        <v>63</v>
      </c>
      <c r="G5" s="9" t="s">
        <v>67</v>
      </c>
      <c r="H5" s="9" t="s">
        <v>63</v>
      </c>
      <c r="I5" s="9" t="s">
        <v>62</v>
      </c>
      <c r="J5" s="9" t="s">
        <v>62</v>
      </c>
      <c r="K5" s="9" t="s">
        <v>62</v>
      </c>
      <c r="L5" s="9" t="s">
        <v>67</v>
      </c>
      <c r="M5" s="9" t="s">
        <v>62</v>
      </c>
    </row>
    <row r="6" spans="1:13" ht="12.75" x14ac:dyDescent="0.2">
      <c r="A6" s="11">
        <v>44523.862792581014</v>
      </c>
      <c r="B6" s="9">
        <v>42</v>
      </c>
      <c r="C6" s="9" t="s">
        <v>66</v>
      </c>
      <c r="D6" s="9" t="s">
        <v>63</v>
      </c>
      <c r="E6" s="9" t="s">
        <v>62</v>
      </c>
      <c r="F6" s="9" t="s">
        <v>62</v>
      </c>
      <c r="G6" s="9" t="s">
        <v>65</v>
      </c>
      <c r="H6" s="9" t="s">
        <v>63</v>
      </c>
      <c r="I6" s="9" t="s">
        <v>62</v>
      </c>
      <c r="J6" s="9" t="s">
        <v>62</v>
      </c>
      <c r="K6" s="9" t="s">
        <v>62</v>
      </c>
      <c r="L6" s="9" t="s">
        <v>63</v>
      </c>
      <c r="M6" s="9" t="s">
        <v>63</v>
      </c>
    </row>
    <row r="7" spans="1:13" ht="12.75" x14ac:dyDescent="0.2">
      <c r="A7" s="11">
        <v>44523.867619849538</v>
      </c>
      <c r="B7" s="9">
        <v>42</v>
      </c>
      <c r="C7" s="9" t="s">
        <v>64</v>
      </c>
      <c r="D7" s="9" t="s">
        <v>63</v>
      </c>
      <c r="E7" s="9" t="s">
        <v>62</v>
      </c>
      <c r="F7" s="9" t="s">
        <v>63</v>
      </c>
      <c r="G7" s="9" t="s">
        <v>62</v>
      </c>
      <c r="H7" s="9" t="s">
        <v>63</v>
      </c>
      <c r="I7" s="9" t="s">
        <v>62</v>
      </c>
      <c r="J7" s="9" t="s">
        <v>62</v>
      </c>
      <c r="K7" s="9" t="s">
        <v>62</v>
      </c>
      <c r="L7" s="9" t="s">
        <v>63</v>
      </c>
      <c r="M7" s="9" t="s">
        <v>62</v>
      </c>
    </row>
    <row r="8" spans="1:13" ht="12.75" x14ac:dyDescent="0.2">
      <c r="A8" s="11">
        <v>44524.894324374996</v>
      </c>
      <c r="B8" s="9">
        <v>10</v>
      </c>
      <c r="C8" s="9" t="s">
        <v>66</v>
      </c>
      <c r="D8" s="9" t="s">
        <v>63</v>
      </c>
      <c r="E8" s="9" t="s">
        <v>62</v>
      </c>
      <c r="F8" s="9" t="s">
        <v>68</v>
      </c>
      <c r="G8" s="9" t="s">
        <v>65</v>
      </c>
      <c r="H8" s="9" t="s">
        <v>63</v>
      </c>
      <c r="I8" s="9" t="s">
        <v>62</v>
      </c>
      <c r="J8" s="9" t="s">
        <v>68</v>
      </c>
      <c r="K8" s="9" t="s">
        <v>65</v>
      </c>
      <c r="L8" s="9" t="s">
        <v>63</v>
      </c>
      <c r="M8" s="9" t="s">
        <v>68</v>
      </c>
    </row>
    <row r="9" spans="1:13" ht="12.75" x14ac:dyDescent="0.2">
      <c r="A9" s="11">
        <v>44524.895426689814</v>
      </c>
      <c r="B9" s="9">
        <v>10</v>
      </c>
      <c r="C9" s="9" t="s">
        <v>64</v>
      </c>
      <c r="D9" s="9" t="s">
        <v>67</v>
      </c>
      <c r="E9" s="9" t="s">
        <v>65</v>
      </c>
      <c r="F9" s="9" t="s">
        <v>68</v>
      </c>
      <c r="G9" s="9" t="s">
        <v>65</v>
      </c>
      <c r="H9" s="9" t="s">
        <v>67</v>
      </c>
      <c r="I9" s="9" t="s">
        <v>63</v>
      </c>
      <c r="J9" s="9" t="s">
        <v>68</v>
      </c>
      <c r="K9" s="9" t="s">
        <v>65</v>
      </c>
      <c r="L9" s="9" t="s">
        <v>68</v>
      </c>
      <c r="M9" s="9" t="s">
        <v>65</v>
      </c>
    </row>
    <row r="10" spans="1:13" ht="12.75" x14ac:dyDescent="0.2">
      <c r="A10" s="11">
        <v>44525.320353796298</v>
      </c>
      <c r="B10" s="9">
        <v>43</v>
      </c>
      <c r="C10" s="9" t="s">
        <v>66</v>
      </c>
      <c r="D10" s="9" t="s">
        <v>67</v>
      </c>
      <c r="E10" s="9" t="s">
        <v>62</v>
      </c>
      <c r="F10" s="9" t="s">
        <v>63</v>
      </c>
      <c r="G10" s="9" t="s">
        <v>65</v>
      </c>
      <c r="H10" s="9" t="s">
        <v>63</v>
      </c>
      <c r="I10" s="9" t="s">
        <v>62</v>
      </c>
      <c r="J10" s="9" t="s">
        <v>67</v>
      </c>
      <c r="K10" s="9" t="s">
        <v>62</v>
      </c>
      <c r="L10" s="9" t="s">
        <v>62</v>
      </c>
      <c r="M10" s="9" t="s">
        <v>62</v>
      </c>
    </row>
    <row r="11" spans="1:13" ht="12.75" x14ac:dyDescent="0.2">
      <c r="A11" s="11">
        <v>44525.323367569443</v>
      </c>
      <c r="B11" s="9">
        <v>43</v>
      </c>
      <c r="C11" s="9" t="s">
        <v>64</v>
      </c>
      <c r="D11" s="9" t="s">
        <v>67</v>
      </c>
      <c r="E11" s="9" t="s">
        <v>62</v>
      </c>
      <c r="F11" s="9" t="s">
        <v>63</v>
      </c>
      <c r="G11" s="9" t="s">
        <v>65</v>
      </c>
      <c r="H11" s="9" t="s">
        <v>63</v>
      </c>
      <c r="I11" s="9" t="s">
        <v>65</v>
      </c>
      <c r="J11" s="9" t="s">
        <v>63</v>
      </c>
      <c r="K11" s="9" t="s">
        <v>62</v>
      </c>
      <c r="L11" s="9" t="s">
        <v>67</v>
      </c>
      <c r="M11" s="9" t="s">
        <v>65</v>
      </c>
    </row>
    <row r="12" spans="1:13" ht="12.75" x14ac:dyDescent="0.2">
      <c r="A12" s="11">
        <v>44526.650825578705</v>
      </c>
      <c r="B12" s="9">
        <v>34</v>
      </c>
      <c r="C12" s="9" t="s">
        <v>66</v>
      </c>
      <c r="D12" s="9" t="s">
        <v>62</v>
      </c>
      <c r="E12" s="9" t="s">
        <v>63</v>
      </c>
      <c r="F12" s="9" t="s">
        <v>62</v>
      </c>
      <c r="G12" s="9" t="s">
        <v>67</v>
      </c>
      <c r="H12" s="9" t="s">
        <v>63</v>
      </c>
      <c r="I12" s="9" t="s">
        <v>63</v>
      </c>
      <c r="J12" s="9" t="s">
        <v>67</v>
      </c>
      <c r="K12" s="9" t="s">
        <v>63</v>
      </c>
      <c r="L12" s="9" t="s">
        <v>67</v>
      </c>
      <c r="M12" s="9" t="s">
        <v>67</v>
      </c>
    </row>
    <row r="13" spans="1:13" ht="12.75" x14ac:dyDescent="0.2">
      <c r="A13" s="11">
        <v>44526.654802627316</v>
      </c>
      <c r="B13" s="9">
        <v>34</v>
      </c>
      <c r="C13" s="9" t="s">
        <v>66</v>
      </c>
      <c r="D13" s="9" t="s">
        <v>63</v>
      </c>
      <c r="E13" s="9" t="s">
        <v>65</v>
      </c>
      <c r="F13" s="9" t="s">
        <v>68</v>
      </c>
      <c r="G13" s="9" t="s">
        <v>62</v>
      </c>
      <c r="H13" s="9" t="s">
        <v>63</v>
      </c>
      <c r="I13" s="9" t="s">
        <v>62</v>
      </c>
      <c r="J13" s="9" t="s">
        <v>63</v>
      </c>
      <c r="K13" s="9" t="s">
        <v>65</v>
      </c>
      <c r="L13" s="9" t="s">
        <v>68</v>
      </c>
      <c r="M13" s="9" t="s">
        <v>62</v>
      </c>
    </row>
    <row r="14" spans="1:13" ht="12.75" x14ac:dyDescent="0.2">
      <c r="A14" s="11">
        <v>44527.604075254625</v>
      </c>
      <c r="B14" s="9">
        <v>20</v>
      </c>
      <c r="C14" s="9" t="s">
        <v>64</v>
      </c>
      <c r="D14" s="9" t="s">
        <v>63</v>
      </c>
      <c r="E14" s="9" t="s">
        <v>62</v>
      </c>
      <c r="F14" s="9" t="s">
        <v>62</v>
      </c>
      <c r="G14" s="9" t="s">
        <v>65</v>
      </c>
      <c r="H14" s="9" t="s">
        <v>63</v>
      </c>
      <c r="I14" s="9" t="s">
        <v>65</v>
      </c>
      <c r="J14" s="9" t="s">
        <v>68</v>
      </c>
      <c r="K14" s="9" t="s">
        <v>65</v>
      </c>
      <c r="L14" s="9" t="s">
        <v>67</v>
      </c>
      <c r="M14" s="9" t="s">
        <v>62</v>
      </c>
    </row>
    <row r="15" spans="1:13" ht="12.75" x14ac:dyDescent="0.2">
      <c r="A15" s="11">
        <v>44527.611760590276</v>
      </c>
      <c r="B15" s="10">
        <v>2</v>
      </c>
      <c r="C15" s="9" t="s">
        <v>64</v>
      </c>
      <c r="D15" s="9" t="s">
        <v>62</v>
      </c>
      <c r="E15" s="9" t="s">
        <v>62</v>
      </c>
      <c r="F15" s="9" t="s">
        <v>62</v>
      </c>
      <c r="G15" s="9" t="s">
        <v>65</v>
      </c>
      <c r="H15" s="9" t="s">
        <v>62</v>
      </c>
      <c r="I15" s="9" t="s">
        <v>63</v>
      </c>
      <c r="J15" s="9" t="s">
        <v>62</v>
      </c>
      <c r="K15" s="9" t="s">
        <v>63</v>
      </c>
      <c r="L15" s="9" t="s">
        <v>62</v>
      </c>
      <c r="M15" s="9" t="s">
        <v>65</v>
      </c>
    </row>
    <row r="16" spans="1:13" ht="12.75" x14ac:dyDescent="0.2">
      <c r="A16" s="11">
        <v>44527.612752500005</v>
      </c>
      <c r="B16" s="9">
        <v>20</v>
      </c>
      <c r="C16" s="9" t="s">
        <v>66</v>
      </c>
      <c r="D16" s="9" t="s">
        <v>63</v>
      </c>
      <c r="E16" s="9" t="s">
        <v>62</v>
      </c>
      <c r="F16" s="9" t="s">
        <v>67</v>
      </c>
      <c r="G16" s="9" t="s">
        <v>62</v>
      </c>
      <c r="H16" s="9" t="s">
        <v>63</v>
      </c>
      <c r="I16" s="9" t="s">
        <v>62</v>
      </c>
      <c r="J16" s="9" t="s">
        <v>68</v>
      </c>
      <c r="K16" s="9" t="s">
        <v>62</v>
      </c>
      <c r="L16" s="9" t="s">
        <v>67</v>
      </c>
      <c r="M16" s="9" t="s">
        <v>62</v>
      </c>
    </row>
    <row r="17" spans="1:13" ht="12.75" x14ac:dyDescent="0.2">
      <c r="A17" s="11">
        <v>44527.617574386575</v>
      </c>
      <c r="B17" s="10">
        <v>2</v>
      </c>
      <c r="C17" s="9" t="s">
        <v>66</v>
      </c>
      <c r="D17" s="9" t="s">
        <v>67</v>
      </c>
      <c r="E17" s="9" t="s">
        <v>62</v>
      </c>
      <c r="F17" s="9" t="s">
        <v>67</v>
      </c>
      <c r="G17" s="9" t="s">
        <v>65</v>
      </c>
      <c r="H17" s="9" t="s">
        <v>62</v>
      </c>
      <c r="I17" s="9" t="s">
        <v>62</v>
      </c>
      <c r="J17" s="9" t="s">
        <v>62</v>
      </c>
      <c r="K17" s="9" t="s">
        <v>62</v>
      </c>
      <c r="L17" s="9" t="s">
        <v>62</v>
      </c>
      <c r="M17" s="9" t="s">
        <v>65</v>
      </c>
    </row>
    <row r="18" spans="1:13" ht="12.75" x14ac:dyDescent="0.2">
      <c r="A18" s="11">
        <v>44527.640481921291</v>
      </c>
      <c r="B18" s="9">
        <v>21</v>
      </c>
      <c r="C18" s="9" t="s">
        <v>64</v>
      </c>
      <c r="D18" s="9" t="s">
        <v>62</v>
      </c>
      <c r="E18" s="9" t="s">
        <v>62</v>
      </c>
      <c r="F18" s="9" t="s">
        <v>63</v>
      </c>
      <c r="G18" s="9" t="s">
        <v>65</v>
      </c>
      <c r="H18" s="9" t="s">
        <v>63</v>
      </c>
      <c r="I18" s="9" t="s">
        <v>67</v>
      </c>
      <c r="J18" s="9" t="s">
        <v>63</v>
      </c>
      <c r="K18" s="9" t="s">
        <v>62</v>
      </c>
      <c r="L18" s="9" t="s">
        <v>67</v>
      </c>
      <c r="M18" s="9" t="s">
        <v>65</v>
      </c>
    </row>
    <row r="19" spans="1:13" ht="12.75" x14ac:dyDescent="0.2">
      <c r="A19" s="11">
        <v>44527.644881759261</v>
      </c>
      <c r="B19" s="9">
        <v>21</v>
      </c>
      <c r="C19" s="9" t="s">
        <v>66</v>
      </c>
      <c r="D19" s="9" t="s">
        <v>62</v>
      </c>
      <c r="E19" s="9" t="s">
        <v>62</v>
      </c>
      <c r="F19" s="9" t="s">
        <v>62</v>
      </c>
      <c r="G19" s="9" t="s">
        <v>65</v>
      </c>
      <c r="H19" s="9" t="s">
        <v>67</v>
      </c>
      <c r="I19" s="9" t="s">
        <v>67</v>
      </c>
      <c r="J19" s="9" t="s">
        <v>63</v>
      </c>
      <c r="K19" s="9" t="s">
        <v>67</v>
      </c>
      <c r="L19" s="9" t="s">
        <v>63</v>
      </c>
      <c r="M19" s="9" t="s">
        <v>65</v>
      </c>
    </row>
    <row r="20" spans="1:13" ht="12.75" x14ac:dyDescent="0.2">
      <c r="A20" s="11">
        <v>44528.606212638886</v>
      </c>
      <c r="B20" s="9">
        <v>22</v>
      </c>
      <c r="C20" s="9" t="s">
        <v>66</v>
      </c>
      <c r="D20" s="9" t="s">
        <v>65</v>
      </c>
      <c r="E20" s="9" t="s">
        <v>63</v>
      </c>
      <c r="F20" s="9" t="s">
        <v>62</v>
      </c>
      <c r="G20" s="9" t="s">
        <v>62</v>
      </c>
      <c r="H20" s="9" t="s">
        <v>67</v>
      </c>
      <c r="I20" s="9" t="s">
        <v>67</v>
      </c>
      <c r="J20" s="9" t="s">
        <v>67</v>
      </c>
      <c r="K20" s="9" t="s">
        <v>63</v>
      </c>
      <c r="L20" s="9" t="s">
        <v>65</v>
      </c>
      <c r="M20" s="9" t="s">
        <v>67</v>
      </c>
    </row>
    <row r="21" spans="1:13" ht="12.75" x14ac:dyDescent="0.2">
      <c r="A21" s="11">
        <v>44528.610742442128</v>
      </c>
      <c r="B21" s="9">
        <v>23</v>
      </c>
      <c r="C21" s="9" t="s">
        <v>64</v>
      </c>
      <c r="D21" s="9" t="s">
        <v>63</v>
      </c>
      <c r="E21" s="9" t="s">
        <v>62</v>
      </c>
      <c r="F21" s="9" t="s">
        <v>68</v>
      </c>
      <c r="G21" s="9" t="s">
        <v>65</v>
      </c>
      <c r="H21" s="9" t="s">
        <v>63</v>
      </c>
      <c r="I21" s="9" t="s">
        <v>65</v>
      </c>
      <c r="J21" s="9" t="s">
        <v>68</v>
      </c>
      <c r="K21" s="9" t="s">
        <v>65</v>
      </c>
      <c r="L21" s="9" t="s">
        <v>68</v>
      </c>
      <c r="M21" s="9" t="s">
        <v>65</v>
      </c>
    </row>
    <row r="22" spans="1:13" ht="12.75" x14ac:dyDescent="0.2">
      <c r="A22" s="11">
        <v>44528.613906851853</v>
      </c>
      <c r="B22" s="9">
        <v>22</v>
      </c>
      <c r="C22" s="9" t="s">
        <v>64</v>
      </c>
      <c r="D22" s="9" t="s">
        <v>65</v>
      </c>
      <c r="E22" s="9" t="s">
        <v>62</v>
      </c>
      <c r="F22" s="9" t="s">
        <v>67</v>
      </c>
      <c r="G22" s="9" t="s">
        <v>65</v>
      </c>
      <c r="H22" s="9" t="s">
        <v>63</v>
      </c>
      <c r="I22" s="9" t="s">
        <v>62</v>
      </c>
      <c r="J22" s="9" t="s">
        <v>63</v>
      </c>
      <c r="K22" s="9" t="s">
        <v>62</v>
      </c>
      <c r="L22" s="9" t="s">
        <v>67</v>
      </c>
      <c r="M22" s="9" t="s">
        <v>67</v>
      </c>
    </row>
    <row r="23" spans="1:13" ht="12.75" x14ac:dyDescent="0.2">
      <c r="A23" s="11">
        <v>44528.617595706019</v>
      </c>
      <c r="B23" s="9">
        <v>23</v>
      </c>
      <c r="C23" s="9" t="s">
        <v>66</v>
      </c>
      <c r="D23" s="9" t="s">
        <v>63</v>
      </c>
      <c r="E23" s="9" t="s">
        <v>62</v>
      </c>
      <c r="F23" s="9" t="s">
        <v>68</v>
      </c>
      <c r="G23" s="9" t="s">
        <v>65</v>
      </c>
      <c r="H23" s="9" t="s">
        <v>63</v>
      </c>
      <c r="I23" s="9" t="s">
        <v>65</v>
      </c>
      <c r="J23" s="9" t="s">
        <v>68</v>
      </c>
      <c r="K23" s="9" t="s">
        <v>65</v>
      </c>
      <c r="L23" s="9" t="s">
        <v>68</v>
      </c>
      <c r="M23" s="9" t="s">
        <v>65</v>
      </c>
    </row>
    <row r="24" spans="1:13" ht="12.75" x14ac:dyDescent="0.2">
      <c r="A24" s="11">
        <v>44529.60188898148</v>
      </c>
      <c r="B24" s="10">
        <v>3</v>
      </c>
      <c r="C24" s="9" t="s">
        <v>64</v>
      </c>
      <c r="D24" s="9" t="s">
        <v>63</v>
      </c>
      <c r="E24" s="9" t="s">
        <v>62</v>
      </c>
      <c r="F24" s="9" t="s">
        <v>67</v>
      </c>
      <c r="G24" s="9" t="s">
        <v>67</v>
      </c>
      <c r="H24" s="9" t="s">
        <v>63</v>
      </c>
      <c r="I24" s="9" t="s">
        <v>62</v>
      </c>
      <c r="J24" s="9" t="s">
        <v>63</v>
      </c>
      <c r="K24" s="9" t="s">
        <v>63</v>
      </c>
      <c r="L24" s="9" t="s">
        <v>67</v>
      </c>
      <c r="M24" s="9" t="s">
        <v>62</v>
      </c>
    </row>
    <row r="25" spans="1:13" ht="12.75" x14ac:dyDescent="0.2">
      <c r="A25" s="11">
        <v>44529.609495254626</v>
      </c>
      <c r="B25" s="10">
        <v>3</v>
      </c>
      <c r="C25" s="9" t="s">
        <v>66</v>
      </c>
      <c r="D25" s="9" t="s">
        <v>63</v>
      </c>
      <c r="E25" s="9" t="s">
        <v>62</v>
      </c>
      <c r="F25" s="9" t="s">
        <v>62</v>
      </c>
      <c r="G25" s="9" t="s">
        <v>63</v>
      </c>
      <c r="H25" s="9" t="s">
        <v>67</v>
      </c>
      <c r="I25" s="9" t="s">
        <v>67</v>
      </c>
      <c r="J25" s="9" t="s">
        <v>67</v>
      </c>
      <c r="K25" s="9" t="s">
        <v>63</v>
      </c>
      <c r="L25" s="9" t="s">
        <v>62</v>
      </c>
      <c r="M25" s="9" t="s">
        <v>67</v>
      </c>
    </row>
    <row r="26" spans="1:13" ht="12.75" x14ac:dyDescent="0.2">
      <c r="A26" s="11">
        <v>44529.764011539351</v>
      </c>
      <c r="B26" s="10">
        <v>4</v>
      </c>
      <c r="C26" s="9" t="s">
        <v>64</v>
      </c>
      <c r="D26" s="9" t="s">
        <v>62</v>
      </c>
      <c r="E26" s="9" t="s">
        <v>62</v>
      </c>
      <c r="F26" s="9" t="s">
        <v>67</v>
      </c>
      <c r="G26" s="9" t="s">
        <v>62</v>
      </c>
      <c r="H26" s="9" t="s">
        <v>62</v>
      </c>
      <c r="I26" s="9" t="s">
        <v>62</v>
      </c>
      <c r="J26" s="9" t="s">
        <v>63</v>
      </c>
      <c r="K26" s="9" t="s">
        <v>68</v>
      </c>
      <c r="L26" s="9" t="s">
        <v>67</v>
      </c>
      <c r="M26" s="9" t="s">
        <v>62</v>
      </c>
    </row>
    <row r="27" spans="1:13" ht="12.75" x14ac:dyDescent="0.2">
      <c r="A27" s="11">
        <v>44529.76764262731</v>
      </c>
      <c r="B27" s="10">
        <v>4</v>
      </c>
      <c r="C27" s="9" t="s">
        <v>66</v>
      </c>
      <c r="D27" s="9" t="s">
        <v>62</v>
      </c>
      <c r="E27" s="9" t="s">
        <v>67</v>
      </c>
      <c r="F27" s="9" t="s">
        <v>62</v>
      </c>
      <c r="G27" s="9" t="s">
        <v>62</v>
      </c>
      <c r="H27" s="9" t="s">
        <v>67</v>
      </c>
      <c r="I27" s="9" t="s">
        <v>62</v>
      </c>
      <c r="J27" s="9" t="s">
        <v>63</v>
      </c>
      <c r="K27" s="9" t="s">
        <v>62</v>
      </c>
      <c r="L27" s="9" t="s">
        <v>63</v>
      </c>
      <c r="M27" s="9" t="s">
        <v>65</v>
      </c>
    </row>
    <row r="28" spans="1:13" ht="12.75" x14ac:dyDescent="0.2">
      <c r="A28" s="11">
        <v>44529.785590474537</v>
      </c>
      <c r="B28" s="10">
        <v>5</v>
      </c>
      <c r="C28" s="9" t="s">
        <v>66</v>
      </c>
      <c r="D28" s="9" t="s">
        <v>62</v>
      </c>
      <c r="E28" s="9" t="s">
        <v>62</v>
      </c>
      <c r="F28" s="9" t="s">
        <v>63</v>
      </c>
      <c r="G28" s="9" t="s">
        <v>62</v>
      </c>
      <c r="H28" s="9" t="s">
        <v>63</v>
      </c>
      <c r="I28" s="9" t="s">
        <v>62</v>
      </c>
      <c r="J28" s="9" t="s">
        <v>63</v>
      </c>
      <c r="K28" s="9" t="s">
        <v>62</v>
      </c>
      <c r="L28" s="9" t="s">
        <v>63</v>
      </c>
      <c r="M28" s="9" t="s">
        <v>65</v>
      </c>
    </row>
    <row r="29" spans="1:13" ht="12.75" x14ac:dyDescent="0.2">
      <c r="A29" s="11">
        <v>44529.790303321759</v>
      </c>
      <c r="B29" s="10">
        <v>5</v>
      </c>
      <c r="C29" s="9" t="s">
        <v>64</v>
      </c>
      <c r="D29" s="9" t="s">
        <v>62</v>
      </c>
      <c r="E29" s="9" t="s">
        <v>62</v>
      </c>
      <c r="F29" s="9" t="s">
        <v>63</v>
      </c>
      <c r="G29" s="9" t="s">
        <v>62</v>
      </c>
      <c r="H29" s="9" t="s">
        <v>63</v>
      </c>
      <c r="I29" s="9" t="s">
        <v>63</v>
      </c>
      <c r="J29" s="9" t="s">
        <v>63</v>
      </c>
      <c r="K29" s="9" t="s">
        <v>62</v>
      </c>
      <c r="L29" s="9" t="s">
        <v>63</v>
      </c>
      <c r="M29" s="9" t="s">
        <v>62</v>
      </c>
    </row>
    <row r="32" spans="1:13" ht="15.75" customHeight="1" x14ac:dyDescent="0.2">
      <c r="C32" s="8" t="s">
        <v>127</v>
      </c>
    </row>
    <row r="33" spans="1:13" ht="12.75" x14ac:dyDescent="0.2">
      <c r="A33" s="8" t="s">
        <v>129</v>
      </c>
      <c r="C33" s="17" t="s">
        <v>79</v>
      </c>
      <c r="D33" s="17" t="s">
        <v>78</v>
      </c>
      <c r="E33" s="17" t="s">
        <v>77</v>
      </c>
      <c r="F33" s="17" t="s">
        <v>76</v>
      </c>
      <c r="G33" s="17" t="s">
        <v>75</v>
      </c>
      <c r="H33" s="17" t="s">
        <v>74</v>
      </c>
      <c r="I33" s="17" t="s">
        <v>73</v>
      </c>
      <c r="J33" s="17" t="s">
        <v>72</v>
      </c>
      <c r="K33" s="17" t="s">
        <v>71</v>
      </c>
      <c r="L33" s="17" t="s">
        <v>70</v>
      </c>
      <c r="M33" s="17" t="s">
        <v>69</v>
      </c>
    </row>
    <row r="34" spans="1:13" ht="12.75" x14ac:dyDescent="0.2">
      <c r="A34" s="8">
        <v>1</v>
      </c>
      <c r="B34" s="8">
        <f>B2</f>
        <v>40</v>
      </c>
      <c r="C34" s="16" t="s">
        <v>9</v>
      </c>
      <c r="D34" s="16" t="s">
        <v>122</v>
      </c>
      <c r="E34" s="16" t="s">
        <v>123</v>
      </c>
      <c r="F34" s="16" t="s">
        <v>122</v>
      </c>
      <c r="G34" s="16" t="s">
        <v>124</v>
      </c>
      <c r="H34" s="16" t="s">
        <v>122</v>
      </c>
      <c r="I34" s="16" t="s">
        <v>124</v>
      </c>
      <c r="J34" s="16" t="s">
        <v>122</v>
      </c>
      <c r="K34" s="16" t="s">
        <v>124</v>
      </c>
      <c r="L34" s="16" t="s">
        <v>122</v>
      </c>
      <c r="M34" s="16" t="s">
        <v>125</v>
      </c>
    </row>
    <row r="35" spans="1:13" ht="12.75" x14ac:dyDescent="0.2">
      <c r="A35" s="8">
        <v>2</v>
      </c>
      <c r="B35" s="8">
        <f t="shared" ref="B35:B61" si="0">B3</f>
        <v>40</v>
      </c>
      <c r="C35" s="16" t="s">
        <v>44</v>
      </c>
      <c r="D35" s="16" t="s">
        <v>122</v>
      </c>
      <c r="E35" s="16" t="s">
        <v>125</v>
      </c>
      <c r="F35" s="16" t="s">
        <v>122</v>
      </c>
      <c r="G35" s="16" t="s">
        <v>124</v>
      </c>
      <c r="H35" s="16" t="s">
        <v>122</v>
      </c>
      <c r="I35" s="16" t="s">
        <v>125</v>
      </c>
      <c r="J35" s="16" t="s">
        <v>122</v>
      </c>
      <c r="K35" s="16" t="s">
        <v>125</v>
      </c>
      <c r="L35" s="16" t="s">
        <v>123</v>
      </c>
      <c r="M35" s="16" t="s">
        <v>125</v>
      </c>
    </row>
    <row r="36" spans="1:13" ht="12.75" x14ac:dyDescent="0.2">
      <c r="A36" s="8">
        <v>1</v>
      </c>
      <c r="B36" s="8">
        <f t="shared" si="0"/>
        <v>41</v>
      </c>
      <c r="C36" s="16" t="s">
        <v>9</v>
      </c>
      <c r="D36" s="16" t="s">
        <v>126</v>
      </c>
      <c r="E36" s="16" t="s">
        <v>123</v>
      </c>
      <c r="F36" s="16" t="s">
        <v>122</v>
      </c>
      <c r="G36" s="16" t="s">
        <v>124</v>
      </c>
      <c r="H36" s="16" t="s">
        <v>122</v>
      </c>
      <c r="I36" s="16" t="s">
        <v>123</v>
      </c>
      <c r="J36" s="16" t="s">
        <v>122</v>
      </c>
      <c r="K36" s="16" t="s">
        <v>125</v>
      </c>
      <c r="L36" s="16" t="s">
        <v>123</v>
      </c>
      <c r="M36" s="16" t="s">
        <v>125</v>
      </c>
    </row>
    <row r="37" spans="1:13" ht="12.75" x14ac:dyDescent="0.2">
      <c r="A37" s="8">
        <v>2</v>
      </c>
      <c r="B37" s="8">
        <f t="shared" si="0"/>
        <v>41</v>
      </c>
      <c r="C37" s="16" t="s">
        <v>44</v>
      </c>
      <c r="D37" s="16" t="s">
        <v>126</v>
      </c>
      <c r="E37" s="16" t="s">
        <v>125</v>
      </c>
      <c r="F37" s="16" t="s">
        <v>122</v>
      </c>
      <c r="G37" s="16" t="s">
        <v>123</v>
      </c>
      <c r="H37" s="16" t="s">
        <v>122</v>
      </c>
      <c r="I37" s="16" t="s">
        <v>125</v>
      </c>
      <c r="J37" s="16" t="s">
        <v>125</v>
      </c>
      <c r="K37" s="16" t="s">
        <v>125</v>
      </c>
      <c r="L37" s="16" t="s">
        <v>123</v>
      </c>
      <c r="M37" s="16" t="s">
        <v>125</v>
      </c>
    </row>
    <row r="38" spans="1:13" ht="12.75" x14ac:dyDescent="0.2">
      <c r="A38" s="8">
        <f t="shared" ref="A38" si="1">IF(A6&lt;A7,1,2)</f>
        <v>1</v>
      </c>
      <c r="B38" s="8">
        <f t="shared" si="0"/>
        <v>42</v>
      </c>
      <c r="C38" s="16" t="s">
        <v>9</v>
      </c>
      <c r="D38" s="16" t="s">
        <v>122</v>
      </c>
      <c r="E38" s="16" t="s">
        <v>125</v>
      </c>
      <c r="F38" s="16" t="s">
        <v>125</v>
      </c>
      <c r="G38" s="16" t="s">
        <v>124</v>
      </c>
      <c r="H38" s="16" t="s">
        <v>122</v>
      </c>
      <c r="I38" s="16" t="s">
        <v>125</v>
      </c>
      <c r="J38" s="16" t="s">
        <v>125</v>
      </c>
      <c r="K38" s="16" t="s">
        <v>125</v>
      </c>
      <c r="L38" s="16" t="s">
        <v>122</v>
      </c>
      <c r="M38" s="16" t="s">
        <v>122</v>
      </c>
    </row>
    <row r="39" spans="1:13" ht="12.75" x14ac:dyDescent="0.2">
      <c r="A39" s="8">
        <v>2</v>
      </c>
      <c r="B39" s="8">
        <f t="shared" si="0"/>
        <v>42</v>
      </c>
      <c r="C39" s="16" t="s">
        <v>44</v>
      </c>
      <c r="D39" s="16" t="s">
        <v>122</v>
      </c>
      <c r="E39" s="16" t="s">
        <v>125</v>
      </c>
      <c r="F39" s="16" t="s">
        <v>122</v>
      </c>
      <c r="G39" s="16" t="s">
        <v>125</v>
      </c>
      <c r="H39" s="16" t="s">
        <v>122</v>
      </c>
      <c r="I39" s="16" t="s">
        <v>125</v>
      </c>
      <c r="J39" s="16" t="s">
        <v>125</v>
      </c>
      <c r="K39" s="16" t="s">
        <v>125</v>
      </c>
      <c r="L39" s="16" t="s">
        <v>122</v>
      </c>
      <c r="M39" s="16" t="s">
        <v>125</v>
      </c>
    </row>
    <row r="40" spans="1:13" ht="12.75" x14ac:dyDescent="0.2">
      <c r="A40" s="8">
        <v>1</v>
      </c>
      <c r="B40" s="8">
        <f t="shared" si="0"/>
        <v>10</v>
      </c>
      <c r="C40" s="16" t="s">
        <v>9</v>
      </c>
      <c r="D40" s="16" t="s">
        <v>122</v>
      </c>
      <c r="E40" s="16" t="s">
        <v>125</v>
      </c>
      <c r="F40" s="16" t="s">
        <v>126</v>
      </c>
      <c r="G40" s="16" t="s">
        <v>124</v>
      </c>
      <c r="H40" s="16" t="s">
        <v>122</v>
      </c>
      <c r="I40" s="16" t="s">
        <v>125</v>
      </c>
      <c r="J40" s="16" t="s">
        <v>126</v>
      </c>
      <c r="K40" s="16" t="s">
        <v>124</v>
      </c>
      <c r="L40" s="16" t="s">
        <v>122</v>
      </c>
      <c r="M40" s="16" t="s">
        <v>126</v>
      </c>
    </row>
    <row r="41" spans="1:13" ht="12.75" x14ac:dyDescent="0.2">
      <c r="A41" s="8">
        <v>2</v>
      </c>
      <c r="B41" s="8">
        <f t="shared" si="0"/>
        <v>10</v>
      </c>
      <c r="C41" s="16" t="s">
        <v>44</v>
      </c>
      <c r="D41" s="16" t="s">
        <v>123</v>
      </c>
      <c r="E41" s="16" t="s">
        <v>124</v>
      </c>
      <c r="F41" s="16" t="s">
        <v>126</v>
      </c>
      <c r="G41" s="16" t="s">
        <v>124</v>
      </c>
      <c r="H41" s="16" t="s">
        <v>123</v>
      </c>
      <c r="I41" s="16" t="s">
        <v>122</v>
      </c>
      <c r="J41" s="16" t="s">
        <v>126</v>
      </c>
      <c r="K41" s="16" t="s">
        <v>124</v>
      </c>
      <c r="L41" s="16" t="s">
        <v>126</v>
      </c>
      <c r="M41" s="16" t="s">
        <v>124</v>
      </c>
    </row>
    <row r="42" spans="1:13" ht="12.75" x14ac:dyDescent="0.2">
      <c r="A42" s="8">
        <v>1</v>
      </c>
      <c r="B42" s="8">
        <f t="shared" si="0"/>
        <v>43</v>
      </c>
      <c r="C42" s="16" t="s">
        <v>9</v>
      </c>
      <c r="D42" s="16" t="s">
        <v>123</v>
      </c>
      <c r="E42" s="16" t="s">
        <v>125</v>
      </c>
      <c r="F42" s="16" t="s">
        <v>122</v>
      </c>
      <c r="G42" s="16" t="s">
        <v>124</v>
      </c>
      <c r="H42" s="16" t="s">
        <v>122</v>
      </c>
      <c r="I42" s="16" t="s">
        <v>125</v>
      </c>
      <c r="J42" s="16" t="s">
        <v>123</v>
      </c>
      <c r="K42" s="16" t="s">
        <v>125</v>
      </c>
      <c r="L42" s="16" t="s">
        <v>125</v>
      </c>
      <c r="M42" s="16" t="s">
        <v>125</v>
      </c>
    </row>
    <row r="43" spans="1:13" ht="12.75" x14ac:dyDescent="0.2">
      <c r="A43" s="8">
        <v>2</v>
      </c>
      <c r="B43" s="8">
        <f t="shared" si="0"/>
        <v>43</v>
      </c>
      <c r="C43" s="16" t="s">
        <v>44</v>
      </c>
      <c r="D43" s="16" t="s">
        <v>123</v>
      </c>
      <c r="E43" s="16" t="s">
        <v>125</v>
      </c>
      <c r="F43" s="16" t="s">
        <v>122</v>
      </c>
      <c r="G43" s="16" t="s">
        <v>124</v>
      </c>
      <c r="H43" s="16" t="s">
        <v>122</v>
      </c>
      <c r="I43" s="16" t="s">
        <v>124</v>
      </c>
      <c r="J43" s="16" t="s">
        <v>122</v>
      </c>
      <c r="K43" s="16" t="s">
        <v>125</v>
      </c>
      <c r="L43" s="16" t="s">
        <v>123</v>
      </c>
      <c r="M43" s="16" t="s">
        <v>124</v>
      </c>
    </row>
    <row r="44" spans="1:13" ht="12.75" x14ac:dyDescent="0.2">
      <c r="A44" s="8">
        <v>1</v>
      </c>
      <c r="B44" s="8">
        <f t="shared" si="0"/>
        <v>34</v>
      </c>
      <c r="C44" s="16" t="s">
        <v>9</v>
      </c>
      <c r="D44" s="16" t="s">
        <v>125</v>
      </c>
      <c r="E44" s="16" t="s">
        <v>122</v>
      </c>
      <c r="F44" s="16" t="s">
        <v>125</v>
      </c>
      <c r="G44" s="16" t="s">
        <v>123</v>
      </c>
      <c r="H44" s="16" t="s">
        <v>122</v>
      </c>
      <c r="I44" s="16" t="s">
        <v>122</v>
      </c>
      <c r="J44" s="16" t="s">
        <v>123</v>
      </c>
      <c r="K44" s="16" t="s">
        <v>122</v>
      </c>
      <c r="L44" s="16" t="s">
        <v>123</v>
      </c>
      <c r="M44" s="16" t="s">
        <v>123</v>
      </c>
    </row>
    <row r="45" spans="1:13" ht="12.75" x14ac:dyDescent="0.2">
      <c r="A45" s="8">
        <v>2</v>
      </c>
      <c r="B45" s="8">
        <f t="shared" si="0"/>
        <v>34</v>
      </c>
      <c r="C45" s="16" t="s">
        <v>9</v>
      </c>
      <c r="D45" s="16" t="s">
        <v>122</v>
      </c>
      <c r="E45" s="16" t="s">
        <v>124</v>
      </c>
      <c r="F45" s="16" t="s">
        <v>126</v>
      </c>
      <c r="G45" s="16" t="s">
        <v>125</v>
      </c>
      <c r="H45" s="16" t="s">
        <v>122</v>
      </c>
      <c r="I45" s="16" t="s">
        <v>125</v>
      </c>
      <c r="J45" s="16" t="s">
        <v>122</v>
      </c>
      <c r="K45" s="16" t="s">
        <v>124</v>
      </c>
      <c r="L45" s="16" t="s">
        <v>126</v>
      </c>
      <c r="M45" s="16" t="s">
        <v>125</v>
      </c>
    </row>
    <row r="46" spans="1:13" ht="12.75" x14ac:dyDescent="0.2">
      <c r="A46" s="8">
        <v>1</v>
      </c>
      <c r="B46" s="8">
        <f t="shared" si="0"/>
        <v>20</v>
      </c>
      <c r="C46" s="16" t="s">
        <v>44</v>
      </c>
      <c r="D46" s="16" t="s">
        <v>122</v>
      </c>
      <c r="E46" s="16" t="s">
        <v>125</v>
      </c>
      <c r="F46" s="16" t="s">
        <v>125</v>
      </c>
      <c r="G46" s="16" t="s">
        <v>124</v>
      </c>
      <c r="H46" s="16" t="s">
        <v>122</v>
      </c>
      <c r="I46" s="16" t="s">
        <v>124</v>
      </c>
      <c r="J46" s="16" t="s">
        <v>126</v>
      </c>
      <c r="K46" s="16" t="s">
        <v>124</v>
      </c>
      <c r="L46" s="16" t="s">
        <v>123</v>
      </c>
      <c r="M46" s="16" t="s">
        <v>125</v>
      </c>
    </row>
    <row r="47" spans="1:13" ht="12.75" x14ac:dyDescent="0.2">
      <c r="A47" s="8">
        <v>1</v>
      </c>
      <c r="B47" s="8">
        <f t="shared" si="0"/>
        <v>2</v>
      </c>
      <c r="C47" s="16" t="s">
        <v>44</v>
      </c>
      <c r="D47" s="16" t="s">
        <v>125</v>
      </c>
      <c r="E47" s="16" t="s">
        <v>125</v>
      </c>
      <c r="F47" s="16" t="s">
        <v>125</v>
      </c>
      <c r="G47" s="16" t="s">
        <v>124</v>
      </c>
      <c r="H47" s="16" t="s">
        <v>125</v>
      </c>
      <c r="I47" s="16" t="s">
        <v>122</v>
      </c>
      <c r="J47" s="16" t="s">
        <v>125</v>
      </c>
      <c r="K47" s="16" t="s">
        <v>122</v>
      </c>
      <c r="L47" s="16" t="s">
        <v>125</v>
      </c>
      <c r="M47" s="16" t="s">
        <v>124</v>
      </c>
    </row>
    <row r="48" spans="1:13" ht="12.75" x14ac:dyDescent="0.2">
      <c r="A48" s="8">
        <v>2</v>
      </c>
      <c r="B48" s="8">
        <f t="shared" si="0"/>
        <v>20</v>
      </c>
      <c r="C48" s="16" t="s">
        <v>9</v>
      </c>
      <c r="D48" s="16" t="s">
        <v>122</v>
      </c>
      <c r="E48" s="16" t="s">
        <v>125</v>
      </c>
      <c r="F48" s="16" t="s">
        <v>123</v>
      </c>
      <c r="G48" s="16" t="s">
        <v>125</v>
      </c>
      <c r="H48" s="16" t="s">
        <v>122</v>
      </c>
      <c r="I48" s="16" t="s">
        <v>125</v>
      </c>
      <c r="J48" s="16" t="s">
        <v>126</v>
      </c>
      <c r="K48" s="16" t="s">
        <v>125</v>
      </c>
      <c r="L48" s="16" t="s">
        <v>123</v>
      </c>
      <c r="M48" s="16" t="s">
        <v>125</v>
      </c>
    </row>
    <row r="49" spans="1:15" ht="12.75" x14ac:dyDescent="0.2">
      <c r="A49" s="8">
        <v>2</v>
      </c>
      <c r="B49" s="8">
        <f t="shared" si="0"/>
        <v>2</v>
      </c>
      <c r="C49" s="16" t="s">
        <v>9</v>
      </c>
      <c r="D49" s="16" t="s">
        <v>123</v>
      </c>
      <c r="E49" s="16" t="s">
        <v>125</v>
      </c>
      <c r="F49" s="16" t="s">
        <v>123</v>
      </c>
      <c r="G49" s="16" t="s">
        <v>124</v>
      </c>
      <c r="H49" s="16" t="s">
        <v>125</v>
      </c>
      <c r="I49" s="16" t="s">
        <v>125</v>
      </c>
      <c r="J49" s="16" t="s">
        <v>125</v>
      </c>
      <c r="K49" s="16" t="s">
        <v>125</v>
      </c>
      <c r="L49" s="16" t="s">
        <v>125</v>
      </c>
      <c r="M49" s="16" t="s">
        <v>124</v>
      </c>
    </row>
    <row r="50" spans="1:15" ht="12.75" x14ac:dyDescent="0.2">
      <c r="A50" s="8">
        <v>1</v>
      </c>
      <c r="B50" s="8">
        <f t="shared" si="0"/>
        <v>21</v>
      </c>
      <c r="C50" s="16" t="s">
        <v>44</v>
      </c>
      <c r="D50" s="16" t="s">
        <v>125</v>
      </c>
      <c r="E50" s="16" t="s">
        <v>125</v>
      </c>
      <c r="F50" s="16" t="s">
        <v>122</v>
      </c>
      <c r="G50" s="16" t="s">
        <v>124</v>
      </c>
      <c r="H50" s="16" t="s">
        <v>122</v>
      </c>
      <c r="I50" s="16" t="s">
        <v>123</v>
      </c>
      <c r="J50" s="16" t="s">
        <v>122</v>
      </c>
      <c r="K50" s="16" t="s">
        <v>125</v>
      </c>
      <c r="L50" s="16" t="s">
        <v>123</v>
      </c>
      <c r="M50" s="16" t="s">
        <v>124</v>
      </c>
    </row>
    <row r="51" spans="1:15" ht="12.75" x14ac:dyDescent="0.2">
      <c r="A51" s="8">
        <v>2</v>
      </c>
      <c r="B51" s="8">
        <f t="shared" si="0"/>
        <v>21</v>
      </c>
      <c r="C51" s="16" t="s">
        <v>9</v>
      </c>
      <c r="D51" s="16" t="s">
        <v>125</v>
      </c>
      <c r="E51" s="16" t="s">
        <v>125</v>
      </c>
      <c r="F51" s="16" t="s">
        <v>125</v>
      </c>
      <c r="G51" s="16" t="s">
        <v>124</v>
      </c>
      <c r="H51" s="16" t="s">
        <v>123</v>
      </c>
      <c r="I51" s="16" t="s">
        <v>123</v>
      </c>
      <c r="J51" s="16" t="s">
        <v>122</v>
      </c>
      <c r="K51" s="16" t="s">
        <v>123</v>
      </c>
      <c r="L51" s="16" t="s">
        <v>122</v>
      </c>
      <c r="M51" s="16" t="s">
        <v>124</v>
      </c>
    </row>
    <row r="52" spans="1:15" ht="12.75" x14ac:dyDescent="0.2">
      <c r="A52" s="8">
        <v>1</v>
      </c>
      <c r="B52" s="8">
        <f t="shared" si="0"/>
        <v>22</v>
      </c>
      <c r="C52" s="16" t="s">
        <v>9</v>
      </c>
      <c r="D52" s="16" t="s">
        <v>124</v>
      </c>
      <c r="E52" s="16" t="s">
        <v>122</v>
      </c>
      <c r="F52" s="16" t="s">
        <v>125</v>
      </c>
      <c r="G52" s="16" t="s">
        <v>125</v>
      </c>
      <c r="H52" s="16" t="s">
        <v>123</v>
      </c>
      <c r="I52" s="16" t="s">
        <v>123</v>
      </c>
      <c r="J52" s="16" t="s">
        <v>123</v>
      </c>
      <c r="K52" s="16" t="s">
        <v>122</v>
      </c>
      <c r="L52" s="16" t="s">
        <v>124</v>
      </c>
      <c r="M52" s="16" t="s">
        <v>123</v>
      </c>
    </row>
    <row r="53" spans="1:15" ht="12.75" x14ac:dyDescent="0.2">
      <c r="A53" s="8">
        <v>1</v>
      </c>
      <c r="B53" s="8">
        <f t="shared" si="0"/>
        <v>23</v>
      </c>
      <c r="C53" s="16" t="s">
        <v>44</v>
      </c>
      <c r="D53" s="16" t="s">
        <v>122</v>
      </c>
      <c r="E53" s="16" t="s">
        <v>125</v>
      </c>
      <c r="F53" s="16" t="s">
        <v>126</v>
      </c>
      <c r="G53" s="16" t="s">
        <v>124</v>
      </c>
      <c r="H53" s="16" t="s">
        <v>122</v>
      </c>
      <c r="I53" s="16" t="s">
        <v>124</v>
      </c>
      <c r="J53" s="16" t="s">
        <v>126</v>
      </c>
      <c r="K53" s="16" t="s">
        <v>124</v>
      </c>
      <c r="L53" s="16" t="s">
        <v>126</v>
      </c>
      <c r="M53" s="16" t="s">
        <v>124</v>
      </c>
    </row>
    <row r="54" spans="1:15" ht="12.75" x14ac:dyDescent="0.2">
      <c r="A54" s="8">
        <v>2</v>
      </c>
      <c r="B54" s="8">
        <f t="shared" si="0"/>
        <v>22</v>
      </c>
      <c r="C54" s="16" t="s">
        <v>44</v>
      </c>
      <c r="D54" s="16" t="s">
        <v>124</v>
      </c>
      <c r="E54" s="16" t="s">
        <v>125</v>
      </c>
      <c r="F54" s="16" t="s">
        <v>123</v>
      </c>
      <c r="G54" s="16" t="s">
        <v>124</v>
      </c>
      <c r="H54" s="16" t="s">
        <v>122</v>
      </c>
      <c r="I54" s="16" t="s">
        <v>125</v>
      </c>
      <c r="J54" s="16" t="s">
        <v>122</v>
      </c>
      <c r="K54" s="16" t="s">
        <v>125</v>
      </c>
      <c r="L54" s="16" t="s">
        <v>123</v>
      </c>
      <c r="M54" s="16" t="s">
        <v>123</v>
      </c>
    </row>
    <row r="55" spans="1:15" ht="12.75" x14ac:dyDescent="0.2">
      <c r="A55" s="8">
        <v>2</v>
      </c>
      <c r="B55" s="8">
        <f t="shared" si="0"/>
        <v>23</v>
      </c>
      <c r="C55" s="16" t="s">
        <v>9</v>
      </c>
      <c r="D55" s="16" t="s">
        <v>122</v>
      </c>
      <c r="E55" s="16" t="s">
        <v>125</v>
      </c>
      <c r="F55" s="16" t="s">
        <v>126</v>
      </c>
      <c r="G55" s="16" t="s">
        <v>124</v>
      </c>
      <c r="H55" s="16" t="s">
        <v>122</v>
      </c>
      <c r="I55" s="16" t="s">
        <v>124</v>
      </c>
      <c r="J55" s="16" t="s">
        <v>126</v>
      </c>
      <c r="K55" s="16" t="s">
        <v>124</v>
      </c>
      <c r="L55" s="16" t="s">
        <v>126</v>
      </c>
      <c r="M55" s="16" t="s">
        <v>124</v>
      </c>
    </row>
    <row r="56" spans="1:15" ht="12.75" x14ac:dyDescent="0.2">
      <c r="A56" s="8">
        <v>1</v>
      </c>
      <c r="B56" s="8">
        <f t="shared" si="0"/>
        <v>3</v>
      </c>
      <c r="C56" s="16" t="s">
        <v>44</v>
      </c>
      <c r="D56" s="16" t="s">
        <v>122</v>
      </c>
      <c r="E56" s="16" t="s">
        <v>125</v>
      </c>
      <c r="F56" s="16" t="s">
        <v>123</v>
      </c>
      <c r="G56" s="16" t="s">
        <v>123</v>
      </c>
      <c r="H56" s="16" t="s">
        <v>122</v>
      </c>
      <c r="I56" s="16" t="s">
        <v>125</v>
      </c>
      <c r="J56" s="16" t="s">
        <v>122</v>
      </c>
      <c r="K56" s="16" t="s">
        <v>122</v>
      </c>
      <c r="L56" s="16" t="s">
        <v>123</v>
      </c>
      <c r="M56" s="16" t="s">
        <v>125</v>
      </c>
    </row>
    <row r="57" spans="1:15" ht="12.75" x14ac:dyDescent="0.2">
      <c r="A57" s="8">
        <v>2</v>
      </c>
      <c r="B57" s="8">
        <f t="shared" si="0"/>
        <v>3</v>
      </c>
      <c r="C57" s="16" t="s">
        <v>9</v>
      </c>
      <c r="D57" s="16" t="s">
        <v>122</v>
      </c>
      <c r="E57" s="16" t="s">
        <v>125</v>
      </c>
      <c r="F57" s="16" t="s">
        <v>125</v>
      </c>
      <c r="G57" s="16" t="s">
        <v>122</v>
      </c>
      <c r="H57" s="16" t="s">
        <v>123</v>
      </c>
      <c r="I57" s="16" t="s">
        <v>123</v>
      </c>
      <c r="J57" s="16" t="s">
        <v>123</v>
      </c>
      <c r="K57" s="16" t="s">
        <v>122</v>
      </c>
      <c r="L57" s="16" t="s">
        <v>125</v>
      </c>
      <c r="M57" s="16" t="s">
        <v>123</v>
      </c>
    </row>
    <row r="58" spans="1:15" ht="12.75" x14ac:dyDescent="0.2">
      <c r="A58" s="8">
        <v>1</v>
      </c>
      <c r="B58" s="8">
        <f t="shared" si="0"/>
        <v>4</v>
      </c>
      <c r="C58" s="16" t="s">
        <v>44</v>
      </c>
      <c r="D58" s="16" t="s">
        <v>125</v>
      </c>
      <c r="E58" s="16" t="s">
        <v>125</v>
      </c>
      <c r="F58" s="16" t="s">
        <v>123</v>
      </c>
      <c r="G58" s="16" t="s">
        <v>125</v>
      </c>
      <c r="H58" s="16" t="s">
        <v>125</v>
      </c>
      <c r="I58" s="16" t="s">
        <v>125</v>
      </c>
      <c r="J58" s="16" t="s">
        <v>122</v>
      </c>
      <c r="K58" s="16" t="s">
        <v>126</v>
      </c>
      <c r="L58" s="16" t="s">
        <v>123</v>
      </c>
      <c r="M58" s="16" t="s">
        <v>125</v>
      </c>
    </row>
    <row r="59" spans="1:15" ht="12.75" x14ac:dyDescent="0.2">
      <c r="A59" s="8">
        <v>2</v>
      </c>
      <c r="B59" s="8">
        <f t="shared" si="0"/>
        <v>4</v>
      </c>
      <c r="C59" s="16" t="s">
        <v>9</v>
      </c>
      <c r="D59" s="16" t="s">
        <v>125</v>
      </c>
      <c r="E59" s="16" t="s">
        <v>123</v>
      </c>
      <c r="F59" s="16" t="s">
        <v>125</v>
      </c>
      <c r="G59" s="16" t="s">
        <v>125</v>
      </c>
      <c r="H59" s="16" t="s">
        <v>123</v>
      </c>
      <c r="I59" s="16" t="s">
        <v>125</v>
      </c>
      <c r="J59" s="16" t="s">
        <v>122</v>
      </c>
      <c r="K59" s="16" t="s">
        <v>125</v>
      </c>
      <c r="L59" s="16" t="s">
        <v>122</v>
      </c>
      <c r="M59" s="16" t="s">
        <v>124</v>
      </c>
    </row>
    <row r="60" spans="1:15" ht="12.75" x14ac:dyDescent="0.2">
      <c r="A60" s="8">
        <v>1</v>
      </c>
      <c r="B60" s="8">
        <f t="shared" si="0"/>
        <v>5</v>
      </c>
      <c r="C60" s="16" t="s">
        <v>9</v>
      </c>
      <c r="D60" s="16" t="s">
        <v>125</v>
      </c>
      <c r="E60" s="16" t="s">
        <v>125</v>
      </c>
      <c r="F60" s="16" t="s">
        <v>122</v>
      </c>
      <c r="G60" s="16" t="s">
        <v>125</v>
      </c>
      <c r="H60" s="16" t="s">
        <v>122</v>
      </c>
      <c r="I60" s="16" t="s">
        <v>125</v>
      </c>
      <c r="J60" s="16" t="s">
        <v>122</v>
      </c>
      <c r="K60" s="16" t="s">
        <v>125</v>
      </c>
      <c r="L60" s="16" t="s">
        <v>122</v>
      </c>
      <c r="M60" s="16" t="s">
        <v>124</v>
      </c>
    </row>
    <row r="61" spans="1:15" ht="12.75" x14ac:dyDescent="0.2">
      <c r="A61" s="8">
        <v>2</v>
      </c>
      <c r="B61" s="8">
        <f t="shared" si="0"/>
        <v>5</v>
      </c>
      <c r="C61" s="16" t="s">
        <v>44</v>
      </c>
      <c r="D61" s="16" t="s">
        <v>125</v>
      </c>
      <c r="E61" s="16" t="s">
        <v>125</v>
      </c>
      <c r="F61" s="16" t="s">
        <v>122</v>
      </c>
      <c r="G61" s="16" t="s">
        <v>125</v>
      </c>
      <c r="H61" s="16" t="s">
        <v>122</v>
      </c>
      <c r="I61" s="16" t="s">
        <v>122</v>
      </c>
      <c r="J61" s="16" t="s">
        <v>122</v>
      </c>
      <c r="K61" s="16" t="s">
        <v>125</v>
      </c>
      <c r="L61" s="16" t="s">
        <v>122</v>
      </c>
      <c r="M61" s="16" t="s">
        <v>125</v>
      </c>
    </row>
    <row r="63" spans="1:15" ht="15.75" customHeight="1" x14ac:dyDescent="0.2">
      <c r="C63" s="8" t="s">
        <v>128</v>
      </c>
    </row>
    <row r="64" spans="1:15" ht="15.75" customHeight="1" x14ac:dyDescent="0.2">
      <c r="C64" s="8" t="str">
        <f>C33</f>
        <v>Choose your variant</v>
      </c>
      <c r="D64" s="8" t="str">
        <f t="shared" ref="D64:M64" si="2">D33</f>
        <v>I think that I would like to use this app frequently.</v>
      </c>
      <c r="E64" s="8" t="str">
        <f t="shared" si="2"/>
        <v>I found the app unnecessarily complex.</v>
      </c>
      <c r="F64" s="8" t="str">
        <f t="shared" si="2"/>
        <v>I thought the app was easy to use.</v>
      </c>
      <c r="G64" s="8" t="str">
        <f t="shared" si="2"/>
        <v>I think that I would need the support of a technical person to be able to use this app.</v>
      </c>
      <c r="H64" s="8" t="str">
        <f t="shared" si="2"/>
        <v>I found the various functions in this app were well integrated.</v>
      </c>
      <c r="I64" s="8" t="str">
        <f t="shared" si="2"/>
        <v>I thought there was too much inconsistency in this app.</v>
      </c>
      <c r="J64" s="8" t="str">
        <f t="shared" si="2"/>
        <v>I would imagine that most people would learn to use this app very quickly.</v>
      </c>
      <c r="K64" s="8" t="str">
        <f t="shared" si="2"/>
        <v>I found the app very cumbersome to use.</v>
      </c>
      <c r="L64" s="8" t="str">
        <f t="shared" si="2"/>
        <v>I felt very confident using the app.</v>
      </c>
      <c r="M64" s="8" t="str">
        <f t="shared" si="2"/>
        <v>I needed to learn a lot of things before I could get going with this app.</v>
      </c>
      <c r="O64" s="8" t="s">
        <v>130</v>
      </c>
    </row>
    <row r="65" spans="1:15" ht="15.75" customHeight="1" x14ac:dyDescent="0.2">
      <c r="A65" s="8" t="str">
        <f>IF(A34=1,"Round 1","Round 2")</f>
        <v>Round 1</v>
      </c>
      <c r="B65" s="8">
        <f>B34</f>
        <v>40</v>
      </c>
      <c r="C65" s="8" t="str">
        <f>C34</f>
        <v>A</v>
      </c>
      <c r="D65" s="8">
        <f>(D34-1)*2.5</f>
        <v>7.5</v>
      </c>
      <c r="E65" s="8">
        <f t="shared" ref="E65:M65" si="3">(5-E34)*2.5</f>
        <v>5</v>
      </c>
      <c r="F65" s="8">
        <f>(F34-1)*2.5</f>
        <v>7.5</v>
      </c>
      <c r="G65" s="8">
        <f t="shared" si="3"/>
        <v>10</v>
      </c>
      <c r="H65" s="8">
        <f>(H34-1)*2.5</f>
        <v>7.5</v>
      </c>
      <c r="I65" s="8">
        <f t="shared" si="3"/>
        <v>10</v>
      </c>
      <c r="J65" s="8">
        <f>(J34-1)*2.5</f>
        <v>7.5</v>
      </c>
      <c r="K65" s="8">
        <f t="shared" si="3"/>
        <v>10</v>
      </c>
      <c r="L65" s="8">
        <f>(L34-1)*2.5</f>
        <v>7.5</v>
      </c>
      <c r="M65" s="8">
        <f t="shared" si="3"/>
        <v>7.5</v>
      </c>
      <c r="O65" s="8">
        <f>SUM(D65:M65)</f>
        <v>80</v>
      </c>
    </row>
    <row r="66" spans="1:15" ht="15.75" customHeight="1" x14ac:dyDescent="0.2">
      <c r="A66" s="8" t="str">
        <f t="shared" ref="A66:A92" si="4">IF(A35=1,"Round 1","Round 2")</f>
        <v>Round 2</v>
      </c>
      <c r="B66" s="8">
        <f t="shared" ref="B66:B92" si="5">B35</f>
        <v>40</v>
      </c>
      <c r="C66" s="8" t="str">
        <f t="shared" ref="C66:C91" si="6">C35</f>
        <v>B</v>
      </c>
      <c r="D66" s="8">
        <f t="shared" ref="D66:D92" si="7">(D35-1)*2.5</f>
        <v>7.5</v>
      </c>
      <c r="E66" s="8">
        <f t="shared" ref="E66:M66" si="8">(5-E35)*2.5</f>
        <v>7.5</v>
      </c>
      <c r="F66" s="8">
        <f t="shared" ref="F66:F92" si="9">(F35-1)*2.5</f>
        <v>7.5</v>
      </c>
      <c r="G66" s="8">
        <f t="shared" si="8"/>
        <v>10</v>
      </c>
      <c r="H66" s="8">
        <f t="shared" ref="H66:H92" si="10">(H35-1)*2.5</f>
        <v>7.5</v>
      </c>
      <c r="I66" s="8">
        <f t="shared" si="8"/>
        <v>7.5</v>
      </c>
      <c r="J66" s="8">
        <f t="shared" ref="J66:J92" si="11">(J35-1)*2.5</f>
        <v>7.5</v>
      </c>
      <c r="K66" s="8">
        <f t="shared" si="8"/>
        <v>7.5</v>
      </c>
      <c r="L66" s="8">
        <f t="shared" ref="L66:L92" si="12">(L35-1)*2.5</f>
        <v>5</v>
      </c>
      <c r="M66" s="8">
        <f t="shared" si="8"/>
        <v>7.5</v>
      </c>
      <c r="O66" s="8">
        <f t="shared" ref="O66:O92" si="13">SUM(D66:M66)</f>
        <v>75</v>
      </c>
    </row>
    <row r="67" spans="1:15" ht="15.75" customHeight="1" x14ac:dyDescent="0.2">
      <c r="A67" s="8" t="str">
        <f t="shared" si="4"/>
        <v>Round 1</v>
      </c>
      <c r="B67" s="8">
        <f t="shared" si="5"/>
        <v>41</v>
      </c>
      <c r="C67" s="8" t="str">
        <f t="shared" si="6"/>
        <v>A</v>
      </c>
      <c r="D67" s="8">
        <f t="shared" si="7"/>
        <v>10</v>
      </c>
      <c r="E67" s="8">
        <f t="shared" ref="E67:M67" si="14">(5-E36)*2.5</f>
        <v>5</v>
      </c>
      <c r="F67" s="8">
        <f t="shared" si="9"/>
        <v>7.5</v>
      </c>
      <c r="G67" s="8">
        <f t="shared" si="14"/>
        <v>10</v>
      </c>
      <c r="H67" s="8">
        <f t="shared" si="10"/>
        <v>7.5</v>
      </c>
      <c r="I67" s="8">
        <f t="shared" si="14"/>
        <v>5</v>
      </c>
      <c r="J67" s="8">
        <f t="shared" si="11"/>
        <v>7.5</v>
      </c>
      <c r="K67" s="8">
        <f t="shared" si="14"/>
        <v>7.5</v>
      </c>
      <c r="L67" s="8">
        <f t="shared" si="12"/>
        <v>5</v>
      </c>
      <c r="M67" s="8">
        <f t="shared" si="14"/>
        <v>7.5</v>
      </c>
      <c r="O67" s="8">
        <f t="shared" si="13"/>
        <v>72.5</v>
      </c>
    </row>
    <row r="68" spans="1:15" ht="15.75" customHeight="1" x14ac:dyDescent="0.2">
      <c r="A68" s="8" t="str">
        <f t="shared" si="4"/>
        <v>Round 2</v>
      </c>
      <c r="B68" s="8">
        <f t="shared" si="5"/>
        <v>41</v>
      </c>
      <c r="C68" s="8" t="str">
        <f t="shared" si="6"/>
        <v>B</v>
      </c>
      <c r="D68" s="8">
        <f t="shared" si="7"/>
        <v>10</v>
      </c>
      <c r="E68" s="8">
        <f t="shared" ref="E68:M68" si="15">(5-E37)*2.5</f>
        <v>7.5</v>
      </c>
      <c r="F68" s="8">
        <f t="shared" si="9"/>
        <v>7.5</v>
      </c>
      <c r="G68" s="8">
        <f t="shared" si="15"/>
        <v>5</v>
      </c>
      <c r="H68" s="8">
        <f t="shared" si="10"/>
        <v>7.5</v>
      </c>
      <c r="I68" s="8">
        <f t="shared" si="15"/>
        <v>7.5</v>
      </c>
      <c r="J68" s="8">
        <f t="shared" si="11"/>
        <v>2.5</v>
      </c>
      <c r="K68" s="8">
        <f t="shared" si="15"/>
        <v>7.5</v>
      </c>
      <c r="L68" s="8">
        <f t="shared" si="12"/>
        <v>5</v>
      </c>
      <c r="M68" s="8">
        <f t="shared" si="15"/>
        <v>7.5</v>
      </c>
      <c r="O68" s="8">
        <f t="shared" si="13"/>
        <v>67.5</v>
      </c>
    </row>
    <row r="69" spans="1:15" ht="15.75" customHeight="1" x14ac:dyDescent="0.2">
      <c r="A69" s="8" t="str">
        <f t="shared" si="4"/>
        <v>Round 1</v>
      </c>
      <c r="B69" s="8">
        <f t="shared" si="5"/>
        <v>42</v>
      </c>
      <c r="C69" s="8" t="str">
        <f t="shared" si="6"/>
        <v>A</v>
      </c>
      <c r="D69" s="8">
        <f t="shared" si="7"/>
        <v>7.5</v>
      </c>
      <c r="E69" s="8">
        <f t="shared" ref="E69:M69" si="16">(5-E38)*2.5</f>
        <v>7.5</v>
      </c>
      <c r="F69" s="8">
        <f t="shared" si="9"/>
        <v>2.5</v>
      </c>
      <c r="G69" s="8">
        <f t="shared" si="16"/>
        <v>10</v>
      </c>
      <c r="H69" s="8">
        <f t="shared" si="10"/>
        <v>7.5</v>
      </c>
      <c r="I69" s="8">
        <f t="shared" si="16"/>
        <v>7.5</v>
      </c>
      <c r="J69" s="8">
        <f t="shared" si="11"/>
        <v>2.5</v>
      </c>
      <c r="K69" s="8">
        <f t="shared" si="16"/>
        <v>7.5</v>
      </c>
      <c r="L69" s="8">
        <f t="shared" si="12"/>
        <v>7.5</v>
      </c>
      <c r="M69" s="8">
        <f t="shared" si="16"/>
        <v>2.5</v>
      </c>
      <c r="O69" s="8">
        <f t="shared" si="13"/>
        <v>62.5</v>
      </c>
    </row>
    <row r="70" spans="1:15" ht="15.75" customHeight="1" x14ac:dyDescent="0.2">
      <c r="A70" s="8" t="str">
        <f t="shared" si="4"/>
        <v>Round 2</v>
      </c>
      <c r="B70" s="8">
        <f t="shared" si="5"/>
        <v>42</v>
      </c>
      <c r="C70" s="8" t="str">
        <f t="shared" si="6"/>
        <v>B</v>
      </c>
      <c r="D70" s="8">
        <f t="shared" si="7"/>
        <v>7.5</v>
      </c>
      <c r="E70" s="8">
        <f t="shared" ref="E70:M70" si="17">(5-E39)*2.5</f>
        <v>7.5</v>
      </c>
      <c r="F70" s="8">
        <f t="shared" si="9"/>
        <v>7.5</v>
      </c>
      <c r="G70" s="8">
        <f t="shared" si="17"/>
        <v>7.5</v>
      </c>
      <c r="H70" s="8">
        <f t="shared" si="10"/>
        <v>7.5</v>
      </c>
      <c r="I70" s="8">
        <f t="shared" si="17"/>
        <v>7.5</v>
      </c>
      <c r="J70" s="8">
        <f t="shared" si="11"/>
        <v>2.5</v>
      </c>
      <c r="K70" s="8">
        <f t="shared" si="17"/>
        <v>7.5</v>
      </c>
      <c r="L70" s="8">
        <f t="shared" si="12"/>
        <v>7.5</v>
      </c>
      <c r="M70" s="8">
        <f t="shared" si="17"/>
        <v>7.5</v>
      </c>
      <c r="O70" s="8">
        <f t="shared" si="13"/>
        <v>70</v>
      </c>
    </row>
    <row r="71" spans="1:15" ht="15.75" customHeight="1" x14ac:dyDescent="0.2">
      <c r="A71" s="8" t="str">
        <f t="shared" si="4"/>
        <v>Round 1</v>
      </c>
      <c r="B71" s="8">
        <f t="shared" si="5"/>
        <v>10</v>
      </c>
      <c r="C71" s="8" t="str">
        <f t="shared" si="6"/>
        <v>A</v>
      </c>
      <c r="D71" s="8">
        <f t="shared" si="7"/>
        <v>7.5</v>
      </c>
      <c r="E71" s="8">
        <f t="shared" ref="E71:M71" si="18">(5-E40)*2.5</f>
        <v>7.5</v>
      </c>
      <c r="F71" s="8">
        <f t="shared" si="9"/>
        <v>10</v>
      </c>
      <c r="G71" s="8">
        <f t="shared" si="18"/>
        <v>10</v>
      </c>
      <c r="H71" s="8">
        <f t="shared" si="10"/>
        <v>7.5</v>
      </c>
      <c r="I71" s="8">
        <f t="shared" si="18"/>
        <v>7.5</v>
      </c>
      <c r="J71" s="8">
        <f t="shared" si="11"/>
        <v>10</v>
      </c>
      <c r="K71" s="8">
        <f t="shared" si="18"/>
        <v>10</v>
      </c>
      <c r="L71" s="8">
        <f t="shared" si="12"/>
        <v>7.5</v>
      </c>
      <c r="M71" s="8">
        <f t="shared" si="18"/>
        <v>0</v>
      </c>
      <c r="O71" s="8">
        <f t="shared" si="13"/>
        <v>77.5</v>
      </c>
    </row>
    <row r="72" spans="1:15" ht="15.75" customHeight="1" x14ac:dyDescent="0.2">
      <c r="A72" s="8" t="str">
        <f t="shared" si="4"/>
        <v>Round 2</v>
      </c>
      <c r="B72" s="8">
        <f t="shared" si="5"/>
        <v>10</v>
      </c>
      <c r="C72" s="8" t="str">
        <f t="shared" si="6"/>
        <v>B</v>
      </c>
      <c r="D72" s="8">
        <f t="shared" si="7"/>
        <v>5</v>
      </c>
      <c r="E72" s="8">
        <f t="shared" ref="E72:M72" si="19">(5-E41)*2.5</f>
        <v>10</v>
      </c>
      <c r="F72" s="8">
        <f t="shared" si="9"/>
        <v>10</v>
      </c>
      <c r="G72" s="8">
        <f t="shared" si="19"/>
        <v>10</v>
      </c>
      <c r="H72" s="8">
        <f t="shared" si="10"/>
        <v>5</v>
      </c>
      <c r="I72" s="8">
        <f t="shared" si="19"/>
        <v>2.5</v>
      </c>
      <c r="J72" s="8">
        <f t="shared" si="11"/>
        <v>10</v>
      </c>
      <c r="K72" s="8">
        <f t="shared" si="19"/>
        <v>10</v>
      </c>
      <c r="L72" s="8">
        <f t="shared" si="12"/>
        <v>10</v>
      </c>
      <c r="M72" s="8">
        <f t="shared" si="19"/>
        <v>10</v>
      </c>
      <c r="O72" s="8">
        <f t="shared" si="13"/>
        <v>82.5</v>
      </c>
    </row>
    <row r="73" spans="1:15" ht="15.75" customHeight="1" x14ac:dyDescent="0.2">
      <c r="A73" s="8" t="str">
        <f t="shared" si="4"/>
        <v>Round 1</v>
      </c>
      <c r="B73" s="8">
        <f t="shared" si="5"/>
        <v>43</v>
      </c>
      <c r="C73" s="8" t="str">
        <f t="shared" si="6"/>
        <v>A</v>
      </c>
      <c r="D73" s="8">
        <f t="shared" si="7"/>
        <v>5</v>
      </c>
      <c r="E73" s="8">
        <f t="shared" ref="E73:M73" si="20">(5-E42)*2.5</f>
        <v>7.5</v>
      </c>
      <c r="F73" s="8">
        <f t="shared" si="9"/>
        <v>7.5</v>
      </c>
      <c r="G73" s="8">
        <f t="shared" si="20"/>
        <v>10</v>
      </c>
      <c r="H73" s="8">
        <f t="shared" si="10"/>
        <v>7.5</v>
      </c>
      <c r="I73" s="8">
        <f t="shared" si="20"/>
        <v>7.5</v>
      </c>
      <c r="J73" s="8">
        <f t="shared" si="11"/>
        <v>5</v>
      </c>
      <c r="K73" s="8">
        <f t="shared" si="20"/>
        <v>7.5</v>
      </c>
      <c r="L73" s="8">
        <f t="shared" si="12"/>
        <v>2.5</v>
      </c>
      <c r="M73" s="8">
        <f t="shared" si="20"/>
        <v>7.5</v>
      </c>
      <c r="O73" s="8">
        <f t="shared" si="13"/>
        <v>67.5</v>
      </c>
    </row>
    <row r="74" spans="1:15" ht="15.75" customHeight="1" x14ac:dyDescent="0.2">
      <c r="A74" s="8" t="str">
        <f t="shared" si="4"/>
        <v>Round 2</v>
      </c>
      <c r="B74" s="8">
        <f t="shared" si="5"/>
        <v>43</v>
      </c>
      <c r="C74" s="8" t="str">
        <f t="shared" si="6"/>
        <v>B</v>
      </c>
      <c r="D74" s="8">
        <f t="shared" si="7"/>
        <v>5</v>
      </c>
      <c r="E74" s="8">
        <f t="shared" ref="E74:M74" si="21">(5-E43)*2.5</f>
        <v>7.5</v>
      </c>
      <c r="F74" s="8">
        <f t="shared" si="9"/>
        <v>7.5</v>
      </c>
      <c r="G74" s="8">
        <f t="shared" si="21"/>
        <v>10</v>
      </c>
      <c r="H74" s="8">
        <f t="shared" si="10"/>
        <v>7.5</v>
      </c>
      <c r="I74" s="8">
        <f t="shared" si="21"/>
        <v>10</v>
      </c>
      <c r="J74" s="8">
        <f t="shared" si="11"/>
        <v>7.5</v>
      </c>
      <c r="K74" s="8">
        <f t="shared" si="21"/>
        <v>7.5</v>
      </c>
      <c r="L74" s="8">
        <f t="shared" si="12"/>
        <v>5</v>
      </c>
      <c r="M74" s="8">
        <f t="shared" si="21"/>
        <v>10</v>
      </c>
      <c r="O74" s="8">
        <f t="shared" si="13"/>
        <v>77.5</v>
      </c>
    </row>
    <row r="75" spans="1:15" ht="15.75" customHeight="1" x14ac:dyDescent="0.2">
      <c r="A75" s="8" t="str">
        <f t="shared" si="4"/>
        <v>Round 1</v>
      </c>
      <c r="B75" s="8">
        <f t="shared" si="5"/>
        <v>34</v>
      </c>
      <c r="C75" s="8" t="s">
        <v>44</v>
      </c>
      <c r="D75" s="8">
        <f t="shared" si="7"/>
        <v>2.5</v>
      </c>
      <c r="E75" s="8">
        <f t="shared" ref="E75:M75" si="22">(5-E44)*2.5</f>
        <v>2.5</v>
      </c>
      <c r="F75" s="8">
        <f t="shared" si="9"/>
        <v>2.5</v>
      </c>
      <c r="G75" s="8">
        <f t="shared" si="22"/>
        <v>5</v>
      </c>
      <c r="H75" s="8">
        <f t="shared" si="10"/>
        <v>7.5</v>
      </c>
      <c r="I75" s="8">
        <f t="shared" si="22"/>
        <v>2.5</v>
      </c>
      <c r="J75" s="8">
        <f t="shared" si="11"/>
        <v>5</v>
      </c>
      <c r="K75" s="8">
        <f t="shared" si="22"/>
        <v>2.5</v>
      </c>
      <c r="L75" s="8">
        <f t="shared" si="12"/>
        <v>5</v>
      </c>
      <c r="M75" s="8">
        <f t="shared" si="22"/>
        <v>5</v>
      </c>
      <c r="O75" s="8">
        <f t="shared" si="13"/>
        <v>40</v>
      </c>
    </row>
    <row r="76" spans="1:15" ht="15.75" customHeight="1" x14ac:dyDescent="0.2">
      <c r="A76" s="8" t="str">
        <f t="shared" si="4"/>
        <v>Round 2</v>
      </c>
      <c r="B76" s="8">
        <f t="shared" si="5"/>
        <v>34</v>
      </c>
      <c r="C76" s="8" t="str">
        <f t="shared" si="6"/>
        <v>A</v>
      </c>
      <c r="D76" s="8">
        <f t="shared" si="7"/>
        <v>7.5</v>
      </c>
      <c r="E76" s="8">
        <f t="shared" ref="E76:M76" si="23">(5-E45)*2.5</f>
        <v>10</v>
      </c>
      <c r="F76" s="8">
        <f t="shared" si="9"/>
        <v>10</v>
      </c>
      <c r="G76" s="8">
        <f t="shared" si="23"/>
        <v>7.5</v>
      </c>
      <c r="H76" s="8">
        <f t="shared" si="10"/>
        <v>7.5</v>
      </c>
      <c r="I76" s="8">
        <f t="shared" si="23"/>
        <v>7.5</v>
      </c>
      <c r="J76" s="8">
        <f t="shared" si="11"/>
        <v>7.5</v>
      </c>
      <c r="K76" s="8">
        <f t="shared" si="23"/>
        <v>10</v>
      </c>
      <c r="L76" s="8">
        <f t="shared" si="12"/>
        <v>10</v>
      </c>
      <c r="M76" s="8">
        <f t="shared" si="23"/>
        <v>7.5</v>
      </c>
      <c r="O76" s="8">
        <f t="shared" si="13"/>
        <v>85</v>
      </c>
    </row>
    <row r="77" spans="1:15" ht="15.75" customHeight="1" x14ac:dyDescent="0.2">
      <c r="A77" s="8" t="str">
        <f t="shared" si="4"/>
        <v>Round 1</v>
      </c>
      <c r="B77" s="8">
        <f t="shared" si="5"/>
        <v>20</v>
      </c>
      <c r="C77" s="8" t="str">
        <f t="shared" si="6"/>
        <v>B</v>
      </c>
      <c r="D77" s="8">
        <f t="shared" si="7"/>
        <v>7.5</v>
      </c>
      <c r="E77" s="8">
        <f t="shared" ref="E77:M77" si="24">(5-E46)*2.5</f>
        <v>7.5</v>
      </c>
      <c r="F77" s="8">
        <f t="shared" si="9"/>
        <v>2.5</v>
      </c>
      <c r="G77" s="8">
        <f t="shared" si="24"/>
        <v>10</v>
      </c>
      <c r="H77" s="8">
        <f t="shared" si="10"/>
        <v>7.5</v>
      </c>
      <c r="I77" s="8">
        <f t="shared" si="24"/>
        <v>10</v>
      </c>
      <c r="J77" s="8">
        <f t="shared" si="11"/>
        <v>10</v>
      </c>
      <c r="K77" s="8">
        <f t="shared" si="24"/>
        <v>10</v>
      </c>
      <c r="L77" s="8">
        <f t="shared" si="12"/>
        <v>5</v>
      </c>
      <c r="M77" s="8">
        <f t="shared" si="24"/>
        <v>7.5</v>
      </c>
      <c r="O77" s="8">
        <f t="shared" si="13"/>
        <v>77.5</v>
      </c>
    </row>
    <row r="78" spans="1:15" ht="15.75" customHeight="1" x14ac:dyDescent="0.2">
      <c r="A78" s="8" t="str">
        <f t="shared" si="4"/>
        <v>Round 1</v>
      </c>
      <c r="B78" s="8">
        <f t="shared" si="5"/>
        <v>2</v>
      </c>
      <c r="C78" s="8" t="str">
        <f t="shared" si="6"/>
        <v>B</v>
      </c>
      <c r="D78" s="8">
        <f t="shared" si="7"/>
        <v>2.5</v>
      </c>
      <c r="E78" s="8">
        <f t="shared" ref="E78:M78" si="25">(5-E47)*2.5</f>
        <v>7.5</v>
      </c>
      <c r="F78" s="8">
        <f t="shared" si="9"/>
        <v>2.5</v>
      </c>
      <c r="G78" s="8">
        <f t="shared" si="25"/>
        <v>10</v>
      </c>
      <c r="H78" s="8">
        <f t="shared" si="10"/>
        <v>2.5</v>
      </c>
      <c r="I78" s="8">
        <f t="shared" si="25"/>
        <v>2.5</v>
      </c>
      <c r="J78" s="8">
        <f t="shared" si="11"/>
        <v>2.5</v>
      </c>
      <c r="K78" s="8">
        <f t="shared" si="25"/>
        <v>2.5</v>
      </c>
      <c r="L78" s="8">
        <f t="shared" si="12"/>
        <v>2.5</v>
      </c>
      <c r="M78" s="8">
        <f t="shared" si="25"/>
        <v>10</v>
      </c>
      <c r="O78" s="8">
        <f t="shared" si="13"/>
        <v>45</v>
      </c>
    </row>
    <row r="79" spans="1:15" ht="15.75" customHeight="1" x14ac:dyDescent="0.2">
      <c r="A79" s="8" t="str">
        <f t="shared" si="4"/>
        <v>Round 2</v>
      </c>
      <c r="B79" s="8">
        <f t="shared" si="5"/>
        <v>20</v>
      </c>
      <c r="C79" s="8" t="str">
        <f t="shared" si="6"/>
        <v>A</v>
      </c>
      <c r="D79" s="8">
        <f t="shared" si="7"/>
        <v>7.5</v>
      </c>
      <c r="E79" s="8">
        <f t="shared" ref="E79:M79" si="26">(5-E48)*2.5</f>
        <v>7.5</v>
      </c>
      <c r="F79" s="8">
        <f t="shared" si="9"/>
        <v>5</v>
      </c>
      <c r="G79" s="8">
        <f t="shared" si="26"/>
        <v>7.5</v>
      </c>
      <c r="H79" s="8">
        <f t="shared" si="10"/>
        <v>7.5</v>
      </c>
      <c r="I79" s="8">
        <f t="shared" si="26"/>
        <v>7.5</v>
      </c>
      <c r="J79" s="8">
        <f t="shared" si="11"/>
        <v>10</v>
      </c>
      <c r="K79" s="8">
        <f t="shared" si="26"/>
        <v>7.5</v>
      </c>
      <c r="L79" s="8">
        <f t="shared" si="12"/>
        <v>5</v>
      </c>
      <c r="M79" s="8">
        <f t="shared" si="26"/>
        <v>7.5</v>
      </c>
      <c r="O79" s="8">
        <f t="shared" si="13"/>
        <v>72.5</v>
      </c>
    </row>
    <row r="80" spans="1:15" ht="15.75" customHeight="1" x14ac:dyDescent="0.2">
      <c r="A80" s="8" t="str">
        <f t="shared" si="4"/>
        <v>Round 2</v>
      </c>
      <c r="B80" s="8">
        <f t="shared" si="5"/>
        <v>2</v>
      </c>
      <c r="C80" s="8" t="str">
        <f t="shared" si="6"/>
        <v>A</v>
      </c>
      <c r="D80" s="8">
        <f t="shared" si="7"/>
        <v>5</v>
      </c>
      <c r="E80" s="8">
        <f t="shared" ref="E80:M80" si="27">(5-E49)*2.5</f>
        <v>7.5</v>
      </c>
      <c r="F80" s="8">
        <f t="shared" si="9"/>
        <v>5</v>
      </c>
      <c r="G80" s="8">
        <f t="shared" si="27"/>
        <v>10</v>
      </c>
      <c r="H80" s="8">
        <f t="shared" si="10"/>
        <v>2.5</v>
      </c>
      <c r="I80" s="8">
        <f t="shared" si="27"/>
        <v>7.5</v>
      </c>
      <c r="J80" s="8">
        <f t="shared" si="11"/>
        <v>2.5</v>
      </c>
      <c r="K80" s="8">
        <f t="shared" si="27"/>
        <v>7.5</v>
      </c>
      <c r="L80" s="8">
        <f t="shared" si="12"/>
        <v>2.5</v>
      </c>
      <c r="M80" s="8">
        <f t="shared" si="27"/>
        <v>10</v>
      </c>
      <c r="O80" s="8">
        <f t="shared" si="13"/>
        <v>60</v>
      </c>
    </row>
    <row r="81" spans="1:15" ht="15.75" customHeight="1" x14ac:dyDescent="0.2">
      <c r="A81" s="8" t="str">
        <f t="shared" si="4"/>
        <v>Round 1</v>
      </c>
      <c r="B81" s="8">
        <f t="shared" si="5"/>
        <v>21</v>
      </c>
      <c r="C81" s="8" t="str">
        <f t="shared" si="6"/>
        <v>B</v>
      </c>
      <c r="D81" s="8">
        <f t="shared" si="7"/>
        <v>2.5</v>
      </c>
      <c r="E81" s="8">
        <f t="shared" ref="E81:M81" si="28">(5-E50)*2.5</f>
        <v>7.5</v>
      </c>
      <c r="F81" s="8">
        <f t="shared" si="9"/>
        <v>7.5</v>
      </c>
      <c r="G81" s="8">
        <f t="shared" si="28"/>
        <v>10</v>
      </c>
      <c r="H81" s="8">
        <f t="shared" si="10"/>
        <v>7.5</v>
      </c>
      <c r="I81" s="8">
        <f t="shared" si="28"/>
        <v>5</v>
      </c>
      <c r="J81" s="8">
        <f t="shared" si="11"/>
        <v>7.5</v>
      </c>
      <c r="K81" s="8">
        <f t="shared" si="28"/>
        <v>7.5</v>
      </c>
      <c r="L81" s="8">
        <f t="shared" si="12"/>
        <v>5</v>
      </c>
      <c r="M81" s="8">
        <f t="shared" si="28"/>
        <v>10</v>
      </c>
      <c r="O81" s="8">
        <f t="shared" si="13"/>
        <v>70</v>
      </c>
    </row>
    <row r="82" spans="1:15" ht="15.75" customHeight="1" x14ac:dyDescent="0.2">
      <c r="A82" s="8" t="str">
        <f t="shared" si="4"/>
        <v>Round 2</v>
      </c>
      <c r="B82" s="8">
        <f t="shared" si="5"/>
        <v>21</v>
      </c>
      <c r="C82" s="8" t="str">
        <f t="shared" si="6"/>
        <v>A</v>
      </c>
      <c r="D82" s="8">
        <f t="shared" si="7"/>
        <v>2.5</v>
      </c>
      <c r="E82" s="8">
        <f t="shared" ref="E82:M82" si="29">(5-E51)*2.5</f>
        <v>7.5</v>
      </c>
      <c r="F82" s="8">
        <f t="shared" si="9"/>
        <v>2.5</v>
      </c>
      <c r="G82" s="8">
        <f t="shared" si="29"/>
        <v>10</v>
      </c>
      <c r="H82" s="8">
        <f t="shared" si="10"/>
        <v>5</v>
      </c>
      <c r="I82" s="8">
        <f t="shared" si="29"/>
        <v>5</v>
      </c>
      <c r="J82" s="8">
        <f t="shared" si="11"/>
        <v>7.5</v>
      </c>
      <c r="K82" s="8">
        <f t="shared" si="29"/>
        <v>5</v>
      </c>
      <c r="L82" s="8">
        <f t="shared" si="12"/>
        <v>7.5</v>
      </c>
      <c r="M82" s="8">
        <f t="shared" si="29"/>
        <v>10</v>
      </c>
      <c r="O82" s="8">
        <f t="shared" si="13"/>
        <v>62.5</v>
      </c>
    </row>
    <row r="83" spans="1:15" ht="15.75" customHeight="1" x14ac:dyDescent="0.2">
      <c r="A83" s="8" t="str">
        <f t="shared" si="4"/>
        <v>Round 1</v>
      </c>
      <c r="B83" s="8">
        <f t="shared" si="5"/>
        <v>22</v>
      </c>
      <c r="C83" s="8" t="str">
        <f t="shared" si="6"/>
        <v>A</v>
      </c>
      <c r="D83" s="8">
        <f t="shared" si="7"/>
        <v>0</v>
      </c>
      <c r="E83" s="8">
        <f t="shared" ref="E83:M83" si="30">(5-E52)*2.5</f>
        <v>2.5</v>
      </c>
      <c r="F83" s="8">
        <f t="shared" si="9"/>
        <v>2.5</v>
      </c>
      <c r="G83" s="8">
        <f t="shared" si="30"/>
        <v>7.5</v>
      </c>
      <c r="H83" s="8">
        <f t="shared" si="10"/>
        <v>5</v>
      </c>
      <c r="I83" s="8">
        <f t="shared" si="30"/>
        <v>5</v>
      </c>
      <c r="J83" s="8">
        <f t="shared" si="11"/>
        <v>5</v>
      </c>
      <c r="K83" s="8">
        <f t="shared" si="30"/>
        <v>2.5</v>
      </c>
      <c r="L83" s="8">
        <f t="shared" si="12"/>
        <v>0</v>
      </c>
      <c r="M83" s="8">
        <f t="shared" si="30"/>
        <v>5</v>
      </c>
      <c r="O83" s="8">
        <f t="shared" si="13"/>
        <v>35</v>
      </c>
    </row>
    <row r="84" spans="1:15" ht="15.75" customHeight="1" x14ac:dyDescent="0.2">
      <c r="A84" s="8" t="str">
        <f t="shared" si="4"/>
        <v>Round 1</v>
      </c>
      <c r="B84" s="8">
        <f t="shared" si="5"/>
        <v>23</v>
      </c>
      <c r="C84" s="8" t="str">
        <f t="shared" si="6"/>
        <v>B</v>
      </c>
      <c r="D84" s="8">
        <f t="shared" si="7"/>
        <v>7.5</v>
      </c>
      <c r="E84" s="8">
        <f t="shared" ref="E84:M84" si="31">(5-E53)*2.5</f>
        <v>7.5</v>
      </c>
      <c r="F84" s="8">
        <f t="shared" si="9"/>
        <v>10</v>
      </c>
      <c r="G84" s="8">
        <f t="shared" si="31"/>
        <v>10</v>
      </c>
      <c r="H84" s="8">
        <f t="shared" si="10"/>
        <v>7.5</v>
      </c>
      <c r="I84" s="8">
        <f t="shared" si="31"/>
        <v>10</v>
      </c>
      <c r="J84" s="8">
        <f t="shared" si="11"/>
        <v>10</v>
      </c>
      <c r="K84" s="8">
        <f t="shared" si="31"/>
        <v>10</v>
      </c>
      <c r="L84" s="8">
        <f t="shared" si="12"/>
        <v>10</v>
      </c>
      <c r="M84" s="8">
        <f t="shared" si="31"/>
        <v>10</v>
      </c>
      <c r="O84" s="8">
        <f t="shared" si="13"/>
        <v>92.5</v>
      </c>
    </row>
    <row r="85" spans="1:15" ht="15.75" customHeight="1" x14ac:dyDescent="0.2">
      <c r="A85" s="8" t="str">
        <f t="shared" si="4"/>
        <v>Round 2</v>
      </c>
      <c r="B85" s="8">
        <f t="shared" si="5"/>
        <v>22</v>
      </c>
      <c r="C85" s="8" t="str">
        <f t="shared" si="6"/>
        <v>B</v>
      </c>
      <c r="D85" s="8">
        <f t="shared" si="7"/>
        <v>0</v>
      </c>
      <c r="E85" s="8">
        <f t="shared" ref="E85:M85" si="32">(5-E54)*2.5</f>
        <v>7.5</v>
      </c>
      <c r="F85" s="8">
        <f t="shared" si="9"/>
        <v>5</v>
      </c>
      <c r="G85" s="8">
        <f t="shared" si="32"/>
        <v>10</v>
      </c>
      <c r="H85" s="8">
        <f t="shared" si="10"/>
        <v>7.5</v>
      </c>
      <c r="I85" s="8">
        <f t="shared" si="32"/>
        <v>7.5</v>
      </c>
      <c r="J85" s="8">
        <f t="shared" si="11"/>
        <v>7.5</v>
      </c>
      <c r="K85" s="8">
        <f t="shared" si="32"/>
        <v>7.5</v>
      </c>
      <c r="L85" s="8">
        <f t="shared" si="12"/>
        <v>5</v>
      </c>
      <c r="M85" s="8">
        <f t="shared" si="32"/>
        <v>5</v>
      </c>
      <c r="O85" s="8">
        <f t="shared" si="13"/>
        <v>62.5</v>
      </c>
    </row>
    <row r="86" spans="1:15" ht="15.75" customHeight="1" x14ac:dyDescent="0.2">
      <c r="A86" s="8" t="str">
        <f t="shared" si="4"/>
        <v>Round 2</v>
      </c>
      <c r="B86" s="8">
        <f t="shared" si="5"/>
        <v>23</v>
      </c>
      <c r="C86" s="8" t="str">
        <f t="shared" si="6"/>
        <v>A</v>
      </c>
      <c r="D86" s="8">
        <f t="shared" si="7"/>
        <v>7.5</v>
      </c>
      <c r="E86" s="8">
        <f t="shared" ref="E86:M86" si="33">(5-E55)*2.5</f>
        <v>7.5</v>
      </c>
      <c r="F86" s="8">
        <f t="shared" si="9"/>
        <v>10</v>
      </c>
      <c r="G86" s="8">
        <f t="shared" si="33"/>
        <v>10</v>
      </c>
      <c r="H86" s="8">
        <f t="shared" si="10"/>
        <v>7.5</v>
      </c>
      <c r="I86" s="8">
        <f t="shared" si="33"/>
        <v>10</v>
      </c>
      <c r="J86" s="8">
        <f t="shared" si="11"/>
        <v>10</v>
      </c>
      <c r="K86" s="8">
        <f t="shared" si="33"/>
        <v>10</v>
      </c>
      <c r="L86" s="8">
        <f t="shared" si="12"/>
        <v>10</v>
      </c>
      <c r="M86" s="8">
        <f t="shared" si="33"/>
        <v>10</v>
      </c>
      <c r="O86" s="8">
        <f t="shared" si="13"/>
        <v>92.5</v>
      </c>
    </row>
    <row r="87" spans="1:15" ht="15.75" customHeight="1" x14ac:dyDescent="0.2">
      <c r="A87" s="8" t="str">
        <f t="shared" si="4"/>
        <v>Round 1</v>
      </c>
      <c r="B87" s="8">
        <f t="shared" si="5"/>
        <v>3</v>
      </c>
      <c r="C87" s="8" t="str">
        <f t="shared" si="6"/>
        <v>B</v>
      </c>
      <c r="D87" s="8">
        <f t="shared" si="7"/>
        <v>7.5</v>
      </c>
      <c r="E87" s="8">
        <f t="shared" ref="E87:M87" si="34">(5-E56)*2.5</f>
        <v>7.5</v>
      </c>
      <c r="F87" s="8">
        <f t="shared" si="9"/>
        <v>5</v>
      </c>
      <c r="G87" s="8">
        <f t="shared" si="34"/>
        <v>5</v>
      </c>
      <c r="H87" s="8">
        <f t="shared" si="10"/>
        <v>7.5</v>
      </c>
      <c r="I87" s="8">
        <f t="shared" si="34"/>
        <v>7.5</v>
      </c>
      <c r="J87" s="8">
        <f t="shared" si="11"/>
        <v>7.5</v>
      </c>
      <c r="K87" s="8">
        <f t="shared" si="34"/>
        <v>2.5</v>
      </c>
      <c r="L87" s="8">
        <f t="shared" si="12"/>
        <v>5</v>
      </c>
      <c r="M87" s="8">
        <f t="shared" si="34"/>
        <v>7.5</v>
      </c>
      <c r="O87" s="8">
        <f t="shared" si="13"/>
        <v>62.5</v>
      </c>
    </row>
    <row r="88" spans="1:15" ht="15.75" customHeight="1" x14ac:dyDescent="0.2">
      <c r="A88" s="8" t="str">
        <f t="shared" si="4"/>
        <v>Round 2</v>
      </c>
      <c r="B88" s="8">
        <f t="shared" si="5"/>
        <v>3</v>
      </c>
      <c r="C88" s="8" t="str">
        <f t="shared" si="6"/>
        <v>A</v>
      </c>
      <c r="D88" s="8">
        <f t="shared" si="7"/>
        <v>7.5</v>
      </c>
      <c r="E88" s="8">
        <f t="shared" ref="E88:M88" si="35">(5-E57)*2.5</f>
        <v>7.5</v>
      </c>
      <c r="F88" s="8">
        <f t="shared" si="9"/>
        <v>2.5</v>
      </c>
      <c r="G88" s="8">
        <f t="shared" si="35"/>
        <v>2.5</v>
      </c>
      <c r="H88" s="8">
        <f t="shared" si="10"/>
        <v>5</v>
      </c>
      <c r="I88" s="8">
        <f t="shared" si="35"/>
        <v>5</v>
      </c>
      <c r="J88" s="8">
        <f t="shared" si="11"/>
        <v>5</v>
      </c>
      <c r="K88" s="8">
        <f t="shared" si="35"/>
        <v>2.5</v>
      </c>
      <c r="L88" s="8">
        <f t="shared" si="12"/>
        <v>2.5</v>
      </c>
      <c r="M88" s="8">
        <f t="shared" si="35"/>
        <v>5</v>
      </c>
      <c r="O88" s="8">
        <f t="shared" si="13"/>
        <v>45</v>
      </c>
    </row>
    <row r="89" spans="1:15" ht="15.75" customHeight="1" x14ac:dyDescent="0.2">
      <c r="A89" s="8" t="str">
        <f t="shared" si="4"/>
        <v>Round 1</v>
      </c>
      <c r="B89" s="8">
        <f t="shared" si="5"/>
        <v>4</v>
      </c>
      <c r="C89" s="8" t="str">
        <f>C58</f>
        <v>B</v>
      </c>
      <c r="D89" s="8">
        <f t="shared" si="7"/>
        <v>2.5</v>
      </c>
      <c r="E89" s="8">
        <f t="shared" ref="E89:M89" si="36">(5-E58)*2.5</f>
        <v>7.5</v>
      </c>
      <c r="F89" s="8">
        <f t="shared" si="9"/>
        <v>5</v>
      </c>
      <c r="G89" s="8">
        <f t="shared" si="36"/>
        <v>7.5</v>
      </c>
      <c r="H89" s="8">
        <f t="shared" si="10"/>
        <v>2.5</v>
      </c>
      <c r="I89" s="8">
        <f t="shared" si="36"/>
        <v>7.5</v>
      </c>
      <c r="J89" s="8">
        <f t="shared" si="11"/>
        <v>7.5</v>
      </c>
      <c r="K89" s="8">
        <f t="shared" si="36"/>
        <v>0</v>
      </c>
      <c r="L89" s="8">
        <f t="shared" si="12"/>
        <v>5</v>
      </c>
      <c r="M89" s="8">
        <f t="shared" si="36"/>
        <v>7.5</v>
      </c>
      <c r="O89" s="8">
        <f t="shared" si="13"/>
        <v>52.5</v>
      </c>
    </row>
    <row r="90" spans="1:15" ht="15.75" customHeight="1" x14ac:dyDescent="0.2">
      <c r="A90" s="8" t="str">
        <f t="shared" si="4"/>
        <v>Round 2</v>
      </c>
      <c r="B90" s="8">
        <f t="shared" si="5"/>
        <v>4</v>
      </c>
      <c r="C90" s="8" t="str">
        <f t="shared" si="6"/>
        <v>A</v>
      </c>
      <c r="D90" s="8">
        <f t="shared" si="7"/>
        <v>2.5</v>
      </c>
      <c r="E90" s="8">
        <f t="shared" ref="E90:M90" si="37">(5-E59)*2.5</f>
        <v>5</v>
      </c>
      <c r="F90" s="8">
        <f t="shared" si="9"/>
        <v>2.5</v>
      </c>
      <c r="G90" s="8">
        <f t="shared" si="37"/>
        <v>7.5</v>
      </c>
      <c r="H90" s="8">
        <f t="shared" si="10"/>
        <v>5</v>
      </c>
      <c r="I90" s="8">
        <f t="shared" si="37"/>
        <v>7.5</v>
      </c>
      <c r="J90" s="8">
        <f t="shared" si="11"/>
        <v>7.5</v>
      </c>
      <c r="K90" s="8">
        <f t="shared" si="37"/>
        <v>7.5</v>
      </c>
      <c r="L90" s="8">
        <f t="shared" si="12"/>
        <v>7.5</v>
      </c>
      <c r="M90" s="8">
        <f t="shared" si="37"/>
        <v>10</v>
      </c>
      <c r="O90" s="8">
        <f t="shared" si="13"/>
        <v>62.5</v>
      </c>
    </row>
    <row r="91" spans="1:15" ht="15.75" customHeight="1" x14ac:dyDescent="0.2">
      <c r="A91" s="8" t="str">
        <f t="shared" si="4"/>
        <v>Round 1</v>
      </c>
      <c r="B91" s="8">
        <f t="shared" si="5"/>
        <v>5</v>
      </c>
      <c r="C91" s="8" t="str">
        <f t="shared" si="6"/>
        <v>A</v>
      </c>
      <c r="D91" s="8">
        <f t="shared" si="7"/>
        <v>2.5</v>
      </c>
      <c r="E91" s="8">
        <f t="shared" ref="E91:M91" si="38">(5-E60)*2.5</f>
        <v>7.5</v>
      </c>
      <c r="F91" s="8">
        <f t="shared" si="9"/>
        <v>7.5</v>
      </c>
      <c r="G91" s="8">
        <f t="shared" si="38"/>
        <v>7.5</v>
      </c>
      <c r="H91" s="8">
        <f t="shared" si="10"/>
        <v>7.5</v>
      </c>
      <c r="I91" s="8">
        <f t="shared" si="38"/>
        <v>7.5</v>
      </c>
      <c r="J91" s="8">
        <f t="shared" si="11"/>
        <v>7.5</v>
      </c>
      <c r="K91" s="8">
        <f t="shared" si="38"/>
        <v>7.5</v>
      </c>
      <c r="L91" s="8">
        <f t="shared" si="12"/>
        <v>7.5</v>
      </c>
      <c r="M91" s="8">
        <f t="shared" si="38"/>
        <v>10</v>
      </c>
      <c r="O91" s="8">
        <f t="shared" si="13"/>
        <v>72.5</v>
      </c>
    </row>
    <row r="92" spans="1:15" ht="15.75" customHeight="1" x14ac:dyDescent="0.2">
      <c r="A92" s="8" t="str">
        <f t="shared" si="4"/>
        <v>Round 2</v>
      </c>
      <c r="B92" s="8">
        <f t="shared" si="5"/>
        <v>5</v>
      </c>
      <c r="C92" s="8" t="str">
        <f>C61</f>
        <v>B</v>
      </c>
      <c r="D92" s="8">
        <f t="shared" si="7"/>
        <v>2.5</v>
      </c>
      <c r="E92" s="8">
        <f t="shared" ref="E92:M92" si="39">(5-E61)*2.5</f>
        <v>7.5</v>
      </c>
      <c r="F92" s="8">
        <f t="shared" si="9"/>
        <v>7.5</v>
      </c>
      <c r="G92" s="8">
        <f t="shared" si="39"/>
        <v>7.5</v>
      </c>
      <c r="H92" s="8">
        <f t="shared" si="10"/>
        <v>7.5</v>
      </c>
      <c r="I92" s="8">
        <f t="shared" si="39"/>
        <v>2.5</v>
      </c>
      <c r="J92" s="8">
        <f t="shared" si="11"/>
        <v>7.5</v>
      </c>
      <c r="K92" s="8">
        <f t="shared" si="39"/>
        <v>7.5</v>
      </c>
      <c r="L92" s="8">
        <f t="shared" si="12"/>
        <v>7.5</v>
      </c>
      <c r="M92" s="8">
        <f t="shared" si="39"/>
        <v>7.5</v>
      </c>
      <c r="O92" s="8">
        <f t="shared" si="13"/>
        <v>65</v>
      </c>
    </row>
    <row r="96" spans="1:15" ht="15.75" customHeight="1" x14ac:dyDescent="0.2">
      <c r="A96" s="8" t="s">
        <v>45</v>
      </c>
      <c r="C96" s="8" t="s">
        <v>46</v>
      </c>
    </row>
    <row r="97" spans="1:4" ht="15.75" customHeight="1" x14ac:dyDescent="0.2">
      <c r="A97" s="8" t="str" cm="1">
        <f t="array" ref="A97:A110">_xlfn._xlws.FILTER($A$65:$A$92,C65:C92="A")</f>
        <v>Round 1</v>
      </c>
      <c r="B97" s="8" cm="1">
        <f t="array" ref="B97:B110">_xlfn._xlws.FILTER($O$65:$O$92,C65:C92="A")</f>
        <v>80</v>
      </c>
      <c r="C97" s="8" t="str" cm="1">
        <f t="array" ref="C97:C110">_xlfn._xlws.FILTER($A$65:$A$92,C65:C92="B")</f>
        <v>Round 2</v>
      </c>
      <c r="D97" s="8" cm="1">
        <f t="array" ref="D97:D110">_xlfn._xlws.FILTER($O$65:$O$92,C65:C92="B")</f>
        <v>75</v>
      </c>
    </row>
    <row r="98" spans="1:4" ht="15.75" customHeight="1" x14ac:dyDescent="0.2">
      <c r="A98" s="8" t="str">
        <v>Round 1</v>
      </c>
      <c r="B98" s="8">
        <v>72.5</v>
      </c>
      <c r="C98" s="8" t="str">
        <v>Round 2</v>
      </c>
      <c r="D98" s="8">
        <v>67.5</v>
      </c>
    </row>
    <row r="99" spans="1:4" ht="15.75" customHeight="1" x14ac:dyDescent="0.2">
      <c r="A99" s="8" t="str">
        <v>Round 1</v>
      </c>
      <c r="B99" s="8">
        <v>62.5</v>
      </c>
      <c r="C99" s="8" t="str">
        <v>Round 2</v>
      </c>
      <c r="D99" s="8">
        <v>70</v>
      </c>
    </row>
    <row r="100" spans="1:4" ht="15.75" customHeight="1" x14ac:dyDescent="0.2">
      <c r="A100" s="8" t="str">
        <v>Round 1</v>
      </c>
      <c r="B100" s="8">
        <v>77.5</v>
      </c>
      <c r="C100" s="8" t="str">
        <v>Round 2</v>
      </c>
      <c r="D100" s="8">
        <v>82.5</v>
      </c>
    </row>
    <row r="101" spans="1:4" ht="15.75" customHeight="1" x14ac:dyDescent="0.2">
      <c r="A101" s="8" t="str">
        <v>Round 1</v>
      </c>
      <c r="B101" s="8">
        <v>67.5</v>
      </c>
      <c r="C101" s="8" t="str">
        <v>Round 2</v>
      </c>
      <c r="D101" s="8">
        <v>77.5</v>
      </c>
    </row>
    <row r="102" spans="1:4" ht="15.75" customHeight="1" x14ac:dyDescent="0.2">
      <c r="A102" s="8" t="str">
        <v>Round 2</v>
      </c>
      <c r="B102" s="8">
        <v>85</v>
      </c>
      <c r="C102" s="8" t="str">
        <v>Round 1</v>
      </c>
      <c r="D102" s="8">
        <v>40</v>
      </c>
    </row>
    <row r="103" spans="1:4" ht="15.75" customHeight="1" x14ac:dyDescent="0.2">
      <c r="A103" s="8" t="str">
        <v>Round 2</v>
      </c>
      <c r="B103" s="8">
        <v>72.5</v>
      </c>
      <c r="C103" s="8" t="str">
        <v>Round 1</v>
      </c>
      <c r="D103" s="8">
        <v>77.5</v>
      </c>
    </row>
    <row r="104" spans="1:4" ht="15.75" customHeight="1" x14ac:dyDescent="0.2">
      <c r="A104" s="8" t="str">
        <v>Round 2</v>
      </c>
      <c r="B104" s="8">
        <v>60</v>
      </c>
      <c r="C104" s="8" t="str">
        <v>Round 1</v>
      </c>
      <c r="D104" s="8">
        <v>45</v>
      </c>
    </row>
    <row r="105" spans="1:4" ht="15.75" customHeight="1" x14ac:dyDescent="0.2">
      <c r="A105" s="8" t="str">
        <v>Round 2</v>
      </c>
      <c r="B105" s="8">
        <v>62.5</v>
      </c>
      <c r="C105" s="8" t="str">
        <v>Round 1</v>
      </c>
      <c r="D105" s="8">
        <v>70</v>
      </c>
    </row>
    <row r="106" spans="1:4" ht="15.75" customHeight="1" x14ac:dyDescent="0.2">
      <c r="A106" s="8" t="str">
        <v>Round 1</v>
      </c>
      <c r="B106" s="8">
        <v>35</v>
      </c>
      <c r="C106" s="8" t="str">
        <v>Round 1</v>
      </c>
      <c r="D106" s="8">
        <v>92.5</v>
      </c>
    </row>
    <row r="107" spans="1:4" ht="15.75" customHeight="1" x14ac:dyDescent="0.2">
      <c r="A107" s="8" t="str">
        <v>Round 2</v>
      </c>
      <c r="B107" s="8">
        <v>92.5</v>
      </c>
      <c r="C107" s="8" t="str">
        <v>Round 2</v>
      </c>
      <c r="D107" s="8">
        <v>62.5</v>
      </c>
    </row>
    <row r="108" spans="1:4" ht="15.75" customHeight="1" x14ac:dyDescent="0.2">
      <c r="A108" s="8" t="str">
        <v>Round 2</v>
      </c>
      <c r="B108" s="8">
        <v>45</v>
      </c>
      <c r="C108" s="8" t="str">
        <v>Round 1</v>
      </c>
      <c r="D108" s="8">
        <v>62.5</v>
      </c>
    </row>
    <row r="109" spans="1:4" ht="15.75" customHeight="1" x14ac:dyDescent="0.2">
      <c r="A109" s="8" t="str">
        <v>Round 2</v>
      </c>
      <c r="B109" s="8">
        <v>62.5</v>
      </c>
      <c r="C109" s="8" t="str">
        <v>Round 1</v>
      </c>
      <c r="D109" s="8">
        <v>52.5</v>
      </c>
    </row>
    <row r="110" spans="1:4" ht="15.75" customHeight="1" x14ac:dyDescent="0.2">
      <c r="A110" s="8" t="str">
        <v>Round 1</v>
      </c>
      <c r="B110" s="8">
        <v>72.5</v>
      </c>
      <c r="C110" s="8" t="str">
        <v>Round 2</v>
      </c>
      <c r="D110" s="8">
        <v>65</v>
      </c>
    </row>
    <row r="114" spans="1:8" ht="15.75" customHeight="1" x14ac:dyDescent="0.2">
      <c r="B114" s="8" t="s">
        <v>11</v>
      </c>
      <c r="F114" s="8" t="s">
        <v>12</v>
      </c>
    </row>
    <row r="115" spans="1:8" ht="15.75" customHeight="1" x14ac:dyDescent="0.2">
      <c r="B115" s="8" t="s">
        <v>45</v>
      </c>
      <c r="C115" s="8" t="s">
        <v>46</v>
      </c>
      <c r="D115" s="8" t="s">
        <v>121</v>
      </c>
      <c r="F115" s="8" t="s">
        <v>45</v>
      </c>
      <c r="G115" s="8" t="s">
        <v>46</v>
      </c>
      <c r="H115" s="8" t="s">
        <v>135</v>
      </c>
    </row>
    <row r="116" spans="1:8" ht="15.75" customHeight="1" x14ac:dyDescent="0.2">
      <c r="B116" s="8" cm="1">
        <f t="array" ref="B116:B122">_xlfn._xlws.FILTER(_xlfn.ANCHORARRAY(B97),_xlfn.ANCHORARRAY(A97)="Round 1")</f>
        <v>80</v>
      </c>
      <c r="C116" s="8" cm="1">
        <f t="array" ref="C116:C122">_xlfn._xlws.FILTER(_xlfn.ANCHORARRAY(D97),_xlfn.ANCHORARRAY(C97)="Round 1")</f>
        <v>40</v>
      </c>
      <c r="D116" s="8">
        <f>B116-C116</f>
        <v>40</v>
      </c>
      <c r="F116" s="8" cm="1">
        <f t="array" ref="F116:F122">_xlfn._xlws.FILTER(_xlfn.ANCHORARRAY(B97),_xlfn.ANCHORARRAY(A97)="Round 2")</f>
        <v>85</v>
      </c>
      <c r="G116" s="8" cm="1">
        <f t="array" ref="G116:G122">_xlfn._xlws.FILTER(_xlfn.ANCHORARRAY(D97),_xlfn.ANCHORARRAY(C97)="Round 2")</f>
        <v>75</v>
      </c>
      <c r="H116" s="8">
        <f>F116-G116</f>
        <v>10</v>
      </c>
    </row>
    <row r="117" spans="1:8" ht="15.75" customHeight="1" x14ac:dyDescent="0.2">
      <c r="B117" s="8">
        <v>72.5</v>
      </c>
      <c r="C117" s="8">
        <v>77.5</v>
      </c>
      <c r="D117" s="8">
        <f t="shared" ref="D117:D122" si="40">B117-C117</f>
        <v>-5</v>
      </c>
      <c r="F117" s="8">
        <v>72.5</v>
      </c>
      <c r="G117" s="8">
        <v>67.5</v>
      </c>
      <c r="H117" s="8">
        <f t="shared" ref="H117:H122" si="41">F117-G117</f>
        <v>5</v>
      </c>
    </row>
    <row r="118" spans="1:8" ht="15.75" customHeight="1" x14ac:dyDescent="0.2">
      <c r="B118" s="8">
        <v>62.5</v>
      </c>
      <c r="C118" s="8">
        <v>45</v>
      </c>
      <c r="D118" s="8">
        <f t="shared" si="40"/>
        <v>17.5</v>
      </c>
      <c r="F118" s="8">
        <v>60</v>
      </c>
      <c r="G118" s="8">
        <v>70</v>
      </c>
      <c r="H118" s="8">
        <f t="shared" si="41"/>
        <v>-10</v>
      </c>
    </row>
    <row r="119" spans="1:8" ht="15.75" customHeight="1" x14ac:dyDescent="0.2">
      <c r="B119" s="8">
        <v>77.5</v>
      </c>
      <c r="C119" s="8">
        <v>70</v>
      </c>
      <c r="D119" s="8">
        <f t="shared" si="40"/>
        <v>7.5</v>
      </c>
      <c r="F119" s="8">
        <v>62.5</v>
      </c>
      <c r="G119" s="8">
        <v>82.5</v>
      </c>
      <c r="H119" s="8">
        <f t="shared" si="41"/>
        <v>-20</v>
      </c>
    </row>
    <row r="120" spans="1:8" ht="15.75" customHeight="1" x14ac:dyDescent="0.2">
      <c r="B120" s="8">
        <v>67.5</v>
      </c>
      <c r="C120" s="8">
        <v>92.5</v>
      </c>
      <c r="D120" s="8">
        <f t="shared" si="40"/>
        <v>-25</v>
      </c>
      <c r="F120" s="8">
        <v>92.5</v>
      </c>
      <c r="G120" s="8">
        <v>77.5</v>
      </c>
      <c r="H120" s="8">
        <f t="shared" si="41"/>
        <v>15</v>
      </c>
    </row>
    <row r="121" spans="1:8" ht="15.75" customHeight="1" x14ac:dyDescent="0.2">
      <c r="B121" s="8">
        <v>35</v>
      </c>
      <c r="C121" s="8">
        <v>62.5</v>
      </c>
      <c r="D121" s="8">
        <f t="shared" si="40"/>
        <v>-27.5</v>
      </c>
      <c r="F121" s="8">
        <v>45</v>
      </c>
      <c r="G121" s="8">
        <v>62.5</v>
      </c>
      <c r="H121" s="8">
        <f t="shared" si="41"/>
        <v>-17.5</v>
      </c>
    </row>
    <row r="122" spans="1:8" ht="15.75" customHeight="1" x14ac:dyDescent="0.2">
      <c r="B122" s="8">
        <v>72.5</v>
      </c>
      <c r="C122" s="8">
        <v>52.5</v>
      </c>
      <c r="D122" s="8">
        <f t="shared" si="40"/>
        <v>20</v>
      </c>
      <c r="F122" s="8">
        <v>62.5</v>
      </c>
      <c r="G122" s="8">
        <v>65</v>
      </c>
      <c r="H122" s="8">
        <f t="shared" si="41"/>
        <v>-2.5</v>
      </c>
    </row>
    <row r="123" spans="1:8" ht="15.75" customHeight="1" x14ac:dyDescent="0.2">
      <c r="A123" s="8" t="s">
        <v>120</v>
      </c>
      <c r="B123" s="8">
        <f>AVERAGE(_xlfn.ANCHORARRAY(B116))</f>
        <v>66.785714285714292</v>
      </c>
      <c r="C123" s="8">
        <f>AVERAGE(_xlfn.ANCHORARRAY(C116))</f>
        <v>62.857142857142854</v>
      </c>
      <c r="D123" s="8">
        <f>AVERAGE(D116:D122)</f>
        <v>3.9285714285714284</v>
      </c>
      <c r="F123" s="8">
        <f>AVERAGE(_xlfn.ANCHORARRAY(F116))</f>
        <v>68.571428571428569</v>
      </c>
      <c r="G123" s="8">
        <f>AVERAGE(_xlfn.ANCHORARRAY(G116))</f>
        <v>71.428571428571431</v>
      </c>
      <c r="H123" s="8">
        <f>AVERAGE(H116:H122)</f>
        <v>-2.8571428571428572</v>
      </c>
    </row>
    <row r="124" spans="1:8" ht="15.75" customHeight="1" x14ac:dyDescent="0.2">
      <c r="A124" s="8" t="s">
        <v>139</v>
      </c>
      <c r="B124" s="8">
        <f>_xlfn.STDEV.S(B116:B122)/(SQRT(COUNT(B116:B122)))</f>
        <v>5.7402683101148559</v>
      </c>
      <c r="C124" s="8">
        <f t="shared" ref="C124:D124" si="42">_xlfn.STDEV.S(C116:C122)/(SQRT(COUNT(C116:C122)))</f>
        <v>7.0590319430350421</v>
      </c>
      <c r="D124" s="8">
        <f t="shared" si="42"/>
        <v>9.335944726998882</v>
      </c>
      <c r="F124" s="8">
        <f>_xlfn.STDEV.S(F116:F122)/(SQRT(COUNT(F116:F122)))</f>
        <v>6.0958891021390924</v>
      </c>
      <c r="G124" s="8">
        <f t="shared" ref="G124:H124" si="43">_xlfn.STDEV.S(G116:G122)/(SQRT(COUNT(G116:G122)))</f>
        <v>2.7199189663799674</v>
      </c>
      <c r="H124" s="8">
        <f t="shared" si="43"/>
        <v>5.1301098634322004</v>
      </c>
    </row>
    <row r="125" spans="1:8" ht="15.75" customHeight="1" x14ac:dyDescent="0.2">
      <c r="A125" s="8" t="s">
        <v>137</v>
      </c>
      <c r="B125" s="8">
        <f>1.96*B124</f>
        <v>11.250925887825117</v>
      </c>
      <c r="C125" s="8">
        <f t="shared" ref="C125:D125" si="44">1.96*C124</f>
        <v>13.835702608348683</v>
      </c>
      <c r="D125" s="8">
        <f t="shared" si="44"/>
        <v>18.29845166491781</v>
      </c>
      <c r="F125" s="8">
        <f t="shared" ref="F125" si="45">1.96*F124</f>
        <v>11.94794264019262</v>
      </c>
      <c r="G125" s="8">
        <f t="shared" ref="G125" si="46">1.96*G124</f>
        <v>5.3310411741047359</v>
      </c>
      <c r="H125" s="8">
        <f t="shared" ref="H125" si="47">1.96*H124</f>
        <v>10.055015332327113</v>
      </c>
    </row>
  </sheetData>
  <phoneticPr fontId="1" type="noConversion"/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644D-2061-4E31-B2BA-84AC99941316}">
  <sheetPr>
    <outlinePr summaryBelow="0" summaryRight="0"/>
  </sheetPr>
  <dimension ref="A1:H36"/>
  <sheetViews>
    <sheetView topLeftCell="B1" workbookViewId="0">
      <pane ySplit="1" topLeftCell="A17" activePane="bottomLeft" state="frozen"/>
      <selection pane="bottomLeft" activeCell="H48" sqref="H48"/>
    </sheetView>
  </sheetViews>
  <sheetFormatPr baseColWidth="10" defaultColWidth="14.42578125" defaultRowHeight="15.75" customHeight="1" x14ac:dyDescent="0.2"/>
  <cols>
    <col min="1" max="1" width="18" style="8" bestFit="1" customWidth="1"/>
    <col min="2" max="2" width="21.28515625" style="14" bestFit="1" customWidth="1"/>
    <col min="3" max="3" width="31.5703125" style="8" bestFit="1" customWidth="1"/>
    <col min="4" max="4" width="29.140625" style="8" bestFit="1" customWidth="1"/>
    <col min="5" max="5" width="37.85546875" style="8" bestFit="1" customWidth="1"/>
    <col min="6" max="6" width="25" style="8" customWidth="1"/>
    <col min="7" max="7" width="18.85546875" style="8" customWidth="1"/>
    <col min="8" max="13" width="21.5703125" style="8" customWidth="1"/>
    <col min="14" max="16384" width="14.42578125" style="8"/>
  </cols>
  <sheetData>
    <row r="1" spans="1:7" ht="12.75" x14ac:dyDescent="0.2">
      <c r="A1" s="9" t="s">
        <v>61</v>
      </c>
      <c r="B1" s="12" t="s">
        <v>60</v>
      </c>
      <c r="C1" s="9" t="s">
        <v>103</v>
      </c>
      <c r="D1" s="9" t="s">
        <v>102</v>
      </c>
      <c r="E1" s="9" t="s">
        <v>101</v>
      </c>
      <c r="F1" s="9" t="s">
        <v>100</v>
      </c>
      <c r="G1" s="9" t="s">
        <v>99</v>
      </c>
    </row>
    <row r="2" spans="1:7" ht="12.75" x14ac:dyDescent="0.2">
      <c r="A2" s="11">
        <v>44523.841030034717</v>
      </c>
      <c r="B2" s="12">
        <v>40</v>
      </c>
      <c r="C2" s="9">
        <v>7</v>
      </c>
      <c r="D2" s="9">
        <v>7</v>
      </c>
      <c r="E2" s="9">
        <v>5</v>
      </c>
      <c r="F2" s="9" t="s">
        <v>98</v>
      </c>
      <c r="G2" s="9" t="s">
        <v>84</v>
      </c>
    </row>
    <row r="3" spans="1:7" ht="12.75" x14ac:dyDescent="0.2">
      <c r="A3" s="11">
        <v>44523.854107291671</v>
      </c>
      <c r="B3" s="12">
        <v>41</v>
      </c>
      <c r="C3" s="9">
        <v>6</v>
      </c>
      <c r="D3" s="9">
        <v>6</v>
      </c>
      <c r="E3" s="9">
        <v>4</v>
      </c>
      <c r="F3" s="9" t="s">
        <v>97</v>
      </c>
      <c r="G3" s="9" t="s">
        <v>84</v>
      </c>
    </row>
    <row r="4" spans="1:7" ht="12.75" x14ac:dyDescent="0.2">
      <c r="A4" s="11">
        <v>44523.870336643522</v>
      </c>
      <c r="B4" s="12">
        <v>42</v>
      </c>
      <c r="C4" s="9">
        <v>9</v>
      </c>
      <c r="D4" s="9">
        <v>9</v>
      </c>
      <c r="E4" s="9">
        <v>8</v>
      </c>
      <c r="F4" s="9" t="s">
        <v>96</v>
      </c>
      <c r="G4" s="9" t="s">
        <v>84</v>
      </c>
    </row>
    <row r="5" spans="1:7" ht="12.75" x14ac:dyDescent="0.2">
      <c r="A5" s="11">
        <v>44524.893003738427</v>
      </c>
      <c r="B5" s="12">
        <v>10</v>
      </c>
      <c r="C5" s="9">
        <v>3</v>
      </c>
      <c r="D5" s="9">
        <v>6</v>
      </c>
      <c r="E5" s="9">
        <v>2</v>
      </c>
      <c r="F5" s="9" t="s">
        <v>95</v>
      </c>
      <c r="G5" s="9" t="s">
        <v>94</v>
      </c>
    </row>
    <row r="6" spans="1:7" ht="12.75" x14ac:dyDescent="0.2">
      <c r="A6" s="11">
        <v>44525.325752233795</v>
      </c>
      <c r="B6" s="12">
        <v>43</v>
      </c>
      <c r="C6" s="9">
        <v>4</v>
      </c>
      <c r="D6" s="9">
        <v>7</v>
      </c>
      <c r="E6" s="9">
        <v>4</v>
      </c>
      <c r="F6" s="9" t="s">
        <v>93</v>
      </c>
      <c r="G6" s="9" t="s">
        <v>84</v>
      </c>
    </row>
    <row r="7" spans="1:7" ht="12.75" x14ac:dyDescent="0.2">
      <c r="A7" s="11">
        <v>44526.65672554398</v>
      </c>
      <c r="B7" s="12">
        <v>34</v>
      </c>
      <c r="C7" s="9">
        <v>1</v>
      </c>
      <c r="D7" s="9">
        <v>2</v>
      </c>
      <c r="E7" s="9">
        <v>2</v>
      </c>
      <c r="F7" s="9" t="s">
        <v>92</v>
      </c>
      <c r="G7" s="9" t="s">
        <v>84</v>
      </c>
    </row>
    <row r="8" spans="1:7" ht="12.75" x14ac:dyDescent="0.2">
      <c r="A8" s="11">
        <v>44527.615445937496</v>
      </c>
      <c r="B8" s="12">
        <v>20</v>
      </c>
      <c r="C8" s="9">
        <v>7</v>
      </c>
      <c r="D8" s="9">
        <v>7</v>
      </c>
      <c r="E8" s="9">
        <v>5</v>
      </c>
      <c r="F8" s="9" t="s">
        <v>91</v>
      </c>
      <c r="G8" s="9" t="s">
        <v>82</v>
      </c>
    </row>
    <row r="9" spans="1:7" ht="12.75" x14ac:dyDescent="0.2">
      <c r="A9" s="11">
        <v>44527.619982164353</v>
      </c>
      <c r="B9" s="13">
        <v>2</v>
      </c>
      <c r="C9" s="9">
        <v>7</v>
      </c>
      <c r="D9" s="9">
        <v>3</v>
      </c>
      <c r="E9" s="9">
        <v>8</v>
      </c>
      <c r="F9" s="9" t="s">
        <v>90</v>
      </c>
      <c r="G9" s="9" t="s">
        <v>80</v>
      </c>
    </row>
    <row r="10" spans="1:7" ht="12.75" x14ac:dyDescent="0.2">
      <c r="A10" s="11">
        <v>44527.64663693287</v>
      </c>
      <c r="B10" s="12">
        <v>21</v>
      </c>
      <c r="C10" s="9">
        <v>8</v>
      </c>
      <c r="D10" s="9">
        <v>8</v>
      </c>
      <c r="E10" s="9">
        <v>7</v>
      </c>
      <c r="F10" s="9" t="s">
        <v>89</v>
      </c>
      <c r="G10" s="9" t="s">
        <v>88</v>
      </c>
    </row>
    <row r="11" spans="1:7" ht="12.75" x14ac:dyDescent="0.2">
      <c r="A11" s="11">
        <v>44528.616254699074</v>
      </c>
      <c r="B11" s="12">
        <v>22</v>
      </c>
      <c r="C11" s="9">
        <v>9</v>
      </c>
      <c r="D11" s="9">
        <v>9</v>
      </c>
      <c r="E11" s="9">
        <v>9</v>
      </c>
      <c r="F11" s="9" t="s">
        <v>87</v>
      </c>
      <c r="G11" s="9" t="s">
        <v>80</v>
      </c>
    </row>
    <row r="12" spans="1:7" ht="12.75" x14ac:dyDescent="0.2">
      <c r="A12" s="11">
        <v>44528.619002662039</v>
      </c>
      <c r="B12" s="12">
        <v>23</v>
      </c>
      <c r="C12" s="9">
        <v>3</v>
      </c>
      <c r="D12" s="9">
        <v>4</v>
      </c>
      <c r="E12" s="9">
        <v>3</v>
      </c>
      <c r="F12" s="9" t="s">
        <v>86</v>
      </c>
      <c r="G12" s="9" t="s">
        <v>84</v>
      </c>
    </row>
    <row r="13" spans="1:7" ht="12.75" x14ac:dyDescent="0.2">
      <c r="A13" s="11">
        <v>44529.612453194444</v>
      </c>
      <c r="B13" s="13">
        <v>3</v>
      </c>
      <c r="C13" s="9">
        <v>9</v>
      </c>
      <c r="D13" s="9">
        <v>9</v>
      </c>
      <c r="E13" s="9">
        <v>7</v>
      </c>
      <c r="F13" s="9" t="s">
        <v>85</v>
      </c>
      <c r="G13" s="9" t="s">
        <v>84</v>
      </c>
    </row>
    <row r="14" spans="1:7" ht="12.75" x14ac:dyDescent="0.2">
      <c r="A14" s="11">
        <v>44529.76954947917</v>
      </c>
      <c r="B14" s="13">
        <v>4</v>
      </c>
      <c r="C14" s="9">
        <v>4</v>
      </c>
      <c r="D14" s="9">
        <v>2</v>
      </c>
      <c r="E14" s="9">
        <v>7</v>
      </c>
      <c r="F14" s="9" t="s">
        <v>83</v>
      </c>
      <c r="G14" s="9" t="s">
        <v>82</v>
      </c>
    </row>
    <row r="15" spans="1:7" ht="12.75" x14ac:dyDescent="0.2">
      <c r="A15" s="11">
        <v>44529.791258321755</v>
      </c>
      <c r="B15" s="13">
        <v>5</v>
      </c>
      <c r="C15" s="9">
        <v>3</v>
      </c>
      <c r="D15" s="9">
        <v>3</v>
      </c>
      <c r="E15" s="9">
        <v>2</v>
      </c>
      <c r="F15" s="9" t="s">
        <v>81</v>
      </c>
      <c r="G15" s="9" t="s">
        <v>80</v>
      </c>
    </row>
    <row r="17" spans="2:8" ht="15.75" customHeight="1" x14ac:dyDescent="0.2">
      <c r="B17" s="14">
        <f>B2</f>
        <v>40</v>
      </c>
      <c r="C17" s="8">
        <f>5.5-C2</f>
        <v>-1.5</v>
      </c>
      <c r="D17" s="8">
        <f t="shared" ref="D17:E17" si="0">5.5-D2</f>
        <v>-1.5</v>
      </c>
      <c r="E17" s="8">
        <f t="shared" si="0"/>
        <v>0.5</v>
      </c>
      <c r="G17" s="8" t="s">
        <v>88</v>
      </c>
      <c r="H17" s="8">
        <f>COUNTIF($G$2:$G$15,G17)</f>
        <v>1</v>
      </c>
    </row>
    <row r="18" spans="2:8" ht="15.75" customHeight="1" x14ac:dyDescent="0.2">
      <c r="B18" s="14">
        <f t="shared" ref="B18:B30" si="1">B3</f>
        <v>41</v>
      </c>
      <c r="C18" s="8">
        <f t="shared" ref="C18:E18" si="2">5.5-C3</f>
        <v>-0.5</v>
      </c>
      <c r="D18" s="8">
        <f t="shared" si="2"/>
        <v>-0.5</v>
      </c>
      <c r="E18" s="8">
        <f t="shared" si="2"/>
        <v>1.5</v>
      </c>
      <c r="G18" s="8" t="s">
        <v>80</v>
      </c>
      <c r="H18" s="8">
        <f>COUNTIF($G$2:$G$15,G18)</f>
        <v>3</v>
      </c>
    </row>
    <row r="19" spans="2:8" ht="15.75" customHeight="1" x14ac:dyDescent="0.2">
      <c r="B19" s="14">
        <f t="shared" si="1"/>
        <v>42</v>
      </c>
      <c r="C19" s="8">
        <f t="shared" ref="C19:E19" si="3">5.5-C4</f>
        <v>-3.5</v>
      </c>
      <c r="D19" s="8">
        <f t="shared" si="3"/>
        <v>-3.5</v>
      </c>
      <c r="E19" s="8">
        <f t="shared" si="3"/>
        <v>-2.5</v>
      </c>
      <c r="G19" s="8" t="s">
        <v>94</v>
      </c>
      <c r="H19" s="8">
        <f t="shared" ref="H19:H21" si="4">COUNTIF($G$2:$G$15,G19)</f>
        <v>1</v>
      </c>
    </row>
    <row r="20" spans="2:8" ht="15.75" customHeight="1" x14ac:dyDescent="0.2">
      <c r="B20" s="14">
        <f t="shared" si="1"/>
        <v>10</v>
      </c>
      <c r="C20" s="8">
        <f t="shared" ref="C20:E30" si="5">5.5-C5</f>
        <v>2.5</v>
      </c>
      <c r="D20" s="8">
        <f t="shared" si="5"/>
        <v>-0.5</v>
      </c>
      <c r="E20" s="8">
        <f t="shared" si="5"/>
        <v>3.5</v>
      </c>
      <c r="G20" s="8" t="s">
        <v>131</v>
      </c>
      <c r="H20" s="8">
        <f t="shared" si="4"/>
        <v>0</v>
      </c>
    </row>
    <row r="21" spans="2:8" ht="15.75" customHeight="1" x14ac:dyDescent="0.2">
      <c r="B21" s="14">
        <f t="shared" si="1"/>
        <v>43</v>
      </c>
      <c r="C21" s="8">
        <f t="shared" si="5"/>
        <v>1.5</v>
      </c>
      <c r="D21" s="8">
        <f t="shared" si="5"/>
        <v>-1.5</v>
      </c>
      <c r="E21" s="8">
        <f t="shared" si="5"/>
        <v>1.5</v>
      </c>
      <c r="G21" s="8" t="s">
        <v>82</v>
      </c>
      <c r="H21" s="8">
        <f t="shared" si="4"/>
        <v>2</v>
      </c>
    </row>
    <row r="22" spans="2:8" ht="15.75" customHeight="1" x14ac:dyDescent="0.2">
      <c r="B22" s="14">
        <f t="shared" si="1"/>
        <v>34</v>
      </c>
      <c r="C22" s="8">
        <f t="shared" si="5"/>
        <v>4.5</v>
      </c>
      <c r="D22" s="8">
        <f t="shared" si="5"/>
        <v>3.5</v>
      </c>
      <c r="E22" s="8">
        <f t="shared" si="5"/>
        <v>3.5</v>
      </c>
    </row>
    <row r="23" spans="2:8" ht="15.75" customHeight="1" x14ac:dyDescent="0.2">
      <c r="B23" s="14">
        <f t="shared" si="1"/>
        <v>20</v>
      </c>
      <c r="C23" s="8">
        <f t="shared" si="5"/>
        <v>-1.5</v>
      </c>
      <c r="D23" s="8">
        <f t="shared" si="5"/>
        <v>-1.5</v>
      </c>
      <c r="E23" s="8">
        <f t="shared" si="5"/>
        <v>0.5</v>
      </c>
    </row>
    <row r="24" spans="2:8" ht="15.75" customHeight="1" x14ac:dyDescent="0.2">
      <c r="B24" s="14">
        <f t="shared" si="1"/>
        <v>2</v>
      </c>
      <c r="C24" s="8">
        <f t="shared" si="5"/>
        <v>-1.5</v>
      </c>
      <c r="D24" s="8">
        <f t="shared" si="5"/>
        <v>2.5</v>
      </c>
      <c r="E24" s="8">
        <f t="shared" si="5"/>
        <v>-2.5</v>
      </c>
    </row>
    <row r="25" spans="2:8" ht="15.75" customHeight="1" x14ac:dyDescent="0.2">
      <c r="B25" s="14">
        <f t="shared" si="1"/>
        <v>21</v>
      </c>
      <c r="C25" s="8">
        <f t="shared" si="5"/>
        <v>-2.5</v>
      </c>
      <c r="D25" s="8">
        <f t="shared" si="5"/>
        <v>-2.5</v>
      </c>
      <c r="E25" s="8">
        <f t="shared" si="5"/>
        <v>-1.5</v>
      </c>
    </row>
    <row r="26" spans="2:8" ht="15.75" customHeight="1" x14ac:dyDescent="0.2">
      <c r="B26" s="14">
        <f t="shared" si="1"/>
        <v>22</v>
      </c>
      <c r="C26" s="8">
        <f t="shared" si="5"/>
        <v>-3.5</v>
      </c>
      <c r="D26" s="8">
        <f t="shared" si="5"/>
        <v>-3.5</v>
      </c>
      <c r="E26" s="8">
        <f t="shared" si="5"/>
        <v>-3.5</v>
      </c>
    </row>
    <row r="27" spans="2:8" ht="15.75" customHeight="1" x14ac:dyDescent="0.2">
      <c r="B27" s="14">
        <f t="shared" si="1"/>
        <v>23</v>
      </c>
      <c r="C27" s="8">
        <f t="shared" si="5"/>
        <v>2.5</v>
      </c>
      <c r="D27" s="8">
        <f t="shared" si="5"/>
        <v>1.5</v>
      </c>
      <c r="E27" s="8">
        <f t="shared" si="5"/>
        <v>2.5</v>
      </c>
    </row>
    <row r="28" spans="2:8" ht="15.75" customHeight="1" x14ac:dyDescent="0.2">
      <c r="B28" s="14">
        <f t="shared" si="1"/>
        <v>3</v>
      </c>
      <c r="C28" s="8">
        <f t="shared" si="5"/>
        <v>-3.5</v>
      </c>
      <c r="D28" s="8">
        <f t="shared" si="5"/>
        <v>-3.5</v>
      </c>
      <c r="E28" s="8">
        <f t="shared" si="5"/>
        <v>-1.5</v>
      </c>
    </row>
    <row r="29" spans="2:8" ht="15.75" customHeight="1" x14ac:dyDescent="0.2">
      <c r="B29" s="14">
        <f>B14</f>
        <v>4</v>
      </c>
      <c r="C29" s="8">
        <f t="shared" si="5"/>
        <v>1.5</v>
      </c>
      <c r="D29" s="8">
        <f t="shared" si="5"/>
        <v>3.5</v>
      </c>
      <c r="E29" s="8">
        <f t="shared" si="5"/>
        <v>-1.5</v>
      </c>
    </row>
    <row r="30" spans="2:8" ht="15.75" customHeight="1" x14ac:dyDescent="0.2">
      <c r="B30" s="14">
        <f t="shared" si="1"/>
        <v>5</v>
      </c>
      <c r="C30" s="8">
        <f t="shared" si="5"/>
        <v>2.5</v>
      </c>
      <c r="D30" s="8">
        <f t="shared" si="5"/>
        <v>2.5</v>
      </c>
      <c r="E30" s="8">
        <f t="shared" si="5"/>
        <v>3.5</v>
      </c>
    </row>
    <row r="33" spans="2:5" ht="15.75" customHeight="1" x14ac:dyDescent="0.2">
      <c r="C33" s="8" t="s">
        <v>132</v>
      </c>
      <c r="D33" s="8" t="s">
        <v>133</v>
      </c>
      <c r="E33" s="8" t="s">
        <v>134</v>
      </c>
    </row>
    <row r="34" spans="2:5" ht="15.75" customHeight="1" x14ac:dyDescent="0.2">
      <c r="B34" s="14" t="s">
        <v>120</v>
      </c>
      <c r="C34" s="8">
        <f>AVERAGE(C17:C30)</f>
        <v>-0.21428571428571427</v>
      </c>
      <c r="D34" s="8">
        <f>AVERAGE(D17:D30)</f>
        <v>-0.35714285714285715</v>
      </c>
      <c r="E34" s="8">
        <f>AVERAGE(E17:E30)</f>
        <v>0.2857142857142857</v>
      </c>
    </row>
    <row r="35" spans="2:5" ht="15.75" customHeight="1" x14ac:dyDescent="0.2">
      <c r="B35" s="14" t="s">
        <v>136</v>
      </c>
      <c r="C35" s="8">
        <f>_xlfn.STDEV.S(C17:C30)/(SQRT(COUNT(C17:C30)))</f>
        <v>0.7142857142857143</v>
      </c>
      <c r="D35" s="8">
        <f t="shared" ref="D35:E35" si="6">_xlfn.STDEV.S(D17:D30)/(SQRT(COUNT(D17:D30)))</f>
        <v>0.69422375701481698</v>
      </c>
      <c r="E35" s="8">
        <f t="shared" si="6"/>
        <v>0.65615070826931476</v>
      </c>
    </row>
    <row r="36" spans="2:5" ht="15.75" customHeight="1" x14ac:dyDescent="0.2">
      <c r="B36" s="14" t="s">
        <v>137</v>
      </c>
      <c r="C36" s="8">
        <f>1.96*C35</f>
        <v>1.4</v>
      </c>
      <c r="D36" s="8">
        <f t="shared" ref="D36:E36" si="7">1.96*D35</f>
        <v>1.3606785637490413</v>
      </c>
      <c r="E36" s="8">
        <f t="shared" si="7"/>
        <v>1.2860553882078569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EB4E-8F6F-4870-92AB-CEDC8C703E6D}">
  <dimension ref="A1"/>
  <sheetViews>
    <sheetView tabSelected="1" zoomScale="30" zoomScaleNormal="30" workbookViewId="0">
      <selection activeCell="AF61" sqref="AF6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5681A-FFFB-4D3B-BEAC-E552C2FB8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MirroredData</vt:lpstr>
      <vt:lpstr>A Data</vt:lpstr>
      <vt:lpstr>B Data</vt:lpstr>
      <vt:lpstr>Round 1</vt:lpstr>
      <vt:lpstr>Round 2</vt:lpstr>
      <vt:lpstr>Q1 Demographics</vt:lpstr>
      <vt:lpstr>Q2 A and B (Responses)</vt:lpstr>
      <vt:lpstr>Q3 A vs B</vt:lpstr>
      <vt:lpstr>Plots</vt:lpstr>
      <vt:lpstr>TransposeTest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Hutter</dc:creator>
  <cp:lastModifiedBy>Ian Hutter</cp:lastModifiedBy>
  <dcterms:created xsi:type="dcterms:W3CDTF">2021-11-21T15:56:30Z</dcterms:created>
  <dcterms:modified xsi:type="dcterms:W3CDTF">2021-12-06T14:13:08Z</dcterms:modified>
</cp:coreProperties>
</file>