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.gunther\OneDrive - Memjet\Desktop\Dura Flex\Declog Timing\"/>
    </mc:Choice>
  </mc:AlternateContent>
  <xr:revisionPtr revIDLastSave="0" documentId="13_ncr:1_{B323FF75-BB95-43FB-A165-DF58BD3A773B}" xr6:coauthVersionLast="46" xr6:coauthVersionMax="47" xr10:uidLastSave="{00000000-0000-0000-0000-000000000000}"/>
  <bookViews>
    <workbookView xWindow="-120" yWindow="-16320" windowWidth="29040" windowHeight="15840" xr2:uid="{8027AF63-11E8-442C-ADDC-E72FAD611539}"/>
  </bookViews>
  <sheets>
    <sheet name="CutSheet_NoSacrifPage_Dec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2" l="1"/>
  <c r="G26" i="2"/>
  <c r="G27" i="2" s="1"/>
  <c r="I27" i="2" s="1"/>
  <c r="G17" i="2" l="1"/>
  <c r="G18" i="2" s="1"/>
  <c r="G21" i="2"/>
  <c r="G22" i="2" s="1"/>
  <c r="G31" i="2"/>
  <c r="G32" i="2" s="1"/>
  <c r="I25" i="2" s="1"/>
  <c r="G12" i="2"/>
  <c r="G13" i="2" s="1"/>
  <c r="I26" i="2" s="1"/>
  <c r="G40" i="2" l="1"/>
  <c r="G35" i="2" s="1"/>
  <c r="I35" i="2" s="1"/>
  <c r="I40" i="2" l="1"/>
  <c r="G36" i="2" l="1"/>
  <c r="G37" i="2" s="1"/>
  <c r="I39" i="2"/>
</calcChain>
</file>

<file path=xl/sharedStrings.xml><?xml version="1.0" encoding="utf-8"?>
<sst xmlns="http://schemas.openxmlformats.org/spreadsheetml/2006/main" count="82" uniqueCount="47">
  <si>
    <t xml:space="preserve"> </t>
  </si>
  <si>
    <t>Rule Check (green is good)</t>
  </si>
  <si>
    <t>resolution</t>
  </si>
  <si>
    <t>dpi</t>
  </si>
  <si>
    <t>declog pattern</t>
  </si>
  <si>
    <t>lines</t>
  </si>
  <si>
    <t>inches</t>
  </si>
  <si>
    <t>um</t>
  </si>
  <si>
    <t>pepInterPageMinGapUm</t>
  </si>
  <si>
    <t>C</t>
  </si>
  <si>
    <t>D</t>
  </si>
  <si>
    <t>first_page declog delayUm</t>
  </si>
  <si>
    <t>min allowable</t>
  </si>
  <si>
    <t>A</t>
  </si>
  <si>
    <t>max allowable</t>
  </si>
  <si>
    <t>B</t>
  </si>
  <si>
    <t>Rules:</t>
  </si>
  <si>
    <t>first_page declog delayUm must be    &gt;       (mediaPresentDelayUm – InterPageMinGapUm)</t>
  </si>
  <si>
    <t>first_page declog delayUm must be    &lt;       (mediaPresentDelayUm – declog pattern Um)</t>
  </si>
  <si>
    <t>defaultMediaReadyOffsetUm</t>
  </si>
  <si>
    <t>pepFirstPageMinGapUm</t>
  </si>
  <si>
    <t xml:space="preserve">FirstPageMinGapUm     &gt;     InterMaintenacePage_ejections   </t>
  </si>
  <si>
    <t>FirstPageMinGapUm        &gt;       declog duration of 2392 printed lines (in Um)</t>
  </si>
  <si>
    <t>interMaintenancePage ejections</t>
  </si>
  <si>
    <t>mediaReadyOffsetUm – declog pattern Um</t>
  </si>
  <si>
    <t>must be larger than 9882 lines</t>
  </si>
  <si>
    <t>mediaReadyOffsetUm – FirstPageMinGapUm</t>
  </si>
  <si>
    <t>Input TOF Sensor Distance</t>
  </si>
  <si>
    <t>E</t>
  </si>
  <si>
    <t>or is it 9882 lines</t>
  </si>
  <si>
    <t>Don't modify</t>
  </si>
  <si>
    <t>Set value at 3,000</t>
  </si>
  <si>
    <t>Set value to 280,000</t>
  </si>
  <si>
    <t>alternatively, any value between min and max is OK</t>
  </si>
  <si>
    <t>Use the calculated value in blue cell to Set</t>
  </si>
  <si>
    <t>Rule Check</t>
  </si>
  <si>
    <t>Cut Sheet, No Sacrificial Page, Declog Settings</t>
  </si>
  <si>
    <t>Set value to 8</t>
  </si>
  <si>
    <t>(1)</t>
  </si>
  <si>
    <t>(2)</t>
  </si>
  <si>
    <t>(3)</t>
  </si>
  <si>
    <t>(4)</t>
  </si>
  <si>
    <t>(5)</t>
  </si>
  <si>
    <t>(6)</t>
  </si>
  <si>
    <t>(7)</t>
  </si>
  <si>
    <t>Input desired Resolution</t>
  </si>
  <si>
    <t xml:space="preserve">        Json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</si>
</sst>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Border="1"/>
    <xf numFmtId="0" fontId="1" fillId="0" borderId="0" xfId="0" applyFont="1" applyBorder="1"/>
    <xf numFmtId="164" fontId="0" fillId="0" borderId="0" xfId="1" applyNumberFormat="1" applyFont="1" applyBorder="1"/>
    <xf numFmtId="164" fontId="0" fillId="0" borderId="0" xfId="0" applyNumberFormat="1"/>
    <xf numFmtId="0" fontId="0" fillId="0" borderId="0" xfId="0" applyFill="1" applyBorder="1"/>
    <xf numFmtId="164" fontId="0" fillId="0" borderId="0" xfId="0" applyNumberFormat="1" applyBorder="1"/>
    <xf numFmtId="0" fontId="0" fillId="0" borderId="0" xfId="0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/>
    <xf numFmtId="164" fontId="0" fillId="2" borderId="1" xfId="1" applyNumberFormat="1" applyFont="1" applyFill="1" applyBorder="1"/>
    <xf numFmtId="0" fontId="0" fillId="2" borderId="1" xfId="0" applyFill="1" applyBorder="1"/>
    <xf numFmtId="3" fontId="0" fillId="0" borderId="0" xfId="0" applyNumberFormat="1" applyBorder="1"/>
    <xf numFmtId="0" fontId="4" fillId="0" borderId="0" xfId="0" applyFont="1" applyBorder="1"/>
    <xf numFmtId="0" fontId="4" fillId="0" borderId="0" xfId="0" applyFont="1"/>
    <xf numFmtId="164" fontId="2" fillId="4" borderId="1" xfId="1" applyNumberFormat="1" applyFont="1" applyFill="1" applyBorder="1"/>
    <xf numFmtId="164" fontId="2" fillId="0" borderId="0" xfId="1" applyNumberFormat="1" applyFont="1" applyBorder="1"/>
    <xf numFmtId="167" fontId="2" fillId="0" borderId="0" xfId="0" applyNumberFormat="1" applyFont="1" applyFill="1" applyBorder="1"/>
    <xf numFmtId="0" fontId="2" fillId="0" borderId="0" xfId="0" applyFont="1" applyBorder="1"/>
    <xf numFmtId="164" fontId="2" fillId="3" borderId="1" xfId="1" applyNumberFormat="1" applyFont="1" applyFill="1" applyBorder="1"/>
    <xf numFmtId="165" fontId="2" fillId="0" borderId="0" xfId="1" applyNumberFormat="1" applyFont="1"/>
    <xf numFmtId="164" fontId="2" fillId="0" borderId="0" xfId="0" applyNumberFormat="1" applyFont="1"/>
    <xf numFmtId="0" fontId="2" fillId="0" borderId="0" xfId="0" applyFont="1" applyFill="1" applyBorder="1"/>
    <xf numFmtId="164" fontId="2" fillId="0" borderId="0" xfId="1" applyNumberFormat="1" applyFont="1"/>
    <xf numFmtId="0" fontId="0" fillId="0" borderId="0" xfId="0" applyBorder="1" applyAlignment="1">
      <alignment horizontal="left"/>
    </xf>
    <xf numFmtId="2" fontId="2" fillId="0" borderId="0" xfId="0" applyNumberFormat="1" applyFont="1"/>
    <xf numFmtId="0" fontId="0" fillId="0" borderId="0" xfId="0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 vertical="center" indent="2"/>
    </xf>
    <xf numFmtId="0" fontId="0" fillId="0" borderId="0" xfId="0" quotePrefix="1" applyBorder="1" applyAlignment="1">
      <alignment horizontal="right" vertical="center" indent="2"/>
    </xf>
    <xf numFmtId="0" fontId="4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5E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568934</xdr:colOff>
      <xdr:row>10</xdr:row>
      <xdr:rowOff>151258</xdr:rowOff>
    </xdr:from>
    <xdr:to>
      <xdr:col>17</xdr:col>
      <xdr:colOff>181541</xdr:colOff>
      <xdr:row>14</xdr:row>
      <xdr:rowOff>112375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008334" y="875158"/>
          <a:ext cx="831807" cy="685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(3) media ready offset</a:t>
          </a:r>
        </a:p>
        <a:p>
          <a:endParaRPr lang="en-US" sz="1100"/>
        </a:p>
      </xdr:txBody>
    </xdr:sp>
    <xdr:clientData/>
  </xdr:twoCellAnchor>
  <xdr:twoCellAnchor>
    <xdr:from>
      <xdr:col>22</xdr:col>
      <xdr:colOff>503048</xdr:colOff>
      <xdr:row>16</xdr:row>
      <xdr:rowOff>64293</xdr:rowOff>
    </xdr:from>
    <xdr:to>
      <xdr:col>22</xdr:col>
      <xdr:colOff>503048</xdr:colOff>
      <xdr:row>20</xdr:row>
      <xdr:rowOff>68262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5172890" y="1875385"/>
          <a:ext cx="0" cy="7284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444667</xdr:colOff>
      <xdr:row>17</xdr:row>
      <xdr:rowOff>59923</xdr:rowOff>
    </xdr:from>
    <xdr:to>
      <xdr:col>24</xdr:col>
      <xdr:colOff>86844</xdr:colOff>
      <xdr:row>21</xdr:row>
      <xdr:rowOff>26023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5733264" y="2091275"/>
          <a:ext cx="866820" cy="704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(5) 1st page min gap</a:t>
          </a:r>
        </a:p>
      </xdr:txBody>
    </xdr:sp>
    <xdr:clientData/>
  </xdr:twoCellAnchor>
  <xdr:twoCellAnchor>
    <xdr:from>
      <xdr:col>18</xdr:col>
      <xdr:colOff>34925</xdr:colOff>
      <xdr:row>8</xdr:row>
      <xdr:rowOff>95251</xdr:rowOff>
    </xdr:from>
    <xdr:to>
      <xdr:col>21</xdr:col>
      <xdr:colOff>296334</xdr:colOff>
      <xdr:row>16</xdr:row>
      <xdr:rowOff>66675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7825508" y="455084"/>
          <a:ext cx="2102909" cy="14107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49742</xdr:colOff>
      <xdr:row>20</xdr:row>
      <xdr:rowOff>85726</xdr:rowOff>
    </xdr:from>
    <xdr:to>
      <xdr:col>21</xdr:col>
      <xdr:colOff>317501</xdr:colOff>
      <xdr:row>34</xdr:row>
      <xdr:rowOff>158750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7840325" y="2604559"/>
          <a:ext cx="2109259" cy="187219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1st</a:t>
          </a:r>
          <a:r>
            <a:rPr lang="en-US" sz="1400" b="1" baseline="0"/>
            <a:t> Printed Page</a:t>
          </a:r>
          <a:endParaRPr lang="en-US" sz="1400" b="1"/>
        </a:p>
      </xdr:txBody>
    </xdr:sp>
    <xdr:clientData/>
  </xdr:twoCellAnchor>
  <xdr:twoCellAnchor>
    <xdr:from>
      <xdr:col>18</xdr:col>
      <xdr:colOff>28980</xdr:colOff>
      <xdr:row>17</xdr:row>
      <xdr:rowOff>7003</xdr:rowOff>
    </xdr:from>
    <xdr:to>
      <xdr:col>21</xdr:col>
      <xdr:colOff>294808</xdr:colOff>
      <xdr:row>18</xdr:row>
      <xdr:rowOff>114300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973455" y="1997728"/>
          <a:ext cx="2094628" cy="288272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declog</a:t>
          </a:r>
        </a:p>
      </xdr:txBody>
    </xdr:sp>
    <xdr:clientData/>
  </xdr:twoCellAnchor>
  <xdr:twoCellAnchor>
    <xdr:from>
      <xdr:col>18</xdr:col>
      <xdr:colOff>52202</xdr:colOff>
      <xdr:row>19</xdr:row>
      <xdr:rowOff>45851</xdr:rowOff>
    </xdr:from>
    <xdr:to>
      <xdr:col>21</xdr:col>
      <xdr:colOff>311680</xdr:colOff>
      <xdr:row>20</xdr:row>
      <xdr:rowOff>83392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7771503" y="2413094"/>
          <a:ext cx="2087438" cy="21963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maintenance page</a:t>
          </a:r>
        </a:p>
      </xdr:txBody>
    </xdr:sp>
    <xdr:clientData/>
  </xdr:twoCellAnchor>
  <xdr:twoCellAnchor>
    <xdr:from>
      <xdr:col>16</xdr:col>
      <xdr:colOff>487082</xdr:colOff>
      <xdr:row>16</xdr:row>
      <xdr:rowOff>66208</xdr:rowOff>
    </xdr:from>
    <xdr:to>
      <xdr:col>23</xdr:col>
      <xdr:colOff>174402</xdr:colOff>
      <xdr:row>16</xdr:row>
      <xdr:rowOff>66208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0817012" y="1877300"/>
          <a:ext cx="4637636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330459</xdr:colOff>
      <xdr:row>20</xdr:row>
      <xdr:rowOff>86566</xdr:rowOff>
    </xdr:from>
    <xdr:to>
      <xdr:col>23</xdr:col>
      <xdr:colOff>218181</xdr:colOff>
      <xdr:row>20</xdr:row>
      <xdr:rowOff>86566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1274490" y="2671923"/>
          <a:ext cx="4844609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291581</xdr:colOff>
      <xdr:row>8</xdr:row>
      <xdr:rowOff>94876</xdr:rowOff>
    </xdr:from>
    <xdr:to>
      <xdr:col>22</xdr:col>
      <xdr:colOff>455332</xdr:colOff>
      <xdr:row>8</xdr:row>
      <xdr:rowOff>94876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1235612" y="464213"/>
          <a:ext cx="4508317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436097</xdr:colOff>
      <xdr:row>8</xdr:row>
      <xdr:rowOff>92178</xdr:rowOff>
    </xdr:from>
    <xdr:to>
      <xdr:col>16</xdr:col>
      <xdr:colOff>436097</xdr:colOff>
      <xdr:row>20</xdr:row>
      <xdr:rowOff>73374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0688274" y="1648952"/>
          <a:ext cx="0" cy="2193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455146</xdr:colOff>
      <xdr:row>8</xdr:row>
      <xdr:rowOff>117289</xdr:rowOff>
    </xdr:from>
    <xdr:to>
      <xdr:col>17</xdr:col>
      <xdr:colOff>455146</xdr:colOff>
      <xdr:row>16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2113746" y="479239"/>
          <a:ext cx="0" cy="15019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430612</xdr:colOff>
      <xdr:row>10</xdr:row>
      <xdr:rowOff>85410</xdr:rowOff>
    </xdr:from>
    <xdr:to>
      <xdr:col>18</xdr:col>
      <xdr:colOff>48597</xdr:colOff>
      <xdr:row>14</xdr:row>
      <xdr:rowOff>49701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384362" y="824083"/>
          <a:ext cx="900944" cy="70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(7) 1st</a:t>
          </a:r>
          <a:r>
            <a:rPr lang="en-US" sz="1100" baseline="0">
              <a:solidFill>
                <a:srgbClr val="FF0000"/>
              </a:solidFill>
            </a:rPr>
            <a:t> page declog delay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777550</xdr:colOff>
      <xdr:row>16</xdr:row>
      <xdr:rowOff>66674</xdr:rowOff>
    </xdr:from>
    <xdr:to>
      <xdr:col>17</xdr:col>
      <xdr:colOff>960857</xdr:colOff>
      <xdr:row>19</xdr:row>
      <xdr:rowOff>48597</xdr:rowOff>
    </xdr:to>
    <xdr:sp macro="" textlink="">
      <xdr:nvSpPr>
        <xdr:cNvPr id="53" name="Right Brac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flipH="1">
          <a:off x="12333902" y="1913358"/>
          <a:ext cx="183307" cy="535928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45423</xdr:colOff>
      <xdr:row>16</xdr:row>
      <xdr:rowOff>130866</xdr:rowOff>
    </xdr:from>
    <xdr:to>
      <xdr:col>17</xdr:col>
      <xdr:colOff>1033431</xdr:colOff>
      <xdr:row>20</xdr:row>
      <xdr:rowOff>84267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1601775" y="1977550"/>
          <a:ext cx="988008" cy="692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acceptable 1st page declog delay</a:t>
          </a:r>
        </a:p>
      </xdr:txBody>
    </xdr:sp>
    <xdr:clientData/>
  </xdr:twoCellAnchor>
  <xdr:twoCellAnchor>
    <xdr:from>
      <xdr:col>23</xdr:col>
      <xdr:colOff>229096</xdr:colOff>
      <xdr:row>15</xdr:row>
      <xdr:rowOff>73615</xdr:rowOff>
    </xdr:from>
    <xdr:to>
      <xdr:col>26</xdr:col>
      <xdr:colOff>458502</xdr:colOff>
      <xdr:row>16</xdr:row>
      <xdr:rowOff>166888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5509342" y="1703597"/>
          <a:ext cx="2060621" cy="274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 of interpage gap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229616</xdr:colOff>
      <xdr:row>16</xdr:row>
      <xdr:rowOff>54759</xdr:rowOff>
    </xdr:from>
    <xdr:to>
      <xdr:col>26</xdr:col>
      <xdr:colOff>459022</xdr:colOff>
      <xdr:row>17</xdr:row>
      <xdr:rowOff>154243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6130534" y="1901443"/>
          <a:ext cx="2066371" cy="284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 of declog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244971</xdr:colOff>
      <xdr:row>19</xdr:row>
      <xdr:rowOff>115605</xdr:rowOff>
    </xdr:from>
    <xdr:to>
      <xdr:col>26</xdr:col>
      <xdr:colOff>474377</xdr:colOff>
      <xdr:row>21</xdr:row>
      <xdr:rowOff>37289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5525217" y="2470024"/>
          <a:ext cx="2060621" cy="283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 of printing</a:t>
          </a:r>
        </a:p>
        <a:p>
          <a:endParaRPr lang="en-US" sz="1100"/>
        </a:p>
      </xdr:txBody>
    </xdr:sp>
    <xdr:clientData/>
  </xdr:twoCellAnchor>
  <xdr:twoCellAnchor>
    <xdr:from>
      <xdr:col>17</xdr:col>
      <xdr:colOff>409575</xdr:colOff>
      <xdr:row>17</xdr:row>
      <xdr:rowOff>1214</xdr:rowOff>
    </xdr:from>
    <xdr:to>
      <xdr:col>23</xdr:col>
      <xdr:colOff>187817</xdr:colOff>
      <xdr:row>17</xdr:row>
      <xdr:rowOff>1214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11349910" y="1993415"/>
          <a:ext cx="4118153" cy="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354246</xdr:colOff>
      <xdr:row>17</xdr:row>
      <xdr:rowOff>741</xdr:rowOff>
    </xdr:from>
    <xdr:to>
      <xdr:col>21</xdr:col>
      <xdr:colOff>354246</xdr:colOff>
      <xdr:row>18</xdr:row>
      <xdr:rowOff>136071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051AF40-8C54-4653-B601-334329AFB44F}"/>
            </a:ext>
          </a:extLst>
        </xdr:cNvPr>
        <xdr:cNvCxnSpPr/>
      </xdr:nvCxnSpPr>
      <xdr:spPr>
        <a:xfrm>
          <a:off x="14380070" y="1958076"/>
          <a:ext cx="0" cy="3132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344051</xdr:colOff>
      <xdr:row>16</xdr:row>
      <xdr:rowOff>134392</xdr:rowOff>
    </xdr:from>
    <xdr:to>
      <xdr:col>22</xdr:col>
      <xdr:colOff>596632</xdr:colOff>
      <xdr:row>20</xdr:row>
      <xdr:rowOff>103667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7E4C4A2-2875-4372-BB36-286F7D51C04F}"/>
            </a:ext>
          </a:extLst>
        </xdr:cNvPr>
        <xdr:cNvSpPr txBox="1"/>
      </xdr:nvSpPr>
      <xdr:spPr>
        <a:xfrm>
          <a:off x="14403488" y="1945484"/>
          <a:ext cx="862986" cy="693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(2) declog   pattern</a:t>
          </a:r>
        </a:p>
      </xdr:txBody>
    </xdr:sp>
    <xdr:clientData/>
  </xdr:twoCellAnchor>
  <xdr:twoCellAnchor>
    <xdr:from>
      <xdr:col>21</xdr:col>
      <xdr:colOff>261680</xdr:colOff>
      <xdr:row>19</xdr:row>
      <xdr:rowOff>8600</xdr:rowOff>
    </xdr:from>
    <xdr:to>
      <xdr:col>21</xdr:col>
      <xdr:colOff>603698</xdr:colOff>
      <xdr:row>20</xdr:row>
      <xdr:rowOff>117207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5349A88-255D-4278-A943-E121E3F6B42B}"/>
            </a:ext>
          </a:extLst>
        </xdr:cNvPr>
        <xdr:cNvSpPr txBox="1"/>
      </xdr:nvSpPr>
      <xdr:spPr>
        <a:xfrm>
          <a:off x="14321117" y="2363019"/>
          <a:ext cx="342018" cy="2897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(6)</a:t>
          </a:r>
        </a:p>
      </xdr:txBody>
    </xdr:sp>
    <xdr:clientData/>
  </xdr:twoCellAnchor>
  <xdr:twoCellAnchor>
    <xdr:from>
      <xdr:col>3</xdr:col>
      <xdr:colOff>532580</xdr:colOff>
      <xdr:row>35</xdr:row>
      <xdr:rowOff>129731</xdr:rowOff>
    </xdr:from>
    <xdr:to>
      <xdr:col>5</xdr:col>
      <xdr:colOff>32398</xdr:colOff>
      <xdr:row>38</xdr:row>
      <xdr:rowOff>116633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DEF628-95DD-4148-A5BC-C463FF1FA5CB}"/>
            </a:ext>
          </a:extLst>
        </xdr:cNvPr>
        <xdr:cNvCxnSpPr/>
      </xdr:nvCxnSpPr>
      <xdr:spPr>
        <a:xfrm>
          <a:off x="3605161" y="6664086"/>
          <a:ext cx="1575517" cy="539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491642</xdr:colOff>
      <xdr:row>1</xdr:row>
      <xdr:rowOff>99125</xdr:rowOff>
    </xdr:from>
    <xdr:to>
      <xdr:col>4</xdr:col>
      <xdr:colOff>160697</xdr:colOff>
      <xdr:row>6</xdr:row>
      <xdr:rowOff>68519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BA69296-78D9-44C3-A3FF-CB2227C4B073}"/>
            </a:ext>
          </a:extLst>
        </xdr:cNvPr>
        <xdr:cNvSpPr txBox="1"/>
      </xdr:nvSpPr>
      <xdr:spPr>
        <a:xfrm>
          <a:off x="491642" y="365415"/>
          <a:ext cx="5179216" cy="891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Procedure:</a:t>
          </a:r>
          <a:br>
            <a:rPr lang="en-US" sz="1100"/>
          </a:br>
          <a:r>
            <a:rPr lang="en-US" sz="1100"/>
            <a:t>-Input</a:t>
          </a:r>
          <a:r>
            <a:rPr lang="en-US" sz="1100" baseline="0"/>
            <a:t> (1) Resolution and (3) TOF Offset in yellow cells</a:t>
          </a:r>
        </a:p>
        <a:p>
          <a:r>
            <a:rPr lang="en-US" sz="1100" baseline="0"/>
            <a:t>-Spreadsheet then solves for (7) first_page declog delayUm in blue cell</a:t>
          </a:r>
        </a:p>
        <a:p>
          <a:r>
            <a:rPr lang="en-US" sz="1100" baseline="0"/>
            <a:t>-Update json file with parameter values (3 to 7)</a:t>
          </a:r>
          <a:endParaRPr lang="en-US" sz="1100"/>
        </a:p>
      </xdr:txBody>
    </xdr:sp>
    <xdr:clientData/>
  </xdr:twoCellAnchor>
  <xdr:twoCellAnchor editAs="oneCell">
    <xdr:from>
      <xdr:col>11</xdr:col>
      <xdr:colOff>322828</xdr:colOff>
      <xdr:row>17</xdr:row>
      <xdr:rowOff>68041</xdr:rowOff>
    </xdr:from>
    <xdr:to>
      <xdr:col>14</xdr:col>
      <xdr:colOff>584078</xdr:colOff>
      <xdr:row>21</xdr:row>
      <xdr:rowOff>22008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FEF8B5-161C-4F39-B3F2-EF3CDBE5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9280" y="3284009"/>
          <a:ext cx="2107973" cy="691386"/>
        </a:xfrm>
        <a:prstGeom prst="rect">
          <a:avLst/>
        </a:prstGeom>
      </xdr:spPr>
    </xdr:pic>
    <xdr:clientData/>
  </xdr:twoCellAnchor>
  <xdr:twoCellAnchor editAs="oneCell">
    <xdr:from>
      <xdr:col>11</xdr:col>
      <xdr:colOff>322828</xdr:colOff>
      <xdr:row>21</xdr:row>
      <xdr:rowOff>181179</xdr:rowOff>
    </xdr:from>
    <xdr:to>
      <xdr:col>14</xdr:col>
      <xdr:colOff>598675</xdr:colOff>
      <xdr:row>25</xdr:row>
      <xdr:rowOff>143387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4C03D9-B1CF-4120-AA4F-B6CBEEAFF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9280" y="4134566"/>
          <a:ext cx="2122570" cy="696452"/>
        </a:xfrm>
        <a:prstGeom prst="rect">
          <a:avLst/>
        </a:prstGeom>
      </xdr:spPr>
    </xdr:pic>
    <xdr:clientData/>
  </xdr:twoCellAnchor>
  <xdr:twoCellAnchor editAs="oneCell">
    <xdr:from>
      <xdr:col>11</xdr:col>
      <xdr:colOff>189682</xdr:colOff>
      <xdr:row>12</xdr:row>
      <xdr:rowOff>122902</xdr:rowOff>
    </xdr:from>
    <xdr:to>
      <xdr:col>15</xdr:col>
      <xdr:colOff>361546</xdr:colOff>
      <xdr:row>16</xdr:row>
      <xdr:rowOff>64174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97AA86-D1D5-4CB1-BED8-DDCBE2FCB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6134" y="2417096"/>
          <a:ext cx="2629928" cy="681866"/>
        </a:xfrm>
        <a:prstGeom prst="rect">
          <a:avLst/>
        </a:prstGeom>
      </xdr:spPr>
    </xdr:pic>
    <xdr:clientData/>
  </xdr:twoCellAnchor>
  <xdr:twoCellAnchor editAs="oneCell">
    <xdr:from>
      <xdr:col>11</xdr:col>
      <xdr:colOff>322828</xdr:colOff>
      <xdr:row>26</xdr:row>
      <xdr:rowOff>126079</xdr:rowOff>
    </xdr:from>
    <xdr:to>
      <xdr:col>15</xdr:col>
      <xdr:colOff>39461</xdr:colOff>
      <xdr:row>31</xdr:row>
      <xdr:rowOff>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2F08ED-A80A-492C-8C7F-4D326CA0C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9280" y="5001240"/>
          <a:ext cx="2174697" cy="836665"/>
        </a:xfrm>
        <a:prstGeom prst="rect">
          <a:avLst/>
        </a:prstGeom>
      </xdr:spPr>
    </xdr:pic>
    <xdr:clientData/>
  </xdr:twoCellAnchor>
  <xdr:twoCellAnchor editAs="oneCell">
    <xdr:from>
      <xdr:col>11</xdr:col>
      <xdr:colOff>322828</xdr:colOff>
      <xdr:row>32</xdr:row>
      <xdr:rowOff>20484</xdr:rowOff>
    </xdr:from>
    <xdr:to>
      <xdr:col>14</xdr:col>
      <xdr:colOff>540367</xdr:colOff>
      <xdr:row>37</xdr:row>
      <xdr:rowOff>44859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248A41-68F3-4DDE-A221-02DA3601C3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5237"/>
        <a:stretch/>
      </xdr:blipFill>
      <xdr:spPr>
        <a:xfrm>
          <a:off x="9909280" y="6001774"/>
          <a:ext cx="2064262" cy="94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20F5-2D6A-46C4-90FF-9D3B22ED6097}">
  <dimension ref="B1:L59"/>
  <sheetViews>
    <sheetView showGridLines="0" tabSelected="1" zoomScale="93" zoomScaleNormal="93" workbookViewId="0">
      <selection activeCell="H5" sqref="H5"/>
    </sheetView>
  </sheetViews>
  <sheetFormatPr defaultRowHeight="14.5" x14ac:dyDescent="0.35"/>
  <cols>
    <col min="2" max="2" width="37.08984375" style="33" customWidth="1"/>
    <col min="3" max="3" width="6.90625" style="30" customWidth="1"/>
    <col min="4" max="4" width="26" customWidth="1"/>
    <col min="5" max="5" width="3.7265625" customWidth="1"/>
    <col min="6" max="6" width="15.81640625" customWidth="1"/>
    <col min="7" max="7" width="11.1796875" customWidth="1"/>
    <col min="9" max="9" width="4.81640625" customWidth="1"/>
    <col min="10" max="10" width="5.36328125" customWidth="1"/>
    <col min="18" max="18" width="18.36328125" customWidth="1"/>
  </cols>
  <sheetData>
    <row r="1" spans="2:12" ht="21" x14ac:dyDescent="0.5">
      <c r="B1" s="32" t="s">
        <v>36</v>
      </c>
    </row>
    <row r="8" spans="2:12" x14ac:dyDescent="0.35">
      <c r="D8" t="s">
        <v>0</v>
      </c>
    </row>
    <row r="9" spans="2:12" x14ac:dyDescent="0.35">
      <c r="B9" s="33" t="s">
        <v>45</v>
      </c>
      <c r="C9" s="34" t="s">
        <v>38</v>
      </c>
      <c r="D9" s="17" t="s">
        <v>2</v>
      </c>
      <c r="E9" s="3"/>
      <c r="F9" s="3"/>
      <c r="G9" s="15">
        <v>954</v>
      </c>
      <c r="H9" t="s">
        <v>3</v>
      </c>
      <c r="I9" s="11"/>
    </row>
    <row r="10" spans="2:12" x14ac:dyDescent="0.35">
      <c r="I10" s="11"/>
    </row>
    <row r="11" spans="2:12" x14ac:dyDescent="0.35">
      <c r="B11" s="33" t="s">
        <v>30</v>
      </c>
      <c r="C11" s="35" t="s">
        <v>39</v>
      </c>
      <c r="D11" s="18" t="s">
        <v>4</v>
      </c>
      <c r="G11" s="1">
        <v>2932</v>
      </c>
      <c r="H11" s="1" t="s">
        <v>5</v>
      </c>
      <c r="I11" t="s">
        <v>0</v>
      </c>
    </row>
    <row r="12" spans="2:12" x14ac:dyDescent="0.35">
      <c r="C12" s="31"/>
      <c r="G12" s="13">
        <f>G11/G9</f>
        <v>3.0733752620545074</v>
      </c>
      <c r="H12" t="s">
        <v>6</v>
      </c>
      <c r="I12" s="11"/>
      <c r="L12" t="s">
        <v>46</v>
      </c>
    </row>
    <row r="13" spans="2:12" x14ac:dyDescent="0.35">
      <c r="C13" s="31"/>
      <c r="G13" s="2">
        <f>G12*25.4*1000</f>
        <v>78063.731656184493</v>
      </c>
      <c r="H13" t="s">
        <v>7</v>
      </c>
      <c r="I13" s="11"/>
    </row>
    <row r="14" spans="2:12" x14ac:dyDescent="0.35">
      <c r="I14" s="11"/>
    </row>
    <row r="15" spans="2:12" x14ac:dyDescent="0.35">
      <c r="G15" t="s">
        <v>0</v>
      </c>
      <c r="I15" s="11"/>
    </row>
    <row r="16" spans="2:12" x14ac:dyDescent="0.35">
      <c r="B16" s="33" t="s">
        <v>27</v>
      </c>
      <c r="C16" s="35" t="s">
        <v>40</v>
      </c>
      <c r="D16" s="18" t="s">
        <v>19</v>
      </c>
      <c r="E16" s="3"/>
      <c r="F16" s="3"/>
      <c r="G16" s="14">
        <v>480000</v>
      </c>
      <c r="H16" s="3" t="s">
        <v>7</v>
      </c>
      <c r="I16" s="12"/>
    </row>
    <row r="17" spans="2:10" x14ac:dyDescent="0.35">
      <c r="C17" s="31"/>
      <c r="D17" s="3" t="s">
        <v>0</v>
      </c>
      <c r="E17" s="3"/>
      <c r="F17" s="3"/>
      <c r="G17" s="13">
        <f>G16/25.4/1000</f>
        <v>18.897637795275589</v>
      </c>
      <c r="H17" s="7" t="s">
        <v>6</v>
      </c>
      <c r="I17" s="12"/>
    </row>
    <row r="18" spans="2:10" x14ac:dyDescent="0.35">
      <c r="C18" s="31"/>
      <c r="E18" s="3"/>
      <c r="F18" s="3"/>
      <c r="G18" s="20">
        <f>G17*G9</f>
        <v>18028.346456692911</v>
      </c>
      <c r="H18" s="21" t="s">
        <v>5</v>
      </c>
      <c r="I18" s="12"/>
    </row>
    <row r="19" spans="2:10" x14ac:dyDescent="0.35">
      <c r="C19" s="31"/>
      <c r="D19" s="3" t="s">
        <v>0</v>
      </c>
      <c r="E19" s="3"/>
      <c r="F19" s="17" t="s">
        <v>0</v>
      </c>
      <c r="G19" s="20" t="s">
        <v>0</v>
      </c>
      <c r="H19" s="22"/>
      <c r="I19" s="12"/>
    </row>
    <row r="20" spans="2:10" x14ac:dyDescent="0.35">
      <c r="B20" s="33" t="s">
        <v>31</v>
      </c>
      <c r="C20" s="35" t="s">
        <v>41</v>
      </c>
      <c r="D20" s="17" t="s">
        <v>8</v>
      </c>
      <c r="E20" s="3"/>
      <c r="F20" s="16" t="s">
        <v>0</v>
      </c>
      <c r="G20" s="23">
        <v>3000</v>
      </c>
      <c r="H20" s="22" t="s">
        <v>7</v>
      </c>
    </row>
    <row r="21" spans="2:10" x14ac:dyDescent="0.35">
      <c r="C21" s="31"/>
      <c r="D21" s="7" t="s">
        <v>0</v>
      </c>
      <c r="G21" s="24">
        <f>G20/25.4/1000</f>
        <v>0.11811023622047244</v>
      </c>
      <c r="H21" s="22" t="s">
        <v>6</v>
      </c>
    </row>
    <row r="22" spans="2:10" x14ac:dyDescent="0.35">
      <c r="C22" s="31"/>
      <c r="G22" s="25">
        <f>G21*G9</f>
        <v>112.67716535433071</v>
      </c>
      <c r="H22" s="26" t="s">
        <v>5</v>
      </c>
    </row>
    <row r="23" spans="2:10" x14ac:dyDescent="0.35">
      <c r="C23" s="31"/>
      <c r="G23" s="1"/>
      <c r="H23" s="1"/>
    </row>
    <row r="24" spans="2:10" x14ac:dyDescent="0.35">
      <c r="C24" s="31"/>
      <c r="G24" s="1"/>
      <c r="H24" s="26"/>
      <c r="I24" t="s">
        <v>1</v>
      </c>
    </row>
    <row r="25" spans="2:10" x14ac:dyDescent="0.35">
      <c r="B25" s="33" t="s">
        <v>32</v>
      </c>
      <c r="C25" s="35" t="s">
        <v>42</v>
      </c>
      <c r="D25" s="18" t="s">
        <v>20</v>
      </c>
      <c r="F25" t="s">
        <v>0</v>
      </c>
      <c r="G25" s="23">
        <v>280000</v>
      </c>
      <c r="H25" s="22" t="s">
        <v>7</v>
      </c>
      <c r="I25" s="12">
        <f>IF(G25&gt;G32,1,0)</f>
        <v>1</v>
      </c>
      <c r="J25" t="s">
        <v>9</v>
      </c>
    </row>
    <row r="26" spans="2:10" x14ac:dyDescent="0.35">
      <c r="C26" s="31"/>
      <c r="D26" s="7" t="s">
        <v>0</v>
      </c>
      <c r="G26" s="24">
        <f>G25/25.4/1000</f>
        <v>11.023622047244094</v>
      </c>
      <c r="H26" s="22" t="s">
        <v>6</v>
      </c>
      <c r="I26" s="12">
        <f>IF(G25&gt;G13,1,0)</f>
        <v>1</v>
      </c>
      <c r="J26" t="s">
        <v>10</v>
      </c>
    </row>
    <row r="27" spans="2:10" x14ac:dyDescent="0.35">
      <c r="C27" s="31"/>
      <c r="D27" s="36" t="s">
        <v>25</v>
      </c>
      <c r="G27" s="25">
        <f>G26*G9</f>
        <v>10516.535433070867</v>
      </c>
      <c r="H27" s="26" t="s">
        <v>5</v>
      </c>
      <c r="I27" s="12">
        <f>IF(G27&gt;9882,1,0)</f>
        <v>1</v>
      </c>
      <c r="J27" t="s">
        <v>28</v>
      </c>
    </row>
    <row r="28" spans="2:10" x14ac:dyDescent="0.35">
      <c r="C28" s="31"/>
      <c r="G28" s="1"/>
      <c r="H28" s="1"/>
      <c r="I28" s="12"/>
    </row>
    <row r="29" spans="2:10" x14ac:dyDescent="0.35">
      <c r="C29" s="31"/>
      <c r="G29" s="27"/>
      <c r="H29" s="22"/>
      <c r="I29" s="12"/>
    </row>
    <row r="30" spans="2:10" x14ac:dyDescent="0.35">
      <c r="B30" s="33" t="s">
        <v>37</v>
      </c>
      <c r="C30" s="35" t="s">
        <v>43</v>
      </c>
      <c r="D30" s="17" t="s">
        <v>23</v>
      </c>
      <c r="E30" s="3"/>
      <c r="F30" s="3"/>
      <c r="G30" s="23">
        <v>8</v>
      </c>
      <c r="H30" s="22" t="s">
        <v>5</v>
      </c>
    </row>
    <row r="31" spans="2:10" x14ac:dyDescent="0.35">
      <c r="C31" s="31"/>
      <c r="D31" s="4" t="s">
        <v>0</v>
      </c>
      <c r="E31" s="3"/>
      <c r="F31" s="3"/>
      <c r="G31" s="29">
        <f>G30/G9</f>
        <v>8.385744234800839E-3</v>
      </c>
      <c r="H31" s="1" t="s">
        <v>6</v>
      </c>
      <c r="I31" s="11"/>
    </row>
    <row r="32" spans="2:10" x14ac:dyDescent="0.35">
      <c r="C32" s="31"/>
      <c r="G32" s="2">
        <f>G31*25.4*1000</f>
        <v>212.99790356394129</v>
      </c>
      <c r="H32" t="s">
        <v>7</v>
      </c>
      <c r="I32" s="11"/>
    </row>
    <row r="33" spans="2:11" x14ac:dyDescent="0.35">
      <c r="C33" s="31" t="s">
        <v>0</v>
      </c>
      <c r="G33" s="2"/>
      <c r="H33" s="3"/>
      <c r="I33" s="12"/>
    </row>
    <row r="34" spans="2:11" x14ac:dyDescent="0.35">
      <c r="C34" s="31"/>
      <c r="D34" s="3"/>
      <c r="E34" s="3"/>
      <c r="F34" s="3"/>
      <c r="G34" s="5"/>
      <c r="H34" s="3"/>
      <c r="I34" s="28" t="s">
        <v>35</v>
      </c>
    </row>
    <row r="35" spans="2:11" x14ac:dyDescent="0.35">
      <c r="B35" s="33" t="s">
        <v>34</v>
      </c>
      <c r="C35" s="35" t="s">
        <v>44</v>
      </c>
      <c r="D35" s="17" t="s">
        <v>11</v>
      </c>
      <c r="E35" s="3"/>
      <c r="F35" s="3"/>
      <c r="G35" s="19">
        <f>FLOOR(IF(G39&lt;0,(G40/2),((G39+G40)/2)), 1000)</f>
        <v>300000</v>
      </c>
      <c r="H35" s="3" t="s">
        <v>7</v>
      </c>
      <c r="I35" s="11">
        <f>IF(G35&lt;0,0,1)</f>
        <v>1</v>
      </c>
    </row>
    <row r="36" spans="2:11" x14ac:dyDescent="0.35">
      <c r="B36" s="33" t="s">
        <v>33</v>
      </c>
      <c r="C36" s="31"/>
      <c r="G36" s="13">
        <f>G35/25.4/1000</f>
        <v>11.811023622047244</v>
      </c>
      <c r="H36" s="7" t="s">
        <v>6</v>
      </c>
    </row>
    <row r="37" spans="2:11" x14ac:dyDescent="0.35">
      <c r="C37" s="31"/>
      <c r="G37" s="27">
        <f>G36*G9</f>
        <v>11267.716535433072</v>
      </c>
      <c r="H37" s="26" t="s">
        <v>5</v>
      </c>
    </row>
    <row r="38" spans="2:11" x14ac:dyDescent="0.35">
      <c r="C38" s="31"/>
      <c r="D38" s="3"/>
    </row>
    <row r="39" spans="2:11" x14ac:dyDescent="0.35">
      <c r="F39" s="9" t="s">
        <v>12</v>
      </c>
      <c r="G39" s="6">
        <f>G16-G25</f>
        <v>200000</v>
      </c>
      <c r="H39" s="7" t="s">
        <v>7</v>
      </c>
      <c r="I39" s="12">
        <f>IF(G35&gt;G39,1,0)</f>
        <v>1</v>
      </c>
      <c r="J39" t="s">
        <v>13</v>
      </c>
      <c r="K39" t="s">
        <v>26</v>
      </c>
    </row>
    <row r="40" spans="2:11" x14ac:dyDescent="0.35">
      <c r="F40" s="10" t="s">
        <v>14</v>
      </c>
      <c r="G40" s="8">
        <f>G16-G13</f>
        <v>401936.26834381552</v>
      </c>
      <c r="H40" s="7" t="s">
        <v>7</v>
      </c>
      <c r="I40" s="12">
        <f>(IF(G35&lt;G40,1,0))</f>
        <v>1</v>
      </c>
      <c r="J40" t="s">
        <v>15</v>
      </c>
      <c r="K40" t="s">
        <v>24</v>
      </c>
    </row>
    <row r="42" spans="2:11" x14ac:dyDescent="0.35">
      <c r="C42" s="31"/>
    </row>
    <row r="43" spans="2:11" x14ac:dyDescent="0.35">
      <c r="C43" s="31"/>
      <c r="G43" s="6" t="s">
        <v>0</v>
      </c>
    </row>
    <row r="44" spans="2:11" x14ac:dyDescent="0.35">
      <c r="C44" s="31"/>
    </row>
    <row r="45" spans="2:11" x14ac:dyDescent="0.35">
      <c r="C45" s="31"/>
    </row>
    <row r="46" spans="2:11" x14ac:dyDescent="0.35">
      <c r="C46" s="31"/>
    </row>
    <row r="47" spans="2:11" x14ac:dyDescent="0.35">
      <c r="C47" s="31"/>
    </row>
    <row r="48" spans="2:11" x14ac:dyDescent="0.35">
      <c r="C48" s="31"/>
    </row>
    <row r="49" spans="3:7" x14ac:dyDescent="0.35">
      <c r="C49" s="30" t="s">
        <v>16</v>
      </c>
      <c r="E49" s="4"/>
      <c r="F49" s="4"/>
      <c r="G49" s="3"/>
    </row>
    <row r="50" spans="3:7" x14ac:dyDescent="0.35">
      <c r="C50" s="30" t="s">
        <v>13</v>
      </c>
      <c r="D50" t="s">
        <v>17</v>
      </c>
    </row>
    <row r="52" spans="3:7" x14ac:dyDescent="0.35">
      <c r="C52" s="30" t="s">
        <v>15</v>
      </c>
      <c r="D52" t="s">
        <v>18</v>
      </c>
    </row>
    <row r="54" spans="3:7" x14ac:dyDescent="0.35">
      <c r="C54" s="30" t="s">
        <v>9</v>
      </c>
      <c r="D54" t="s">
        <v>21</v>
      </c>
    </row>
    <row r="56" spans="3:7" x14ac:dyDescent="0.35">
      <c r="C56" s="30" t="s">
        <v>10</v>
      </c>
      <c r="D56" s="1" t="s">
        <v>22</v>
      </c>
    </row>
    <row r="57" spans="3:7" x14ac:dyDescent="0.35">
      <c r="E57" t="s">
        <v>29</v>
      </c>
    </row>
    <row r="59" spans="3:7" x14ac:dyDescent="0.35">
      <c r="E59" t="s">
        <v>0</v>
      </c>
    </row>
  </sheetData>
  <conditionalFormatting sqref="I39">
    <cfRule type="cellIs" dxfId="9" priority="14" operator="lessThan">
      <formula>1</formula>
    </cfRule>
    <cfRule type="cellIs" dxfId="8" priority="15" operator="greaterThan">
      <formula>0</formula>
    </cfRule>
  </conditionalFormatting>
  <conditionalFormatting sqref="I25">
    <cfRule type="cellIs" dxfId="7" priority="12" operator="lessThan">
      <formula>1</formula>
    </cfRule>
    <cfRule type="cellIs" dxfId="6" priority="13" operator="greaterThan">
      <formula>0</formula>
    </cfRule>
  </conditionalFormatting>
  <conditionalFormatting sqref="I26:I27">
    <cfRule type="cellIs" dxfId="5" priority="10" operator="lessThan">
      <formula>1</formula>
    </cfRule>
    <cfRule type="cellIs" dxfId="4" priority="11" operator="greaterThan">
      <formula>0</formula>
    </cfRule>
  </conditionalFormatting>
  <conditionalFormatting sqref="I40">
    <cfRule type="cellIs" dxfId="3" priority="8" operator="lessThan">
      <formula>1</formula>
    </cfRule>
    <cfRule type="cellIs" dxfId="2" priority="9" operator="greaterThan">
      <formula>0</formula>
    </cfRule>
  </conditionalFormatting>
  <conditionalFormatting sqref="I35">
    <cfRule type="cellIs" dxfId="1" priority="1" operator="greaterThan">
      <formula>0</formula>
    </cfRule>
    <cfRule type="cellIs" dxfId="0" priority="2" operator="lessThan">
      <formula>1</formula>
    </cfRule>
  </conditionalFormatting>
  <dataValidations count="1">
    <dataValidation type="list" allowBlank="1" showInputMessage="1" showErrorMessage="1" sqref="G9" xr:uid="{F9E1D3DA-6373-431B-8D53-665270D2E530}">
      <formula1>"1600, 954"</formula1>
    </dataValidation>
  </dataValidations>
  <pageMargins left="0.7" right="0.7" top="0.75" bottom="0.75" header="0.3" footer="0.3"/>
  <pageSetup paperSize="274" orientation="portrait" horizontalDpi="0" verticalDpi="0" r:id="rId1"/>
  <ignoredErrors>
    <ignoredError sqref="C9:C35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662052e5-f12a-4473-accc-6341168e336b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D11C4BCA86C4594E68CFFC40548D8" ma:contentTypeVersion="99" ma:contentTypeDescription="Create a new document." ma:contentTypeScope="" ma:versionID="96d8b8ac9d8d880745ae92210038c7c0">
  <xsd:schema xmlns:xsd="http://www.w3.org/2001/XMLSchema" xmlns:xs="http://www.w3.org/2001/XMLSchema" xmlns:p="http://schemas.microsoft.com/office/2006/metadata/properties" xmlns:ns2="071806eb-f723-4f1a-a2eb-9dce82fb187d" xmlns:ns3="0abe98af-560c-42b0-95ff-1cfd7bb761d7" targetNamespace="http://schemas.microsoft.com/office/2006/metadata/properties" ma:root="true" ma:fieldsID="6992bc3c40fa8057482c9ca7f532b1ca" ns2:_="" ns3:_="">
    <xsd:import namespace="071806eb-f723-4f1a-a2eb-9dce82fb187d"/>
    <xsd:import namespace="0abe98af-560c-42b0-95ff-1cfd7bb761d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806eb-f723-4f1a-a2eb-9dce82fb18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e98af-560c-42b0-95ff-1cfd7bb76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71806eb-f723-4f1a-a2eb-9dce82fb187d">MDOC-1004346206-17702</_dlc_DocId>
    <_dlc_DocIdUrl xmlns="071806eb-f723-4f1a-a2eb-9dce82fb187d">
      <Url>https://memjet.sharepoint.com/com/eng/extlib/df/_layouts/15/DocIdRedir.aspx?ID=MDOC-1004346206-17702</Url>
      <Description>MDOC-1004346206-17702</Description>
    </_dlc_DocIdUrl>
  </documentManagement>
</p:properties>
</file>

<file path=customXml/itemProps1.xml><?xml version="1.0" encoding="utf-8"?>
<ds:datastoreItem xmlns:ds="http://schemas.openxmlformats.org/officeDocument/2006/customXml" ds:itemID="{2380E96A-DC7D-4113-8BF5-EEC3C7DA0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9EA637-0026-473D-8D29-1D083BC4229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37E866-2924-43F0-8B59-22C90E3F801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0275B54-663F-4B9E-87BE-B1349830E27E}"/>
</file>

<file path=customXml/itemProps5.xml><?xml version="1.0" encoding="utf-8"?>
<ds:datastoreItem xmlns:ds="http://schemas.openxmlformats.org/officeDocument/2006/customXml" ds:itemID="{A2452D8D-1FF8-460F-860D-8C11F89F1271}">
  <ds:schemaRefs>
    <ds:schemaRef ds:uri="http://schemas.microsoft.com/office/2006/metadata/properties"/>
    <ds:schemaRef ds:uri="http://schemas.microsoft.com/office/infopath/2007/PartnerControls"/>
    <ds:schemaRef ds:uri="071806eb-f723-4f1a-a2eb-9dce82fb18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CutSheet_NoSacrifPage_Declog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Gunther</dc:creator>
  <cp:keywords/>
  <dc:description/>
  <cp:lastModifiedBy>Max Gunther</cp:lastModifiedBy>
  <cp:revision/>
  <dcterms:created xsi:type="dcterms:W3CDTF">2021-02-03T15:36:42Z</dcterms:created>
  <dcterms:modified xsi:type="dcterms:W3CDTF">2021-09-09T22:16:15Z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0x01010068CD11C4BCA86C4594E68CFFC40548D8</vt:lpwstr>
  </property>
  <property fmtid="{D5CDD505-2E9C-101B-9397-08002B2CF9AE}" pid="3" name="_dlc_DocIdItemGuid">
    <vt:lpwstr>bbd686fb-1f31-44b6-811a-87a089c3dfca</vt:lpwstr>
  </property>
</Properties>
</file>