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Foulehaio\DataAccessibility\Dryad\morpho_data\"/>
    </mc:Choice>
  </mc:AlternateContent>
  <xr:revisionPtr revIDLastSave="0" documentId="13_ncr:1_{BB1CA279-AC85-4C1C-BB51-9F85D1B4CF8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ingChord" sheetId="1" r:id="rId1"/>
    <sheet name="Centering" sheetId="4" r:id="rId2"/>
    <sheet name="HandWingInde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  <c r="Q41" i="1"/>
  <c r="Q34" i="1"/>
  <c r="Q30" i="1"/>
  <c r="Q23" i="1"/>
  <c r="Q19" i="1"/>
  <c r="Q14" i="1"/>
  <c r="Q6" i="1"/>
  <c r="Q21" i="1"/>
  <c r="Q12" i="1"/>
  <c r="Q4" i="1"/>
  <c r="Q2" i="1"/>
  <c r="P4" i="1" l="1"/>
  <c r="P6" i="1"/>
  <c r="P9" i="1"/>
  <c r="P12" i="1"/>
  <c r="P14" i="1"/>
  <c r="P19" i="1"/>
  <c r="P21" i="1"/>
  <c r="P23" i="1"/>
  <c r="P30" i="1"/>
  <c r="P34" i="1"/>
  <c r="P41" i="1"/>
  <c r="P2" i="1"/>
  <c r="O2" i="1"/>
  <c r="O23" i="1"/>
  <c r="O21" i="1"/>
  <c r="O4" i="1"/>
  <c r="O6" i="1"/>
  <c r="O9" i="1"/>
  <c r="O12" i="1"/>
  <c r="O14" i="1"/>
  <c r="O19" i="1"/>
  <c r="O30" i="1"/>
  <c r="O34" i="1"/>
  <c r="O41" i="1"/>
  <c r="N4" i="1"/>
  <c r="N6" i="1"/>
  <c r="N9" i="1"/>
  <c r="N12" i="1"/>
  <c r="N14" i="1"/>
  <c r="N19" i="1"/>
  <c r="N21" i="1"/>
  <c r="N23" i="1"/>
  <c r="N30" i="1"/>
  <c r="N34" i="1"/>
  <c r="N41" i="1"/>
  <c r="N2" i="1"/>
  <c r="H2" i="1"/>
  <c r="H4" i="1"/>
  <c r="H6" i="1"/>
  <c r="H9" i="1"/>
  <c r="H12" i="1"/>
  <c r="H14" i="1"/>
  <c r="H19" i="1"/>
  <c r="H21" i="1"/>
  <c r="H23" i="1"/>
  <c r="H30" i="1"/>
  <c r="H34" i="1"/>
  <c r="H41" i="1"/>
  <c r="G3" i="1"/>
  <c r="J2" i="1"/>
  <c r="J4" i="1"/>
  <c r="J6" i="1"/>
  <c r="J9" i="1"/>
  <c r="J12" i="1"/>
  <c r="J14" i="1"/>
  <c r="J19" i="1"/>
  <c r="J21" i="1"/>
  <c r="J23" i="1"/>
  <c r="J30" i="1"/>
  <c r="J34" i="1"/>
  <c r="J41" i="1"/>
  <c r="I41" i="1"/>
  <c r="F34" i="1"/>
  <c r="F35" i="1"/>
  <c r="F36" i="1"/>
  <c r="F37" i="1"/>
  <c r="F38" i="1"/>
  <c r="F39" i="1"/>
  <c r="F40" i="1"/>
  <c r="I34" i="1"/>
  <c r="F30" i="1"/>
  <c r="F31" i="1"/>
  <c r="F32" i="1"/>
  <c r="F33" i="1"/>
  <c r="I30" i="1"/>
  <c r="F23" i="1"/>
  <c r="F24" i="1"/>
  <c r="F25" i="1"/>
  <c r="F26" i="1"/>
  <c r="F27" i="1"/>
  <c r="F28" i="1"/>
  <c r="F29" i="1"/>
  <c r="I23" i="1"/>
  <c r="F21" i="1"/>
  <c r="F22" i="1"/>
  <c r="I21" i="1"/>
  <c r="F19" i="1"/>
  <c r="F20" i="1"/>
  <c r="I19" i="1"/>
  <c r="F14" i="1"/>
  <c r="F15" i="1"/>
  <c r="F16" i="1"/>
  <c r="F17" i="1"/>
  <c r="F18" i="1"/>
  <c r="I14" i="1"/>
  <c r="F12" i="1"/>
  <c r="F13" i="1"/>
  <c r="I12" i="1"/>
  <c r="F9" i="1"/>
  <c r="F10" i="1"/>
  <c r="F11" i="1"/>
  <c r="I9" i="1"/>
  <c r="F6" i="1"/>
  <c r="F7" i="1"/>
  <c r="F8" i="1"/>
  <c r="I6" i="1"/>
  <c r="F4" i="1"/>
  <c r="F5" i="1"/>
  <c r="I4" i="1"/>
  <c r="F2" i="1"/>
  <c r="F3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41" i="1"/>
  <c r="F42" i="1"/>
  <c r="F43" i="1"/>
  <c r="F44" i="1"/>
  <c r="F45" i="1"/>
  <c r="F3" i="2"/>
  <c r="F4" i="2"/>
  <c r="F5" i="2"/>
  <c r="F6" i="2"/>
  <c r="F7" i="2"/>
  <c r="G7" i="2" s="1"/>
  <c r="F8" i="2"/>
  <c r="F9" i="2"/>
  <c r="F10" i="2"/>
  <c r="F11" i="2"/>
  <c r="F2" i="2"/>
  <c r="G2" i="2" s="1"/>
</calcChain>
</file>

<file path=xl/sharedStrings.xml><?xml version="1.0" encoding="utf-8"?>
<sst xmlns="http://schemas.openxmlformats.org/spreadsheetml/2006/main" count="238" uniqueCount="109">
  <si>
    <t>Specimen</t>
  </si>
  <si>
    <t>Wing chord</t>
  </si>
  <si>
    <t>Secondary length</t>
  </si>
  <si>
    <t>Sex</t>
  </si>
  <si>
    <t>Island</t>
  </si>
  <si>
    <t>HWI</t>
  </si>
  <si>
    <t>m</t>
  </si>
  <si>
    <t>104026</t>
  </si>
  <si>
    <t>104028</t>
  </si>
  <si>
    <t>104029</t>
  </si>
  <si>
    <t>104030</t>
  </si>
  <si>
    <t>104031</t>
  </si>
  <si>
    <t>104032</t>
  </si>
  <si>
    <t>104034</t>
  </si>
  <si>
    <t>104035</t>
  </si>
  <si>
    <t>104036</t>
  </si>
  <si>
    <t>104037</t>
  </si>
  <si>
    <t>104038</t>
  </si>
  <si>
    <t>104042</t>
  </si>
  <si>
    <t>104044</t>
  </si>
  <si>
    <t>104045</t>
  </si>
  <si>
    <t>104046</t>
  </si>
  <si>
    <t>104047</t>
  </si>
  <si>
    <t>104048</t>
  </si>
  <si>
    <t>104049</t>
  </si>
  <si>
    <t>104050</t>
  </si>
  <si>
    <t>104051</t>
  </si>
  <si>
    <t>117408</t>
  </si>
  <si>
    <t>117409</t>
  </si>
  <si>
    <t>117410</t>
  </si>
  <si>
    <t>117411</t>
  </si>
  <si>
    <t>117412</t>
  </si>
  <si>
    <t>117440</t>
  </si>
  <si>
    <t>117441</t>
  </si>
  <si>
    <t>117442</t>
  </si>
  <si>
    <t>119912</t>
  </si>
  <si>
    <t>119913</t>
  </si>
  <si>
    <t>119914</t>
  </si>
  <si>
    <t>119915</t>
  </si>
  <si>
    <t>119916</t>
  </si>
  <si>
    <t>119917</t>
  </si>
  <si>
    <t>119918</t>
  </si>
  <si>
    <t>119919</t>
  </si>
  <si>
    <t>119920</t>
  </si>
  <si>
    <t>119921</t>
  </si>
  <si>
    <t>119924</t>
  </si>
  <si>
    <t>122428</t>
  </si>
  <si>
    <t>122429</t>
  </si>
  <si>
    <t>122430</t>
  </si>
  <si>
    <t>122431</t>
  </si>
  <si>
    <t>122432</t>
  </si>
  <si>
    <t>f</t>
  </si>
  <si>
    <t>Specimen(KU catalog number)</t>
  </si>
  <si>
    <t>Samoa; UPOLU ISLAND, ABOVE APIA</t>
  </si>
  <si>
    <t>Samoa; UPOLU ISLAND, TOP OF Mt. ABOVE APIA</t>
  </si>
  <si>
    <t>Samoa; UPOLU ISLAND,CA. 7 MILES W APIA ALONG S. COAST</t>
  </si>
  <si>
    <t>Samoa; UPOLU ISLAND</t>
  </si>
  <si>
    <t>Samoa; UPOLU ISLAND, TAFATAFA VILLAGE</t>
  </si>
  <si>
    <t>Samoa; UPOLU ISLAND,</t>
  </si>
  <si>
    <t>Samoa; UPOLU ISLAND, ABOVE SEISMOGRAPH STATION</t>
  </si>
  <si>
    <t>American Samoa; TUTUILA ISLAND</t>
  </si>
  <si>
    <t>American Samoa; TUTUILA ISLAND, NEAR PAGO PAGO AIRPORT</t>
  </si>
  <si>
    <t>Fiji; Taveuni, Mount Manuka</t>
  </si>
  <si>
    <t>Fiji; Vanua Levu, Waisali Rainforest Reserve</t>
  </si>
  <si>
    <t>Fiji; Lau Archipelago: Ogea Levu</t>
  </si>
  <si>
    <t>Fiji; Lau Archipelago, Ono-I-Lau</t>
  </si>
  <si>
    <t>Fiji; Lau Archipelago, Ogea Levu</t>
  </si>
  <si>
    <t>Fiji; Lau Archipelago, Fulaga Island</t>
  </si>
  <si>
    <t>Fiji; Vanuua Levu, Wainunu</t>
  </si>
  <si>
    <t>Fiji; Taveuni: Mount Manuke</t>
  </si>
  <si>
    <t>Fiji; Lau Archipelago, Ono-l-Lau</t>
  </si>
  <si>
    <t>Lau Arch, Ogea Levu</t>
  </si>
  <si>
    <t>Lau Arch, Fulaga Is.</t>
  </si>
  <si>
    <t>Lau Arch, Ono-I-Lau</t>
  </si>
  <si>
    <t>Western Samoa, Upolu Is.</t>
  </si>
  <si>
    <t>*all in generally the same plumage aspect, no obviously miss-aged birds, 104032 and 104029 are more heavily worn than others</t>
  </si>
  <si>
    <t>Upolu</t>
  </si>
  <si>
    <t>Taveuni</t>
  </si>
  <si>
    <t>Tutuila</t>
  </si>
  <si>
    <t>Vanua Levu</t>
  </si>
  <si>
    <t>Ono-i-lau</t>
  </si>
  <si>
    <t>Ogea Levu</t>
  </si>
  <si>
    <t>Fulaga</t>
  </si>
  <si>
    <t>Location</t>
  </si>
  <si>
    <t>Centered</t>
  </si>
  <si>
    <t>Lucas</t>
  </si>
  <si>
    <t>Mayr</t>
  </si>
  <si>
    <t>%-diff</t>
  </si>
  <si>
    <t>Lucas N</t>
  </si>
  <si>
    <t>Mayr N</t>
  </si>
  <si>
    <t>Upolu-M</t>
  </si>
  <si>
    <t>Tutuilla-M</t>
  </si>
  <si>
    <t>Vanua-M</t>
  </si>
  <si>
    <t>Percentered</t>
  </si>
  <si>
    <t>Average</t>
  </si>
  <si>
    <t>RawAvg</t>
  </si>
  <si>
    <t>CenAvg</t>
  </si>
  <si>
    <t>PerAvg</t>
  </si>
  <si>
    <t>Luke N</t>
  </si>
  <si>
    <t>MayrAvg</t>
  </si>
  <si>
    <t>n/a</t>
  </si>
  <si>
    <t>Weighted</t>
  </si>
  <si>
    <t>Total</t>
  </si>
  <si>
    <t>Uncentered</t>
  </si>
  <si>
    <t>StErr</t>
  </si>
  <si>
    <t>millimeters-diff</t>
  </si>
  <si>
    <t>Average difference</t>
  </si>
  <si>
    <t>-</t>
  </si>
  <si>
    <t>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</si>
</sst>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opLeftCell="C1" zoomScale="70" zoomScaleNormal="70" workbookViewId="0">
      <selection activeCell="M14" sqref="M14"/>
    </sheetView>
  </sheetViews>
  <sheetFormatPr defaultColWidth="8.77734375" defaultRowHeight="14.4" x14ac:dyDescent="0.3"/>
  <cols>
    <col min="1" max="1" width="24.44140625" style="3" customWidth="1"/>
    <col min="2" max="2" width="42.33203125" style="3" customWidth="1"/>
    <col min="3" max="3" width="11.5546875" style="3" bestFit="1" customWidth="1"/>
    <col min="4" max="4" width="10.109375" style="3" bestFit="1" customWidth="1"/>
    <col min="5" max="5" width="10.77734375" style="1" customWidth="1"/>
    <col min="6" max="7" width="8.77734375" style="1"/>
    <col min="9" max="9" width="8.77734375" style="1"/>
    <col min="12" max="16384" width="8.77734375" style="1"/>
  </cols>
  <sheetData>
    <row r="1" spans="1:18" x14ac:dyDescent="0.3">
      <c r="A1" s="3" t="s">
        <v>52</v>
      </c>
      <c r="B1" s="3" t="s">
        <v>83</v>
      </c>
      <c r="C1" s="3" t="s">
        <v>4</v>
      </c>
      <c r="D1" s="3" t="s">
        <v>3</v>
      </c>
      <c r="E1" s="1" t="s">
        <v>1</v>
      </c>
      <c r="F1" s="3" t="s">
        <v>84</v>
      </c>
      <c r="G1" s="3" t="s">
        <v>93</v>
      </c>
      <c r="H1" s="3" t="s">
        <v>95</v>
      </c>
      <c r="I1" s="3" t="s">
        <v>96</v>
      </c>
      <c r="J1" s="3" t="s">
        <v>97</v>
      </c>
      <c r="K1" s="3" t="s">
        <v>99</v>
      </c>
      <c r="L1" s="3" t="s">
        <v>98</v>
      </c>
      <c r="M1" s="3" t="s">
        <v>89</v>
      </c>
      <c r="N1" s="3" t="s">
        <v>102</v>
      </c>
      <c r="O1" s="3" t="s">
        <v>101</v>
      </c>
      <c r="P1" s="3" t="s">
        <v>103</v>
      </c>
      <c r="Q1" s="3" t="s">
        <v>104</v>
      </c>
      <c r="R1"/>
    </row>
    <row r="2" spans="1:18" x14ac:dyDescent="0.3">
      <c r="A2" s="4" t="s">
        <v>43</v>
      </c>
      <c r="B2" s="4" t="s">
        <v>67</v>
      </c>
      <c r="C2" s="5" t="s">
        <v>82</v>
      </c>
      <c r="D2" s="5" t="s">
        <v>6</v>
      </c>
      <c r="E2" s="1">
        <v>105.2</v>
      </c>
      <c r="F2" s="1">
        <f>E2+3.2</f>
        <v>108.4</v>
      </c>
      <c r="G2" s="1">
        <f>E2*1.032</f>
        <v>108.5664</v>
      </c>
      <c r="H2" s="1">
        <f>AVERAGE(E2:E3)</f>
        <v>105.55000000000001</v>
      </c>
      <c r="I2" s="1">
        <f>AVERAGE(F2:F3)</f>
        <v>108.75</v>
      </c>
      <c r="J2" s="1">
        <f>AVERAGE(G2:G3)</f>
        <v>108.92760000000001</v>
      </c>
      <c r="K2">
        <v>108</v>
      </c>
      <c r="L2">
        <v>2</v>
      </c>
      <c r="M2">
        <v>1</v>
      </c>
      <c r="N2">
        <f>SUM(L2:M2)</f>
        <v>3</v>
      </c>
      <c r="O2">
        <f>((M2/N2)*K2)+((L2/N2)*I2)</f>
        <v>108.5</v>
      </c>
      <c r="P2">
        <f>((M2/N2)*K2)+((L2/N2)*H2)</f>
        <v>106.36666666666667</v>
      </c>
      <c r="Q2" s="1">
        <f>STDEV(E2:E3)/SQRT(COUNT(E2:E3))</f>
        <v>0.35000000000000142</v>
      </c>
      <c r="R2"/>
    </row>
    <row r="3" spans="1:18" x14ac:dyDescent="0.3">
      <c r="A3" s="4" t="s">
        <v>44</v>
      </c>
      <c r="B3" s="4" t="s">
        <v>67</v>
      </c>
      <c r="C3" s="5" t="s">
        <v>82</v>
      </c>
      <c r="D3" s="5" t="s">
        <v>6</v>
      </c>
      <c r="E3" s="1">
        <v>105.9</v>
      </c>
      <c r="F3" s="1">
        <f t="shared" ref="F3" si="0">E3+3.2</f>
        <v>109.10000000000001</v>
      </c>
      <c r="G3" s="1">
        <f t="shared" ref="G3" si="1">E3*1.032</f>
        <v>109.28880000000001</v>
      </c>
      <c r="H3" s="1"/>
      <c r="J3" s="1"/>
      <c r="K3" s="1"/>
      <c r="L3"/>
      <c r="M3"/>
      <c r="N3"/>
      <c r="O3"/>
      <c r="P3"/>
      <c r="R3"/>
    </row>
    <row r="4" spans="1:18" x14ac:dyDescent="0.3">
      <c r="A4" s="4" t="s">
        <v>40</v>
      </c>
      <c r="B4" s="4" t="s">
        <v>66</v>
      </c>
      <c r="C4" s="5" t="s">
        <v>81</v>
      </c>
      <c r="D4" s="5" t="s">
        <v>51</v>
      </c>
      <c r="E4" s="1">
        <v>90.5</v>
      </c>
      <c r="F4" s="1">
        <f t="shared" ref="F4:F45" si="2">E4+3.2</f>
        <v>93.7</v>
      </c>
      <c r="G4" s="1">
        <f t="shared" ref="G4:G45" si="3">E4*1.032</f>
        <v>93.396000000000001</v>
      </c>
      <c r="H4" s="1">
        <f>AVERAGE(E4:E5)</f>
        <v>91</v>
      </c>
      <c r="I4" s="1">
        <f>AVERAGE(F4:F5)</f>
        <v>94.2</v>
      </c>
      <c r="J4" s="1">
        <f>AVERAGE(G4:G5)</f>
        <v>93.912000000000006</v>
      </c>
      <c r="K4">
        <v>92.8</v>
      </c>
      <c r="L4">
        <v>2</v>
      </c>
      <c r="M4">
        <v>8</v>
      </c>
      <c r="N4">
        <f t="shared" ref="N4:N41" si="4">SUM(L4:M4)</f>
        <v>10</v>
      </c>
      <c r="O4">
        <f t="shared" ref="O4:O41" si="5">((M4/N4)*K4)+((L4/N4)*I4)</f>
        <v>93.08</v>
      </c>
      <c r="P4">
        <f t="shared" ref="P4:P41" si="6">((M4/N4)*K4)+((L4/N4)*H4)</f>
        <v>92.44</v>
      </c>
      <c r="Q4" s="1">
        <f>STDEV(E4:E5)/SQRT(COUNT(E4:E5))</f>
        <v>0.5</v>
      </c>
      <c r="R4"/>
    </row>
    <row r="5" spans="1:18" x14ac:dyDescent="0.3">
      <c r="A5" s="4" t="s">
        <v>41</v>
      </c>
      <c r="B5" s="4" t="s">
        <v>66</v>
      </c>
      <c r="C5" s="5" t="s">
        <v>81</v>
      </c>
      <c r="D5" s="5" t="s">
        <v>51</v>
      </c>
      <c r="E5" s="1">
        <v>91.5</v>
      </c>
      <c r="F5" s="1">
        <f t="shared" si="2"/>
        <v>94.7</v>
      </c>
      <c r="G5" s="1">
        <f t="shared" si="3"/>
        <v>94.427999999999997</v>
      </c>
      <c r="H5" s="1"/>
      <c r="J5" s="1"/>
      <c r="K5" s="1"/>
      <c r="L5"/>
      <c r="M5"/>
      <c r="N5"/>
      <c r="O5"/>
      <c r="P5"/>
      <c r="R5"/>
    </row>
    <row r="6" spans="1:18" x14ac:dyDescent="0.3">
      <c r="A6" s="4" t="s">
        <v>39</v>
      </c>
      <c r="B6" s="4" t="s">
        <v>66</v>
      </c>
      <c r="C6" s="5" t="s">
        <v>81</v>
      </c>
      <c r="D6" s="7" t="s">
        <v>6</v>
      </c>
      <c r="E6" s="2">
        <v>106.6</v>
      </c>
      <c r="F6" s="1">
        <f t="shared" si="2"/>
        <v>109.8</v>
      </c>
      <c r="G6" s="1">
        <f t="shared" si="3"/>
        <v>110.0112</v>
      </c>
      <c r="H6" s="1">
        <f>AVERAGE(E6:E8)</f>
        <v>105.63333333333333</v>
      </c>
      <c r="I6" s="1">
        <f>AVERAGE(F6:F8)</f>
        <v>108.83333333333333</v>
      </c>
      <c r="J6" s="1">
        <f>AVERAGE(G6:G8)</f>
        <v>109.0136</v>
      </c>
      <c r="K6">
        <v>107.5</v>
      </c>
      <c r="L6">
        <v>3</v>
      </c>
      <c r="M6">
        <v>6</v>
      </c>
      <c r="N6">
        <f t="shared" si="4"/>
        <v>9</v>
      </c>
      <c r="O6">
        <f t="shared" si="5"/>
        <v>107.94444444444443</v>
      </c>
      <c r="P6">
        <f t="shared" si="6"/>
        <v>106.87777777777777</v>
      </c>
      <c r="Q6" s="1">
        <f>STDEV(E6:E8)/SQRT(COUNT(E6:E8))</f>
        <v>0.48419463487779707</v>
      </c>
      <c r="R6"/>
    </row>
    <row r="7" spans="1:18" x14ac:dyDescent="0.3">
      <c r="A7" s="4" t="s">
        <v>42</v>
      </c>
      <c r="B7" s="4" t="s">
        <v>66</v>
      </c>
      <c r="C7" s="5" t="s">
        <v>81</v>
      </c>
      <c r="D7" s="6" t="s">
        <v>6</v>
      </c>
      <c r="E7" s="1">
        <v>105.1</v>
      </c>
      <c r="F7" s="1">
        <f t="shared" si="2"/>
        <v>108.3</v>
      </c>
      <c r="G7" s="1">
        <f t="shared" si="3"/>
        <v>108.4632</v>
      </c>
      <c r="H7" s="1"/>
      <c r="J7" s="1"/>
      <c r="K7" s="1"/>
      <c r="N7"/>
      <c r="O7"/>
      <c r="P7"/>
    </row>
    <row r="8" spans="1:18" x14ac:dyDescent="0.3">
      <c r="A8" s="4" t="s">
        <v>50</v>
      </c>
      <c r="B8" s="4" t="s">
        <v>64</v>
      </c>
      <c r="C8" s="5" t="s">
        <v>81</v>
      </c>
      <c r="D8" s="5" t="s">
        <v>6</v>
      </c>
      <c r="E8" s="1">
        <v>105.2</v>
      </c>
      <c r="F8" s="1">
        <f t="shared" si="2"/>
        <v>108.4</v>
      </c>
      <c r="G8" s="1">
        <f t="shared" si="3"/>
        <v>108.5664</v>
      </c>
      <c r="H8" s="1"/>
      <c r="J8" s="1"/>
      <c r="K8" s="1"/>
      <c r="N8"/>
      <c r="O8"/>
      <c r="P8"/>
    </row>
    <row r="9" spans="1:18" x14ac:dyDescent="0.3">
      <c r="A9" s="4" t="s">
        <v>36</v>
      </c>
      <c r="B9" s="4" t="s">
        <v>65</v>
      </c>
      <c r="C9" s="5" t="s">
        <v>80</v>
      </c>
      <c r="D9" s="5" t="s">
        <v>51</v>
      </c>
      <c r="E9" s="1">
        <v>93.8</v>
      </c>
      <c r="F9" s="1">
        <f t="shared" si="2"/>
        <v>97</v>
      </c>
      <c r="G9" s="1">
        <f t="shared" si="3"/>
        <v>96.801599999999993</v>
      </c>
      <c r="H9" s="1">
        <f>AVERAGE(E9:E11)</f>
        <v>93.5</v>
      </c>
      <c r="I9" s="1">
        <f>AVERAGE(F9:F11)</f>
        <v>96.7</v>
      </c>
      <c r="J9" s="1">
        <f>AVERAGE(G9:G11)</f>
        <v>96.492000000000004</v>
      </c>
      <c r="K9">
        <v>96.5</v>
      </c>
      <c r="L9" s="1">
        <v>3</v>
      </c>
      <c r="M9" s="1">
        <v>2</v>
      </c>
      <c r="N9">
        <f t="shared" si="4"/>
        <v>5</v>
      </c>
      <c r="O9">
        <f t="shared" si="5"/>
        <v>96.62</v>
      </c>
      <c r="P9">
        <f t="shared" si="6"/>
        <v>94.7</v>
      </c>
      <c r="Q9" s="1">
        <f>STDEV(E9:E11)/SQRT(COUNT(E9:E11))</f>
        <v>1.3076696830622023</v>
      </c>
    </row>
    <row r="10" spans="1:18" x14ac:dyDescent="0.3">
      <c r="A10" s="4" t="s">
        <v>37</v>
      </c>
      <c r="B10" s="4" t="s">
        <v>65</v>
      </c>
      <c r="C10" s="5" t="s">
        <v>80</v>
      </c>
      <c r="D10" s="5" t="s">
        <v>51</v>
      </c>
      <c r="E10" s="1">
        <v>95.6</v>
      </c>
      <c r="F10" s="1">
        <f t="shared" si="2"/>
        <v>98.8</v>
      </c>
      <c r="G10" s="1">
        <f t="shared" si="3"/>
        <v>98.659199999999998</v>
      </c>
      <c r="H10" s="1"/>
      <c r="J10" s="1"/>
      <c r="K10" s="1"/>
      <c r="N10"/>
      <c r="O10"/>
      <c r="P10"/>
    </row>
    <row r="11" spans="1:18" x14ac:dyDescent="0.3">
      <c r="A11" s="4" t="s">
        <v>49</v>
      </c>
      <c r="B11" s="4" t="s">
        <v>70</v>
      </c>
      <c r="C11" s="5" t="s">
        <v>80</v>
      </c>
      <c r="D11" s="6" t="s">
        <v>51</v>
      </c>
      <c r="E11" s="1">
        <v>91.1</v>
      </c>
      <c r="F11" s="1">
        <f t="shared" si="2"/>
        <v>94.3</v>
      </c>
      <c r="G11" s="1">
        <f t="shared" si="3"/>
        <v>94.015199999999993</v>
      </c>
      <c r="H11" s="1"/>
      <c r="J11" s="1"/>
      <c r="K11" s="1"/>
      <c r="N11"/>
      <c r="O11"/>
      <c r="P11"/>
    </row>
    <row r="12" spans="1:18" x14ac:dyDescent="0.3">
      <c r="A12" s="4" t="s">
        <v>35</v>
      </c>
      <c r="B12" s="4" t="s">
        <v>65</v>
      </c>
      <c r="C12" s="5" t="s">
        <v>80</v>
      </c>
      <c r="D12" s="5" t="s">
        <v>6</v>
      </c>
      <c r="E12" s="1">
        <v>108</v>
      </c>
      <c r="F12" s="1">
        <f t="shared" si="2"/>
        <v>111.2</v>
      </c>
      <c r="G12" s="1">
        <f t="shared" si="3"/>
        <v>111.456</v>
      </c>
      <c r="H12" s="1">
        <f>AVERAGE(E12:E13)</f>
        <v>106.25</v>
      </c>
      <c r="I12" s="1">
        <f>AVERAGE(F12:F13)</f>
        <v>109.45</v>
      </c>
      <c r="J12" s="1">
        <f>AVERAGE(G12:G13)</f>
        <v>109.65</v>
      </c>
      <c r="K12">
        <v>110</v>
      </c>
      <c r="L12" s="1">
        <v>2</v>
      </c>
      <c r="M12" s="1">
        <v>4</v>
      </c>
      <c r="N12">
        <f t="shared" si="4"/>
        <v>6</v>
      </c>
      <c r="O12">
        <f t="shared" si="5"/>
        <v>109.81666666666666</v>
      </c>
      <c r="P12">
        <f t="shared" si="6"/>
        <v>108.75</v>
      </c>
      <c r="Q12" s="1">
        <f>STDEV(E12:E13)/SQRT(COUNT(E12:E13))</f>
        <v>1.7499999999999998</v>
      </c>
    </row>
    <row r="13" spans="1:18" x14ac:dyDescent="0.3">
      <c r="A13" s="4" t="s">
        <v>38</v>
      </c>
      <c r="B13" s="4" t="s">
        <v>65</v>
      </c>
      <c r="C13" s="6" t="s">
        <v>80</v>
      </c>
      <c r="D13" s="6" t="s">
        <v>6</v>
      </c>
      <c r="E13" s="2">
        <v>104.5</v>
      </c>
      <c r="F13" s="1">
        <f t="shared" si="2"/>
        <v>107.7</v>
      </c>
      <c r="G13" s="1">
        <f t="shared" si="3"/>
        <v>107.84400000000001</v>
      </c>
      <c r="H13" s="1"/>
      <c r="J13" s="1"/>
      <c r="K13" s="1"/>
      <c r="N13"/>
      <c r="O13"/>
      <c r="P13"/>
    </row>
    <row r="14" spans="1:18" x14ac:dyDescent="0.3">
      <c r="A14" s="4" t="s">
        <v>27</v>
      </c>
      <c r="B14" s="4" t="s">
        <v>62</v>
      </c>
      <c r="C14" s="6" t="s">
        <v>77</v>
      </c>
      <c r="D14" s="5" t="s">
        <v>51</v>
      </c>
      <c r="E14" s="1">
        <v>79.599999999999994</v>
      </c>
      <c r="F14" s="1">
        <f t="shared" si="2"/>
        <v>82.8</v>
      </c>
      <c r="G14" s="1">
        <f t="shared" si="3"/>
        <v>82.147199999999998</v>
      </c>
      <c r="H14" s="1">
        <f>AVERAGE(E14:E18)</f>
        <v>82.78</v>
      </c>
      <c r="I14" s="1">
        <f>AVERAGE(F14:F18)</f>
        <v>85.97999999999999</v>
      </c>
      <c r="J14" s="1">
        <f>AVERAGE(G14:G18)</f>
        <v>85.428960000000004</v>
      </c>
      <c r="K14" s="1">
        <v>0</v>
      </c>
      <c r="L14" s="1">
        <v>5</v>
      </c>
      <c r="M14" s="1">
        <v>0</v>
      </c>
      <c r="N14">
        <f t="shared" si="4"/>
        <v>5</v>
      </c>
      <c r="O14">
        <f t="shared" si="5"/>
        <v>85.97999999999999</v>
      </c>
      <c r="P14">
        <f t="shared" si="6"/>
        <v>82.78</v>
      </c>
      <c r="Q14" s="1">
        <f>STDEV(E14:E18)/SQRT(COUNT(E14:E18))</f>
        <v>0.82000000000000062</v>
      </c>
    </row>
    <row r="15" spans="1:18" x14ac:dyDescent="0.3">
      <c r="A15" s="4" t="s">
        <v>28</v>
      </c>
      <c r="B15" s="4" t="s">
        <v>62</v>
      </c>
      <c r="C15" s="6" t="s">
        <v>77</v>
      </c>
      <c r="D15" s="5" t="s">
        <v>51</v>
      </c>
      <c r="E15" s="1">
        <v>83.2</v>
      </c>
      <c r="F15" s="1">
        <f t="shared" si="2"/>
        <v>86.4</v>
      </c>
      <c r="G15" s="1">
        <f t="shared" si="3"/>
        <v>85.862400000000008</v>
      </c>
      <c r="H15" s="1"/>
      <c r="J15" s="1"/>
      <c r="K15" s="1"/>
      <c r="N15"/>
      <c r="O15"/>
      <c r="P15"/>
    </row>
    <row r="16" spans="1:18" x14ac:dyDescent="0.3">
      <c r="A16" s="4" t="s">
        <v>29</v>
      </c>
      <c r="B16" s="4" t="s">
        <v>62</v>
      </c>
      <c r="C16" s="6" t="s">
        <v>77</v>
      </c>
      <c r="D16" s="6" t="s">
        <v>51</v>
      </c>
      <c r="E16" s="1">
        <v>84.3</v>
      </c>
      <c r="F16" s="1">
        <f t="shared" si="2"/>
        <v>87.5</v>
      </c>
      <c r="G16" s="1">
        <f t="shared" si="3"/>
        <v>86.997600000000006</v>
      </c>
      <c r="H16" s="1"/>
      <c r="J16" s="1"/>
      <c r="K16" s="1"/>
      <c r="N16"/>
      <c r="O16"/>
      <c r="P16"/>
    </row>
    <row r="17" spans="1:17" x14ac:dyDescent="0.3">
      <c r="A17" s="4" t="s">
        <v>30</v>
      </c>
      <c r="B17" s="4" t="s">
        <v>62</v>
      </c>
      <c r="C17" s="6" t="s">
        <v>77</v>
      </c>
      <c r="D17" s="5" t="s">
        <v>51</v>
      </c>
      <c r="E17" s="1">
        <v>83.6</v>
      </c>
      <c r="F17" s="1">
        <f t="shared" si="2"/>
        <v>86.8</v>
      </c>
      <c r="G17" s="1">
        <f t="shared" si="3"/>
        <v>86.275199999999998</v>
      </c>
      <c r="H17" s="1"/>
      <c r="J17" s="1"/>
      <c r="K17" s="1"/>
      <c r="N17"/>
      <c r="O17"/>
      <c r="P17"/>
    </row>
    <row r="18" spans="1:17" x14ac:dyDescent="0.3">
      <c r="A18" s="4" t="s">
        <v>46</v>
      </c>
      <c r="B18" s="4" t="s">
        <v>69</v>
      </c>
      <c r="C18" s="6" t="s">
        <v>77</v>
      </c>
      <c r="D18" s="6" t="s">
        <v>51</v>
      </c>
      <c r="E18" s="1">
        <v>83.2</v>
      </c>
      <c r="F18" s="1">
        <f t="shared" si="2"/>
        <v>86.4</v>
      </c>
      <c r="G18" s="1">
        <f t="shared" si="3"/>
        <v>85.862400000000008</v>
      </c>
      <c r="H18" s="1"/>
      <c r="J18" s="1"/>
      <c r="K18" s="1"/>
      <c r="N18"/>
      <c r="O18"/>
      <c r="P18"/>
    </row>
    <row r="19" spans="1:17" x14ac:dyDescent="0.3">
      <c r="A19" s="4" t="s">
        <v>31</v>
      </c>
      <c r="B19" s="4" t="s">
        <v>62</v>
      </c>
      <c r="C19" s="5" t="s">
        <v>77</v>
      </c>
      <c r="D19" s="5" t="s">
        <v>6</v>
      </c>
      <c r="E19" s="1">
        <v>93</v>
      </c>
      <c r="F19" s="1">
        <f t="shared" si="2"/>
        <v>96.2</v>
      </c>
      <c r="G19" s="1">
        <f t="shared" si="3"/>
        <v>95.975999999999999</v>
      </c>
      <c r="H19" s="1">
        <f>AVERAGE(E19:E20)</f>
        <v>93.4</v>
      </c>
      <c r="I19" s="1">
        <f>AVERAGE(F19:F20)</f>
        <v>96.6</v>
      </c>
      <c r="J19" s="1">
        <f>AVERAGE(G19:G20)</f>
        <v>96.388800000000003</v>
      </c>
      <c r="K19" s="1">
        <v>99</v>
      </c>
      <c r="L19" s="1">
        <v>2</v>
      </c>
      <c r="M19" s="1">
        <v>1</v>
      </c>
      <c r="N19">
        <f t="shared" si="4"/>
        <v>3</v>
      </c>
      <c r="O19">
        <f t="shared" si="5"/>
        <v>97.399999999999991</v>
      </c>
      <c r="P19">
        <f t="shared" si="6"/>
        <v>95.266666666666666</v>
      </c>
      <c r="Q19" s="1">
        <f>STDEV(E19:E20)/SQRT(COUNT(E19:E20))</f>
        <v>0.39999999999999858</v>
      </c>
    </row>
    <row r="20" spans="1:17" x14ac:dyDescent="0.3">
      <c r="A20" s="4" t="s">
        <v>47</v>
      </c>
      <c r="B20" s="4" t="s">
        <v>69</v>
      </c>
      <c r="C20" s="5" t="s">
        <v>77</v>
      </c>
      <c r="D20" s="5" t="s">
        <v>6</v>
      </c>
      <c r="E20" s="1">
        <v>93.8</v>
      </c>
      <c r="F20" s="1">
        <f t="shared" si="2"/>
        <v>97</v>
      </c>
      <c r="G20" s="1">
        <f t="shared" si="3"/>
        <v>96.801599999999993</v>
      </c>
      <c r="H20" s="1"/>
      <c r="J20" s="1"/>
      <c r="K20" s="1"/>
      <c r="N20"/>
      <c r="O20"/>
      <c r="P20"/>
    </row>
    <row r="21" spans="1:17" x14ac:dyDescent="0.3">
      <c r="A21" s="4" t="s">
        <v>23</v>
      </c>
      <c r="B21" s="4" t="s">
        <v>60</v>
      </c>
      <c r="C21" s="5" t="s">
        <v>78</v>
      </c>
      <c r="D21" s="5" t="s">
        <v>51</v>
      </c>
      <c r="E21" s="1">
        <v>89.5</v>
      </c>
      <c r="F21" s="1">
        <f t="shared" si="2"/>
        <v>92.7</v>
      </c>
      <c r="G21" s="1">
        <f t="shared" si="3"/>
        <v>92.364000000000004</v>
      </c>
      <c r="H21" s="1">
        <f>AVERAGE(E21:E22)</f>
        <v>90.05</v>
      </c>
      <c r="I21" s="1">
        <f>AVERAGE(F21:F22)</f>
        <v>93.25</v>
      </c>
      <c r="J21" s="1">
        <f>AVERAGE(G21:G22)</f>
        <v>92.931600000000003</v>
      </c>
      <c r="K21">
        <v>94.4</v>
      </c>
      <c r="L21" s="1">
        <v>2</v>
      </c>
      <c r="M21" s="1" t="s">
        <v>100</v>
      </c>
      <c r="N21">
        <f t="shared" si="4"/>
        <v>2</v>
      </c>
      <c r="O21">
        <f>K21</f>
        <v>94.4</v>
      </c>
      <c r="P21" t="e">
        <f t="shared" si="6"/>
        <v>#VALUE!</v>
      </c>
      <c r="Q21" s="1">
        <f>STDEV(E21:E22)/SQRT(COUNT(E21:E22))</f>
        <v>0.54999999999999716</v>
      </c>
    </row>
    <row r="22" spans="1:17" x14ac:dyDescent="0.3">
      <c r="A22" s="4" t="s">
        <v>24</v>
      </c>
      <c r="B22" s="4" t="s">
        <v>60</v>
      </c>
      <c r="C22" s="5" t="s">
        <v>78</v>
      </c>
      <c r="D22" s="5" t="s">
        <v>51</v>
      </c>
      <c r="E22" s="1">
        <v>90.6</v>
      </c>
      <c r="F22" s="1">
        <f t="shared" si="2"/>
        <v>93.8</v>
      </c>
      <c r="G22" s="1">
        <f t="shared" si="3"/>
        <v>93.499200000000002</v>
      </c>
      <c r="H22" s="1"/>
      <c r="J22" s="1"/>
      <c r="K22" s="1"/>
      <c r="N22"/>
      <c r="O22"/>
      <c r="P22"/>
    </row>
    <row r="23" spans="1:17" x14ac:dyDescent="0.3">
      <c r="A23" s="4" t="s">
        <v>18</v>
      </c>
      <c r="B23" s="4" t="s">
        <v>60</v>
      </c>
      <c r="C23" s="5" t="s">
        <v>78</v>
      </c>
      <c r="D23" s="5" t="s">
        <v>6</v>
      </c>
      <c r="E23" s="2">
        <v>102.7</v>
      </c>
      <c r="F23" s="1">
        <f t="shared" si="2"/>
        <v>105.9</v>
      </c>
      <c r="G23" s="1">
        <f t="shared" si="3"/>
        <v>105.9864</v>
      </c>
      <c r="H23" s="1">
        <f>AVERAGE(E23:E29)</f>
        <v>103.48571428571428</v>
      </c>
      <c r="I23" s="1">
        <f>AVERAGE(F23:F29)</f>
        <v>106.68571428571428</v>
      </c>
      <c r="J23" s="1">
        <f>AVERAGE(G23:G29)</f>
        <v>106.79725714285715</v>
      </c>
      <c r="K23">
        <v>105.8</v>
      </c>
      <c r="L23" s="1">
        <v>7</v>
      </c>
      <c r="M23" s="1" t="s">
        <v>100</v>
      </c>
      <c r="N23">
        <f t="shared" si="4"/>
        <v>7</v>
      </c>
      <c r="O23">
        <f t="shared" ref="O23" si="7">K23</f>
        <v>105.8</v>
      </c>
      <c r="P23" t="e">
        <f t="shared" si="6"/>
        <v>#VALUE!</v>
      </c>
      <c r="Q23" s="1">
        <f>STDEV(E23:E29)/SQRT(COUNT(E23:E29))</f>
        <v>0.40439759515356583</v>
      </c>
    </row>
    <row r="24" spans="1:17" x14ac:dyDescent="0.3">
      <c r="A24" s="4" t="s">
        <v>19</v>
      </c>
      <c r="B24" s="4" t="s">
        <v>60</v>
      </c>
      <c r="C24" s="5" t="s">
        <v>78</v>
      </c>
      <c r="D24" s="5" t="s">
        <v>6</v>
      </c>
      <c r="E24" s="2">
        <v>103.2</v>
      </c>
      <c r="F24" s="1">
        <f t="shared" si="2"/>
        <v>106.4</v>
      </c>
      <c r="G24" s="1">
        <f t="shared" si="3"/>
        <v>106.50240000000001</v>
      </c>
      <c r="H24" s="1"/>
      <c r="J24" s="1"/>
      <c r="K24" s="1"/>
      <c r="N24"/>
      <c r="O24"/>
      <c r="P24"/>
    </row>
    <row r="25" spans="1:17" x14ac:dyDescent="0.3">
      <c r="A25" s="4" t="s">
        <v>20</v>
      </c>
      <c r="B25" s="4" t="s">
        <v>60</v>
      </c>
      <c r="C25" s="5" t="s">
        <v>78</v>
      </c>
      <c r="D25" s="5" t="s">
        <v>6</v>
      </c>
      <c r="E25" s="2">
        <v>103</v>
      </c>
      <c r="F25" s="1">
        <f t="shared" si="2"/>
        <v>106.2</v>
      </c>
      <c r="G25" s="1">
        <f t="shared" si="3"/>
        <v>106.29600000000001</v>
      </c>
      <c r="H25" s="1"/>
      <c r="J25" s="1"/>
      <c r="K25" s="1"/>
      <c r="N25"/>
      <c r="O25"/>
      <c r="P25"/>
    </row>
    <row r="26" spans="1:17" x14ac:dyDescent="0.3">
      <c r="A26" s="4" t="s">
        <v>21</v>
      </c>
      <c r="B26" s="4" t="s">
        <v>60</v>
      </c>
      <c r="C26" s="5" t="s">
        <v>78</v>
      </c>
      <c r="D26" s="5" t="s">
        <v>6</v>
      </c>
      <c r="E26" s="1">
        <v>102.1</v>
      </c>
      <c r="F26" s="1">
        <f t="shared" si="2"/>
        <v>105.3</v>
      </c>
      <c r="G26" s="1">
        <f t="shared" si="3"/>
        <v>105.3672</v>
      </c>
      <c r="H26" s="1"/>
      <c r="J26" s="1"/>
      <c r="K26" s="1"/>
      <c r="N26"/>
      <c r="O26"/>
      <c r="P26"/>
    </row>
    <row r="27" spans="1:17" x14ac:dyDescent="0.3">
      <c r="A27" s="4" t="s">
        <v>22</v>
      </c>
      <c r="B27" s="4" t="s">
        <v>60</v>
      </c>
      <c r="C27" s="5" t="s">
        <v>78</v>
      </c>
      <c r="D27" s="5" t="s">
        <v>6</v>
      </c>
      <c r="E27" s="1">
        <v>104.9</v>
      </c>
      <c r="F27" s="1">
        <f t="shared" si="2"/>
        <v>108.10000000000001</v>
      </c>
      <c r="G27" s="1">
        <f t="shared" si="3"/>
        <v>108.25680000000001</v>
      </c>
      <c r="H27" s="1"/>
      <c r="J27" s="1"/>
      <c r="K27" s="1"/>
      <c r="N27"/>
      <c r="O27"/>
      <c r="P27"/>
    </row>
    <row r="28" spans="1:17" x14ac:dyDescent="0.3">
      <c r="A28" s="4" t="s">
        <v>25</v>
      </c>
      <c r="B28" s="4" t="s">
        <v>60</v>
      </c>
      <c r="C28" s="5" t="s">
        <v>78</v>
      </c>
      <c r="D28" s="5" t="s">
        <v>6</v>
      </c>
      <c r="E28" s="2">
        <v>103.6</v>
      </c>
      <c r="F28" s="1">
        <f t="shared" si="2"/>
        <v>106.8</v>
      </c>
      <c r="G28" s="1">
        <f t="shared" si="3"/>
        <v>106.9152</v>
      </c>
      <c r="H28" s="1"/>
      <c r="J28" s="1"/>
      <c r="K28" s="1"/>
      <c r="N28"/>
      <c r="O28"/>
      <c r="P28"/>
    </row>
    <row r="29" spans="1:17" x14ac:dyDescent="0.3">
      <c r="A29" s="4" t="s">
        <v>26</v>
      </c>
      <c r="B29" s="4" t="s">
        <v>61</v>
      </c>
      <c r="C29" s="5" t="s">
        <v>78</v>
      </c>
      <c r="D29" s="5" t="s">
        <v>6</v>
      </c>
      <c r="E29" s="1">
        <v>104.9</v>
      </c>
      <c r="F29" s="1">
        <f t="shared" si="2"/>
        <v>108.10000000000001</v>
      </c>
      <c r="G29" s="1">
        <f t="shared" si="3"/>
        <v>108.25680000000001</v>
      </c>
      <c r="H29" s="1"/>
      <c r="J29" s="1"/>
      <c r="K29" s="1"/>
      <c r="N29"/>
      <c r="O29"/>
      <c r="P29"/>
    </row>
    <row r="30" spans="1:17" x14ac:dyDescent="0.3">
      <c r="A30" s="4" t="s">
        <v>8</v>
      </c>
      <c r="B30" s="4" t="s">
        <v>55</v>
      </c>
      <c r="C30" s="5" t="s">
        <v>76</v>
      </c>
      <c r="D30" s="6" t="s">
        <v>51</v>
      </c>
      <c r="E30" s="1">
        <v>86.5</v>
      </c>
      <c r="F30" s="1">
        <f t="shared" si="2"/>
        <v>89.7</v>
      </c>
      <c r="G30" s="1">
        <f t="shared" si="3"/>
        <v>89.268000000000001</v>
      </c>
      <c r="H30" s="1">
        <f>AVERAGE(E30:E33)</f>
        <v>85.1</v>
      </c>
      <c r="I30" s="1">
        <f>AVERAGE(F30:F33)</f>
        <v>88.3</v>
      </c>
      <c r="J30" s="1">
        <f>AVERAGE(G30:G33)</f>
        <v>87.8232</v>
      </c>
      <c r="K30">
        <v>91.5</v>
      </c>
      <c r="L30" s="1">
        <v>4</v>
      </c>
      <c r="M30" s="1">
        <v>2</v>
      </c>
      <c r="N30">
        <f t="shared" si="4"/>
        <v>6</v>
      </c>
      <c r="O30">
        <f t="shared" si="5"/>
        <v>89.36666666666666</v>
      </c>
      <c r="P30">
        <f t="shared" si="6"/>
        <v>87.23333333333332</v>
      </c>
      <c r="Q30" s="1">
        <f>STDEV(E30:E33)/SQRT(COUNT(E30:E33))</f>
        <v>0.85926325031001727</v>
      </c>
    </row>
    <row r="31" spans="1:17" x14ac:dyDescent="0.3">
      <c r="A31" s="4" t="s">
        <v>11</v>
      </c>
      <c r="B31" s="4" t="s">
        <v>58</v>
      </c>
      <c r="C31" s="6" t="s">
        <v>76</v>
      </c>
      <c r="D31" s="6" t="s">
        <v>51</v>
      </c>
      <c r="E31" s="2">
        <v>85.8</v>
      </c>
      <c r="F31" s="1">
        <f t="shared" si="2"/>
        <v>89</v>
      </c>
      <c r="G31" s="1">
        <f t="shared" si="3"/>
        <v>88.545599999999993</v>
      </c>
      <c r="H31" s="1"/>
      <c r="J31" s="1"/>
      <c r="K31" s="1"/>
      <c r="N31"/>
      <c r="O31"/>
      <c r="P31"/>
    </row>
    <row r="32" spans="1:17" x14ac:dyDescent="0.3">
      <c r="A32" s="4" t="s">
        <v>15</v>
      </c>
      <c r="B32" s="4" t="s">
        <v>59</v>
      </c>
      <c r="C32" s="6" t="s">
        <v>76</v>
      </c>
      <c r="D32" s="5" t="s">
        <v>51</v>
      </c>
      <c r="E32" s="1">
        <v>85.5</v>
      </c>
      <c r="F32" s="1">
        <f t="shared" si="2"/>
        <v>88.7</v>
      </c>
      <c r="G32" s="1">
        <f t="shared" si="3"/>
        <v>88.236000000000004</v>
      </c>
      <c r="H32" s="1"/>
      <c r="J32" s="1"/>
      <c r="K32" s="1"/>
      <c r="N32"/>
      <c r="O32"/>
      <c r="P32"/>
    </row>
    <row r="33" spans="1:17" x14ac:dyDescent="0.3">
      <c r="A33" s="4" t="s">
        <v>16</v>
      </c>
      <c r="B33" s="4" t="s">
        <v>53</v>
      </c>
      <c r="C33" s="6" t="s">
        <v>76</v>
      </c>
      <c r="D33" s="5" t="s">
        <v>51</v>
      </c>
      <c r="E33" s="1">
        <v>82.6</v>
      </c>
      <c r="F33" s="1">
        <f t="shared" si="2"/>
        <v>85.8</v>
      </c>
      <c r="G33" s="1">
        <f t="shared" si="3"/>
        <v>85.243200000000002</v>
      </c>
      <c r="H33" s="1"/>
      <c r="J33" s="1"/>
      <c r="K33" s="1"/>
      <c r="N33"/>
      <c r="O33"/>
      <c r="P33"/>
    </row>
    <row r="34" spans="1:17" x14ac:dyDescent="0.3">
      <c r="A34" s="4" t="s">
        <v>7</v>
      </c>
      <c r="B34" s="4" t="s">
        <v>54</v>
      </c>
      <c r="C34" s="6" t="s">
        <v>76</v>
      </c>
      <c r="D34" s="5" t="s">
        <v>6</v>
      </c>
      <c r="E34" s="1">
        <v>99.5</v>
      </c>
      <c r="F34" s="1">
        <f t="shared" si="2"/>
        <v>102.7</v>
      </c>
      <c r="G34" s="1">
        <f t="shared" si="3"/>
        <v>102.684</v>
      </c>
      <c r="H34" s="1">
        <f>AVERAGE(E34:E40)</f>
        <v>97.04285714285713</v>
      </c>
      <c r="I34" s="1">
        <f>AVERAGE(F34:F40)</f>
        <v>100.24285714285715</v>
      </c>
      <c r="J34" s="1">
        <f>AVERAGE(G34:G40)</f>
        <v>100.14822857142858</v>
      </c>
      <c r="K34">
        <v>100.8</v>
      </c>
      <c r="L34" s="1">
        <v>7</v>
      </c>
      <c r="M34" s="1">
        <v>4</v>
      </c>
      <c r="N34">
        <f t="shared" si="4"/>
        <v>11</v>
      </c>
      <c r="O34">
        <f t="shared" si="5"/>
        <v>100.44545454545454</v>
      </c>
      <c r="P34">
        <f t="shared" si="6"/>
        <v>98.409090909090907</v>
      </c>
      <c r="Q34" s="1">
        <f>STDEV(E34:E40)/SQRT(COUNT(E34:E40))</f>
        <v>0.60782874423058164</v>
      </c>
    </row>
    <row r="35" spans="1:17" x14ac:dyDescent="0.3">
      <c r="A35" s="4" t="s">
        <v>9</v>
      </c>
      <c r="B35" s="4" t="s">
        <v>56</v>
      </c>
      <c r="C35" s="5" t="s">
        <v>76</v>
      </c>
      <c r="D35" s="5" t="s">
        <v>6</v>
      </c>
      <c r="E35" s="2">
        <v>96.1</v>
      </c>
      <c r="F35" s="1">
        <f t="shared" si="2"/>
        <v>99.3</v>
      </c>
      <c r="G35" s="1">
        <f t="shared" si="3"/>
        <v>99.175200000000004</v>
      </c>
      <c r="H35" s="1"/>
      <c r="J35" s="1"/>
      <c r="K35" s="1"/>
      <c r="N35"/>
      <c r="O35"/>
      <c r="P35"/>
    </row>
    <row r="36" spans="1:17" x14ac:dyDescent="0.3">
      <c r="A36" s="4" t="s">
        <v>10</v>
      </c>
      <c r="B36" s="4" t="s">
        <v>57</v>
      </c>
      <c r="C36" s="5" t="s">
        <v>76</v>
      </c>
      <c r="D36" s="5" t="s">
        <v>6</v>
      </c>
      <c r="E36" s="1">
        <v>95.4</v>
      </c>
      <c r="F36" s="1">
        <f t="shared" si="2"/>
        <v>98.600000000000009</v>
      </c>
      <c r="G36" s="1">
        <f t="shared" si="3"/>
        <v>98.452800000000011</v>
      </c>
      <c r="H36" s="1"/>
      <c r="J36" s="1"/>
      <c r="K36" s="1"/>
      <c r="N36"/>
      <c r="O36"/>
      <c r="P36"/>
    </row>
    <row r="37" spans="1:17" x14ac:dyDescent="0.3">
      <c r="A37" s="4" t="s">
        <v>12</v>
      </c>
      <c r="B37" s="4" t="s">
        <v>59</v>
      </c>
      <c r="C37" s="5" t="s">
        <v>76</v>
      </c>
      <c r="D37" s="8" t="s">
        <v>6</v>
      </c>
      <c r="E37" s="1">
        <v>96.5</v>
      </c>
      <c r="F37" s="1">
        <f t="shared" si="2"/>
        <v>99.7</v>
      </c>
      <c r="G37" s="1">
        <f t="shared" si="3"/>
        <v>99.588000000000008</v>
      </c>
      <c r="H37" s="1"/>
      <c r="J37" s="1"/>
      <c r="K37" s="1"/>
      <c r="N37"/>
      <c r="O37"/>
      <c r="P37"/>
    </row>
    <row r="38" spans="1:17" x14ac:dyDescent="0.3">
      <c r="A38" s="4" t="s">
        <v>13</v>
      </c>
      <c r="B38" s="4" t="s">
        <v>56</v>
      </c>
      <c r="C38" s="5" t="s">
        <v>76</v>
      </c>
      <c r="D38" s="5" t="s">
        <v>6</v>
      </c>
      <c r="E38" s="2">
        <v>95.6</v>
      </c>
      <c r="F38" s="1">
        <f t="shared" si="2"/>
        <v>98.8</v>
      </c>
      <c r="G38" s="1">
        <f t="shared" si="3"/>
        <v>98.659199999999998</v>
      </c>
      <c r="H38" s="1"/>
      <c r="J38" s="1"/>
      <c r="K38" s="1"/>
      <c r="N38"/>
      <c r="O38"/>
      <c r="P38"/>
    </row>
    <row r="39" spans="1:17" x14ac:dyDescent="0.3">
      <c r="A39" s="4" t="s">
        <v>14</v>
      </c>
      <c r="B39" s="4" t="s">
        <v>59</v>
      </c>
      <c r="C39" s="5" t="s">
        <v>76</v>
      </c>
      <c r="D39" s="5" t="s">
        <v>6</v>
      </c>
      <c r="E39" s="2">
        <v>97.3</v>
      </c>
      <c r="F39" s="1">
        <f t="shared" si="2"/>
        <v>100.5</v>
      </c>
      <c r="G39" s="1">
        <f t="shared" si="3"/>
        <v>100.4136</v>
      </c>
      <c r="H39" s="1"/>
      <c r="J39" s="1"/>
      <c r="K39" s="1"/>
      <c r="N39"/>
      <c r="O39"/>
      <c r="P39"/>
    </row>
    <row r="40" spans="1:17" x14ac:dyDescent="0.3">
      <c r="A40" s="4" t="s">
        <v>17</v>
      </c>
      <c r="B40" s="4" t="s">
        <v>53</v>
      </c>
      <c r="C40" s="5" t="s">
        <v>76</v>
      </c>
      <c r="D40" s="5" t="s">
        <v>6</v>
      </c>
      <c r="E40" s="2">
        <v>98.9</v>
      </c>
      <c r="F40" s="1">
        <f t="shared" si="2"/>
        <v>102.10000000000001</v>
      </c>
      <c r="G40" s="1">
        <f t="shared" si="3"/>
        <v>102.06480000000001</v>
      </c>
      <c r="H40" s="1"/>
      <c r="J40" s="1"/>
      <c r="K40" s="1"/>
      <c r="N40"/>
      <c r="O40"/>
      <c r="P40"/>
    </row>
    <row r="41" spans="1:17" x14ac:dyDescent="0.3">
      <c r="A41" s="4" t="s">
        <v>32</v>
      </c>
      <c r="B41" s="4" t="s">
        <v>63</v>
      </c>
      <c r="C41" s="5" t="s">
        <v>79</v>
      </c>
      <c r="D41" s="5" t="s">
        <v>6</v>
      </c>
      <c r="E41" s="1">
        <v>90.5</v>
      </c>
      <c r="F41" s="1">
        <f t="shared" si="2"/>
        <v>93.7</v>
      </c>
      <c r="G41" s="1">
        <f t="shared" si="3"/>
        <v>93.396000000000001</v>
      </c>
      <c r="H41" s="1">
        <f>AVERAGE(E41:E45)</f>
        <v>94.06</v>
      </c>
      <c r="I41" s="1">
        <f>AVERAGE(F41:F45)</f>
        <v>97.259999999999991</v>
      </c>
      <c r="J41" s="1">
        <f>AVERAGE(G41:G45)</f>
        <v>97.069919999999996</v>
      </c>
      <c r="K41">
        <v>97.6</v>
      </c>
      <c r="L41" s="1">
        <v>5</v>
      </c>
      <c r="M41" s="1">
        <v>9</v>
      </c>
      <c r="N41">
        <f t="shared" si="4"/>
        <v>14</v>
      </c>
      <c r="O41">
        <f t="shared" si="5"/>
        <v>97.478571428571428</v>
      </c>
      <c r="P41">
        <f t="shared" si="6"/>
        <v>96.335714285714289</v>
      </c>
      <c r="Q41" s="1">
        <f>STDEV(E41:E45)/SQRT(COUNT(E41:E45))</f>
        <v>1.4330387294138283</v>
      </c>
    </row>
    <row r="42" spans="1:17" x14ac:dyDescent="0.3">
      <c r="A42" s="4" t="s">
        <v>33</v>
      </c>
      <c r="B42" s="4" t="s">
        <v>63</v>
      </c>
      <c r="C42" s="5" t="s">
        <v>79</v>
      </c>
      <c r="D42" s="5" t="s">
        <v>6</v>
      </c>
      <c r="E42" s="1">
        <v>96.8</v>
      </c>
      <c r="F42" s="1">
        <f t="shared" si="2"/>
        <v>100</v>
      </c>
      <c r="G42" s="1">
        <f t="shared" si="3"/>
        <v>99.897599999999997</v>
      </c>
      <c r="H42" s="1"/>
      <c r="J42" s="1"/>
      <c r="K42" s="1"/>
    </row>
    <row r="43" spans="1:17" x14ac:dyDescent="0.3">
      <c r="A43" s="4" t="s">
        <v>34</v>
      </c>
      <c r="B43" s="4" t="s">
        <v>63</v>
      </c>
      <c r="C43" s="5" t="s">
        <v>79</v>
      </c>
      <c r="D43" s="5" t="s">
        <v>6</v>
      </c>
      <c r="E43" s="1">
        <v>92</v>
      </c>
      <c r="F43" s="1">
        <f t="shared" si="2"/>
        <v>95.2</v>
      </c>
      <c r="G43" s="1">
        <f t="shared" si="3"/>
        <v>94.944000000000003</v>
      </c>
      <c r="H43" s="1"/>
      <c r="J43" s="1"/>
      <c r="K43" s="1"/>
    </row>
    <row r="44" spans="1:17" x14ac:dyDescent="0.3">
      <c r="A44" s="4" t="s">
        <v>45</v>
      </c>
      <c r="B44" s="4" t="s">
        <v>68</v>
      </c>
      <c r="C44" s="5" t="s">
        <v>79</v>
      </c>
      <c r="D44" s="5" t="s">
        <v>6</v>
      </c>
      <c r="E44" s="1">
        <v>93</v>
      </c>
      <c r="F44" s="1">
        <f t="shared" si="2"/>
        <v>96.2</v>
      </c>
      <c r="G44" s="1">
        <f t="shared" si="3"/>
        <v>95.975999999999999</v>
      </c>
      <c r="H44" s="1"/>
      <c r="J44" s="1"/>
      <c r="K44" s="1"/>
    </row>
    <row r="45" spans="1:17" x14ac:dyDescent="0.3">
      <c r="A45" s="4" t="s">
        <v>48</v>
      </c>
      <c r="B45" s="4" t="s">
        <v>63</v>
      </c>
      <c r="C45" s="5" t="s">
        <v>79</v>
      </c>
      <c r="D45" s="5" t="s">
        <v>6</v>
      </c>
      <c r="E45" s="1">
        <v>98</v>
      </c>
      <c r="F45" s="1">
        <f t="shared" si="2"/>
        <v>101.2</v>
      </c>
      <c r="G45" s="1">
        <f t="shared" si="3"/>
        <v>101.136</v>
      </c>
      <c r="H45" s="1"/>
      <c r="J45" s="1"/>
      <c r="K45" s="1"/>
    </row>
    <row r="46" spans="1:17" x14ac:dyDescent="0.3">
      <c r="A46" s="1"/>
      <c r="B46" s="1"/>
      <c r="C46" s="1"/>
      <c r="D46" s="1"/>
      <c r="H46" s="1"/>
      <c r="J46" s="1"/>
      <c r="K46" s="1"/>
    </row>
    <row r="47" spans="1:17" x14ac:dyDescent="0.3">
      <c r="H47" s="1"/>
      <c r="J47" s="1"/>
      <c r="K47" s="1"/>
    </row>
    <row r="48" spans="1:17" x14ac:dyDescent="0.3">
      <c r="H48" s="1"/>
      <c r="J48" s="1"/>
      <c r="K48" s="1"/>
    </row>
    <row r="49" spans="8:8" x14ac:dyDescent="0.3">
      <c r="H49" s="1"/>
    </row>
    <row r="50" spans="8:8" x14ac:dyDescent="0.3">
      <c r="H50" s="1"/>
    </row>
  </sheetData>
  <sortState xmlns:xlrd2="http://schemas.microsoft.com/office/spreadsheetml/2017/richdata2" ref="A2:E46">
    <sortCondition ref="C2:C46"/>
    <sortCondition ref="D2:D4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2C-E5F1-4492-AECF-A78EE79DC327}">
  <dimension ref="A1:G5"/>
  <sheetViews>
    <sheetView tabSelected="1" workbookViewId="0">
      <selection activeCell="G4" sqref="G4"/>
    </sheetView>
  </sheetViews>
  <sheetFormatPr defaultRowHeight="14.4" x14ac:dyDescent="0.3"/>
  <cols>
    <col min="1" max="1" width="16.44140625" bestFit="1" customWidth="1"/>
    <col min="4" max="4" width="13.5546875" bestFit="1" customWidth="1"/>
  </cols>
  <sheetData>
    <row r="1" spans="1:7" x14ac:dyDescent="0.3">
      <c r="A1" s="1"/>
      <c r="B1" s="1" t="s">
        <v>85</v>
      </c>
      <c r="C1" s="1" t="s">
        <v>86</v>
      </c>
      <c r="D1" s="1" t="s">
        <v>105</v>
      </c>
      <c r="E1" s="1" t="s">
        <v>87</v>
      </c>
      <c r="F1" s="1" t="s">
        <v>88</v>
      </c>
      <c r="G1" s="1" t="s">
        <v>89</v>
      </c>
    </row>
    <row r="2" spans="1:7" x14ac:dyDescent="0.3">
      <c r="A2" s="1" t="s">
        <v>90</v>
      </c>
      <c r="B2" s="1">
        <v>97.04285714285713</v>
      </c>
      <c r="C2" s="1">
        <v>100.8</v>
      </c>
      <c r="D2" s="1">
        <v>-3.7571428571428669</v>
      </c>
      <c r="E2" s="1">
        <v>-3.7273242630385582E-2</v>
      </c>
      <c r="F2" s="1">
        <v>6</v>
      </c>
      <c r="G2" s="1">
        <v>4</v>
      </c>
    </row>
    <row r="3" spans="1:7" x14ac:dyDescent="0.3">
      <c r="A3" s="1" t="s">
        <v>91</v>
      </c>
      <c r="B3" s="1">
        <v>103.48571428571428</v>
      </c>
      <c r="C3" s="1">
        <v>105.8</v>
      </c>
      <c r="D3" s="1">
        <v>-2.3142857142857167</v>
      </c>
      <c r="E3" s="1">
        <v>-2.1874156089657058E-2</v>
      </c>
      <c r="F3" s="1">
        <v>6</v>
      </c>
      <c r="G3" s="1" t="s">
        <v>108</v>
      </c>
    </row>
    <row r="4" spans="1:7" x14ac:dyDescent="0.3">
      <c r="A4" s="1" t="s">
        <v>92</v>
      </c>
      <c r="B4" s="1">
        <v>94.06</v>
      </c>
      <c r="C4" s="1">
        <v>97.6</v>
      </c>
      <c r="D4" s="1">
        <v>-3.539999999999992</v>
      </c>
      <c r="E4" s="1">
        <v>-3.6270491803278612E-2</v>
      </c>
      <c r="F4" s="1">
        <v>5</v>
      </c>
      <c r="G4" s="1">
        <v>9</v>
      </c>
    </row>
    <row r="5" spans="1:7" x14ac:dyDescent="0.3">
      <c r="A5" s="1" t="s">
        <v>106</v>
      </c>
      <c r="B5" s="1" t="s">
        <v>107</v>
      </c>
      <c r="C5" s="1" t="s">
        <v>107</v>
      </c>
      <c r="D5" s="1">
        <v>-3.2038095238095252</v>
      </c>
      <c r="E5" s="1">
        <v>-3.1805963507773753E-2</v>
      </c>
      <c r="F5" s="1" t="s">
        <v>107</v>
      </c>
      <c r="G5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H3" sqref="H3"/>
    </sheetView>
  </sheetViews>
  <sheetFormatPr defaultColWidth="8.77734375" defaultRowHeight="14.4" x14ac:dyDescent="0.3"/>
  <cols>
    <col min="2" max="2" width="22.33203125" bestFit="1" customWidth="1"/>
    <col min="3" max="3" width="3.77734375" bestFit="1" customWidth="1"/>
    <col min="4" max="4" width="10.109375" bestFit="1" customWidth="1"/>
    <col min="5" max="5" width="15" bestFit="1" customWidth="1"/>
  </cols>
  <sheetData>
    <row r="1" spans="1:8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G1" t="s">
        <v>94</v>
      </c>
    </row>
    <row r="2" spans="1:8" x14ac:dyDescent="0.3">
      <c r="A2">
        <v>119916</v>
      </c>
      <c r="B2" t="s">
        <v>71</v>
      </c>
      <c r="C2" t="s">
        <v>6</v>
      </c>
      <c r="D2">
        <v>106.5</v>
      </c>
      <c r="E2">
        <v>83.2</v>
      </c>
      <c r="F2">
        <f>100*((D2-E2)/D2)</f>
        <v>21.877934272300468</v>
      </c>
      <c r="G2">
        <f>AVERAGE(F2:F6)</f>
        <v>21.271890595532266</v>
      </c>
      <c r="H2" t="s">
        <v>75</v>
      </c>
    </row>
    <row r="3" spans="1:8" x14ac:dyDescent="0.3">
      <c r="A3">
        <v>122432</v>
      </c>
      <c r="B3" t="s">
        <v>71</v>
      </c>
      <c r="C3" t="s">
        <v>6</v>
      </c>
      <c r="D3">
        <v>104.9</v>
      </c>
      <c r="E3">
        <v>81.099999999999994</v>
      </c>
      <c r="F3">
        <f t="shared" ref="F3:F11" si="0">100*((D3-E3)/D3)</f>
        <v>22.68827454718781</v>
      </c>
    </row>
    <row r="4" spans="1:8" x14ac:dyDescent="0.3">
      <c r="A4">
        <v>119919</v>
      </c>
      <c r="B4" t="s">
        <v>71</v>
      </c>
      <c r="C4" t="s">
        <v>6</v>
      </c>
      <c r="D4">
        <v>105</v>
      </c>
      <c r="E4">
        <v>82.2</v>
      </c>
      <c r="F4">
        <f t="shared" si="0"/>
        <v>21.714285714285712</v>
      </c>
    </row>
    <row r="5" spans="1:8" x14ac:dyDescent="0.3">
      <c r="A5">
        <v>119920</v>
      </c>
      <c r="B5" t="s">
        <v>72</v>
      </c>
      <c r="C5" t="s">
        <v>6</v>
      </c>
      <c r="D5">
        <v>103.6</v>
      </c>
      <c r="E5">
        <v>82.7</v>
      </c>
      <c r="F5">
        <f t="shared" si="0"/>
        <v>20.173745173745168</v>
      </c>
    </row>
    <row r="6" spans="1:8" x14ac:dyDescent="0.3">
      <c r="A6">
        <v>119915</v>
      </c>
      <c r="B6" t="s">
        <v>73</v>
      </c>
      <c r="C6" t="s">
        <v>6</v>
      </c>
      <c r="D6">
        <v>105.5</v>
      </c>
      <c r="E6">
        <v>84.5</v>
      </c>
      <c r="F6">
        <f t="shared" si="0"/>
        <v>19.90521327014218</v>
      </c>
    </row>
    <row r="7" spans="1:8" x14ac:dyDescent="0.3">
      <c r="A7">
        <v>104030</v>
      </c>
      <c r="B7" t="s">
        <v>74</v>
      </c>
      <c r="C7" t="s">
        <v>6</v>
      </c>
      <c r="D7">
        <v>95.4</v>
      </c>
      <c r="E7">
        <v>75.3</v>
      </c>
      <c r="F7">
        <f t="shared" si="0"/>
        <v>21.069182389937112</v>
      </c>
      <c r="G7">
        <f>AVERAGE(F7:F11)</f>
        <v>20.704404679884</v>
      </c>
    </row>
    <row r="8" spans="1:8" x14ac:dyDescent="0.3">
      <c r="A8">
        <v>104026</v>
      </c>
      <c r="B8" t="s">
        <v>74</v>
      </c>
      <c r="C8" t="s">
        <v>6</v>
      </c>
      <c r="D8">
        <v>99.2</v>
      </c>
      <c r="E8">
        <v>79.2</v>
      </c>
      <c r="F8">
        <f t="shared" si="0"/>
        <v>20.161290322580644</v>
      </c>
    </row>
    <row r="9" spans="1:8" x14ac:dyDescent="0.3">
      <c r="A9">
        <v>104038</v>
      </c>
      <c r="B9" t="s">
        <v>74</v>
      </c>
      <c r="C9" t="s">
        <v>6</v>
      </c>
      <c r="D9">
        <v>98.6</v>
      </c>
      <c r="E9">
        <v>78.599999999999994</v>
      </c>
      <c r="F9">
        <f t="shared" si="0"/>
        <v>20.28397565922921</v>
      </c>
    </row>
    <row r="10" spans="1:8" x14ac:dyDescent="0.3">
      <c r="A10">
        <v>104032</v>
      </c>
      <c r="B10" t="s">
        <v>74</v>
      </c>
      <c r="C10" t="s">
        <v>6</v>
      </c>
      <c r="D10">
        <v>96.6</v>
      </c>
      <c r="E10">
        <v>76</v>
      </c>
      <c r="F10">
        <f t="shared" si="0"/>
        <v>21.325051759834363</v>
      </c>
    </row>
    <row r="11" spans="1:8" x14ac:dyDescent="0.3">
      <c r="A11">
        <v>104035</v>
      </c>
      <c r="B11" t="s">
        <v>74</v>
      </c>
      <c r="C11" t="s">
        <v>6</v>
      </c>
      <c r="D11">
        <v>96.7</v>
      </c>
      <c r="E11">
        <v>76.7</v>
      </c>
      <c r="F11">
        <f t="shared" si="0"/>
        <v>20.682523267838675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WingChord</vt:lpstr>
      <vt:lpstr>Centering</vt:lpstr>
      <vt:lpstr>HandWingIndex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Gyllenhaal</dc:creator>
  <cp:lastModifiedBy>Reviewer</cp:lastModifiedBy>
  <dcterms:created xsi:type="dcterms:W3CDTF">2015-06-05T18:17:20Z</dcterms:created>
  <dcterms:modified xsi:type="dcterms:W3CDTF">2020-11-24T01:59:50Z</dcterms:modified>
</cp:coreProperties>
</file>