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mymac/excel/"/>
    </mc:Choice>
  </mc:AlternateContent>
  <xr:revisionPtr revIDLastSave="0" documentId="13_ncr:1_{378B5EAB-CED1-324C-95BC-3C913C7131B1}" xr6:coauthVersionLast="47" xr6:coauthVersionMax="47" xr10:uidLastSave="{00000000-0000-0000-0000-000000000000}"/>
  <bookViews>
    <workbookView xWindow="30240" yWindow="500" windowWidth="38400" windowHeight="21100" activeTab="10" xr2:uid="{9E1E0ABE-1EFE-9045-A75B-5CB98AFF96A8}"/>
  </bookViews>
  <sheets>
    <sheet name="namedRanges" sheetId="1" r:id="rId1"/>
    <sheet name="vLookup" sheetId="2" r:id="rId2"/>
    <sheet name="pivotTables" sheetId="3" r:id="rId3"/>
    <sheet name="arrays" sheetId="4" r:id="rId4"/>
    <sheet name="sequence" sheetId="5" r:id="rId5"/>
    <sheet name="xLookup" sheetId="6" r:id="rId6"/>
    <sheet name="xMatch" sheetId="7" r:id="rId7"/>
    <sheet name="ifs" sheetId="8" r:id="rId8"/>
    <sheet name="twoWayLookup" sheetId="9" r:id="rId9"/>
    <sheet name="chooseRandom" sheetId="10" r:id="rId10"/>
    <sheet name="extractText" sheetId="11" r:id="rId11"/>
  </sheets>
  <definedNames>
    <definedName name="Customer">namedRanges!$B$2:$B$15</definedName>
    <definedName name="Month">pivotTables!$A$2:$A$14</definedName>
    <definedName name="Order">namedRanges!$A$2:$A$15</definedName>
    <definedName name="Price_Per_Unit">namedRanges!$D$2:$D$15</definedName>
    <definedName name="Quantity">namedRanges!$C$2:$C$15</definedName>
    <definedName name="Slicer_Category">#N/A</definedName>
    <definedName name="Slicer_Manager">#N/A</definedName>
    <definedName name="Slicer_Store">#N/A</definedName>
    <definedName name="Slicer_Town">#N/A</definedName>
    <definedName name="Total">namedRanges!$E$2:$E$15</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11" l="1"/>
  <c r="E4" i="11"/>
  <c r="E5" i="11"/>
  <c r="E6" i="11"/>
  <c r="E7" i="11"/>
  <c r="E8" i="11"/>
  <c r="E9" i="11"/>
  <c r="E10" i="11"/>
  <c r="E2" i="11"/>
  <c r="D3" i="11"/>
  <c r="D4" i="11"/>
  <c r="D5" i="11"/>
  <c r="D6" i="11"/>
  <c r="D7" i="11"/>
  <c r="D8" i="11"/>
  <c r="D9" i="11"/>
  <c r="D10" i="11"/>
  <c r="D2" i="11"/>
  <c r="B3" i="10"/>
  <c r="B4" i="10"/>
  <c r="B5" i="10"/>
  <c r="B6" i="10"/>
  <c r="B7" i="10"/>
  <c r="B8" i="10"/>
  <c r="B9" i="10"/>
  <c r="B10" i="10"/>
  <c r="B11" i="10"/>
  <c r="B12" i="10"/>
  <c r="B13" i="10"/>
  <c r="B14" i="10"/>
  <c r="B15" i="10"/>
  <c r="B16" i="10"/>
  <c r="B2" i="10"/>
  <c r="B15" i="9"/>
  <c r="B4" i="8" a="1"/>
  <c r="B4" i="8" s="1"/>
  <c r="B5" i="8" a="1"/>
  <c r="B5" i="8" s="1"/>
  <c r="B6" i="8" a="1"/>
  <c r="B6" i="8" s="1"/>
  <c r="B7" i="8" a="1"/>
  <c r="B7" i="8" s="1"/>
  <c r="B8" i="8" a="1"/>
  <c r="B8" i="8" s="1"/>
  <c r="B9" i="8" a="1"/>
  <c r="B9" i="8" s="1"/>
  <c r="B10" i="8" a="1"/>
  <c r="B10" i="8" s="1"/>
  <c r="B11" i="8" a="1"/>
  <c r="B11" i="8"/>
  <c r="B3" i="8" a="1"/>
  <c r="B3" i="8" s="1"/>
  <c r="E2" i="7"/>
  <c r="H5" i="6"/>
  <c r="H4" i="6"/>
  <c r="H2" i="6"/>
  <c r="H3" i="6"/>
  <c r="N3" i="4" a="1"/>
  <c r="N3" i="4" s="1"/>
  <c r="J3" i="4" a="1"/>
  <c r="J3" i="4" s="1"/>
  <c r="A1" i="5" a="1"/>
  <c r="A1" i="5" s="1"/>
  <c r="F9" i="4" a="1"/>
  <c r="F9" i="4" s="1"/>
  <c r="F4" i="4" a="1"/>
  <c r="F4" i="4" s="1"/>
  <c r="F3" i="4" a="1"/>
  <c r="F3" i="4" s="1"/>
  <c r="C6" i="4" a="1"/>
  <c r="C6" i="4" s="1"/>
  <c r="C6" i="2"/>
  <c r="B6" i="2"/>
  <c r="C5" i="2"/>
  <c r="B5" i="2"/>
  <c r="C4" i="2"/>
  <c r="B4" i="2"/>
  <c r="C3" i="2"/>
  <c r="B3" i="2"/>
  <c r="B2" i="2"/>
  <c r="C2" i="2"/>
  <c r="H2" i="1"/>
  <c r="H3" i="1"/>
  <c r="E3" i="1"/>
  <c r="E4" i="1"/>
  <c r="E5" i="1"/>
  <c r="E6" i="1"/>
  <c r="E7" i="1"/>
  <c r="E8" i="1"/>
  <c r="H5" i="1" s="1"/>
  <c r="E9" i="1"/>
  <c r="E10" i="1"/>
  <c r="E11" i="1"/>
  <c r="E12" i="1"/>
  <c r="E13" i="1"/>
  <c r="E14" i="1"/>
  <c r="E15" i="1"/>
  <c r="E2" i="1"/>
  <c r="H6" i="1" l="1"/>
  <c r="H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<sst xmlns="http://schemas.openxmlformats.org/spreadsheetml/2006/main" count="312" uniqueCount="181">
  <si>
    <t>Order #</t>
  </si>
  <si>
    <t>Customer</t>
  </si>
  <si>
    <t>Quantity</t>
  </si>
  <si>
    <t>Price Per Unit</t>
  </si>
  <si>
    <t>Total</t>
  </si>
  <si>
    <t>Staples</t>
  </si>
  <si>
    <t>WH Smith</t>
  </si>
  <si>
    <t>The Art Supply Store</t>
  </si>
  <si>
    <t>Brush Strokes</t>
  </si>
  <si>
    <t>Crafty Business</t>
  </si>
  <si>
    <t>Pens and Things</t>
  </si>
  <si>
    <t>Color Me Silly</t>
  </si>
  <si>
    <t>Sketch &amp; Co</t>
  </si>
  <si>
    <t>The Designer Centre</t>
  </si>
  <si>
    <t>Watersontes</t>
  </si>
  <si>
    <t>Painterly</t>
  </si>
  <si>
    <t>J Howard and Songs</t>
  </si>
  <si>
    <t>Art Attack</t>
  </si>
  <si>
    <t>Doodles</t>
  </si>
  <si>
    <t>Average Quantity</t>
  </si>
  <si>
    <t>No. of Orders</t>
  </si>
  <si>
    <t>Minimum Sales</t>
  </si>
  <si>
    <t>Maximum Sales</t>
  </si>
  <si>
    <t>Total Sales</t>
  </si>
  <si>
    <t>All of these use named ranges, instead of cell ranges</t>
  </si>
  <si>
    <t>Part Number</t>
  </si>
  <si>
    <t>Description</t>
  </si>
  <si>
    <t>Price</t>
  </si>
  <si>
    <t>Catalog</t>
  </si>
  <si>
    <t>Part 1</t>
  </si>
  <si>
    <t>Part 2</t>
  </si>
  <si>
    <t>Part 3</t>
  </si>
  <si>
    <t>Part 4</t>
  </si>
  <si>
    <t>Part 5</t>
  </si>
  <si>
    <t>Part 6</t>
  </si>
  <si>
    <t>Part 7</t>
  </si>
  <si>
    <t>Part 8</t>
  </si>
  <si>
    <t>Part 9</t>
  </si>
  <si>
    <t>Month</t>
  </si>
  <si>
    <t>Store</t>
  </si>
  <si>
    <t>Town</t>
  </si>
  <si>
    <t>Store Code</t>
  </si>
  <si>
    <t>Country</t>
  </si>
  <si>
    <t>Manager</t>
  </si>
  <si>
    <t>Category</t>
  </si>
  <si>
    <t>Sales</t>
  </si>
  <si>
    <t>Computech</t>
  </si>
  <si>
    <t>MicroWorld</t>
  </si>
  <si>
    <t>Aberdeen</t>
  </si>
  <si>
    <t>ABD</t>
  </si>
  <si>
    <t>UK</t>
  </si>
  <si>
    <t>Jason Hervey</t>
  </si>
  <si>
    <t>Spencer Lee</t>
  </si>
  <si>
    <t>Hugo Matthews</t>
  </si>
  <si>
    <t>Ben Malone</t>
  </si>
  <si>
    <t>Kirsty Young</t>
  </si>
  <si>
    <t>Jade Wilson</t>
  </si>
  <si>
    <t>Craig Spinks</t>
  </si>
  <si>
    <t>Nick Fallows</t>
  </si>
  <si>
    <t>Stephanie Zanoni</t>
  </si>
  <si>
    <t>Sam Waters</t>
  </si>
  <si>
    <t>Frank Archibald</t>
  </si>
  <si>
    <t>Mobile Phones</t>
  </si>
  <si>
    <t>PC's</t>
  </si>
  <si>
    <t>Laptops</t>
  </si>
  <si>
    <t>Accessories</t>
  </si>
  <si>
    <t>Printers</t>
  </si>
  <si>
    <t>Cameras</t>
  </si>
  <si>
    <t>Row Labels</t>
  </si>
  <si>
    <t>Grand Total</t>
  </si>
  <si>
    <t>Sum of Sales</t>
  </si>
  <si>
    <t>Average of Sales</t>
  </si>
  <si>
    <t>Spencer Lee Total</t>
  </si>
  <si>
    <t>Craig Spinks Total</t>
  </si>
  <si>
    <t>Hugo Matthews Total</t>
  </si>
  <si>
    <t>Jason Hervey Total</t>
  </si>
  <si>
    <t>Nick Fallows Total</t>
  </si>
  <si>
    <t>Sam Waters Total</t>
  </si>
  <si>
    <t>Kirsty Young Total</t>
  </si>
  <si>
    <t>Ben Malone Total</t>
  </si>
  <si>
    <t>Jade Wilson Total</t>
  </si>
  <si>
    <t>Stephanie Zanoni Total</t>
  </si>
  <si>
    <t>Frank Archibald Total</t>
  </si>
  <si>
    <t>Fruit</t>
  </si>
  <si>
    <t>Price per Item</t>
  </si>
  <si>
    <t>Apple</t>
  </si>
  <si>
    <t>Orange</t>
  </si>
  <si>
    <t>Banana</t>
  </si>
  <si>
    <t>Grapes</t>
  </si>
  <si>
    <t>Filter</t>
  </si>
  <si>
    <t>Random array</t>
  </si>
  <si>
    <t>Sort (by price per item, descending)</t>
  </si>
  <si>
    <t>Unique</t>
  </si>
  <si>
    <t>App</t>
  </si>
  <si>
    <t>Type</t>
  </si>
  <si>
    <t>Revenue</t>
  </si>
  <si>
    <t>Profit</t>
  </si>
  <si>
    <t>Game</t>
  </si>
  <si>
    <t>Productivity</t>
  </si>
  <si>
    <t>Social Media</t>
  </si>
  <si>
    <t>Temple Run</t>
  </si>
  <si>
    <t>Candy Crush</t>
  </si>
  <si>
    <t>Doom</t>
  </si>
  <si>
    <t>Bejewelled</t>
  </si>
  <si>
    <t>Office Lens</t>
  </si>
  <si>
    <t>Google Docs</t>
  </si>
  <si>
    <t>OneDrive</t>
  </si>
  <si>
    <t>Twitter</t>
  </si>
  <si>
    <t>Instagram</t>
  </si>
  <si>
    <t>In-App Purchases</t>
  </si>
  <si>
    <t>Free</t>
  </si>
  <si>
    <t>Select app:</t>
  </si>
  <si>
    <t>Position</t>
  </si>
  <si>
    <t>Instead of nesting several IF functions, we can use IFS for multiple logical conditions</t>
  </si>
  <si>
    <t>Targets</t>
  </si>
  <si>
    <t>Sales &gt;30000 and &lt;45000 = "Good", Sales &gt;=45000 = "Excellent", Sales &lt;30000 = "Review"</t>
  </si>
  <si>
    <t>Company</t>
  </si>
  <si>
    <t>Jan</t>
  </si>
  <si>
    <t>Feb</t>
  </si>
  <si>
    <t>Mar</t>
  </si>
  <si>
    <t>Apr</t>
  </si>
  <si>
    <t>May</t>
  </si>
  <si>
    <t>Jun</t>
  </si>
  <si>
    <t>Jul</t>
  </si>
  <si>
    <t>Aug</t>
  </si>
  <si>
    <t>Sep</t>
  </si>
  <si>
    <t>Oct</t>
  </si>
  <si>
    <t>Nov</t>
  </si>
  <si>
    <t>Dec</t>
  </si>
  <si>
    <t>GoExplore</t>
  </si>
  <si>
    <t>Wanderlust</t>
  </si>
  <si>
    <t>Footsteps</t>
  </si>
  <si>
    <t>Air2Go</t>
  </si>
  <si>
    <t>Sun and Sails</t>
  </si>
  <si>
    <t>Trekker</t>
  </si>
  <si>
    <t>Travelo</t>
  </si>
  <si>
    <t>Flight Shop</t>
  </si>
  <si>
    <t>Want to select a company and month and return the revenue</t>
  </si>
  <si>
    <t>Name</t>
  </si>
  <si>
    <t>Team Assignment</t>
  </si>
  <si>
    <t>Natasha</t>
  </si>
  <si>
    <t>Angelica</t>
  </si>
  <si>
    <t>Dixie</t>
  </si>
  <si>
    <t>Alexander</t>
  </si>
  <si>
    <t>Lorena</t>
  </si>
  <si>
    <t>Crystal</t>
  </si>
  <si>
    <t>Jamie</t>
  </si>
  <si>
    <t>Wayne</t>
  </si>
  <si>
    <t>Frances</t>
  </si>
  <si>
    <t>Kayla</t>
  </si>
  <si>
    <t>Matt</t>
  </si>
  <si>
    <t>Jody</t>
  </si>
  <si>
    <t>Margie</t>
  </si>
  <si>
    <t>Julia</t>
  </si>
  <si>
    <t>Simon</t>
  </si>
  <si>
    <t>Choices</t>
  </si>
  <si>
    <t>Team A</t>
  </si>
  <si>
    <t>Team B</t>
  </si>
  <si>
    <t>Team C</t>
  </si>
  <si>
    <t>Team D</t>
  </si>
  <si>
    <t>Email Address</t>
  </si>
  <si>
    <t>Bonnie Moss</t>
  </si>
  <si>
    <t>Cody Fletcher</t>
  </si>
  <si>
    <t>Moses Mcguire</t>
  </si>
  <si>
    <t>Kathy Wong</t>
  </si>
  <si>
    <t>Constance Day</t>
  </si>
  <si>
    <t>Cornelius Warner</t>
  </si>
  <si>
    <t>Arthur Valdez</t>
  </si>
  <si>
    <t>Maureen Newton</t>
  </si>
  <si>
    <t>Jennifer Kelly</t>
  </si>
  <si>
    <t>bmoss@gmail.com</t>
  </si>
  <si>
    <t>cody.fletcher@yahoo.com</t>
  </si>
  <si>
    <t>moses@helloworld.com</t>
  </si>
  <si>
    <t>k_wong@hotmail.com</t>
  </si>
  <si>
    <t>constanceday@outlook.com</t>
  </si>
  <si>
    <t>cwarner78@gmail.com</t>
  </si>
  <si>
    <t>valdeza@hotmail.com</t>
  </si>
  <si>
    <t>mnewton@postmaster.com</t>
  </si>
  <si>
    <t>jen_kelly5@yahoo.com</t>
  </si>
  <si>
    <t>Username</t>
  </si>
  <si>
    <t>Domain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</si>
</sst>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 #,##0_);_(* \(#,##0\);_(* &quot;-&quot;??_);_(@_)"/>
    <numFmt numFmtId="165" formatCode="&quot;$&quot;#,##0.00"/>
  </numFmts>
  <fonts count="8" x14ac:knownFonts="1">
    <font>
      <sz val="12"/>
      <color theme="1"/>
      <name val="Aptos Narrow"/>
      <family val="2"/>
      <scheme val="minor"/>
    </font>
    <font>
      <sz val="12"/>
      <color theme="1"/>
      <name val="Aptos Narrow"/>
      <family val="2"/>
      <scheme val="minor"/>
    </font>
    <font>
      <b/>
      <sz val="12"/>
      <color theme="1"/>
      <name val="Aptos Narrow"/>
      <scheme val="minor"/>
    </font>
    <font>
      <sz val="12"/>
      <color theme="1"/>
      <name val="Aptos Narrow"/>
      <scheme val="minor"/>
    </font>
    <font>
      <sz val="8"/>
      <name val="Aptos Narrow"/>
      <family val="2"/>
      <scheme val="minor"/>
    </font>
    <font>
      <sz val="12"/>
      <color rgb="FF000000"/>
      <name val="Aptos Narrow"/>
      <family val="2"/>
      <scheme val="minor"/>
    </font>
    <font>
      <b/>
      <sz val="12"/>
      <color theme="0"/>
      <name val="Aptos Narrow"/>
      <family val="2"/>
      <scheme val="minor"/>
    </font>
    <font>
      <u/>
      <sz val="12"/>
      <color theme="10"/>
      <name val="Aptos Narrow"/>
      <family val="2"/>
      <scheme val="minor"/>
    </font>
  </fonts>
  <fills count="6">
    <fill>
      <patternFill patternType="none"/>
    </fill>
    <fill>
      <patternFill patternType="gray125"/>
    </fill>
    <fill>
      <patternFill patternType="solid">
        <fgColor theme="1"/>
        <bgColor theme="1"/>
      </patternFill>
    </fill>
    <fill>
      <patternFill patternType="solid">
        <fgColor theme="2" tint="-0.249977111117893"/>
        <bgColor indexed="64"/>
      </patternFill>
    </fill>
    <fill>
      <patternFill patternType="solid">
        <fgColor rgb="FFFFC000"/>
        <bgColor indexed="64"/>
      </patternFill>
    </fill>
    <fill>
      <patternFill patternType="solid">
        <fgColor theme="2" tint="-9.9978637043366805E-2"/>
        <bgColor indexed="64"/>
      </patternFill>
    </fill>
  </fills>
  <borders count="4">
    <border>
      <left/>
      <right/>
      <top/>
      <bottom/>
      <diagonal/>
    </border>
    <border>
      <left/>
      <right/>
      <top/>
      <bottom style="medium">
        <color indexed="64"/>
      </bottom>
      <diagonal/>
    </border>
    <border>
      <left/>
      <right/>
      <top style="thin">
        <color theme="1"/>
      </top>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0" fontId="7" fillId="0" borderId="0" applyNumberFormat="0" applyFill="0" applyBorder="0" applyAlignment="0" applyProtection="0"/>
  </cellStyleXfs>
  <cellXfs count="29">
    <xf numFmtId="0" fontId="0" fillId="0" borderId="0" xfId="0"/>
    <xf numFmtId="0" fontId="2" fillId="0" borderId="0" xfId="0" applyFont="1"/>
    <xf numFmtId="164" fontId="0" fillId="0" borderId="0" xfId="1" applyNumberFormat="1" applyFont="1"/>
    <xf numFmtId="44" fontId="0" fillId="0" borderId="0" xfId="2" applyFont="1"/>
    <xf numFmtId="44" fontId="2" fillId="0" borderId="0" xfId="2" applyFont="1"/>
    <xf numFmtId="0" fontId="3" fillId="0" borderId="0" xfId="0" applyFont="1"/>
    <xf numFmtId="14" fontId="5" fillId="0" borderId="0" xfId="0" applyNumberFormat="1" applyFont="1"/>
    <xf numFmtId="44" fontId="0" fillId="0" borderId="0" xfId="2" applyFont="1" applyBorder="1"/>
    <xf numFmtId="0" fontId="0" fillId="0" borderId="0" xfId="0" pivotButton="1"/>
    <xf numFmtId="0" fontId="0" fillId="0" borderId="0" xfId="0" applyAlignment="1">
      <alignment horizontal="left"/>
    </xf>
    <xf numFmtId="0" fontId="0" fillId="0" borderId="0" xfId="0" applyAlignment="1">
      <alignment horizontal="left" indent="1"/>
    </xf>
    <xf numFmtId="165" fontId="0" fillId="0" borderId="0" xfId="0" applyNumberFormat="1"/>
    <xf numFmtId="0" fontId="0" fillId="0" borderId="1" xfId="0" applyBorder="1"/>
    <xf numFmtId="44" fontId="0" fillId="0" borderId="1" xfId="2" applyFont="1" applyBorder="1"/>
    <xf numFmtId="0" fontId="0" fillId="0" borderId="2" xfId="0" applyBorder="1"/>
    <xf numFmtId="0" fontId="2" fillId="0" borderId="1" xfId="0" applyFont="1" applyBorder="1"/>
    <xf numFmtId="0" fontId="0" fillId="3" borderId="0" xfId="0" applyFill="1"/>
    <xf numFmtId="44" fontId="0" fillId="3" borderId="0" xfId="2" applyFont="1" applyFill="1"/>
    <xf numFmtId="44" fontId="0" fillId="0" borderId="2" xfId="2" applyFont="1" applyBorder="1"/>
    <xf numFmtId="0" fontId="6" fillId="2" borderId="0" xfId="0" applyFont="1" applyFill="1"/>
    <xf numFmtId="0" fontId="0" fillId="0" borderId="0" xfId="0" applyAlignment="1">
      <alignment horizontal="center" wrapText="1"/>
    </xf>
    <xf numFmtId="0" fontId="0" fillId="0" borderId="0" xfId="0" applyAlignment="1">
      <alignment wrapText="1"/>
    </xf>
    <xf numFmtId="0" fontId="0" fillId="0" borderId="3" xfId="0" applyBorder="1"/>
    <xf numFmtId="0" fontId="2" fillId="4" borderId="3" xfId="0" applyFont="1" applyFill="1" applyBorder="1"/>
    <xf numFmtId="44" fontId="0" fillId="0" borderId="3" xfId="2" applyFont="1" applyBorder="1"/>
    <xf numFmtId="0" fontId="0" fillId="4" borderId="0" xfId="0" applyFill="1"/>
    <xf numFmtId="0" fontId="7" fillId="0" borderId="0" xfId="3"/>
    <xf numFmtId="0" fontId="2" fillId="5" borderId="0" xfId="0" applyFont="1" applyFill="1"/>
    <xf numFmtId="0" fontId="2" fillId="0" borderId="0" xfId="0" applyFont="1" applyAlignment="1">
      <alignment horizontal="center"/>
    </xf>
  </cellXfs>
  <cellStyles count="4">
    <cellStyle name="Comma" xfId="1" builtinId="3"/>
    <cellStyle name="Currency" xfId="2" builtinId="4"/>
    <cellStyle name="Hyperlink" xfId="3" builtinId="8"/>
    <cellStyle name="Normal" xfId="0" builtinId="0"/>
  </cellStyles>
  <dxfs count="21">
    <dxf>
      <font>
        <b val="0"/>
        <i val="0"/>
        <strike val="0"/>
        <condense val="0"/>
        <extend val="0"/>
        <outline val="0"/>
        <shadow val="0"/>
        <u val="none"/>
        <vertAlign val="baseline"/>
        <sz val="12"/>
        <color theme="1"/>
        <name val="Aptos Narrow"/>
        <family val="2"/>
        <scheme val="minor"/>
      </font>
    </dxf>
    <dxf>
      <font>
        <b val="0"/>
        <i val="0"/>
        <strike val="0"/>
        <condense val="0"/>
        <extend val="0"/>
        <outline val="0"/>
        <shadow val="0"/>
        <u val="none"/>
        <vertAlign val="baseline"/>
        <sz val="12"/>
        <color theme="1"/>
        <name val="Aptos Narrow"/>
        <family val="2"/>
        <scheme val="minor"/>
      </font>
    </dxf>
    <dxf>
      <font>
        <b val="0"/>
        <i val="0"/>
        <strike val="0"/>
        <condense val="0"/>
        <extend val="0"/>
        <outline val="0"/>
        <shadow val="0"/>
        <u val="none"/>
        <vertAlign val="baseline"/>
        <sz val="12"/>
        <color theme="1"/>
        <name val="Aptos Narrow"/>
        <family val="2"/>
        <scheme val="minor"/>
      </font>
    </dxf>
    <dxf>
      <font>
        <b val="0"/>
        <i val="0"/>
        <strike val="0"/>
        <condense val="0"/>
        <extend val="0"/>
        <outline val="0"/>
        <shadow val="0"/>
        <u val="none"/>
        <vertAlign val="baseline"/>
        <sz val="12"/>
        <color theme="1"/>
        <name val="Aptos Narrow"/>
        <family val="2"/>
        <scheme val="minor"/>
      </font>
    </dxf>
    <dxf>
      <font>
        <b val="0"/>
        <i val="0"/>
        <strike val="0"/>
        <condense val="0"/>
        <extend val="0"/>
        <outline val="0"/>
        <shadow val="0"/>
        <u val="none"/>
        <vertAlign val="baseline"/>
        <sz val="12"/>
        <color theme="1"/>
        <name val="Aptos Narrow"/>
        <family val="2"/>
        <scheme val="minor"/>
      </font>
    </dxf>
    <dxf>
      <font>
        <b val="0"/>
        <i val="0"/>
        <strike val="0"/>
        <condense val="0"/>
        <extend val="0"/>
        <outline val="0"/>
        <shadow val="0"/>
        <u val="none"/>
        <vertAlign val="baseline"/>
        <sz val="12"/>
        <color theme="1"/>
        <name val="Aptos Narrow"/>
        <family val="2"/>
        <scheme val="minor"/>
      </font>
    </dxf>
    <dxf>
      <font>
        <b val="0"/>
        <i val="0"/>
        <strike val="0"/>
        <condense val="0"/>
        <extend val="0"/>
        <outline val="0"/>
        <shadow val="0"/>
        <u val="none"/>
        <vertAlign val="baseline"/>
        <sz val="12"/>
        <color theme="1"/>
        <name val="Aptos Narrow"/>
        <family val="2"/>
        <scheme val="minor"/>
      </font>
    </dxf>
    <dxf>
      <font>
        <b val="0"/>
        <i val="0"/>
        <strike val="0"/>
        <condense val="0"/>
        <extend val="0"/>
        <outline val="0"/>
        <shadow val="0"/>
        <u val="none"/>
        <vertAlign val="baseline"/>
        <sz val="12"/>
        <color theme="1"/>
        <name val="Aptos Narrow"/>
        <family val="2"/>
        <scheme val="minor"/>
      </font>
    </dxf>
    <dxf>
      <font>
        <b val="0"/>
        <i val="0"/>
        <strike val="0"/>
        <condense val="0"/>
        <extend val="0"/>
        <outline val="0"/>
        <shadow val="0"/>
        <u val="none"/>
        <vertAlign val="baseline"/>
        <sz val="12"/>
        <color theme="1"/>
        <name val="Aptos Narrow"/>
        <family val="2"/>
        <scheme val="minor"/>
      </font>
    </dxf>
    <dxf>
      <font>
        <b val="0"/>
        <i val="0"/>
        <strike val="0"/>
        <condense val="0"/>
        <extend val="0"/>
        <outline val="0"/>
        <shadow val="0"/>
        <u val="none"/>
        <vertAlign val="baseline"/>
        <sz val="12"/>
        <color theme="1"/>
        <name val="Aptos Narrow"/>
        <family val="2"/>
        <scheme val="minor"/>
      </font>
    </dxf>
    <dxf>
      <font>
        <b val="0"/>
        <i val="0"/>
        <strike val="0"/>
        <condense val="0"/>
        <extend val="0"/>
        <outline val="0"/>
        <shadow val="0"/>
        <u val="none"/>
        <vertAlign val="baseline"/>
        <sz val="12"/>
        <color theme="1"/>
        <name val="Aptos Narrow"/>
        <family val="2"/>
        <scheme val="minor"/>
      </font>
    </dxf>
    <dxf>
      <font>
        <b val="0"/>
        <i val="0"/>
        <strike val="0"/>
        <condense val="0"/>
        <extend val="0"/>
        <outline val="0"/>
        <shadow val="0"/>
        <u val="none"/>
        <vertAlign val="baseline"/>
        <sz val="12"/>
        <color theme="1"/>
        <name val="Aptos Narrow"/>
        <family val="2"/>
        <scheme val="minor"/>
      </font>
    </dxf>
    <dxf>
      <font>
        <b val="0"/>
        <i val="0"/>
        <strike val="0"/>
        <condense val="0"/>
        <extend val="0"/>
        <outline val="0"/>
        <shadow val="0"/>
        <u val="none"/>
        <vertAlign val="baseline"/>
        <sz val="12"/>
        <color theme="1"/>
        <name val="Aptos Narrow"/>
        <family val="2"/>
        <scheme val="minor"/>
      </font>
    </dxf>
    <dxf>
      <font>
        <b val="0"/>
        <i val="0"/>
        <strike val="0"/>
        <condense val="0"/>
        <extend val="0"/>
        <outline val="0"/>
        <shadow val="0"/>
        <u val="none"/>
        <vertAlign val="baseline"/>
        <sz val="12"/>
        <color theme="1"/>
        <name val="Aptos Narrow"/>
        <family val="2"/>
        <scheme val="minor"/>
      </font>
      <numFmt numFmtId="34" formatCode="_(&quot;$&quot;* #,##0.00_);_(&quot;$&quot;* \(#,##0.00\);_(&quot;$&quot;* &quot;-&quot;??_);_(@_)"/>
      <border diagonalUp="0" diagonalDown="0">
        <left/>
        <right/>
        <top style="thin">
          <color theme="1"/>
        </top>
        <bottom/>
        <vertical/>
        <horizontal/>
      </border>
    </dxf>
    <dxf>
      <font>
        <b val="0"/>
        <i val="0"/>
        <strike val="0"/>
        <condense val="0"/>
        <extend val="0"/>
        <outline val="0"/>
        <shadow val="0"/>
        <u val="none"/>
        <vertAlign val="baseline"/>
        <sz val="12"/>
        <color theme="1"/>
        <name val="Aptos Narrow"/>
        <family val="2"/>
        <scheme val="minor"/>
      </font>
      <border diagonalUp="0" diagonalDown="0">
        <left/>
        <right/>
        <top style="thin">
          <color theme="1"/>
        </top>
        <bottom/>
        <vertical/>
        <horizontal/>
      </border>
    </dxf>
    <dxf>
      <border outline="0">
        <right style="thin">
          <color theme="1"/>
        </right>
        <top style="thin">
          <color theme="1"/>
        </top>
        <bottom style="thin">
          <color theme="1"/>
        </bottom>
      </border>
    </dxf>
    <dxf>
      <font>
        <b/>
        <i val="0"/>
        <strike val="0"/>
        <condense val="0"/>
        <extend val="0"/>
        <outline val="0"/>
        <shadow val="0"/>
        <u val="none"/>
        <vertAlign val="baseline"/>
        <sz val="12"/>
        <color theme="0"/>
        <name val="Aptos Narrow"/>
        <family val="2"/>
        <scheme val="minor"/>
      </font>
      <fill>
        <patternFill patternType="solid">
          <fgColor theme="1"/>
          <bgColor theme="1"/>
        </patternFill>
      </fill>
    </dxf>
    <dxf>
      <font>
        <b val="0"/>
        <i val="0"/>
        <strike val="0"/>
        <condense val="0"/>
        <extend val="0"/>
        <outline val="0"/>
        <shadow val="0"/>
        <u val="none"/>
        <vertAlign val="baseline"/>
        <sz val="12"/>
        <color theme="1"/>
        <name val="Aptos Narrow"/>
        <family val="2"/>
        <scheme val="minor"/>
      </font>
    </dxf>
    <dxf>
      <font>
        <b val="0"/>
        <i val="0"/>
        <strike val="0"/>
        <condense val="0"/>
        <extend val="0"/>
        <outline val="0"/>
        <shadow val="0"/>
        <u val="none"/>
        <vertAlign val="baseline"/>
        <sz val="12"/>
        <color theme="1"/>
        <name val="Aptos Narrow"/>
        <family val="2"/>
        <scheme val="minor"/>
      </font>
    </dxf>
    <dxf>
      <font>
        <b val="0"/>
        <i val="0"/>
        <strike val="0"/>
        <condense val="0"/>
        <extend val="0"/>
        <outline val="0"/>
        <shadow val="0"/>
        <u val="none"/>
        <vertAlign val="baseline"/>
        <sz val="12"/>
        <color theme="1"/>
        <name val="Aptos Narrow"/>
        <family val="2"/>
        <scheme val="minor"/>
      </font>
    </dxf>
    <dxf>
      <font>
        <b val="0"/>
        <i val="0"/>
        <strike val="0"/>
        <condense val="0"/>
        <extend val="0"/>
        <outline val="0"/>
        <shadow val="0"/>
        <u val="none"/>
        <vertAlign val="baseline"/>
        <sz val="12"/>
        <color rgb="FF000000"/>
        <name val="Aptos Narrow"/>
        <family val="2"/>
        <scheme val="minor"/>
      </font>
      <numFmt numFmtId="19" formatCode="m/d/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drawings/drawing1.xml><?xml version="1.0" encoding="utf-8"?>
<xdr:wsDr xmlns:xdr="http://schemas.openxmlformats.org/drawingml/2006/spreadsheetDrawing" xmlns:a="http://schemas.openxmlformats.org/drawingml/2006/main">
  <xdr:twoCellAnchor editAs="oneCell">
    <xdr:from>
      <xdr:col>3</xdr:col>
      <xdr:colOff>333130</xdr:colOff>
      <xdr:row>17</xdr:row>
      <xdr:rowOff>2932</xdr:rowOff>
    </xdr:from>
    <xdr:to>
      <xdr:col>5</xdr:col>
      <xdr:colOff>42007</xdr:colOff>
      <xdr:row>29</xdr:row>
      <xdr:rowOff>160457</xdr:rowOff>
    </xdr:to>
    <mc:AlternateContent xmlns:mc="http://schemas.openxmlformats.org/markup-compatibility/2006" xmlns:a14="http://schemas.microsoft.com/office/drawing/2010/main">
      <mc:Choice Requires="a14">
        <xdr:graphicFrame macro="">
          <xdr:nvGraphicFramePr>
            <xdr:cNvPr id="2" name="Store">
              <a:extLst>
                <a:ext uri="{FF2B5EF4-FFF2-40B4-BE49-F238E27FC236}">
                  <a16:creationId xmlns:a16="http://schemas.microsoft.com/office/drawing/2014/main" id="{72F7A456-5899-3C98-A432-CF13B38C6A3F}"/>
                </a:ext>
              </a:extLst>
            </xdr:cNvPr>
            <xdr:cNvGraphicFramePr/>
          </xdr:nvGraphicFramePr>
          <xdr:xfrm>
            <a:off x="0" y="0"/>
            <a:ext cx="0" cy="0"/>
          </xdr:xfrm>
          <a:graphic>
            <a:graphicData uri="http://schemas.microsoft.com/office/drawing/2010/slicer">
              <sle:slicer xmlns:sle="http://schemas.microsoft.com/office/drawing/2010/slicer" name="Store"/>
            </a:graphicData>
          </a:graphic>
        </xdr:graphicFrame>
      </mc:Choice>
      <mc:Fallback xmlns="">
        <xdr:sp macro="" textlink="">
          <xdr:nvSpPr>
            <xdr:cNvPr id="0" name=""/>
            <xdr:cNvSpPr>
              <a:spLocks noTextEdit="1"/>
            </xdr:cNvSpPr>
          </xdr:nvSpPr>
          <xdr:spPr>
            <a:xfrm>
              <a:off x="3869592" y="3490547"/>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112346</xdr:colOff>
      <xdr:row>16</xdr:row>
      <xdr:rowOff>202223</xdr:rowOff>
    </xdr:from>
    <xdr:to>
      <xdr:col>8</xdr:col>
      <xdr:colOff>75223</xdr:colOff>
      <xdr:row>29</xdr:row>
      <xdr:rowOff>154595</xdr:rowOff>
    </xdr:to>
    <mc:AlternateContent xmlns:mc="http://schemas.openxmlformats.org/markup-compatibility/2006" xmlns:a14="http://schemas.microsoft.com/office/drawing/2010/main">
      <mc:Choice Requires="a14">
        <xdr:graphicFrame macro="">
          <xdr:nvGraphicFramePr>
            <xdr:cNvPr id="3" name="Town">
              <a:extLst>
                <a:ext uri="{FF2B5EF4-FFF2-40B4-BE49-F238E27FC236}">
                  <a16:creationId xmlns:a16="http://schemas.microsoft.com/office/drawing/2014/main" id="{E945F3E2-4E66-1663-2C22-D1928ADB59BD}"/>
                </a:ext>
              </a:extLst>
            </xdr:cNvPr>
            <xdr:cNvGraphicFramePr/>
          </xdr:nvGraphicFramePr>
          <xdr:xfrm>
            <a:off x="0" y="0"/>
            <a:ext cx="0" cy="0"/>
          </xdr:xfrm>
          <a:graphic>
            <a:graphicData uri="http://schemas.microsoft.com/office/drawing/2010/slicer">
              <sle:slicer xmlns:sle="http://schemas.microsoft.com/office/drawing/2010/slicer" name="Town"/>
            </a:graphicData>
          </a:graphic>
        </xdr:graphicFrame>
      </mc:Choice>
      <mc:Fallback xmlns="">
        <xdr:sp macro="" textlink="">
          <xdr:nvSpPr>
            <xdr:cNvPr id="0" name=""/>
            <xdr:cNvSpPr>
              <a:spLocks noTextEdit="1"/>
            </xdr:cNvSpPr>
          </xdr:nvSpPr>
          <xdr:spPr>
            <a:xfrm>
              <a:off x="5768731" y="3484685"/>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331176</xdr:colOff>
      <xdr:row>30</xdr:row>
      <xdr:rowOff>49824</xdr:rowOff>
    </xdr:from>
    <xdr:to>
      <xdr:col>5</xdr:col>
      <xdr:colOff>40053</xdr:colOff>
      <xdr:row>43</xdr:row>
      <xdr:rowOff>2196</xdr:rowOff>
    </xdr:to>
    <mc:AlternateContent xmlns:mc="http://schemas.openxmlformats.org/markup-compatibility/2006" xmlns:a14="http://schemas.microsoft.com/office/drawing/2010/main">
      <mc:Choice Requires="a14">
        <xdr:graphicFrame macro="">
          <xdr:nvGraphicFramePr>
            <xdr:cNvPr id="4" name="Manager">
              <a:extLst>
                <a:ext uri="{FF2B5EF4-FFF2-40B4-BE49-F238E27FC236}">
                  <a16:creationId xmlns:a16="http://schemas.microsoft.com/office/drawing/2014/main" id="{48090380-1C47-F28F-9DEE-B0A05AD45DF2}"/>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mlns="">
        <xdr:sp macro="" textlink="">
          <xdr:nvSpPr>
            <xdr:cNvPr id="0" name=""/>
            <xdr:cNvSpPr>
              <a:spLocks noTextEdit="1"/>
            </xdr:cNvSpPr>
          </xdr:nvSpPr>
          <xdr:spPr>
            <a:xfrm>
              <a:off x="3867638" y="6204439"/>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100622</xdr:colOff>
      <xdr:row>30</xdr:row>
      <xdr:rowOff>53732</xdr:rowOff>
    </xdr:from>
    <xdr:to>
      <xdr:col>8</xdr:col>
      <xdr:colOff>63499</xdr:colOff>
      <xdr:row>43</xdr:row>
      <xdr:rowOff>6104</xdr:rowOff>
    </xdr:to>
    <mc:AlternateContent xmlns:mc="http://schemas.openxmlformats.org/markup-compatibility/2006" xmlns:a14="http://schemas.microsoft.com/office/drawing/2010/main">
      <mc:Choice Requires="a14">
        <xdr:graphicFrame macro="">
          <xdr:nvGraphicFramePr>
            <xdr:cNvPr id="5" name="Category">
              <a:extLst>
                <a:ext uri="{FF2B5EF4-FFF2-40B4-BE49-F238E27FC236}">
                  <a16:creationId xmlns:a16="http://schemas.microsoft.com/office/drawing/2014/main" id="{3D6F0B4A-2353-5D3C-A0C7-E5C4D2A7757B}"/>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5757007" y="6208347"/>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391.542820138886" createdVersion="8" refreshedVersion="8" minRefreshableVersion="3" recordCount="13" xr:uid="{103C71B9-F957-C74B-B58D-16E16F7B5E6E}">
  <cacheSource type="worksheet">
    <worksheetSource name="salesData"/>
  </cacheSource>
  <cacheFields count="8">
    <cacheField name="Month" numFmtId="14">
      <sharedItems containsSemiMixedTypes="0" containsNonDate="0" containsDate="1" containsString="0" minDate="2019-01-01T00:00:00" maxDate="2019-01-02T00:00:00"/>
    </cacheField>
    <cacheField name="Store" numFmtId="0">
      <sharedItems count="2">
        <s v="Computech"/>
        <s v="MicroWorld"/>
      </sharedItems>
    </cacheField>
    <cacheField name="Town" numFmtId="0">
      <sharedItems count="1">
        <s v="Aberdeen"/>
      </sharedItems>
    </cacheField>
    <cacheField name="Store Code" numFmtId="0">
      <sharedItems/>
    </cacheField>
    <cacheField name="Country" numFmtId="0">
      <sharedItems/>
    </cacheField>
    <cacheField name="Manager" numFmtId="0">
      <sharedItems count="11">
        <s v="Jason Hervey"/>
        <s v="Spencer Lee"/>
        <s v="Hugo Matthews"/>
        <s v="Ben Malone"/>
        <s v="Kirsty Young"/>
        <s v="Jade Wilson"/>
        <s v="Craig Spinks"/>
        <s v="Nick Fallows"/>
        <s v="Stephanie Zanoni"/>
        <s v="Sam Waters"/>
        <s v="Frank Archibald"/>
      </sharedItems>
    </cacheField>
    <cacheField name="Category" numFmtId="0">
      <sharedItems count="6">
        <s v="Mobile Phones"/>
        <s v="PC's"/>
        <s v="Laptops"/>
        <s v="Accessories"/>
        <s v="Printers"/>
        <s v="Cameras"/>
      </sharedItems>
    </cacheField>
    <cacheField name="Sales" numFmtId="44">
      <sharedItems containsSemiMixedTypes="0" containsString="0" containsNumber="1" containsInteger="1" minValue="2064" maxValue="9896" count="13">
        <n v="9602"/>
        <n v="6904"/>
        <n v="9896"/>
        <n v="5364"/>
        <n v="7014"/>
        <n v="5435"/>
        <n v="4675"/>
        <n v="7443"/>
        <n v="7946"/>
        <n v="3011"/>
        <n v="6859"/>
        <n v="2064"/>
        <n v="4666"/>
      </sharedItems>
    </cacheField>
  </cacheFields>
  <extLst>
    <ext xmlns:x14="http://schemas.microsoft.com/office/spreadsheetml/2009/9/main" uri="{725AE2AE-9491-48be-B2B4-4EB974FC3084}">
      <x14:pivotCacheDefinition pivotCacheId="11643311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d v="2019-01-01T00:00:00"/>
    <x v="0"/>
    <x v="0"/>
    <s v="ABD"/>
    <s v="UK"/>
    <x v="0"/>
    <x v="0"/>
    <x v="0"/>
  </r>
  <r>
    <d v="2019-01-01T00:00:00"/>
    <x v="0"/>
    <x v="0"/>
    <s v="ABD"/>
    <s v="UK"/>
    <x v="1"/>
    <x v="1"/>
    <x v="1"/>
  </r>
  <r>
    <d v="2019-01-01T00:00:00"/>
    <x v="0"/>
    <x v="0"/>
    <s v="ABD"/>
    <s v="UK"/>
    <x v="2"/>
    <x v="2"/>
    <x v="2"/>
  </r>
  <r>
    <d v="2019-01-01T00:00:00"/>
    <x v="1"/>
    <x v="0"/>
    <s v="ABD"/>
    <s v="UK"/>
    <x v="3"/>
    <x v="3"/>
    <x v="3"/>
  </r>
  <r>
    <d v="2019-01-01T00:00:00"/>
    <x v="0"/>
    <x v="0"/>
    <s v="ABD"/>
    <s v="UK"/>
    <x v="1"/>
    <x v="4"/>
    <x v="4"/>
  </r>
  <r>
    <d v="2019-01-01T00:00:00"/>
    <x v="0"/>
    <x v="0"/>
    <s v="ABD"/>
    <s v="UK"/>
    <x v="4"/>
    <x v="1"/>
    <x v="5"/>
  </r>
  <r>
    <d v="2019-01-01T00:00:00"/>
    <x v="1"/>
    <x v="0"/>
    <s v="ABD"/>
    <s v="UK"/>
    <x v="5"/>
    <x v="5"/>
    <x v="6"/>
  </r>
  <r>
    <d v="2019-01-01T00:00:00"/>
    <x v="1"/>
    <x v="0"/>
    <s v="ABD"/>
    <s v="UK"/>
    <x v="6"/>
    <x v="0"/>
    <x v="7"/>
  </r>
  <r>
    <d v="2019-01-01T00:00:00"/>
    <x v="0"/>
    <x v="0"/>
    <s v="ABD"/>
    <s v="UK"/>
    <x v="7"/>
    <x v="4"/>
    <x v="8"/>
  </r>
  <r>
    <d v="2019-01-01T00:00:00"/>
    <x v="1"/>
    <x v="0"/>
    <s v="ABD"/>
    <s v="UK"/>
    <x v="8"/>
    <x v="5"/>
    <x v="9"/>
  </r>
  <r>
    <d v="2019-01-01T00:00:00"/>
    <x v="1"/>
    <x v="0"/>
    <s v="ABD"/>
    <s v="UK"/>
    <x v="9"/>
    <x v="5"/>
    <x v="10"/>
  </r>
  <r>
    <d v="2019-01-01T00:00:00"/>
    <x v="1"/>
    <x v="0"/>
    <s v="ABD"/>
    <s v="UK"/>
    <x v="10"/>
    <x v="5"/>
    <x v="11"/>
  </r>
  <r>
    <d v="2019-01-01T00:00:00"/>
    <x v="1"/>
    <x v="0"/>
    <s v="ABD"/>
    <s v="UK"/>
    <x v="6"/>
    <x v="5"/>
    <x v="1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9A8BD9E-B2B2-AD4A-B6E7-FBF1629A43D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7:C53" firstHeaderRow="0" firstDataRow="1" firstDataCol="1"/>
  <pivotFields count="8">
    <pivotField numFmtId="14" subtotalTop="0" showAll="0"/>
    <pivotField subtotalTop="0" showAll="0">
      <items count="3">
        <item x="0"/>
        <item x="1"/>
        <item t="default"/>
      </items>
    </pivotField>
    <pivotField subtotalTop="0" showAll="0">
      <items count="2">
        <item x="0"/>
        <item t="default"/>
      </items>
    </pivotField>
    <pivotField subtotalTop="0" showAll="0"/>
    <pivotField subtotalTop="0" showAll="0"/>
    <pivotField axis="axisRow" subtotalTop="0" showAll="0" sortType="descending">
      <items count="12">
        <item x="3"/>
        <item x="6"/>
        <item x="10"/>
        <item x="2"/>
        <item x="5"/>
        <item x="0"/>
        <item x="4"/>
        <item x="7"/>
        <item x="9"/>
        <item x="1"/>
        <item x="8"/>
        <item t="default"/>
      </items>
      <autoSortScope>
        <pivotArea dataOnly="0" outline="0" fieldPosition="0">
          <references count="1">
            <reference field="4294967294" count="1" selected="0">
              <x v="0"/>
            </reference>
          </references>
        </pivotArea>
      </autoSortScope>
    </pivotField>
    <pivotField axis="axisRow" subtotalTop="0" showAll="0">
      <items count="7">
        <item x="3"/>
        <item x="5"/>
        <item x="2"/>
        <item x="0"/>
        <item x="1"/>
        <item x="4"/>
        <item t="default"/>
      </items>
    </pivotField>
    <pivotField dataField="1" numFmtId="44" subtotalTop="0" showAll="0">
      <items count="14">
        <item x="11"/>
        <item x="9"/>
        <item x="12"/>
        <item x="6"/>
        <item x="3"/>
        <item x="5"/>
        <item x="10"/>
        <item x="1"/>
        <item x="4"/>
        <item x="7"/>
        <item x="8"/>
        <item x="0"/>
        <item x="2"/>
        <item t="default"/>
      </items>
    </pivotField>
  </pivotFields>
  <rowFields count="2">
    <field x="5"/>
    <field x="6"/>
  </rowFields>
  <rowItems count="36">
    <i>
      <x v="9"/>
    </i>
    <i r="1">
      <x v="4"/>
    </i>
    <i r="1">
      <x v="5"/>
    </i>
    <i t="default">
      <x v="9"/>
    </i>
    <i>
      <x v="1"/>
    </i>
    <i r="1">
      <x v="1"/>
    </i>
    <i r="1">
      <x v="3"/>
    </i>
    <i t="default">
      <x v="1"/>
    </i>
    <i>
      <x v="3"/>
    </i>
    <i r="1">
      <x v="2"/>
    </i>
    <i t="default">
      <x v="3"/>
    </i>
    <i>
      <x v="5"/>
    </i>
    <i r="1">
      <x v="3"/>
    </i>
    <i t="default">
      <x v="5"/>
    </i>
    <i>
      <x v="7"/>
    </i>
    <i r="1">
      <x v="5"/>
    </i>
    <i t="default">
      <x v="7"/>
    </i>
    <i>
      <x v="8"/>
    </i>
    <i r="1">
      <x v="1"/>
    </i>
    <i t="default">
      <x v="8"/>
    </i>
    <i>
      <x v="6"/>
    </i>
    <i r="1">
      <x v="4"/>
    </i>
    <i t="default">
      <x v="6"/>
    </i>
    <i>
      <x/>
    </i>
    <i r="1">
      <x/>
    </i>
    <i t="default">
      <x/>
    </i>
    <i>
      <x v="4"/>
    </i>
    <i r="1">
      <x v="1"/>
    </i>
    <i t="default">
      <x v="4"/>
    </i>
    <i>
      <x v="10"/>
    </i>
    <i r="1">
      <x v="1"/>
    </i>
    <i t="default">
      <x v="10"/>
    </i>
    <i>
      <x v="2"/>
    </i>
    <i r="1">
      <x v="1"/>
    </i>
    <i t="default">
      <x v="2"/>
    </i>
    <i t="grand">
      <x/>
    </i>
  </rowItems>
  <colFields count="1">
    <field x="-2"/>
  </colFields>
  <colItems count="2">
    <i>
      <x/>
    </i>
    <i i="1">
      <x v="1"/>
    </i>
  </colItems>
  <dataFields count="2">
    <dataField name="Sum of Sales" fld="7" baseField="0" baseItem="0" numFmtId="165"/>
    <dataField name="Average of Sales" fld="7" subtotal="average" baseField="0" baseItem="0" numFmtId="165"/>
  </dataField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 xr10:uid="{11589D5D-3666-BB4C-B18A-14E49838CB34}" sourceName="Store">
  <pivotTables>
    <pivotTable tabId="3" name="PivotTable1"/>
  </pivotTables>
  <data>
    <tabular pivotCacheId="116433117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own" xr10:uid="{D2741FA5-32C9-544C-B9DA-211D6D177DBE}" sourceName="Town">
  <pivotTables>
    <pivotTable tabId="3" name="PivotTable1"/>
  </pivotTables>
  <data>
    <tabular pivotCacheId="1164331177">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4E2CDF5E-A1FA-534F-A6F6-6E440F0FB4FC}" sourceName="Manager">
  <pivotTables>
    <pivotTable tabId="3" name="PivotTable1"/>
  </pivotTables>
  <data>
    <tabular pivotCacheId="1164331177">
      <items count="11">
        <i x="3" s="1"/>
        <i x="6" s="1"/>
        <i x="10" s="1"/>
        <i x="2" s="1"/>
        <i x="5" s="1"/>
        <i x="0" s="1"/>
        <i x="4" s="1"/>
        <i x="7" s="1"/>
        <i x="9" s="1"/>
        <i x="1" s="1"/>
        <i x="8"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BF550602-C3A7-A245-AD52-7829A3E89E09}" sourceName="Category">
  <pivotTables>
    <pivotTable tabId="3" name="PivotTable1"/>
  </pivotTables>
  <data>
    <tabular pivotCacheId="1164331177">
      <items count="6">
        <i x="3" s="1"/>
        <i x="5" s="1"/>
        <i x="2" s="1"/>
        <i x="0"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ore" xr10:uid="{E82BE0BE-D7D4-8147-9A0F-114559333594}" cache="Slicer_Store" caption="Store" style="SlicerStyleLight3" rowHeight="251883"/>
  <slicer name="Town" xr10:uid="{16065EBE-0059-124F-82A0-7DE0E0A30B1A}" cache="Slicer_Town" caption="Town" style="SlicerStyleLight3" rowHeight="251883"/>
  <slicer name="Manager" xr10:uid="{9EC8356D-1236-7749-8A4B-5EA38AA90662}" cache="Slicer_Manager" caption="Manager" startItem="4" style="SlicerStyleLight3" rowHeight="251883"/>
  <slicer name="Category" xr10:uid="{6F169C59-C250-0247-9DA0-06DE7B6FAA48}" cache="Slicer_Category" caption="Category" style="SlicerStyleLight3"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B53A20-206D-0042-81BE-367C9FAE2C26}" name="salesData" displayName="salesData" ref="A1:H14" totalsRowShown="0">
  <autoFilter ref="A1:H14" xr:uid="{A0B53A20-206D-0042-81BE-367C9FAE2C26}"/>
  <tableColumns count="8">
    <tableColumn id="1" xr3:uid="{5B42CC0A-021C-024C-9651-AF48075AFAD3}" name="Month" dataDxfId="20"/>
    <tableColumn id="2" xr3:uid="{0300BB49-04DA-5C44-A9CB-027323A2E3F5}" name="Store"/>
    <tableColumn id="3" xr3:uid="{A52A6F7E-4738-4248-B7AF-6821352B1140}" name="Town"/>
    <tableColumn id="4" xr3:uid="{0096AF72-1489-A446-A7C3-F617AAA4A420}" name="Store Code"/>
    <tableColumn id="5" xr3:uid="{6ECFD699-B190-734F-A82E-E8763B7BB723}" name="Country"/>
    <tableColumn id="6" xr3:uid="{F065154F-4DE4-6340-876F-501FE6280AF9}" name="Manager"/>
    <tableColumn id="7" xr3:uid="{3857855E-A83C-E143-84E8-5231CFBEF054}" name="Category"/>
    <tableColumn id="8" xr3:uid="{D8BDAAD1-0A23-BF43-8004-F023CB34132A}" name="Sales" dataDxfId="19" dataCellStyle="Currency"/>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57D97B2-04F6-354D-B593-FB40EDC12100}" name="Table2" displayName="Table2" ref="A1:E10" totalsRowShown="0">
  <autoFilter ref="A1:E10" xr:uid="{557D97B2-04F6-354D-B593-FB40EDC12100}"/>
  <tableColumns count="5">
    <tableColumn id="1" xr3:uid="{36372960-A2E8-6047-8249-4040559FEB5E}" name="Category"/>
    <tableColumn id="2" xr3:uid="{47898722-8262-D043-AAD8-90631F2CA5E3}" name="App"/>
    <tableColumn id="3" xr3:uid="{C09A75A5-23CF-5E43-9E31-13439D521EB7}" name="Type"/>
    <tableColumn id="4" xr3:uid="{18B5AB70-7301-2640-B56C-E99BBD54D6C1}" name="Revenue" dataDxfId="18" dataCellStyle="Currency"/>
    <tableColumn id="5" xr3:uid="{187057D5-EB74-124D-BCFE-866099E14EB4}" name="Profit" dataDxfId="17" dataCellStyle="Currency"/>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E579DC0-6BB1-6842-AB81-27E87A41105E}" name="Table3" displayName="Table3" ref="A1:B10" totalsRowShown="0" headerRowDxfId="16" tableBorderDxfId="15">
  <autoFilter ref="A1:B10" xr:uid="{AE579DC0-6BB1-6842-AB81-27E87A41105E}"/>
  <tableColumns count="2">
    <tableColumn id="1" xr3:uid="{D63C0CB3-590C-924E-B190-3ACDB62D078B}" name="App" dataDxfId="14"/>
    <tableColumn id="2" xr3:uid="{0398086A-15D2-5D4B-8A92-A505948C9FA0}" name="Profit" dataDxfId="13" dataCellStyle="Currency"/>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E6D541A-D4F3-D441-92F4-BD88E0A42274}" name="Table4" displayName="Table4" ref="A1:M9" totalsRowShown="0" dataDxfId="12" dataCellStyle="Currency">
  <autoFilter ref="A1:M9" xr:uid="{AE6D541A-D4F3-D441-92F4-BD88E0A42274}"/>
  <tableColumns count="13">
    <tableColumn id="1" xr3:uid="{CDD21061-312A-564F-B9EC-90FBFE9B8621}" name="Company"/>
    <tableColumn id="2" xr3:uid="{008C20F5-AE34-7C47-AE8C-08FA4B29F00A}" name="Jan" dataDxfId="11" dataCellStyle="Currency"/>
    <tableColumn id="3" xr3:uid="{22C9BA19-5AE6-2248-AE3B-CE834F66C1C8}" name="Feb" dataDxfId="10" dataCellStyle="Currency"/>
    <tableColumn id="4" xr3:uid="{468D260B-FC7C-2B49-BC83-DA290C101F51}" name="Mar" dataDxfId="9" dataCellStyle="Currency"/>
    <tableColumn id="5" xr3:uid="{DE0EC43A-2D15-BC4C-9A18-4E0D85E1CBDB}" name="Apr" dataDxfId="8" dataCellStyle="Currency"/>
    <tableColumn id="6" xr3:uid="{8173D745-EEE8-494D-96C4-925EB52E8A38}" name="May" dataDxfId="7" dataCellStyle="Currency"/>
    <tableColumn id="7" xr3:uid="{0520075E-5D8D-C249-8BB3-1E3FFDC6C45E}" name="Jun" dataDxfId="6" dataCellStyle="Currency"/>
    <tableColumn id="8" xr3:uid="{9DD47154-3428-EA48-9ABF-656ABAA76878}" name="Jul" dataDxfId="5" dataCellStyle="Currency"/>
    <tableColumn id="9" xr3:uid="{2D411244-3145-734B-829D-8186F647FE98}" name="Aug" dataDxfId="4" dataCellStyle="Currency"/>
    <tableColumn id="10" xr3:uid="{863956CB-343B-D14E-BF3A-9ACD664424A9}" name="Sep" dataDxfId="3" dataCellStyle="Currency"/>
    <tableColumn id="11" xr3:uid="{4FFEE2EF-9C88-BF48-9909-964BB08D8F3B}" name="Oct" dataDxfId="2" dataCellStyle="Currency"/>
    <tableColumn id="12" xr3:uid="{3DDFA2BC-1ADB-184B-992C-2E444FFD838B}" name="Nov" dataDxfId="1" dataCellStyle="Currency"/>
    <tableColumn id="13" xr3:uid="{DFD740B3-E483-E740-BC33-BC546D08CEB0}" name="Dec" dataDxfId="0" dataCellStyle="Currency"/>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99AC9D8-7395-5B45-A2B3-6A33186E43AC}" name="Table6" displayName="Table6" ref="A1:B10" totalsRowShown="0">
  <autoFilter ref="A1:B10" xr:uid="{299AC9D8-7395-5B45-A2B3-6A33186E43AC}"/>
  <tableColumns count="2">
    <tableColumn id="1" xr3:uid="{935D0B24-3F7C-2D46-BB05-A036D347540A}" name="Name"/>
    <tableColumn id="2" xr3:uid="{224C70A3-8F07-D843-A74D-F2DE87AC4150}" name="Email Address" dataCellStyle="Hyperlink"/>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1.xml.rels><?xml version="1.0" encoding="UTF-8" standalone="yes"?>
<Relationships xmlns="http://schemas.openxmlformats.org/package/2006/relationships"><Relationship Id="rId8" Type="http://schemas.openxmlformats.org/officeDocument/2006/relationships/hyperlink" Target="mailto:mnewton@postmaster.com" TargetMode="External"/><Relationship Id="rId3" Type="http://schemas.openxmlformats.org/officeDocument/2006/relationships/hyperlink" Target="mailto:moses@helloworld.com" TargetMode="External"/><Relationship Id="rId7" Type="http://schemas.openxmlformats.org/officeDocument/2006/relationships/hyperlink" Target="mailto:valdeza@hotmail.com" TargetMode="External"/><Relationship Id="rId2" Type="http://schemas.openxmlformats.org/officeDocument/2006/relationships/hyperlink" Target="mailto:cody.fletcher@yahoo.com" TargetMode="External"/><Relationship Id="rId1" Type="http://schemas.openxmlformats.org/officeDocument/2006/relationships/hyperlink" Target="mailto:bmoss@gmail.com" TargetMode="External"/><Relationship Id="rId6" Type="http://schemas.openxmlformats.org/officeDocument/2006/relationships/hyperlink" Target="mailto:cwarner78@gmail.com" TargetMode="External"/><Relationship Id="rId5" Type="http://schemas.openxmlformats.org/officeDocument/2006/relationships/hyperlink" Target="mailto:constanceday@outlook.com" TargetMode="External"/><Relationship Id="rId10" Type="http://schemas.openxmlformats.org/officeDocument/2006/relationships/table" Target="../tables/table5.xml"/><Relationship Id="rId4" Type="http://schemas.openxmlformats.org/officeDocument/2006/relationships/hyperlink" Target="mailto:k_wong@hotmail.com" TargetMode="External"/><Relationship Id="rId9" Type="http://schemas.openxmlformats.org/officeDocument/2006/relationships/hyperlink" Target="mailto:jen_kelly5@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0E490-DEDD-6F47-87F5-60BFCD417F2E}">
  <dimension ref="A1:J15"/>
  <sheetViews>
    <sheetView zoomScale="130" zoomScaleNormal="130" workbookViewId="0">
      <selection activeCell="G16" sqref="G16"/>
    </sheetView>
  </sheetViews>
  <sheetFormatPr baseColWidth="10" defaultRowHeight="16" x14ac:dyDescent="0.2"/>
  <cols>
    <col min="1" max="1" width="7.1640625" bestFit="1" customWidth="1"/>
    <col min="2" max="2" width="17.6640625" bestFit="1" customWidth="1"/>
    <col min="3" max="3" width="8.1640625" bestFit="1" customWidth="1"/>
    <col min="4" max="4" width="12.33203125" style="3" bestFit="1" customWidth="1"/>
    <col min="5" max="5" width="10.5" bestFit="1" customWidth="1"/>
    <col min="7" max="7" width="15.1640625" bestFit="1" customWidth="1"/>
    <col min="8" max="8" width="12.1640625" bestFit="1" customWidth="1"/>
  </cols>
  <sheetData>
    <row r="1" spans="1:10" x14ac:dyDescent="0.2">
      <c r="A1" s="1" t="s">
        <v>0</v>
      </c>
      <c r="B1" s="1" t="s">
        <v>1</v>
      </c>
      <c r="C1" s="1" t="s">
        <v>2</v>
      </c>
      <c r="D1" s="4" t="s">
        <v>3</v>
      </c>
      <c r="E1" s="1" t="s">
        <v>4</v>
      </c>
    </row>
    <row r="2" spans="1:10" x14ac:dyDescent="0.2">
      <c r="A2">
        <v>3211</v>
      </c>
      <c r="B2" t="s">
        <v>5</v>
      </c>
      <c r="C2" s="2">
        <v>27095</v>
      </c>
      <c r="D2" s="3">
        <v>0.2</v>
      </c>
      <c r="E2" s="3">
        <f>C2*D2</f>
        <v>5419</v>
      </c>
      <c r="G2" s="5" t="s">
        <v>19</v>
      </c>
      <c r="H2">
        <f>AVERAGE(Quantity)</f>
        <v>35460.714285714283</v>
      </c>
      <c r="J2" t="s">
        <v>24</v>
      </c>
    </row>
    <row r="3" spans="1:10" x14ac:dyDescent="0.2">
      <c r="A3">
        <v>2955</v>
      </c>
      <c r="B3" t="s">
        <v>6</v>
      </c>
      <c r="C3" s="2">
        <v>48696</v>
      </c>
      <c r="D3" s="3">
        <v>0.15</v>
      </c>
      <c r="E3" s="3">
        <f t="shared" ref="E3:E15" si="0">C3*D3</f>
        <v>7304.4</v>
      </c>
      <c r="G3" s="5" t="s">
        <v>20</v>
      </c>
      <c r="H3">
        <f>COUNT(Order)</f>
        <v>14</v>
      </c>
    </row>
    <row r="4" spans="1:10" x14ac:dyDescent="0.2">
      <c r="A4">
        <v>2159</v>
      </c>
      <c r="B4" t="s">
        <v>7</v>
      </c>
      <c r="C4" s="2">
        <v>29970</v>
      </c>
      <c r="D4" s="3">
        <v>0.25</v>
      </c>
      <c r="E4" s="3">
        <f t="shared" si="0"/>
        <v>7492.5</v>
      </c>
      <c r="G4" s="5" t="s">
        <v>21</v>
      </c>
      <c r="H4" s="3">
        <f>MIN(Total)</f>
        <v>3133.4</v>
      </c>
    </row>
    <row r="5" spans="1:10" x14ac:dyDescent="0.2">
      <c r="A5">
        <v>3004</v>
      </c>
      <c r="B5" t="s">
        <v>8</v>
      </c>
      <c r="C5" s="2">
        <v>15667</v>
      </c>
      <c r="D5" s="3">
        <v>0.2</v>
      </c>
      <c r="E5" s="3">
        <f t="shared" si="0"/>
        <v>3133.4</v>
      </c>
      <c r="G5" s="5" t="s">
        <v>22</v>
      </c>
      <c r="H5" s="3">
        <f>MAX(Total)</f>
        <v>9400.6</v>
      </c>
    </row>
    <row r="6" spans="1:10" x14ac:dyDescent="0.2">
      <c r="A6">
        <v>4534</v>
      </c>
      <c r="B6" t="s">
        <v>9</v>
      </c>
      <c r="C6" s="2">
        <v>46321</v>
      </c>
      <c r="D6" s="3">
        <v>0.2</v>
      </c>
      <c r="E6" s="3">
        <f t="shared" si="0"/>
        <v>9264.2000000000007</v>
      </c>
      <c r="G6" s="5" t="s">
        <v>23</v>
      </c>
      <c r="H6" s="3">
        <f>SUM(Total)</f>
        <v>95405.300000000032</v>
      </c>
    </row>
    <row r="7" spans="1:10" x14ac:dyDescent="0.2">
      <c r="A7">
        <v>2220</v>
      </c>
      <c r="B7" t="s">
        <v>10</v>
      </c>
      <c r="C7" s="2">
        <v>47003</v>
      </c>
      <c r="D7" s="3">
        <v>0.2</v>
      </c>
      <c r="E7" s="3">
        <f t="shared" si="0"/>
        <v>9400.6</v>
      </c>
    </row>
    <row r="8" spans="1:10" x14ac:dyDescent="0.2">
      <c r="A8">
        <v>1796</v>
      </c>
      <c r="B8" t="s">
        <v>11</v>
      </c>
      <c r="C8" s="2">
        <v>41595</v>
      </c>
      <c r="D8" s="3">
        <v>0.2</v>
      </c>
      <c r="E8" s="3">
        <f t="shared" si="0"/>
        <v>8319</v>
      </c>
    </row>
    <row r="9" spans="1:10" x14ac:dyDescent="0.2">
      <c r="A9">
        <v>3558</v>
      </c>
      <c r="B9" t="s">
        <v>12</v>
      </c>
      <c r="C9" s="2">
        <v>41552</v>
      </c>
      <c r="D9" s="3">
        <v>0.2</v>
      </c>
      <c r="E9" s="3">
        <f t="shared" si="0"/>
        <v>8310.4</v>
      </c>
    </row>
    <row r="10" spans="1:10" x14ac:dyDescent="0.2">
      <c r="A10">
        <v>1437</v>
      </c>
      <c r="B10" t="s">
        <v>13</v>
      </c>
      <c r="C10" s="2">
        <v>23299</v>
      </c>
      <c r="D10" s="3">
        <v>0.3</v>
      </c>
      <c r="E10" s="3">
        <f t="shared" si="0"/>
        <v>6989.7</v>
      </c>
    </row>
    <row r="11" spans="1:10" x14ac:dyDescent="0.2">
      <c r="A11">
        <v>1336</v>
      </c>
      <c r="B11" t="s">
        <v>14</v>
      </c>
      <c r="C11" s="2">
        <v>34014</v>
      </c>
      <c r="D11" s="3">
        <v>0.15</v>
      </c>
      <c r="E11" s="3">
        <f t="shared" si="0"/>
        <v>5102.0999999999995</v>
      </c>
    </row>
    <row r="12" spans="1:10" x14ac:dyDescent="0.2">
      <c r="A12">
        <v>2044</v>
      </c>
      <c r="B12" t="s">
        <v>15</v>
      </c>
      <c r="C12" s="2">
        <v>43247</v>
      </c>
      <c r="D12" s="3">
        <v>0.15</v>
      </c>
      <c r="E12" s="3">
        <f t="shared" si="0"/>
        <v>6487.05</v>
      </c>
    </row>
    <row r="13" spans="1:10" x14ac:dyDescent="0.2">
      <c r="A13">
        <v>3329</v>
      </c>
      <c r="B13" t="s">
        <v>16</v>
      </c>
      <c r="C13" s="2">
        <v>28305</v>
      </c>
      <c r="D13" s="3">
        <v>0.15</v>
      </c>
      <c r="E13" s="3">
        <f t="shared" si="0"/>
        <v>4245.75</v>
      </c>
    </row>
    <row r="14" spans="1:10" x14ac:dyDescent="0.2">
      <c r="A14">
        <v>1534</v>
      </c>
      <c r="B14" t="s">
        <v>17</v>
      </c>
      <c r="C14" s="2">
        <v>39218</v>
      </c>
      <c r="D14" s="3">
        <v>0.2</v>
      </c>
      <c r="E14" s="3">
        <f t="shared" si="0"/>
        <v>7843.6</v>
      </c>
    </row>
    <row r="15" spans="1:10" x14ac:dyDescent="0.2">
      <c r="A15">
        <v>3989</v>
      </c>
      <c r="B15" t="s">
        <v>18</v>
      </c>
      <c r="C15" s="2">
        <v>30468</v>
      </c>
      <c r="D15" s="3">
        <v>0.2</v>
      </c>
      <c r="E15" s="3">
        <f t="shared" si="0"/>
        <v>6093.6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D7B9E-4D33-E549-B27A-9E142D1213B6}">
  <dimension ref="A1:K11"/>
  <sheetViews>
    <sheetView zoomScale="130" zoomScaleNormal="130" workbookViewId="0">
      <selection activeCell="B3" sqref="B3"/>
    </sheetView>
  </sheetViews>
  <sheetFormatPr baseColWidth="10" defaultRowHeight="16" x14ac:dyDescent="0.2"/>
  <cols>
    <col min="1" max="1" width="11.6640625" bestFit="1" customWidth="1"/>
    <col min="2" max="2" width="10.83203125" bestFit="1" customWidth="1"/>
    <col min="3" max="3" width="8" bestFit="1" customWidth="1"/>
    <col min="4" max="4" width="9.5" bestFit="1" customWidth="1"/>
    <col min="9" max="9" width="11.6640625" bestFit="1" customWidth="1"/>
    <col min="11" max="11" width="8" bestFit="1" customWidth="1"/>
  </cols>
  <sheetData>
    <row r="1" spans="1:11" x14ac:dyDescent="0.2">
      <c r="A1" s="1" t="s">
        <v>25</v>
      </c>
      <c r="B1" s="1" t="s">
        <v>26</v>
      </c>
      <c r="C1" s="1" t="s">
        <v>27</v>
      </c>
      <c r="I1" s="28" t="s">
        <v>28</v>
      </c>
      <c r="J1" s="28"/>
      <c r="K1" s="28"/>
    </row>
    <row r="2" spans="1:11" x14ac:dyDescent="0.2">
      <c r="A2">
        <v>19232</v>
      </c>
      <c r="B2" t="str">
        <f>VLOOKUP(A2, $I$3:$K$11, 2,FALSE )</f>
        <v>Part 6</v>
      </c>
      <c r="C2" s="3">
        <f>VLOOKUP(A2, $I$3:$K$11, 3, FALSE)</f>
        <v>19.010000000000002</v>
      </c>
      <c r="I2" s="1" t="s">
        <v>25</v>
      </c>
      <c r="J2" s="1" t="s">
        <v>26</v>
      </c>
      <c r="K2" s="1" t="s">
        <v>27</v>
      </c>
    </row>
    <row r="3" spans="1:11" x14ac:dyDescent="0.2">
      <c r="A3">
        <v>48133</v>
      </c>
      <c r="B3" t="str">
        <f t="shared" ref="B3:B6" si="0">VLOOKUP(A3, $I$3:$K$11, 2,FALSE )</f>
        <v>Part 8</v>
      </c>
      <c r="C3" s="3">
        <f t="shared" ref="C3:C6" si="1">VLOOKUP(A3, $I$3:$K$11, 3, FALSE)</f>
        <v>10.11</v>
      </c>
      <c r="I3">
        <v>12345</v>
      </c>
      <c r="J3" t="s">
        <v>29</v>
      </c>
      <c r="K3" s="3">
        <v>19.04</v>
      </c>
    </row>
    <row r="4" spans="1:11" x14ac:dyDescent="0.2">
      <c r="A4">
        <v>12345</v>
      </c>
      <c r="B4" t="str">
        <f t="shared" si="0"/>
        <v>Part 1</v>
      </c>
      <c r="C4" s="3">
        <f t="shared" si="1"/>
        <v>19.04</v>
      </c>
      <c r="I4">
        <v>28645</v>
      </c>
      <c r="J4" t="s">
        <v>30</v>
      </c>
      <c r="K4" s="3">
        <v>18.7</v>
      </c>
    </row>
    <row r="5" spans="1:11" x14ac:dyDescent="0.2">
      <c r="A5">
        <v>75664</v>
      </c>
      <c r="B5" t="str">
        <f t="shared" si="0"/>
        <v>Part 9</v>
      </c>
      <c r="C5" s="3">
        <f t="shared" si="1"/>
        <v>25.42</v>
      </c>
      <c r="I5">
        <v>73248</v>
      </c>
      <c r="J5" t="s">
        <v>31</v>
      </c>
      <c r="K5" s="3">
        <v>17.850000000000001</v>
      </c>
    </row>
    <row r="6" spans="1:11" x14ac:dyDescent="0.2">
      <c r="A6">
        <v>51609</v>
      </c>
      <c r="B6" t="str">
        <f t="shared" si="0"/>
        <v>Part 4</v>
      </c>
      <c r="C6" s="3">
        <f t="shared" si="1"/>
        <v>18.940000000000001</v>
      </c>
      <c r="I6">
        <v>51609</v>
      </c>
      <c r="J6" t="s">
        <v>32</v>
      </c>
      <c r="K6" s="3">
        <v>18.940000000000001</v>
      </c>
    </row>
    <row r="7" spans="1:11" x14ac:dyDescent="0.2">
      <c r="I7">
        <v>19234</v>
      </c>
      <c r="J7" t="s">
        <v>33</v>
      </c>
      <c r="K7" s="3">
        <v>18.940000000000001</v>
      </c>
    </row>
    <row r="8" spans="1:11" x14ac:dyDescent="0.2">
      <c r="I8">
        <v>19232</v>
      </c>
      <c r="J8" t="s">
        <v>34</v>
      </c>
      <c r="K8" s="3">
        <v>19.010000000000002</v>
      </c>
    </row>
    <row r="9" spans="1:11" x14ac:dyDescent="0.2">
      <c r="I9">
        <v>36874</v>
      </c>
      <c r="J9" t="s">
        <v>35</v>
      </c>
      <c r="K9" s="3">
        <v>17.46</v>
      </c>
    </row>
    <row r="10" spans="1:11" x14ac:dyDescent="0.2">
      <c r="I10">
        <v>48133</v>
      </c>
      <c r="J10" t="s">
        <v>36</v>
      </c>
      <c r="K10" s="3">
        <v>10.11</v>
      </c>
    </row>
    <row r="11" spans="1:11" x14ac:dyDescent="0.2">
      <c r="I11">
        <v>75664</v>
      </c>
      <c r="J11" t="s">
        <v>37</v>
      </c>
      <c r="K11" s="3">
        <v>25.42</v>
      </c>
    </row>
  </sheetData>
  <mergeCells count="1">
    <mergeCell ref="I1:K1"/>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5989F-007F-9C48-843B-130367F9DFDB}">
  <dimension ref="A1:H53"/>
  <sheetViews>
    <sheetView zoomScale="130" zoomScaleNormal="130" workbookViewId="0">
      <selection activeCell="J9" sqref="J9"/>
    </sheetView>
  </sheetViews>
  <sheetFormatPr baseColWidth="10" defaultRowHeight="16" x14ac:dyDescent="0.2"/>
  <cols>
    <col min="1" max="1" width="20" bestFit="1" customWidth="1"/>
    <col min="2" max="2" width="11.83203125" bestFit="1" customWidth="1"/>
    <col min="3" max="4" width="14.6640625" bestFit="1" customWidth="1"/>
    <col min="5" max="5" width="13.1640625" bestFit="1" customWidth="1"/>
    <col min="6" max="6" width="6.1640625" bestFit="1" customWidth="1"/>
    <col min="7" max="7" width="7.83203125" bestFit="1" customWidth="1"/>
    <col min="8" max="8" width="10.5" style="3" bestFit="1" customWidth="1"/>
    <col min="9" max="14" width="10.5" bestFit="1" customWidth="1"/>
    <col min="15" max="15" width="11.83203125" bestFit="1" customWidth="1"/>
  </cols>
  <sheetData>
    <row r="1" spans="1:8" x14ac:dyDescent="0.2">
      <c r="A1" t="s">
        <v>38</v>
      </c>
      <c r="B1" t="s">
        <v>39</v>
      </c>
      <c r="C1" t="s">
        <v>40</v>
      </c>
      <c r="D1" t="s">
        <v>41</v>
      </c>
      <c r="E1" t="s">
        <v>42</v>
      </c>
      <c r="F1" t="s">
        <v>43</v>
      </c>
      <c r="G1" t="s">
        <v>44</v>
      </c>
      <c r="H1" s="3" t="s">
        <v>45</v>
      </c>
    </row>
    <row r="2" spans="1:8" x14ac:dyDescent="0.2">
      <c r="A2" s="6">
        <v>43466</v>
      </c>
      <c r="B2" t="s">
        <v>46</v>
      </c>
      <c r="C2" t="s">
        <v>48</v>
      </c>
      <c r="D2" t="s">
        <v>49</v>
      </c>
      <c r="E2" t="s">
        <v>50</v>
      </c>
      <c r="F2" t="s">
        <v>51</v>
      </c>
      <c r="G2" t="s">
        <v>62</v>
      </c>
      <c r="H2" s="3">
        <v>9602</v>
      </c>
    </row>
    <row r="3" spans="1:8" x14ac:dyDescent="0.2">
      <c r="A3" s="6">
        <v>43466</v>
      </c>
      <c r="B3" t="s">
        <v>46</v>
      </c>
      <c r="C3" t="s">
        <v>48</v>
      </c>
      <c r="D3" t="s">
        <v>49</v>
      </c>
      <c r="E3" t="s">
        <v>50</v>
      </c>
      <c r="F3" t="s">
        <v>52</v>
      </c>
      <c r="G3" t="s">
        <v>63</v>
      </c>
      <c r="H3" s="3">
        <v>6904</v>
      </c>
    </row>
    <row r="4" spans="1:8" x14ac:dyDescent="0.2">
      <c r="A4" s="6">
        <v>43466</v>
      </c>
      <c r="B4" t="s">
        <v>46</v>
      </c>
      <c r="C4" t="s">
        <v>48</v>
      </c>
      <c r="D4" t="s">
        <v>49</v>
      </c>
      <c r="E4" t="s">
        <v>50</v>
      </c>
      <c r="F4" t="s">
        <v>53</v>
      </c>
      <c r="G4" t="s">
        <v>64</v>
      </c>
      <c r="H4" s="3">
        <v>9896</v>
      </c>
    </row>
    <row r="5" spans="1:8" x14ac:dyDescent="0.2">
      <c r="A5" s="6">
        <v>43466</v>
      </c>
      <c r="B5" t="s">
        <v>47</v>
      </c>
      <c r="C5" t="s">
        <v>48</v>
      </c>
      <c r="D5" t="s">
        <v>49</v>
      </c>
      <c r="E5" t="s">
        <v>50</v>
      </c>
      <c r="F5" t="s">
        <v>54</v>
      </c>
      <c r="G5" t="s">
        <v>65</v>
      </c>
      <c r="H5" s="3">
        <v>5364</v>
      </c>
    </row>
    <row r="6" spans="1:8" x14ac:dyDescent="0.2">
      <c r="A6" s="6">
        <v>43466</v>
      </c>
      <c r="B6" t="s">
        <v>46</v>
      </c>
      <c r="C6" t="s">
        <v>48</v>
      </c>
      <c r="D6" t="s">
        <v>49</v>
      </c>
      <c r="E6" t="s">
        <v>50</v>
      </c>
      <c r="F6" t="s">
        <v>52</v>
      </c>
      <c r="G6" t="s">
        <v>66</v>
      </c>
      <c r="H6" s="3">
        <v>7014</v>
      </c>
    </row>
    <row r="7" spans="1:8" x14ac:dyDescent="0.2">
      <c r="A7" s="6">
        <v>43466</v>
      </c>
      <c r="B7" t="s">
        <v>46</v>
      </c>
      <c r="C7" t="s">
        <v>48</v>
      </c>
      <c r="D7" t="s">
        <v>49</v>
      </c>
      <c r="E7" t="s">
        <v>50</v>
      </c>
      <c r="F7" t="s">
        <v>55</v>
      </c>
      <c r="G7" t="s">
        <v>63</v>
      </c>
      <c r="H7" s="3">
        <v>5435</v>
      </c>
    </row>
    <row r="8" spans="1:8" x14ac:dyDescent="0.2">
      <c r="A8" s="6">
        <v>43466</v>
      </c>
      <c r="B8" t="s">
        <v>47</v>
      </c>
      <c r="C8" t="s">
        <v>48</v>
      </c>
      <c r="D8" t="s">
        <v>49</v>
      </c>
      <c r="E8" t="s">
        <v>50</v>
      </c>
      <c r="F8" t="s">
        <v>56</v>
      </c>
      <c r="G8" t="s">
        <v>67</v>
      </c>
      <c r="H8" s="3">
        <v>4675</v>
      </c>
    </row>
    <row r="9" spans="1:8" x14ac:dyDescent="0.2">
      <c r="A9" s="6">
        <v>43466</v>
      </c>
      <c r="B9" t="s">
        <v>47</v>
      </c>
      <c r="C9" t="s">
        <v>48</v>
      </c>
      <c r="D9" t="s">
        <v>49</v>
      </c>
      <c r="E9" t="s">
        <v>50</v>
      </c>
      <c r="F9" t="s">
        <v>57</v>
      </c>
      <c r="G9" t="s">
        <v>62</v>
      </c>
      <c r="H9" s="3">
        <v>7443</v>
      </c>
    </row>
    <row r="10" spans="1:8" x14ac:dyDescent="0.2">
      <c r="A10" s="6">
        <v>43466</v>
      </c>
      <c r="B10" t="s">
        <v>46</v>
      </c>
      <c r="C10" t="s">
        <v>48</v>
      </c>
      <c r="D10" t="s">
        <v>49</v>
      </c>
      <c r="E10" t="s">
        <v>50</v>
      </c>
      <c r="F10" t="s">
        <v>58</v>
      </c>
      <c r="G10" t="s">
        <v>66</v>
      </c>
      <c r="H10" s="3">
        <v>7946</v>
      </c>
    </row>
    <row r="11" spans="1:8" x14ac:dyDescent="0.2">
      <c r="A11" s="6">
        <v>43466</v>
      </c>
      <c r="B11" t="s">
        <v>47</v>
      </c>
      <c r="C11" t="s">
        <v>48</v>
      </c>
      <c r="D11" t="s">
        <v>49</v>
      </c>
      <c r="E11" t="s">
        <v>50</v>
      </c>
      <c r="F11" t="s">
        <v>59</v>
      </c>
      <c r="G11" t="s">
        <v>67</v>
      </c>
      <c r="H11" s="7">
        <v>3011</v>
      </c>
    </row>
    <row r="12" spans="1:8" x14ac:dyDescent="0.2">
      <c r="A12" s="6">
        <v>43466</v>
      </c>
      <c r="B12" t="s">
        <v>47</v>
      </c>
      <c r="C12" t="s">
        <v>48</v>
      </c>
      <c r="D12" t="s">
        <v>49</v>
      </c>
      <c r="E12" t="s">
        <v>50</v>
      </c>
      <c r="F12" t="s">
        <v>60</v>
      </c>
      <c r="G12" t="s">
        <v>67</v>
      </c>
      <c r="H12" s="3">
        <v>6859</v>
      </c>
    </row>
    <row r="13" spans="1:8" x14ac:dyDescent="0.2">
      <c r="A13" s="6">
        <v>43466</v>
      </c>
      <c r="B13" t="s">
        <v>47</v>
      </c>
      <c r="C13" t="s">
        <v>48</v>
      </c>
      <c r="D13" t="s">
        <v>49</v>
      </c>
      <c r="E13" t="s">
        <v>50</v>
      </c>
      <c r="F13" t="s">
        <v>61</v>
      </c>
      <c r="G13" t="s">
        <v>67</v>
      </c>
      <c r="H13" s="3">
        <v>2064</v>
      </c>
    </row>
    <row r="14" spans="1:8" x14ac:dyDescent="0.2">
      <c r="A14" s="6">
        <v>43466</v>
      </c>
      <c r="B14" t="s">
        <v>47</v>
      </c>
      <c r="C14" t="s">
        <v>48</v>
      </c>
      <c r="D14" t="s">
        <v>49</v>
      </c>
      <c r="E14" t="s">
        <v>50</v>
      </c>
      <c r="F14" t="s">
        <v>57</v>
      </c>
      <c r="G14" t="s">
        <v>67</v>
      </c>
      <c r="H14" s="3">
        <v>4666</v>
      </c>
    </row>
    <row r="15" spans="1:8" x14ac:dyDescent="0.2">
      <c r="H15" s="7"/>
    </row>
    <row r="16" spans="1:8" x14ac:dyDescent="0.2">
      <c r="H16" s="7"/>
    </row>
    <row r="17" spans="1:8" x14ac:dyDescent="0.2">
      <c r="A17" s="8" t="s">
        <v>68</v>
      </c>
      <c r="B17" t="s">
        <v>70</v>
      </c>
      <c r="C17" t="s">
        <v>71</v>
      </c>
      <c r="H17"/>
    </row>
    <row r="18" spans="1:8" x14ac:dyDescent="0.2">
      <c r="A18" s="9" t="s">
        <v>52</v>
      </c>
      <c r="B18" s="11"/>
      <c r="C18" s="11"/>
      <c r="H18"/>
    </row>
    <row r="19" spans="1:8" x14ac:dyDescent="0.2">
      <c r="A19" s="10" t="s">
        <v>63</v>
      </c>
      <c r="B19" s="11">
        <v>6904</v>
      </c>
      <c r="C19" s="11">
        <v>6904</v>
      </c>
      <c r="H19"/>
    </row>
    <row r="20" spans="1:8" x14ac:dyDescent="0.2">
      <c r="A20" s="10" t="s">
        <v>66</v>
      </c>
      <c r="B20" s="11">
        <v>7014</v>
      </c>
      <c r="C20" s="11">
        <v>7014</v>
      </c>
      <c r="H20"/>
    </row>
    <row r="21" spans="1:8" x14ac:dyDescent="0.2">
      <c r="A21" s="9" t="s">
        <v>72</v>
      </c>
      <c r="B21" s="11">
        <v>13918</v>
      </c>
      <c r="C21" s="11">
        <v>6959</v>
      </c>
      <c r="H21"/>
    </row>
    <row r="22" spans="1:8" x14ac:dyDescent="0.2">
      <c r="A22" s="9" t="s">
        <v>57</v>
      </c>
      <c r="B22" s="11"/>
      <c r="C22" s="11"/>
      <c r="H22"/>
    </row>
    <row r="23" spans="1:8" x14ac:dyDescent="0.2">
      <c r="A23" s="10" t="s">
        <v>67</v>
      </c>
      <c r="B23" s="11">
        <v>4666</v>
      </c>
      <c r="C23" s="11">
        <v>4666</v>
      </c>
      <c r="H23"/>
    </row>
    <row r="24" spans="1:8" x14ac:dyDescent="0.2">
      <c r="A24" s="10" t="s">
        <v>62</v>
      </c>
      <c r="B24" s="11">
        <v>7443</v>
      </c>
      <c r="C24" s="11">
        <v>7443</v>
      </c>
      <c r="H24"/>
    </row>
    <row r="25" spans="1:8" x14ac:dyDescent="0.2">
      <c r="A25" s="9" t="s">
        <v>73</v>
      </c>
      <c r="B25" s="11">
        <v>12109</v>
      </c>
      <c r="C25" s="11">
        <v>6054.5</v>
      </c>
      <c r="H25"/>
    </row>
    <row r="26" spans="1:8" x14ac:dyDescent="0.2">
      <c r="A26" s="9" t="s">
        <v>53</v>
      </c>
      <c r="B26" s="11"/>
      <c r="C26" s="11"/>
      <c r="H26"/>
    </row>
    <row r="27" spans="1:8" x14ac:dyDescent="0.2">
      <c r="A27" s="10" t="s">
        <v>64</v>
      </c>
      <c r="B27" s="11">
        <v>9896</v>
      </c>
      <c r="C27" s="11">
        <v>9896</v>
      </c>
      <c r="H27"/>
    </row>
    <row r="28" spans="1:8" x14ac:dyDescent="0.2">
      <c r="A28" s="9" t="s">
        <v>74</v>
      </c>
      <c r="B28" s="11">
        <v>9896</v>
      </c>
      <c r="C28" s="11">
        <v>9896</v>
      </c>
      <c r="H28"/>
    </row>
    <row r="29" spans="1:8" x14ac:dyDescent="0.2">
      <c r="A29" s="9" t="s">
        <v>51</v>
      </c>
      <c r="B29" s="11"/>
      <c r="C29" s="11"/>
      <c r="H29"/>
    </row>
    <row r="30" spans="1:8" x14ac:dyDescent="0.2">
      <c r="A30" s="10" t="s">
        <v>62</v>
      </c>
      <c r="B30" s="11">
        <v>9602</v>
      </c>
      <c r="C30" s="11">
        <v>9602</v>
      </c>
      <c r="H30"/>
    </row>
    <row r="31" spans="1:8" x14ac:dyDescent="0.2">
      <c r="A31" s="9" t="s">
        <v>75</v>
      </c>
      <c r="B31" s="11">
        <v>9602</v>
      </c>
      <c r="C31" s="11">
        <v>9602</v>
      </c>
      <c r="H31"/>
    </row>
    <row r="32" spans="1:8" x14ac:dyDescent="0.2">
      <c r="A32" s="9" t="s">
        <v>58</v>
      </c>
      <c r="B32" s="11"/>
      <c r="C32" s="11"/>
      <c r="H32"/>
    </row>
    <row r="33" spans="1:8" x14ac:dyDescent="0.2">
      <c r="A33" s="10" t="s">
        <v>66</v>
      </c>
      <c r="B33" s="11">
        <v>7946</v>
      </c>
      <c r="C33" s="11">
        <v>7946</v>
      </c>
      <c r="H33"/>
    </row>
    <row r="34" spans="1:8" x14ac:dyDescent="0.2">
      <c r="A34" s="9" t="s">
        <v>76</v>
      </c>
      <c r="B34" s="11">
        <v>7946</v>
      </c>
      <c r="C34" s="11">
        <v>7946</v>
      </c>
      <c r="H34"/>
    </row>
    <row r="35" spans="1:8" x14ac:dyDescent="0.2">
      <c r="A35" s="9" t="s">
        <v>60</v>
      </c>
      <c r="B35" s="11"/>
      <c r="C35" s="11"/>
      <c r="H35"/>
    </row>
    <row r="36" spans="1:8" x14ac:dyDescent="0.2">
      <c r="A36" s="10" t="s">
        <v>67</v>
      </c>
      <c r="B36" s="11">
        <v>6859</v>
      </c>
      <c r="C36" s="11">
        <v>6859</v>
      </c>
      <c r="H36"/>
    </row>
    <row r="37" spans="1:8" x14ac:dyDescent="0.2">
      <c r="A37" s="9" t="s">
        <v>77</v>
      </c>
      <c r="B37" s="11">
        <v>6859</v>
      </c>
      <c r="C37" s="11">
        <v>6859</v>
      </c>
      <c r="H37"/>
    </row>
    <row r="38" spans="1:8" x14ac:dyDescent="0.2">
      <c r="A38" s="9" t="s">
        <v>55</v>
      </c>
      <c r="B38" s="11"/>
      <c r="C38" s="11"/>
      <c r="H38"/>
    </row>
    <row r="39" spans="1:8" x14ac:dyDescent="0.2">
      <c r="A39" s="10" t="s">
        <v>63</v>
      </c>
      <c r="B39" s="11">
        <v>5435</v>
      </c>
      <c r="C39" s="11">
        <v>5435</v>
      </c>
      <c r="H39"/>
    </row>
    <row r="40" spans="1:8" x14ac:dyDescent="0.2">
      <c r="A40" s="9" t="s">
        <v>78</v>
      </c>
      <c r="B40" s="11">
        <v>5435</v>
      </c>
      <c r="C40" s="11">
        <v>5435</v>
      </c>
      <c r="H40"/>
    </row>
    <row r="41" spans="1:8" x14ac:dyDescent="0.2">
      <c r="A41" s="9" t="s">
        <v>54</v>
      </c>
      <c r="B41" s="11"/>
      <c r="C41" s="11"/>
      <c r="H41"/>
    </row>
    <row r="42" spans="1:8" x14ac:dyDescent="0.2">
      <c r="A42" s="10" t="s">
        <v>65</v>
      </c>
      <c r="B42" s="11">
        <v>5364</v>
      </c>
      <c r="C42" s="11">
        <v>5364</v>
      </c>
    </row>
    <row r="43" spans="1:8" x14ac:dyDescent="0.2">
      <c r="A43" s="9" t="s">
        <v>79</v>
      </c>
      <c r="B43" s="11">
        <v>5364</v>
      </c>
      <c r="C43" s="11">
        <v>5364</v>
      </c>
    </row>
    <row r="44" spans="1:8" x14ac:dyDescent="0.2">
      <c r="A44" s="9" t="s">
        <v>56</v>
      </c>
      <c r="B44" s="11"/>
      <c r="C44" s="11"/>
    </row>
    <row r="45" spans="1:8" x14ac:dyDescent="0.2">
      <c r="A45" s="10" t="s">
        <v>67</v>
      </c>
      <c r="B45" s="11">
        <v>4675</v>
      </c>
      <c r="C45" s="11">
        <v>4675</v>
      </c>
    </row>
    <row r="46" spans="1:8" x14ac:dyDescent="0.2">
      <c r="A46" s="9" t="s">
        <v>80</v>
      </c>
      <c r="B46" s="11">
        <v>4675</v>
      </c>
      <c r="C46" s="11">
        <v>4675</v>
      </c>
    </row>
    <row r="47" spans="1:8" x14ac:dyDescent="0.2">
      <c r="A47" s="9" t="s">
        <v>59</v>
      </c>
      <c r="B47" s="11"/>
      <c r="C47" s="11"/>
    </row>
    <row r="48" spans="1:8" x14ac:dyDescent="0.2">
      <c r="A48" s="10" t="s">
        <v>67</v>
      </c>
      <c r="B48" s="11">
        <v>3011</v>
      </c>
      <c r="C48" s="11">
        <v>3011</v>
      </c>
    </row>
    <row r="49" spans="1:3" x14ac:dyDescent="0.2">
      <c r="A49" s="9" t="s">
        <v>81</v>
      </c>
      <c r="B49" s="11">
        <v>3011</v>
      </c>
      <c r="C49" s="11">
        <v>3011</v>
      </c>
    </row>
    <row r="50" spans="1:3" x14ac:dyDescent="0.2">
      <c r="A50" s="9" t="s">
        <v>61</v>
      </c>
      <c r="B50" s="11"/>
      <c r="C50" s="11"/>
    </row>
    <row r="51" spans="1:3" x14ac:dyDescent="0.2">
      <c r="A51" s="10" t="s">
        <v>67</v>
      </c>
      <c r="B51" s="11">
        <v>2064</v>
      </c>
      <c r="C51" s="11">
        <v>2064</v>
      </c>
    </row>
    <row r="52" spans="1:3" x14ac:dyDescent="0.2">
      <c r="A52" s="9" t="s">
        <v>82</v>
      </c>
      <c r="B52" s="11">
        <v>2064</v>
      </c>
      <c r="C52" s="11">
        <v>2064</v>
      </c>
    </row>
    <row r="53" spans="1:3" x14ac:dyDescent="0.2">
      <c r="A53" s="9" t="s">
        <v>69</v>
      </c>
      <c r="B53" s="11">
        <v>80879</v>
      </c>
      <c r="C53" s="11">
        <v>6221.4615384615381</v>
      </c>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6FF93-2A20-E540-B062-EA8F27FA93C5}">
  <dimension ref="A1:P13"/>
  <sheetViews>
    <sheetView zoomScale="130" zoomScaleNormal="130" workbookViewId="0">
      <selection activeCell="F9" sqref="F9"/>
    </sheetView>
  </sheetViews>
  <sheetFormatPr baseColWidth="10" defaultRowHeight="16" x14ac:dyDescent="0.2"/>
  <cols>
    <col min="1" max="1" width="7.33203125" bestFit="1" customWidth="1"/>
    <col min="2" max="2" width="14" style="3" bestFit="1" customWidth="1"/>
    <col min="3" max="3" width="9" bestFit="1" customWidth="1"/>
    <col min="6" max="6" width="12.1640625" bestFit="1" customWidth="1"/>
    <col min="7" max="7" width="14" bestFit="1" customWidth="1"/>
    <col min="8" max="8" width="12.1640625" bestFit="1" customWidth="1"/>
    <col min="10" max="10" width="7.33203125" bestFit="1" customWidth="1"/>
    <col min="11" max="11" width="14" bestFit="1" customWidth="1"/>
    <col min="12" max="12" width="8.1640625" bestFit="1" customWidth="1"/>
    <col min="14" max="14" width="7.33203125" bestFit="1" customWidth="1"/>
  </cols>
  <sheetData>
    <row r="1" spans="1:16" x14ac:dyDescent="0.2">
      <c r="A1" s="1" t="s">
        <v>83</v>
      </c>
      <c r="B1" s="4" t="s">
        <v>84</v>
      </c>
      <c r="C1" s="1" t="s">
        <v>2</v>
      </c>
      <c r="F1" s="28" t="s">
        <v>89</v>
      </c>
      <c r="G1" s="28"/>
      <c r="H1" s="28"/>
      <c r="J1" s="28" t="s">
        <v>91</v>
      </c>
      <c r="K1" s="28"/>
      <c r="L1" s="28"/>
      <c r="N1" s="1" t="s">
        <v>92</v>
      </c>
    </row>
    <row r="2" spans="1:16" x14ac:dyDescent="0.2">
      <c r="A2" t="s">
        <v>85</v>
      </c>
      <c r="B2" s="3">
        <v>5</v>
      </c>
      <c r="C2">
        <v>10</v>
      </c>
      <c r="F2" s="1" t="s">
        <v>83</v>
      </c>
      <c r="G2" s="4" t="s">
        <v>84</v>
      </c>
      <c r="H2" s="1" t="s">
        <v>2</v>
      </c>
      <c r="J2" s="1" t="s">
        <v>83</v>
      </c>
      <c r="K2" s="4" t="s">
        <v>84</v>
      </c>
      <c r="L2" s="1" t="s">
        <v>2</v>
      </c>
      <c r="N2" s="1" t="s">
        <v>83</v>
      </c>
      <c r="O2" s="4"/>
      <c r="P2" s="1"/>
    </row>
    <row r="3" spans="1:16" x14ac:dyDescent="0.2">
      <c r="A3" t="s">
        <v>86</v>
      </c>
      <c r="B3" s="3">
        <v>3</v>
      </c>
      <c r="C3">
        <v>5</v>
      </c>
      <c r="F3" t="str" cm="1">
        <f t="array" ref="F3:H3">_xlfn._xlws.FILTER($A$2:$C$5, ($A$2:$A$5 = "Apple"), "No records found")</f>
        <v>Apple</v>
      </c>
      <c r="G3">
        <v>5</v>
      </c>
      <c r="H3">
        <v>10</v>
      </c>
      <c r="J3" t="str" cm="1">
        <f t="array" ref="J3:L6">_xlfn._xlws.SORT($A$2:$C$5, 2, -1)</f>
        <v>Apple</v>
      </c>
      <c r="K3" s="3">
        <v>5</v>
      </c>
      <c r="L3">
        <v>10</v>
      </c>
      <c r="N3" t="str" cm="1">
        <f t="array" ref="N3:N6">_xlfn.UNIQUE(A2:A5)</f>
        <v>Apple</v>
      </c>
    </row>
    <row r="4" spans="1:16" x14ac:dyDescent="0.2">
      <c r="A4" t="s">
        <v>87</v>
      </c>
      <c r="B4" s="3">
        <v>2</v>
      </c>
      <c r="C4">
        <v>8</v>
      </c>
      <c r="F4" t="str" cm="1">
        <f t="array" ref="F4:H4">_xlfn._xlws.FILTER($A$2:$C$5, ($A$2:$A$5 = "Orange"), "No records found")</f>
        <v>Orange</v>
      </c>
      <c r="G4">
        <v>3</v>
      </c>
      <c r="H4">
        <v>5</v>
      </c>
      <c r="J4" t="str">
        <v>Grapes</v>
      </c>
      <c r="K4" s="3">
        <v>4</v>
      </c>
      <c r="L4">
        <v>12</v>
      </c>
      <c r="N4" t="str">
        <v>Orange</v>
      </c>
    </row>
    <row r="5" spans="1:16" ht="17" thickBot="1" x14ac:dyDescent="0.25">
      <c r="A5" s="12" t="s">
        <v>88</v>
      </c>
      <c r="B5" s="13">
        <v>4</v>
      </c>
      <c r="C5" s="12">
        <v>12</v>
      </c>
      <c r="J5" t="str">
        <v>Orange</v>
      </c>
      <c r="K5" s="3">
        <v>3</v>
      </c>
      <c r="L5">
        <v>5</v>
      </c>
      <c r="N5" t="str">
        <v>Banana</v>
      </c>
    </row>
    <row r="6" spans="1:16" x14ac:dyDescent="0.2">
      <c r="A6" s="1" t="s">
        <v>4</v>
      </c>
      <c r="C6" s="3">
        <f t="array" ref="C6">SUM(B2:B5*C2:C5)</f>
        <v>129</v>
      </c>
      <c r="J6" t="str">
        <v>Banana</v>
      </c>
      <c r="K6" s="3">
        <v>2</v>
      </c>
      <c r="L6">
        <v>8</v>
      </c>
      <c r="N6" t="str">
        <v>Grapes</v>
      </c>
    </row>
    <row r="8" spans="1:16" x14ac:dyDescent="0.2">
      <c r="F8" s="28" t="s">
        <v>90</v>
      </c>
      <c r="G8" s="28"/>
      <c r="H8" s="28"/>
    </row>
    <row r="9" spans="1:16" x14ac:dyDescent="0.2">
      <c r="F9" cm="1">
        <f t="array" aca="1" ref="F9:H13" ca="1">_xlfn.RANDARRAY(5, 3, 0, 1000, FALSE)</f>
        <v>331.61217989814065</v>
      </c>
      <c r="G9">
        <f ca="1"/>
        <v>969.40642831285675</v>
      </c>
      <c r="H9">
        <f ca="1"/>
        <v>393.60311679779613</v>
      </c>
    </row>
    <row r="10" spans="1:16" x14ac:dyDescent="0.2">
      <c r="F10">
        <f ca="1"/>
        <v>59.725149337805874</v>
      </c>
      <c r="G10">
        <f ca="1"/>
        <v>595.31740509847202</v>
      </c>
      <c r="H10">
        <f ca="1"/>
        <v>954.87839067470304</v>
      </c>
    </row>
    <row r="11" spans="1:16" x14ac:dyDescent="0.2">
      <c r="F11">
        <f ca="1"/>
        <v>767.14987953088018</v>
      </c>
      <c r="G11">
        <f ca="1"/>
        <v>252.12515984776917</v>
      </c>
      <c r="H11">
        <f ca="1"/>
        <v>107.78143053599229</v>
      </c>
    </row>
    <row r="12" spans="1:16" x14ac:dyDescent="0.2">
      <c r="F12">
        <f ca="1"/>
        <v>948.54989209394955</v>
      </c>
      <c r="G12">
        <f ca="1"/>
        <v>896.60896940662678</v>
      </c>
      <c r="H12">
        <f ca="1"/>
        <v>965.96711243073503</v>
      </c>
    </row>
    <row r="13" spans="1:16" x14ac:dyDescent="0.2">
      <c r="F13">
        <f ca="1"/>
        <v>492.32742639618982</v>
      </c>
      <c r="G13">
        <f ca="1"/>
        <v>554.98287892135886</v>
      </c>
      <c r="H13">
        <f ca="1"/>
        <v>514.36046413172392</v>
      </c>
    </row>
  </sheetData>
  <mergeCells count="3">
    <mergeCell ref="F1:H1"/>
    <mergeCell ref="F8:H8"/>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249D9-6F77-0444-99F7-B0A52EB7F2A6}">
  <dimension ref="A1:J10"/>
  <sheetViews>
    <sheetView workbookViewId="0">
      <selection activeCell="A2" sqref="A2"/>
    </sheetView>
  </sheetViews>
  <sheetFormatPr baseColWidth="10" defaultRowHeight="16" x14ac:dyDescent="0.2"/>
  <sheetData>
    <row r="1" spans="1:10" x14ac:dyDescent="0.2">
      <c r="A1" cm="1">
        <f t="array" ref="A1:J10">_xlfn.SEQUENCE(10, 10, 0, 10)</f>
        <v>0</v>
      </c>
      <c r="B1">
        <v>10</v>
      </c>
      <c r="C1">
        <v>20</v>
      </c>
      <c r="D1">
        <v>30</v>
      </c>
      <c r="E1">
        <v>40</v>
      </c>
      <c r="F1">
        <v>50</v>
      </c>
      <c r="G1">
        <v>60</v>
      </c>
      <c r="H1">
        <v>70</v>
      </c>
      <c r="I1">
        <v>80</v>
      </c>
      <c r="J1">
        <v>90</v>
      </c>
    </row>
    <row r="2" spans="1:10" x14ac:dyDescent="0.2">
      <c r="A2">
        <v>100</v>
      </c>
      <c r="B2">
        <v>110</v>
      </c>
      <c r="C2">
        <v>120</v>
      </c>
      <c r="D2">
        <v>130</v>
      </c>
      <c r="E2">
        <v>140</v>
      </c>
      <c r="F2">
        <v>150</v>
      </c>
      <c r="G2">
        <v>160</v>
      </c>
      <c r="H2">
        <v>170</v>
      </c>
      <c r="I2">
        <v>180</v>
      </c>
      <c r="J2">
        <v>190</v>
      </c>
    </row>
    <row r="3" spans="1:10" x14ac:dyDescent="0.2">
      <c r="A3">
        <v>200</v>
      </c>
      <c r="B3">
        <v>210</v>
      </c>
      <c r="C3">
        <v>220</v>
      </c>
      <c r="D3">
        <v>230</v>
      </c>
      <c r="E3">
        <v>240</v>
      </c>
      <c r="F3">
        <v>250</v>
      </c>
      <c r="G3">
        <v>260</v>
      </c>
      <c r="H3">
        <v>270</v>
      </c>
      <c r="I3">
        <v>280</v>
      </c>
      <c r="J3">
        <v>290</v>
      </c>
    </row>
    <row r="4" spans="1:10" x14ac:dyDescent="0.2">
      <c r="A4">
        <v>300</v>
      </c>
      <c r="B4">
        <v>310</v>
      </c>
      <c r="C4">
        <v>320</v>
      </c>
      <c r="D4">
        <v>330</v>
      </c>
      <c r="E4">
        <v>340</v>
      </c>
      <c r="F4">
        <v>350</v>
      </c>
      <c r="G4">
        <v>360</v>
      </c>
      <c r="H4">
        <v>370</v>
      </c>
      <c r="I4">
        <v>380</v>
      </c>
      <c r="J4">
        <v>390</v>
      </c>
    </row>
    <row r="5" spans="1:10" x14ac:dyDescent="0.2">
      <c r="A5">
        <v>400</v>
      </c>
      <c r="B5">
        <v>410</v>
      </c>
      <c r="C5">
        <v>420</v>
      </c>
      <c r="D5">
        <v>430</v>
      </c>
      <c r="E5">
        <v>440</v>
      </c>
      <c r="F5">
        <v>450</v>
      </c>
      <c r="G5">
        <v>460</v>
      </c>
      <c r="H5">
        <v>470</v>
      </c>
      <c r="I5">
        <v>480</v>
      </c>
      <c r="J5">
        <v>490</v>
      </c>
    </row>
    <row r="6" spans="1:10" x14ac:dyDescent="0.2">
      <c r="A6">
        <v>500</v>
      </c>
      <c r="B6">
        <v>510</v>
      </c>
      <c r="C6">
        <v>520</v>
      </c>
      <c r="D6">
        <v>530</v>
      </c>
      <c r="E6">
        <v>540</v>
      </c>
      <c r="F6">
        <v>550</v>
      </c>
      <c r="G6">
        <v>560</v>
      </c>
      <c r="H6">
        <v>570</v>
      </c>
      <c r="I6">
        <v>580</v>
      </c>
      <c r="J6">
        <v>590</v>
      </c>
    </row>
    <row r="7" spans="1:10" x14ac:dyDescent="0.2">
      <c r="A7">
        <v>600</v>
      </c>
      <c r="B7">
        <v>610</v>
      </c>
      <c r="C7">
        <v>620</v>
      </c>
      <c r="D7">
        <v>630</v>
      </c>
      <c r="E7">
        <v>640</v>
      </c>
      <c r="F7">
        <v>650</v>
      </c>
      <c r="G7">
        <v>660</v>
      </c>
      <c r="H7">
        <v>670</v>
      </c>
      <c r="I7">
        <v>680</v>
      </c>
      <c r="J7">
        <v>690</v>
      </c>
    </row>
    <row r="8" spans="1:10" x14ac:dyDescent="0.2">
      <c r="A8">
        <v>700</v>
      </c>
      <c r="B8">
        <v>710</v>
      </c>
      <c r="C8">
        <v>720</v>
      </c>
      <c r="D8">
        <v>730</v>
      </c>
      <c r="E8">
        <v>740</v>
      </c>
      <c r="F8">
        <v>750</v>
      </c>
      <c r="G8">
        <v>760</v>
      </c>
      <c r="H8">
        <v>770</v>
      </c>
      <c r="I8">
        <v>780</v>
      </c>
      <c r="J8">
        <v>790</v>
      </c>
    </row>
    <row r="9" spans="1:10" x14ac:dyDescent="0.2">
      <c r="A9">
        <v>800</v>
      </c>
      <c r="B9">
        <v>810</v>
      </c>
      <c r="C9">
        <v>820</v>
      </c>
      <c r="D9">
        <v>830</v>
      </c>
      <c r="E9">
        <v>840</v>
      </c>
      <c r="F9">
        <v>850</v>
      </c>
      <c r="G9">
        <v>860</v>
      </c>
      <c r="H9">
        <v>870</v>
      </c>
      <c r="I9">
        <v>880</v>
      </c>
      <c r="J9">
        <v>890</v>
      </c>
    </row>
    <row r="10" spans="1:10" x14ac:dyDescent="0.2">
      <c r="A10">
        <v>900</v>
      </c>
      <c r="B10">
        <v>910</v>
      </c>
      <c r="C10">
        <v>920</v>
      </c>
      <c r="D10">
        <v>930</v>
      </c>
      <c r="E10">
        <v>940</v>
      </c>
      <c r="F10">
        <v>950</v>
      </c>
      <c r="G10">
        <v>960</v>
      </c>
      <c r="H10">
        <v>970</v>
      </c>
      <c r="I10">
        <v>980</v>
      </c>
      <c r="J10">
        <v>990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763D1-BA65-AD43-A2C7-DA8795C9399B}">
  <dimension ref="A1:H10"/>
  <sheetViews>
    <sheetView zoomScale="130" zoomScaleNormal="130" workbookViewId="0">
      <selection activeCell="H2" sqref="H2"/>
    </sheetView>
  </sheetViews>
  <sheetFormatPr baseColWidth="10" defaultRowHeight="16" x14ac:dyDescent="0.2"/>
  <cols>
    <col min="1" max="2" width="11.5" bestFit="1" customWidth="1"/>
    <col min="3" max="3" width="15.33203125" bestFit="1" customWidth="1"/>
    <col min="4" max="5" width="14" bestFit="1" customWidth="1"/>
    <col min="7" max="7" width="10.33203125" bestFit="1" customWidth="1"/>
    <col min="8" max="8" width="15.33203125" bestFit="1" customWidth="1"/>
  </cols>
  <sheetData>
    <row r="1" spans="1:8" ht="17" thickBot="1" x14ac:dyDescent="0.25">
      <c r="A1" t="s">
        <v>44</v>
      </c>
      <c r="B1" t="s">
        <v>93</v>
      </c>
      <c r="C1" t="s">
        <v>94</v>
      </c>
      <c r="D1" t="s">
        <v>95</v>
      </c>
      <c r="E1" t="s">
        <v>96</v>
      </c>
      <c r="G1" s="15" t="s">
        <v>111</v>
      </c>
      <c r="H1" s="12" t="s">
        <v>105</v>
      </c>
    </row>
    <row r="2" spans="1:8" x14ac:dyDescent="0.2">
      <c r="A2" t="s">
        <v>97</v>
      </c>
      <c r="B2" t="s">
        <v>100</v>
      </c>
      <c r="C2" t="s">
        <v>109</v>
      </c>
      <c r="D2" s="3">
        <v>3543590</v>
      </c>
      <c r="E2" s="3">
        <v>1417436</v>
      </c>
      <c r="G2" t="s">
        <v>44</v>
      </c>
      <c r="H2" s="16" t="str">
        <f>_xlfn.XLOOKUP($H$1, Table2[App], Table2[Category], "Not found", 0)</f>
        <v>Productivity</v>
      </c>
    </row>
    <row r="3" spans="1:8" x14ac:dyDescent="0.2">
      <c r="A3" t="s">
        <v>97</v>
      </c>
      <c r="B3" t="s">
        <v>101</v>
      </c>
      <c r="C3" t="s">
        <v>109</v>
      </c>
      <c r="D3" s="3">
        <v>1460004</v>
      </c>
      <c r="E3" s="3">
        <v>584001</v>
      </c>
      <c r="G3" t="s">
        <v>94</v>
      </c>
      <c r="H3" s="16" t="str">
        <f>_xlfn.XLOOKUP($H$1, Table2[App], Table2[Type], "Not found", 0)</f>
        <v>Free</v>
      </c>
    </row>
    <row r="4" spans="1:8" x14ac:dyDescent="0.2">
      <c r="A4" t="s">
        <v>97</v>
      </c>
      <c r="B4" t="s">
        <v>102</v>
      </c>
      <c r="C4" t="s">
        <v>109</v>
      </c>
      <c r="D4" s="3">
        <v>1180914</v>
      </c>
      <c r="E4" s="3">
        <v>472365</v>
      </c>
      <c r="G4" t="s">
        <v>96</v>
      </c>
      <c r="H4" s="17">
        <f>_xlfn.XLOOKUP($H$1, Table2[App], Table2[Profit], "Not found", 0)</f>
        <v>1350464.8</v>
      </c>
    </row>
    <row r="5" spans="1:8" x14ac:dyDescent="0.2">
      <c r="A5" t="s">
        <v>97</v>
      </c>
      <c r="B5" t="s">
        <v>103</v>
      </c>
      <c r="C5" t="s">
        <v>109</v>
      </c>
      <c r="D5" s="3">
        <v>3315375</v>
      </c>
      <c r="E5" s="3">
        <v>1326150</v>
      </c>
      <c r="G5" t="s">
        <v>95</v>
      </c>
      <c r="H5" s="17">
        <f>_xlfn.XLOOKUP($H$1, Table2[App], Table2[Revenue], "Not found", 0)</f>
        <v>3376162</v>
      </c>
    </row>
    <row r="6" spans="1:8" x14ac:dyDescent="0.2">
      <c r="A6" t="s">
        <v>98</v>
      </c>
      <c r="B6" t="s">
        <v>104</v>
      </c>
      <c r="C6" t="s">
        <v>110</v>
      </c>
      <c r="D6" s="3">
        <v>989735</v>
      </c>
      <c r="E6" s="3">
        <v>395894</v>
      </c>
    </row>
    <row r="7" spans="1:8" x14ac:dyDescent="0.2">
      <c r="A7" t="s">
        <v>98</v>
      </c>
      <c r="B7" t="s">
        <v>105</v>
      </c>
      <c r="C7" t="s">
        <v>110</v>
      </c>
      <c r="D7" s="3">
        <v>3376162</v>
      </c>
      <c r="E7" s="3">
        <v>1350464.8</v>
      </c>
    </row>
    <row r="8" spans="1:8" x14ac:dyDescent="0.2">
      <c r="A8" t="s">
        <v>98</v>
      </c>
      <c r="B8" t="s">
        <v>106</v>
      </c>
      <c r="C8" t="s">
        <v>110</v>
      </c>
      <c r="D8" s="3">
        <v>4704744</v>
      </c>
      <c r="E8" s="3">
        <v>1881897.6</v>
      </c>
    </row>
    <row r="9" spans="1:8" x14ac:dyDescent="0.2">
      <c r="A9" t="s">
        <v>99</v>
      </c>
      <c r="B9" t="s">
        <v>107</v>
      </c>
      <c r="C9" t="s">
        <v>110</v>
      </c>
      <c r="D9" s="3">
        <v>3643081</v>
      </c>
      <c r="E9" s="3">
        <v>1457232.4</v>
      </c>
    </row>
    <row r="10" spans="1:8" x14ac:dyDescent="0.2">
      <c r="A10" t="s">
        <v>99</v>
      </c>
      <c r="B10" t="s">
        <v>108</v>
      </c>
      <c r="C10" t="s">
        <v>110</v>
      </c>
      <c r="D10" s="3">
        <v>2379523</v>
      </c>
      <c r="E10" s="3">
        <v>951809</v>
      </c>
    </row>
  </sheetData>
  <dataValidations count="1">
    <dataValidation type="list" allowBlank="1" showInputMessage="1" showErrorMessage="1" sqref="H1" xr:uid="{1555E1D7-DCBE-1D42-902B-35B360E298F4}">
      <formula1>$B$2:$B$10</formula1>
    </dataValidation>
  </dataValidation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F9BD4-E49F-6445-AD41-74A61F2AF785}">
  <dimension ref="A1:E10"/>
  <sheetViews>
    <sheetView zoomScale="130" zoomScaleNormal="130" workbookViewId="0">
      <selection activeCell="G6" sqref="G6"/>
    </sheetView>
  </sheetViews>
  <sheetFormatPr baseColWidth="10" defaultRowHeight="16" x14ac:dyDescent="0.2"/>
  <cols>
    <col min="1" max="1" width="11.5" bestFit="1" customWidth="1"/>
    <col min="2" max="2" width="14" bestFit="1" customWidth="1"/>
    <col min="4" max="4" width="7.6640625" bestFit="1" customWidth="1"/>
    <col min="5" max="5" width="11.5" bestFit="1" customWidth="1"/>
  </cols>
  <sheetData>
    <row r="1" spans="1:5" ht="17" thickBot="1" x14ac:dyDescent="0.25">
      <c r="A1" s="19" t="s">
        <v>93</v>
      </c>
      <c r="B1" s="19" t="s">
        <v>96</v>
      </c>
      <c r="D1" s="12" t="s">
        <v>93</v>
      </c>
      <c r="E1" s="12" t="s">
        <v>101</v>
      </c>
    </row>
    <row r="2" spans="1:5" x14ac:dyDescent="0.2">
      <c r="A2" s="14" t="s">
        <v>100</v>
      </c>
      <c r="B2" s="18">
        <v>1417436</v>
      </c>
      <c r="D2" t="s">
        <v>112</v>
      </c>
      <c r="E2" s="16">
        <f>_xlfn.XMATCH($E$1, Table3[App], 0)</f>
        <v>2</v>
      </c>
    </row>
    <row r="3" spans="1:5" x14ac:dyDescent="0.2">
      <c r="A3" s="14" t="s">
        <v>101</v>
      </c>
      <c r="B3" s="18">
        <v>584001</v>
      </c>
    </row>
    <row r="4" spans="1:5" x14ac:dyDescent="0.2">
      <c r="A4" s="14" t="s">
        <v>102</v>
      </c>
      <c r="B4" s="18">
        <v>472365</v>
      </c>
    </row>
    <row r="5" spans="1:5" x14ac:dyDescent="0.2">
      <c r="A5" s="14" t="s">
        <v>103</v>
      </c>
      <c r="B5" s="18">
        <v>1326150</v>
      </c>
    </row>
    <row r="6" spans="1:5" x14ac:dyDescent="0.2">
      <c r="A6" s="14" t="s">
        <v>104</v>
      </c>
      <c r="B6" s="18">
        <v>395894</v>
      </c>
    </row>
    <row r="7" spans="1:5" x14ac:dyDescent="0.2">
      <c r="A7" s="14" t="s">
        <v>105</v>
      </c>
      <c r="B7" s="18">
        <v>1350464.8</v>
      </c>
    </row>
    <row r="8" spans="1:5" x14ac:dyDescent="0.2">
      <c r="A8" s="14" t="s">
        <v>106</v>
      </c>
      <c r="B8" s="18">
        <v>1881897.6</v>
      </c>
    </row>
    <row r="9" spans="1:5" x14ac:dyDescent="0.2">
      <c r="A9" s="14" t="s">
        <v>107</v>
      </c>
      <c r="B9" s="18">
        <v>1457232.4</v>
      </c>
    </row>
    <row r="10" spans="1:5" x14ac:dyDescent="0.2">
      <c r="A10" s="14" t="s">
        <v>108</v>
      </c>
      <c r="B10" s="18">
        <v>951809</v>
      </c>
    </row>
  </sheetData>
  <dataValidations count="1">
    <dataValidation type="list" allowBlank="1" showInputMessage="1" showErrorMessage="1" sqref="E1" xr:uid="{1AB6C2D7-26ED-CD42-9894-47C7F79BFA06}">
      <formula1>$A$2:$A$10</formula1>
    </dataValidation>
  </dataValidation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63FE7-6B2E-9947-B760-9AFD27359CC4}">
  <dimension ref="A1:D11"/>
  <sheetViews>
    <sheetView zoomScale="130" zoomScaleNormal="130" workbookViewId="0">
      <selection activeCell="G6" sqref="G6"/>
    </sheetView>
  </sheetViews>
  <sheetFormatPr baseColWidth="10" defaultRowHeight="16" x14ac:dyDescent="0.2"/>
  <cols>
    <col min="1" max="1" width="11.5" style="3" bestFit="1" customWidth="1"/>
    <col min="2" max="2" width="32.33203125" customWidth="1"/>
    <col min="3" max="3" width="23.83203125" customWidth="1"/>
  </cols>
  <sheetData>
    <row r="1" spans="1:4" ht="51" x14ac:dyDescent="0.2">
      <c r="B1" s="20" t="s">
        <v>115</v>
      </c>
    </row>
    <row r="2" spans="1:4" x14ac:dyDescent="0.2">
      <c r="A2" s="4" t="s">
        <v>45</v>
      </c>
    </row>
    <row r="3" spans="1:4" ht="68" x14ac:dyDescent="0.2">
      <c r="A3" s="3">
        <v>48737</v>
      </c>
      <c r="B3" t="str" cm="1">
        <f t="array" ref="B3">_xlfn.IFS(AND(A3 &gt; $D$5, A3 &lt; $D$6), "Good", A3 &gt;= $D$6, "Excellent", A3 &lt; $D$5, "Review")</f>
        <v>Excellent</v>
      </c>
      <c r="C3" s="21" t="s">
        <v>113</v>
      </c>
    </row>
    <row r="4" spans="1:4" x14ac:dyDescent="0.2">
      <c r="A4" s="3">
        <v>24578</v>
      </c>
      <c r="B4" t="str" cm="1">
        <f t="array" ref="B4">_xlfn.IFS(AND(A4 &gt; $D$5, A4 &lt; $D$6), "Good", A4 &gt;= $D$6, "Excellent", A4 &lt; $D$5, "Review")</f>
        <v>Review</v>
      </c>
      <c r="D4" s="1" t="s">
        <v>114</v>
      </c>
    </row>
    <row r="5" spans="1:4" x14ac:dyDescent="0.2">
      <c r="A5" s="3">
        <v>49160</v>
      </c>
      <c r="B5" t="str" cm="1">
        <f t="array" ref="B5">_xlfn.IFS(AND(A5 &gt; $D$5, A5 &lt; $D$6), "Good", A5 &gt;= $D$6, "Excellent", A5 &lt; $D$5, "Review")</f>
        <v>Excellent</v>
      </c>
      <c r="D5" s="5">
        <v>30000</v>
      </c>
    </row>
    <row r="6" spans="1:4" x14ac:dyDescent="0.2">
      <c r="A6" s="3">
        <v>46115</v>
      </c>
      <c r="B6" t="str" cm="1">
        <f t="array" ref="B6">_xlfn.IFS(AND(A6 &gt; $D$5, A6 &lt; $D$6), "Good", A6 &gt;= $D$6, "Excellent", A6 &lt; $D$5, "Review")</f>
        <v>Excellent</v>
      </c>
      <c r="D6">
        <v>45000</v>
      </c>
    </row>
    <row r="7" spans="1:4" x14ac:dyDescent="0.2">
      <c r="A7" s="3">
        <v>27224</v>
      </c>
      <c r="B7" t="str" cm="1">
        <f t="array" ref="B7">_xlfn.IFS(AND(A7 &gt; $D$5, A7 &lt; $D$6), "Good", A7 &gt;= $D$6, "Excellent", A7 &lt; $D$5, "Review")</f>
        <v>Review</v>
      </c>
    </row>
    <row r="8" spans="1:4" x14ac:dyDescent="0.2">
      <c r="A8" s="3">
        <v>35821</v>
      </c>
      <c r="B8" t="str" cm="1">
        <f t="array" ref="B8">_xlfn.IFS(AND(A8 &gt; $D$5, A8 &lt; $D$6), "Good", A8 &gt;= $D$6, "Excellent", A8 &lt; $D$5, "Review")</f>
        <v>Good</v>
      </c>
    </row>
    <row r="9" spans="1:4" x14ac:dyDescent="0.2">
      <c r="A9" s="3">
        <v>45503</v>
      </c>
      <c r="B9" t="str" cm="1">
        <f t="array" ref="B9">_xlfn.IFS(AND(A9 &gt; $D$5, A9 &lt; $D$6), "Good", A9 &gt;= $D$6, "Excellent", A9 &lt; $D$5, "Review")</f>
        <v>Excellent</v>
      </c>
    </row>
    <row r="10" spans="1:4" x14ac:dyDescent="0.2">
      <c r="A10" s="3">
        <v>43783</v>
      </c>
      <c r="B10" t="str" cm="1">
        <f t="array" ref="B10">_xlfn.IFS(AND(A10 &gt; $D$5, A10 &lt; $D$6), "Good", A10 &gt;= $D$6, "Excellent", A10 &lt; $D$5, "Review")</f>
        <v>Good</v>
      </c>
    </row>
    <row r="11" spans="1:4" x14ac:dyDescent="0.2">
      <c r="A11" s="3">
        <v>33770</v>
      </c>
      <c r="B11" t="str" cm="1">
        <f t="array" ref="B11">_xlfn.IFS(AND(A11 &gt; $D$5, A11 &lt; $D$6), "Good", A11 &gt;= $D$6, "Excellent", A11 &lt; $D$5, "Review")</f>
        <v>Good</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08E51-213E-CE4A-A544-BB6B9AF4596D}">
  <dimension ref="A1:M15"/>
  <sheetViews>
    <sheetView zoomScale="130" zoomScaleNormal="130" workbookViewId="0">
      <selection activeCell="D15" sqref="D15"/>
    </sheetView>
  </sheetViews>
  <sheetFormatPr baseColWidth="10" defaultRowHeight="16" x14ac:dyDescent="0.2"/>
  <cols>
    <col min="1" max="1" width="11.83203125" bestFit="1" customWidth="1"/>
    <col min="2" max="13" width="11.5" bestFit="1" customWidth="1"/>
  </cols>
  <sheetData>
    <row r="1" spans="1:13" x14ac:dyDescent="0.2">
      <c r="A1" t="s">
        <v>116</v>
      </c>
      <c r="B1" t="s">
        <v>117</v>
      </c>
      <c r="C1" t="s">
        <v>118</v>
      </c>
      <c r="D1" t="s">
        <v>119</v>
      </c>
      <c r="E1" t="s">
        <v>120</v>
      </c>
      <c r="F1" t="s">
        <v>121</v>
      </c>
      <c r="G1" t="s">
        <v>122</v>
      </c>
      <c r="H1" t="s">
        <v>123</v>
      </c>
      <c r="I1" t="s">
        <v>124</v>
      </c>
      <c r="J1" t="s">
        <v>125</v>
      </c>
      <c r="K1" t="s">
        <v>126</v>
      </c>
      <c r="L1" t="s">
        <v>127</v>
      </c>
      <c r="M1" t="s">
        <v>128</v>
      </c>
    </row>
    <row r="2" spans="1:13" x14ac:dyDescent="0.2">
      <c r="A2" t="s">
        <v>129</v>
      </c>
      <c r="B2" s="3">
        <v>49157.871683115824</v>
      </c>
      <c r="C2" s="3">
        <v>96567.958175687483</v>
      </c>
      <c r="D2" s="3">
        <v>45195.431440591652</v>
      </c>
      <c r="E2" s="3">
        <v>75824.994301287676</v>
      </c>
      <c r="F2" s="3">
        <v>94179.479016834332</v>
      </c>
      <c r="G2" s="3">
        <v>36730.274579689372</v>
      </c>
      <c r="H2" s="3">
        <v>19969.345970491486</v>
      </c>
      <c r="I2" s="3">
        <v>97554.247782552353</v>
      </c>
      <c r="J2" s="3">
        <v>19015.277661997214</v>
      </c>
      <c r="K2" s="3">
        <v>44806.817085418734</v>
      </c>
      <c r="L2" s="3">
        <v>19245.888537401712</v>
      </c>
      <c r="M2" s="3">
        <v>90603.47278447701</v>
      </c>
    </row>
    <row r="3" spans="1:13" x14ac:dyDescent="0.2">
      <c r="A3" t="s">
        <v>130</v>
      </c>
      <c r="B3" s="3">
        <v>58892.070144997429</v>
      </c>
      <c r="C3" s="3">
        <v>61137.454836572113</v>
      </c>
      <c r="D3" s="3">
        <v>68191.05457321534</v>
      </c>
      <c r="E3" s="3">
        <v>80779.605125161514</v>
      </c>
      <c r="F3" s="3">
        <v>43072.049749101963</v>
      </c>
      <c r="G3" s="3">
        <v>12388.402753291666</v>
      </c>
      <c r="H3" s="3">
        <v>74613.228379003238</v>
      </c>
      <c r="I3" s="3">
        <v>85687.029907597622</v>
      </c>
      <c r="J3" s="3">
        <v>63444.217877655537</v>
      </c>
      <c r="K3" s="3">
        <v>21104.4374706464</v>
      </c>
      <c r="L3" s="3">
        <v>92433.669901928384</v>
      </c>
      <c r="M3" s="3">
        <v>26565.567959635286</v>
      </c>
    </row>
    <row r="4" spans="1:13" x14ac:dyDescent="0.2">
      <c r="A4" t="s">
        <v>131</v>
      </c>
      <c r="B4" s="3">
        <v>24042.991766965701</v>
      </c>
      <c r="C4" s="3">
        <v>30701.659989029562</v>
      </c>
      <c r="D4" s="3">
        <v>42289.774443528251</v>
      </c>
      <c r="E4" s="3">
        <v>25610.761817626175</v>
      </c>
      <c r="F4" s="3">
        <v>64319.288487673126</v>
      </c>
      <c r="G4" s="3">
        <v>63280.368087953902</v>
      </c>
      <c r="H4" s="3">
        <v>34732.289974629981</v>
      </c>
      <c r="I4" s="3">
        <v>14101.962071370246</v>
      </c>
      <c r="J4" s="3">
        <v>60521.888214031016</v>
      </c>
      <c r="K4" s="3">
        <v>22948.501836332682</v>
      </c>
      <c r="L4" s="3">
        <v>29829.881574084357</v>
      </c>
      <c r="M4" s="3">
        <v>19967.689484229399</v>
      </c>
    </row>
    <row r="5" spans="1:13" x14ac:dyDescent="0.2">
      <c r="A5" t="s">
        <v>132</v>
      </c>
      <c r="B5" s="3">
        <v>56725.32985227817</v>
      </c>
      <c r="C5" s="3">
        <v>49701.071891590676</v>
      </c>
      <c r="D5" s="3">
        <v>96367.368781046142</v>
      </c>
      <c r="E5" s="3">
        <v>14710.71021499981</v>
      </c>
      <c r="F5" s="3">
        <v>82562.711981324974</v>
      </c>
      <c r="G5" s="3">
        <v>78420.715067312834</v>
      </c>
      <c r="H5" s="3">
        <v>46608.154876509507</v>
      </c>
      <c r="I5" s="3">
        <v>34151.772556236756</v>
      </c>
      <c r="J5" s="3">
        <v>44607.448943108961</v>
      </c>
      <c r="K5" s="3">
        <v>18148.189897827702</v>
      </c>
      <c r="L5" s="3">
        <v>19257.69317071604</v>
      </c>
      <c r="M5" s="3">
        <v>83005.023691911789</v>
      </c>
    </row>
    <row r="6" spans="1:13" x14ac:dyDescent="0.2">
      <c r="A6" t="s">
        <v>133</v>
      </c>
      <c r="B6" s="3">
        <v>88765.250696603514</v>
      </c>
      <c r="C6" s="3">
        <v>84997.377905214511</v>
      </c>
      <c r="D6" s="3">
        <v>64246.071657233551</v>
      </c>
      <c r="E6" s="3">
        <v>56013.048347930206</v>
      </c>
      <c r="F6" s="3">
        <v>34260.327439668516</v>
      </c>
      <c r="G6" s="3">
        <v>91990.920099353214</v>
      </c>
      <c r="H6" s="3">
        <v>57428.059249769794</v>
      </c>
      <c r="I6" s="3">
        <v>27922.190704100765</v>
      </c>
      <c r="J6" s="3">
        <v>29054.246081932099</v>
      </c>
      <c r="K6" s="3">
        <v>40938.784952370814</v>
      </c>
      <c r="L6" s="3">
        <v>70314.069633102859</v>
      </c>
      <c r="M6" s="3">
        <v>74929.958124257042</v>
      </c>
    </row>
    <row r="7" spans="1:13" x14ac:dyDescent="0.2">
      <c r="A7" t="s">
        <v>134</v>
      </c>
      <c r="B7" s="3">
        <v>84636.888221192043</v>
      </c>
      <c r="C7" s="3">
        <v>90964.818434319925</v>
      </c>
      <c r="D7" s="3">
        <v>26065.332466936772</v>
      </c>
      <c r="E7" s="3">
        <v>49631.672614991243</v>
      </c>
      <c r="F7" s="3">
        <v>68476.553618511694</v>
      </c>
      <c r="G7" s="3">
        <v>38393.935904531143</v>
      </c>
      <c r="H7" s="3">
        <v>70922.791378175796</v>
      </c>
      <c r="I7" s="3">
        <v>10104.144137844996</v>
      </c>
      <c r="J7" s="3">
        <v>24291.632331033776</v>
      </c>
      <c r="K7" s="3">
        <v>70679.695223037561</v>
      </c>
      <c r="L7" s="3">
        <v>37521.905166038297</v>
      </c>
      <c r="M7" s="3">
        <v>67920.493678441097</v>
      </c>
    </row>
    <row r="8" spans="1:13" x14ac:dyDescent="0.2">
      <c r="A8" t="s">
        <v>135</v>
      </c>
      <c r="B8" s="3">
        <v>49877.483444842714</v>
      </c>
      <c r="C8" s="3">
        <v>16039.056040455704</v>
      </c>
      <c r="D8" s="3">
        <v>49807.455525383863</v>
      </c>
      <c r="E8" s="3">
        <v>12462.784938915327</v>
      </c>
      <c r="F8" s="3">
        <v>11692.828774032983</v>
      </c>
      <c r="G8" s="3">
        <v>85775.965291947592</v>
      </c>
      <c r="H8" s="3">
        <v>98554.238980466936</v>
      </c>
      <c r="I8" s="3">
        <v>37939.762324427284</v>
      </c>
      <c r="J8" s="3">
        <v>92397.110229774116</v>
      </c>
      <c r="K8" s="3">
        <v>55718.579601751422</v>
      </c>
      <c r="L8" s="3">
        <v>88892.444102865164</v>
      </c>
      <c r="M8" s="3">
        <v>81808.173874420434</v>
      </c>
    </row>
    <row r="9" spans="1:13" x14ac:dyDescent="0.2">
      <c r="A9" t="s">
        <v>136</v>
      </c>
      <c r="B9" s="3">
        <v>55201.583269074297</v>
      </c>
      <c r="C9" s="3">
        <v>49996.977716298439</v>
      </c>
      <c r="D9" s="3">
        <v>45354.759352917739</v>
      </c>
      <c r="E9" s="3">
        <v>77520.904039416346</v>
      </c>
      <c r="F9" s="3">
        <v>74060.980024295743</v>
      </c>
      <c r="G9" s="3">
        <v>18224.396478515322</v>
      </c>
      <c r="H9" s="3">
        <v>76706.045605868028</v>
      </c>
      <c r="I9" s="3">
        <v>60643.030693980356</v>
      </c>
      <c r="J9" s="3">
        <v>95710.944733838973</v>
      </c>
      <c r="K9" s="3">
        <v>34871.86813951486</v>
      </c>
      <c r="L9" s="3">
        <v>64195.038628074457</v>
      </c>
      <c r="M9" s="3">
        <v>37804.19794009543</v>
      </c>
    </row>
    <row r="12" spans="1:13" x14ac:dyDescent="0.2">
      <c r="A12" s="23" t="s">
        <v>116</v>
      </c>
      <c r="B12" s="22" t="s">
        <v>130</v>
      </c>
      <c r="D12" t="s">
        <v>137</v>
      </c>
    </row>
    <row r="13" spans="1:13" x14ac:dyDescent="0.2">
      <c r="A13" s="23" t="s">
        <v>38</v>
      </c>
      <c r="B13" s="22" t="s">
        <v>123</v>
      </c>
    </row>
    <row r="15" spans="1:13" x14ac:dyDescent="0.2">
      <c r="A15" s="23" t="s">
        <v>95</v>
      </c>
      <c r="B15" s="24">
        <f>INDEX(Table4[[Jan]:[Dec]], MATCH(B12, Table4[Company], 0), MATCH(B13, Table4[[#Headers],[Jan]:[Dec]], 0))</f>
        <v>74613.228379003238</v>
      </c>
    </row>
  </sheetData>
  <phoneticPr fontId="4" type="noConversion"/>
  <dataValidations count="2">
    <dataValidation type="list" allowBlank="1" showInputMessage="1" showErrorMessage="1" sqref="B12" xr:uid="{EECD9780-7C0E-344E-9F23-07DC7B1E87C8}">
      <formula1>$A$2:$A$9</formula1>
    </dataValidation>
    <dataValidation type="list" allowBlank="1" showInputMessage="1" showErrorMessage="1" sqref="B13" xr:uid="{01515CB7-D881-E441-93D4-523F2ABD019D}">
      <formula1>$B$1:$M$1</formula1>
    </dataValidation>
  </dataValidation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2DF26-B5E1-3F45-8ABA-01F220EDCECE}">
  <dimension ref="A1:D16"/>
  <sheetViews>
    <sheetView zoomScale="130" zoomScaleNormal="130" workbookViewId="0">
      <selection activeCell="B2" sqref="B2"/>
    </sheetView>
  </sheetViews>
  <sheetFormatPr baseColWidth="10" defaultRowHeight="16" x14ac:dyDescent="0.2"/>
  <cols>
    <col min="2" max="2" width="15.6640625" bestFit="1" customWidth="1"/>
  </cols>
  <sheetData>
    <row r="1" spans="1:4" x14ac:dyDescent="0.2">
      <c r="A1" t="s">
        <v>138</v>
      </c>
      <c r="B1" t="s">
        <v>139</v>
      </c>
      <c r="D1" s="25" t="s">
        <v>155</v>
      </c>
    </row>
    <row r="2" spans="1:4" x14ac:dyDescent="0.2">
      <c r="A2" t="s">
        <v>140</v>
      </c>
      <c r="B2" t="str">
        <f ca="1">CHOOSE(RANDBETWEEN(1, 4), $D$2, $D$3, $D$4, $D$5)</f>
        <v>Team D</v>
      </c>
      <c r="D2" t="s">
        <v>156</v>
      </c>
    </row>
    <row r="3" spans="1:4" x14ac:dyDescent="0.2">
      <c r="A3" t="s">
        <v>141</v>
      </c>
      <c r="B3" t="str">
        <f t="shared" ref="B3:B16" ca="1" si="0">CHOOSE(RANDBETWEEN(1, 4), $D$2, $D$3, $D$4, $D$5)</f>
        <v>Team C</v>
      </c>
      <c r="D3" t="s">
        <v>157</v>
      </c>
    </row>
    <row r="4" spans="1:4" x14ac:dyDescent="0.2">
      <c r="A4" t="s">
        <v>142</v>
      </c>
      <c r="B4" t="str">
        <f t="shared" ca="1" si="0"/>
        <v>Team A</v>
      </c>
      <c r="D4" t="s">
        <v>158</v>
      </c>
    </row>
    <row r="5" spans="1:4" x14ac:dyDescent="0.2">
      <c r="A5" t="s">
        <v>143</v>
      </c>
      <c r="B5" t="str">
        <f t="shared" ca="1" si="0"/>
        <v>Team B</v>
      </c>
      <c r="D5" t="s">
        <v>159</v>
      </c>
    </row>
    <row r="6" spans="1:4" x14ac:dyDescent="0.2">
      <c r="A6" t="s">
        <v>144</v>
      </c>
      <c r="B6" t="str">
        <f t="shared" ca="1" si="0"/>
        <v>Team A</v>
      </c>
    </row>
    <row r="7" spans="1:4" x14ac:dyDescent="0.2">
      <c r="A7" t="s">
        <v>145</v>
      </c>
      <c r="B7" t="str">
        <f t="shared" ca="1" si="0"/>
        <v>Team A</v>
      </c>
    </row>
    <row r="8" spans="1:4" x14ac:dyDescent="0.2">
      <c r="A8" t="s">
        <v>146</v>
      </c>
      <c r="B8" t="str">
        <f t="shared" ca="1" si="0"/>
        <v>Team C</v>
      </c>
    </row>
    <row r="9" spans="1:4" x14ac:dyDescent="0.2">
      <c r="A9" t="s">
        <v>147</v>
      </c>
      <c r="B9" t="str">
        <f t="shared" ca="1" si="0"/>
        <v>Team C</v>
      </c>
    </row>
    <row r="10" spans="1:4" x14ac:dyDescent="0.2">
      <c r="A10" t="s">
        <v>148</v>
      </c>
      <c r="B10" t="str">
        <f t="shared" ca="1" si="0"/>
        <v>Team B</v>
      </c>
    </row>
    <row r="11" spans="1:4" x14ac:dyDescent="0.2">
      <c r="A11" t="s">
        <v>149</v>
      </c>
      <c r="B11" t="str">
        <f t="shared" ca="1" si="0"/>
        <v>Team D</v>
      </c>
    </row>
    <row r="12" spans="1:4" x14ac:dyDescent="0.2">
      <c r="A12" t="s">
        <v>150</v>
      </c>
      <c r="B12" t="str">
        <f t="shared" ca="1" si="0"/>
        <v>Team C</v>
      </c>
    </row>
    <row r="13" spans="1:4" x14ac:dyDescent="0.2">
      <c r="A13" t="s">
        <v>151</v>
      </c>
      <c r="B13" t="str">
        <f t="shared" ca="1" si="0"/>
        <v>Team B</v>
      </c>
    </row>
    <row r="14" spans="1:4" x14ac:dyDescent="0.2">
      <c r="A14" t="s">
        <v>152</v>
      </c>
      <c r="B14" t="str">
        <f t="shared" ca="1" si="0"/>
        <v>Team B</v>
      </c>
    </row>
    <row r="15" spans="1:4" x14ac:dyDescent="0.2">
      <c r="A15" t="s">
        <v>153</v>
      </c>
      <c r="B15" t="str">
        <f t="shared" ca="1" si="0"/>
        <v>Team B</v>
      </c>
    </row>
    <row r="16" spans="1:4" x14ac:dyDescent="0.2">
      <c r="A16" t="s">
        <v>154</v>
      </c>
      <c r="B16" t="str">
        <f t="shared" ca="1" si="0"/>
        <v>Team C</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ECC76-8620-5B46-A274-569F1720BA65}">
  <dimension ref="A1:E10"/>
  <sheetViews>
    <sheetView tabSelected="1" zoomScale="130" zoomScaleNormal="130" workbookViewId="0">
      <selection activeCell="E22" sqref="E22"/>
    </sheetView>
  </sheetViews>
  <sheetFormatPr baseColWidth="10" defaultRowHeight="16" x14ac:dyDescent="0.2"/>
  <cols>
    <col min="1" max="1" width="15.33203125" bestFit="1" customWidth="1"/>
    <col min="2" max="2" width="24.83203125" bestFit="1" customWidth="1"/>
    <col min="4" max="4" width="12.6640625" bestFit="1" customWidth="1"/>
    <col min="5" max="5" width="14.6640625" bestFit="1" customWidth="1"/>
  </cols>
  <sheetData>
    <row r="1" spans="1:5" x14ac:dyDescent="0.2">
      <c r="A1" t="s">
        <v>138</v>
      </c>
      <c r="B1" t="s">
        <v>160</v>
      </c>
      <c r="D1" s="27" t="s">
        <v>179</v>
      </c>
      <c r="E1" s="27" t="s">
        <v>180</v>
      </c>
    </row>
    <row r="2" spans="1:5" x14ac:dyDescent="0.2">
      <c r="A2" t="s">
        <v>161</v>
      </c>
      <c r="B2" s="26" t="s">
        <v>170</v>
      </c>
      <c r="D2" t="str">
        <f>LEFT(Table6[[#This Row],[Email Address]], FIND("@", Table6[[#This Row],[Email Address]]) - 1)</f>
        <v>bmoss</v>
      </c>
      <c r="E2" t="str">
        <f>RIGHT(Table6[[#This Row],[Email Address]], LEN(Table6[[#This Row],[Email Address]]) - FIND("@", Table6[[#This Row],[Email Address]]))</f>
        <v>gmail.com</v>
      </c>
    </row>
    <row r="3" spans="1:5" x14ac:dyDescent="0.2">
      <c r="A3" t="s">
        <v>162</v>
      </c>
      <c r="B3" s="26" t="s">
        <v>171</v>
      </c>
      <c r="D3" t="str">
        <f>LEFT(Table6[[#This Row],[Email Address]], FIND("@", Table6[[#This Row],[Email Address]]) - 1)</f>
        <v>cody.fletcher</v>
      </c>
      <c r="E3" t="str">
        <f>RIGHT(Table6[[#This Row],[Email Address]], LEN(Table6[[#This Row],[Email Address]]) - FIND("@", Table6[[#This Row],[Email Address]]))</f>
        <v>yahoo.com</v>
      </c>
    </row>
    <row r="4" spans="1:5" x14ac:dyDescent="0.2">
      <c r="A4" t="s">
        <v>163</v>
      </c>
      <c r="B4" s="26" t="s">
        <v>172</v>
      </c>
      <c r="D4" t="str">
        <f>LEFT(Table6[[#This Row],[Email Address]], FIND("@", Table6[[#This Row],[Email Address]]) - 1)</f>
        <v>moses</v>
      </c>
      <c r="E4" t="str">
        <f>RIGHT(Table6[[#This Row],[Email Address]], LEN(Table6[[#This Row],[Email Address]]) - FIND("@", Table6[[#This Row],[Email Address]]))</f>
        <v>helloworld.com</v>
      </c>
    </row>
    <row r="5" spans="1:5" x14ac:dyDescent="0.2">
      <c r="A5" t="s">
        <v>164</v>
      </c>
      <c r="B5" s="26" t="s">
        <v>173</v>
      </c>
      <c r="D5" t="str">
        <f>LEFT(Table6[[#This Row],[Email Address]], FIND("@", Table6[[#This Row],[Email Address]]) - 1)</f>
        <v>k_wong</v>
      </c>
      <c r="E5" t="str">
        <f>RIGHT(Table6[[#This Row],[Email Address]], LEN(Table6[[#This Row],[Email Address]]) - FIND("@", Table6[[#This Row],[Email Address]]))</f>
        <v>hotmail.com</v>
      </c>
    </row>
    <row r="6" spans="1:5" x14ac:dyDescent="0.2">
      <c r="A6" t="s">
        <v>165</v>
      </c>
      <c r="B6" s="26" t="s">
        <v>174</v>
      </c>
      <c r="D6" t="str">
        <f>LEFT(Table6[[#This Row],[Email Address]], FIND("@", Table6[[#This Row],[Email Address]]) - 1)</f>
        <v>constanceday</v>
      </c>
      <c r="E6" t="str">
        <f>RIGHT(Table6[[#This Row],[Email Address]], LEN(Table6[[#This Row],[Email Address]]) - FIND("@", Table6[[#This Row],[Email Address]]))</f>
        <v>outlook.com</v>
      </c>
    </row>
    <row r="7" spans="1:5" x14ac:dyDescent="0.2">
      <c r="A7" t="s">
        <v>166</v>
      </c>
      <c r="B7" s="26" t="s">
        <v>175</v>
      </c>
      <c r="D7" t="str">
        <f>LEFT(Table6[[#This Row],[Email Address]], FIND("@", Table6[[#This Row],[Email Address]]) - 1)</f>
        <v>cwarner78</v>
      </c>
      <c r="E7" t="str">
        <f>RIGHT(Table6[[#This Row],[Email Address]], LEN(Table6[[#This Row],[Email Address]]) - FIND("@", Table6[[#This Row],[Email Address]]))</f>
        <v>gmail.com</v>
      </c>
    </row>
    <row r="8" spans="1:5" x14ac:dyDescent="0.2">
      <c r="A8" t="s">
        <v>167</v>
      </c>
      <c r="B8" s="26" t="s">
        <v>176</v>
      </c>
      <c r="D8" t="str">
        <f>LEFT(Table6[[#This Row],[Email Address]], FIND("@", Table6[[#This Row],[Email Address]]) - 1)</f>
        <v>valdeza</v>
      </c>
      <c r="E8" t="str">
        <f>RIGHT(Table6[[#This Row],[Email Address]], LEN(Table6[[#This Row],[Email Address]]) - FIND("@", Table6[[#This Row],[Email Address]]))</f>
        <v>hotmail.com</v>
      </c>
    </row>
    <row r="9" spans="1:5" x14ac:dyDescent="0.2">
      <c r="A9" t="s">
        <v>168</v>
      </c>
      <c r="B9" s="26" t="s">
        <v>177</v>
      </c>
      <c r="D9" t="str">
        <f>LEFT(Table6[[#This Row],[Email Address]], FIND("@", Table6[[#This Row],[Email Address]]) - 1)</f>
        <v>mnewton</v>
      </c>
      <c r="E9" t="str">
        <f>RIGHT(Table6[[#This Row],[Email Address]], LEN(Table6[[#This Row],[Email Address]]) - FIND("@", Table6[[#This Row],[Email Address]]))</f>
        <v>postmaster.com</v>
      </c>
    </row>
    <row r="10" spans="1:5" x14ac:dyDescent="0.2">
      <c r="A10" t="s">
        <v>169</v>
      </c>
      <c r="B10" s="26" t="s">
        <v>178</v>
      </c>
      <c r="D10" t="str">
        <f>LEFT(Table6[[#This Row],[Email Address]], FIND("@", Table6[[#This Row],[Email Address]]) - 1)</f>
        <v>jen_kelly5</v>
      </c>
      <c r="E10" t="str">
        <f>RIGHT(Table6[[#This Row],[Email Address]], LEN(Table6[[#This Row],[Email Address]]) - FIND("@", Table6[[#This Row],[Email Address]]))</f>
        <v>yahoo.com</v>
      </c>
    </row>
  </sheetData>
  <hyperlinks>
    <hyperlink ref="B2" r:id="rId1" xr:uid="{A0146E18-8D17-C548-A40E-F5AB72804EE7}"/>
    <hyperlink ref="B3" r:id="rId2" xr:uid="{FA211898-0360-6144-9C57-37AE34DD1F88}"/>
    <hyperlink ref="B4" r:id="rId3" xr:uid="{348BFF2B-782B-CE49-80E9-3BA23B2CDD6B}"/>
    <hyperlink ref="B5" r:id="rId4" xr:uid="{A50EAE48-F11D-C54C-8431-2D1FA5258852}"/>
    <hyperlink ref="B6" r:id="rId5" xr:uid="{683D0493-319A-DD41-A8E6-F326A8BA6B20}"/>
    <hyperlink ref="B7" r:id="rId6" xr:uid="{5358CD0A-4E75-E448-AE8D-DCC24D5539B8}"/>
    <hyperlink ref="B8" r:id="rId7" xr:uid="{5A862B2A-D567-1140-B25C-AB976978AF1D}"/>
    <hyperlink ref="B9" r:id="rId8" xr:uid="{A2D9E03F-76A8-CB4F-84B5-A98A744B921F}"/>
    <hyperlink ref="B10" r:id="rId9" xr:uid="{6E308256-FB62-C14E-81B9-EE1085DC2E6B}"/>
  </hyperlinks>
  <pageMargins left="0.7" right="0.7" top="0.75" bottom="0.75" header="0.3" footer="0.3"/>
  <pageSetup orientation="portrait" horizontalDpi="0" verticalDpi="0"/>
  <tableParts count="1">
    <tablePart r:id="rId10"/>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6</vt:i4>
      </vt:variant>
    </vt:vector>
  </HeadingPairs>
  <TitlesOfParts>
    <vt:vector size="17" baseType="lpstr">
      <vt:lpstr>namedRanges</vt:lpstr>
      <vt:lpstr>vLookup</vt:lpstr>
      <vt:lpstr>pivotTables</vt:lpstr>
      <vt:lpstr>arrays</vt:lpstr>
      <vt:lpstr>sequence</vt:lpstr>
      <vt:lpstr>xLookup</vt:lpstr>
      <vt:lpstr>xMatch</vt:lpstr>
      <vt:lpstr>ifs</vt:lpstr>
      <vt:lpstr>twoWayLookup</vt:lpstr>
      <vt:lpstr>chooseRandom</vt:lpstr>
      <vt:lpstr>extractText</vt:lpstr>
      <vt:lpstr>Customer</vt:lpstr>
      <vt:lpstr>Month</vt:lpstr>
      <vt:lpstr>Order</vt:lpstr>
      <vt:lpstr>Price_Per_Unit</vt:lpstr>
      <vt:lpstr>Quantity</vt:lpstr>
      <vt:lpstr>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Pedersen</dc:creator>
  <cp:lastModifiedBy>Ethan Pedersen</cp:lastModifiedBy>
  <dcterms:created xsi:type="dcterms:W3CDTF">2024-03-27T23:07:08Z</dcterms:created>
  <dcterms:modified xsi:type="dcterms:W3CDTF">2024-04-23T17:26:33Z</dcterms:modified>
</cp:coreProperties>
</file>