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ruby/Carleton College Dropbox/Ethan Struby/event_study_paper/"/>
    </mc:Choice>
  </mc:AlternateContent>
  <xr:revisionPtr revIDLastSave="0" documentId="13_ncr:1_{05617FF5-C2A6-BA40-B036-21360D16EE3C}" xr6:coauthVersionLast="47" xr6:coauthVersionMax="47" xr10:uidLastSave="{00000000-0000-0000-0000-000000000000}"/>
  <bookViews>
    <workbookView xWindow="-34840" yWindow="-2380" windowWidth="27400" windowHeight="17500" xr2:uid="{4BDA4036-76CA-4694-861B-69D97A27912D}"/>
  </bookViews>
  <sheets>
    <sheet name="combined" sheetId="2" r:id="rId1"/>
    <sheet name="sour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9" i="2" l="1"/>
  <c r="C325" i="2"/>
  <c r="E63" i="2"/>
  <c r="C239" i="2"/>
  <c r="C262" i="2"/>
  <c r="D261" i="2"/>
  <c r="C261" i="2"/>
  <c r="D259" i="2"/>
  <c r="D255" i="2"/>
  <c r="C255" i="2"/>
  <c r="C248" i="2"/>
  <c r="C247" i="2"/>
  <c r="C244" i="2"/>
  <c r="E243" i="2"/>
  <c r="D243" i="2"/>
  <c r="E238" i="2"/>
  <c r="C229" i="2"/>
  <c r="C228" i="2"/>
  <c r="C227" i="2"/>
  <c r="C223" i="2"/>
  <c r="D222" i="2"/>
  <c r="C222" i="2"/>
  <c r="C218" i="2"/>
  <c r="C217" i="2"/>
  <c r="C216" i="2"/>
  <c r="C215" i="2"/>
  <c r="C213" i="2"/>
  <c r="D211" i="2"/>
  <c r="C210" i="2"/>
  <c r="D201" i="2"/>
  <c r="D194" i="2"/>
  <c r="D193" i="2"/>
  <c r="D192" i="2"/>
  <c r="D178" i="2"/>
  <c r="C173" i="2"/>
  <c r="C172" i="2"/>
  <c r="C171" i="2"/>
  <c r="C170" i="2"/>
  <c r="C169" i="2"/>
  <c r="C164" i="2"/>
  <c r="C160" i="2"/>
  <c r="D147" i="2"/>
  <c r="D144" i="2"/>
  <c r="C138" i="2"/>
  <c r="D130" i="2"/>
  <c r="D129" i="2"/>
  <c r="C116" i="2"/>
  <c r="E113" i="2"/>
  <c r="C112" i="2"/>
  <c r="D111" i="2"/>
  <c r="C111" i="2"/>
  <c r="C109" i="2"/>
  <c r="D108" i="2"/>
  <c r="D106" i="2"/>
  <c r="C106" i="2"/>
  <c r="C105" i="2"/>
  <c r="C104" i="2"/>
  <c r="C103" i="2"/>
  <c r="C102" i="2"/>
  <c r="C101" i="2"/>
  <c r="C100" i="2"/>
  <c r="C99" i="2"/>
  <c r="D84" i="2"/>
  <c r="D81" i="2"/>
  <c r="D80" i="2"/>
  <c r="C75" i="2"/>
  <c r="C74" i="2"/>
  <c r="C73" i="2"/>
  <c r="C65" i="2"/>
  <c r="C62" i="2"/>
  <c r="C60" i="2"/>
  <c r="F59" i="2"/>
  <c r="C51" i="2"/>
  <c r="D38" i="2"/>
  <c r="D37" i="2"/>
  <c r="D36" i="2"/>
  <c r="D34" i="2"/>
  <c r="D28" i="2"/>
  <c r="C28" i="2"/>
  <c r="D24" i="2"/>
  <c r="D17" i="2"/>
  <c r="D11" i="2"/>
  <c r="D8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Ethan Struby</author>
  </authors>
  <commentList>
    <comment ref="G43" authorId="0" shapeId="0" xr:uid="{27769630-50FD-E341-9A9F-59D1F309689B}">
      <text>
        <r>
          <rPr>
            <b/>
            <sz val="10"/>
            <color rgb="FF000000"/>
            <rFont val="Tahoma"/>
            <family val="2"/>
          </rPr>
          <t>Ethan Struby: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 month yields for January and March are sourced from WSJ bids data, and which security to use as '3 month' is probably contestable</t>
        </r>
      </text>
    </comment>
    <comment ref="E113" authorId="0" shapeId="0" xr:uid="{BA9AECC7-EA20-5240-B7B5-E91A0B65EB47}">
      <text>
        <r>
          <rPr>
            <b/>
            <sz val="10"/>
            <color rgb="FF000000"/>
            <rFont val="Tahoma"/>
            <family val="2"/>
          </rPr>
          <t>Ethan Struby: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microfilm just very blurry here</t>
        </r>
      </text>
    </comment>
    <comment ref="E267" authorId="0" shapeId="0" xr:uid="{E14AA9C7-E99C-FE4D-A5B9-095F09AC5FB2}">
      <text>
        <r>
          <rPr>
            <b/>
            <sz val="10"/>
            <color rgb="FF000000"/>
            <rFont val="Tahoma"/>
            <family val="2"/>
          </rPr>
          <t>Ethan Struby: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WSJ indicates that is for the "week ending Dec 31" but they had already published that a week prior, so it seems like an error in their headline</t>
        </r>
      </text>
    </comment>
    <comment ref="E506" authorId="0" shapeId="0" xr:uid="{4D9F5EED-BDB7-4D46-A88B-C989BB6547EF}">
      <text>
        <r>
          <rPr>
            <b/>
            <sz val="10"/>
            <color rgb="FF000000"/>
            <rFont val="Tahoma"/>
            <family val="2"/>
          </rPr>
          <t>Ethan Struby: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Missing from WSJ</t>
        </r>
      </text>
    </comment>
  </commentList>
</comments>
</file>

<file path=xl/sharedStrings.xml><?xml version="1.0" encoding="utf-8"?>
<sst xmlns="http://schemas.openxmlformats.org/spreadsheetml/2006/main" count="19" uniqueCount="19">
  <si>
    <t>Date</t>
  </si>
  <si>
    <t>Beryllium Corp</t>
  </si>
  <si>
    <t>Lithium Corp of America</t>
  </si>
  <si>
    <t>American Smelting &amp; Refining Co.</t>
  </si>
  <si>
    <t>Metal Hydrides Inc</t>
  </si>
  <si>
    <t xml:space="preserve">Market yield on 3 month bills </t>
  </si>
  <si>
    <t>Stock prices</t>
  </si>
  <si>
    <t>Wall Street Journal (See Newhard, (2014) JCF for specific subsections), New Yorrk Times</t>
  </si>
  <si>
    <t>Bond yields</t>
  </si>
  <si>
    <t>New issue:</t>
  </si>
  <si>
    <r>
      <t xml:space="preserve">FRB </t>
    </r>
    <r>
      <rPr>
        <i/>
        <sz val="11"/>
        <color theme="1"/>
        <rFont val="Calibri"/>
        <family val="2"/>
        <scheme val="minor"/>
      </rPr>
      <t xml:space="preserve">Banking and Monetary Statistics, </t>
    </r>
    <r>
      <rPr>
        <sz val="11"/>
        <color theme="1"/>
        <rFont val="Calibri"/>
        <family val="2"/>
        <scheme val="minor"/>
      </rPr>
      <t>1966 (p56)</t>
    </r>
  </si>
  <si>
    <t>https://fraser.stlouisfed.org/files/docs/publications/bms_supp/Section_12.pdf?utm_source=direct_download</t>
  </si>
  <si>
    <t>Market rates</t>
  </si>
  <si>
    <t>FRB G.14, various</t>
  </si>
  <si>
    <t>https://fraser.stlouisfed.org/title/g14-us-government-security-yields-prices-1259?browse=1950s#48761</t>
  </si>
  <si>
    <t>Rate on new issues of 3-Mo Treasury Bill</t>
  </si>
  <si>
    <t>, mostly New York times for Am. Smelt. Co (prices sometimes differ from WSJ)</t>
  </si>
  <si>
    <t>For January and February 1953, market rates for are bid yields sourced from the WSJ and NYT</t>
  </si>
  <si>
    <t>DJIA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</si>
</sst>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rgb="FF333333"/>
      <name val="Var(--bs-font-monospace)"/>
    </font>
    <font>
      <i/>
      <sz val="8"/>
      <color theme="1"/>
      <name val="Times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7"/>
      <color theme="1"/>
      <name val="Courier"/>
    </font>
    <font>
      <i/>
      <sz val="9"/>
      <color theme="1"/>
      <name val="Times"/>
    </font>
    <font>
      <i/>
      <sz val="10"/>
      <color theme="1"/>
      <name val="Times"/>
    </font>
    <font>
      <sz val="12"/>
      <color theme="1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wrapText="1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2" fillId="0" borderId="4" xfId="0" applyFont="1" applyBorder="1" applyAlignment="1">
      <alignment horizontal="right" wrapText="1"/>
    </xf>
    <xf numFmtId="0" fontId="6" fillId="0" borderId="0" xfId="0" applyFont="1"/>
    <xf numFmtId="0" fontId="0" fillId="2" borderId="0" xfId="0" applyFill="1"/>
    <xf numFmtId="0" fontId="8" fillId="0" borderId="0" xfId="0" applyFont="1"/>
    <xf numFmtId="164" fontId="0" fillId="0" borderId="0" xfId="0" applyNumberFormat="1"/>
    <xf numFmtId="0" fontId="9" fillId="0" borderId="0" xfId="0" applyFont="1"/>
    <xf numFmtId="0" fontId="7" fillId="0" borderId="0" xfId="0" applyFont="1"/>
    <xf numFmtId="0" fontId="0" fillId="3" borderId="0" xfId="0" applyFill="1"/>
    <xf numFmtId="0" fontId="10" fillId="0" borderId="5" xfId="0" applyFont="1" applyBorder="1" applyAlignment="1">
      <alignment horizontal="right" wrapText="1"/>
    </xf>
    <xf numFmtId="0" fontId="11" fillId="0" borderId="5" xfId="0" applyFont="1" applyBorder="1" applyAlignment="1">
      <alignment horizontal="right" wrapText="1"/>
    </xf>
    <xf numFmtId="0" fontId="10" fillId="0" borderId="7" xfId="0" applyFont="1" applyBorder="1" applyAlignment="1">
      <alignment horizontal="right" wrapText="1"/>
    </xf>
    <xf numFmtId="0" fontId="10" fillId="0" borderId="7" xfId="0" applyFont="1" applyBorder="1" applyAlignment="1">
      <alignment wrapText="1"/>
    </xf>
    <xf numFmtId="0" fontId="11" fillId="0" borderId="7" xfId="0" applyFont="1" applyBorder="1" applyAlignment="1">
      <alignment horizontal="right" wrapText="1"/>
    </xf>
    <xf numFmtId="0" fontId="10" fillId="0" borderId="9" xfId="0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164" fontId="10" fillId="0" borderId="2" xfId="0" applyNumberFormat="1" applyFont="1" applyBorder="1" applyAlignment="1">
      <alignment horizontal="right" wrapText="1"/>
    </xf>
    <xf numFmtId="164" fontId="10" fillId="0" borderId="6" xfId="0" applyNumberFormat="1" applyFont="1" applyBorder="1" applyAlignment="1">
      <alignment horizontal="right" wrapText="1"/>
    </xf>
    <xf numFmtId="164" fontId="10" fillId="0" borderId="8" xfId="0" applyNumberFormat="1" applyFont="1" applyBorder="1" applyAlignment="1">
      <alignment horizontal="right" wrapText="1"/>
    </xf>
    <xf numFmtId="164" fontId="10" fillId="0" borderId="6" xfId="0" applyNumberFormat="1" applyFont="1" applyBorder="1" applyAlignment="1">
      <alignment wrapText="1"/>
    </xf>
    <xf numFmtId="0" fontId="10" fillId="2" borderId="7" xfId="0" applyFont="1" applyFill="1" applyBorder="1" applyAlignment="1">
      <alignment wrapText="1"/>
    </xf>
    <xf numFmtId="0" fontId="12" fillId="0" borderId="0" xfId="0" applyFont="1"/>
    <xf numFmtId="2" fontId="13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82DB6-BDE5-5441-A07D-666435C951F0}">
  <dimension ref="A1:L520"/>
  <sheetViews>
    <sheetView tabSelected="1" workbookViewId="0">
      <pane ySplit="1" topLeftCell="A487" activePane="bottomLeft" state="frozen"/>
      <selection pane="bottomLeft" activeCell="L506" sqref="L506"/>
    </sheetView>
  </sheetViews>
  <sheetFormatPr baseColWidth="10" defaultColWidth="11.5" defaultRowHeight="15"/>
  <cols>
    <col min="1" max="1" width="27.83203125" style="9" bestFit="1" customWidth="1"/>
  </cols>
  <sheetData>
    <row r="1" spans="1:10" ht="58" thickBot="1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5</v>
      </c>
      <c r="H1" s="1" t="s">
        <v>15</v>
      </c>
      <c r="I1" s="1"/>
      <c r="J1" s="1"/>
    </row>
    <row r="2" spans="1:10">
      <c r="A2" s="9">
        <v>19359</v>
      </c>
      <c r="B2">
        <v>67.5</v>
      </c>
      <c r="C2">
        <v>5.5</v>
      </c>
      <c r="D2">
        <v>42.875</v>
      </c>
      <c r="F2">
        <v>291.89999999999998</v>
      </c>
      <c r="G2" s="25">
        <v>2.0099999999999998</v>
      </c>
    </row>
    <row r="3" spans="1:10">
      <c r="A3" s="9">
        <v>19361</v>
      </c>
      <c r="B3">
        <v>69</v>
      </c>
      <c r="C3" s="8">
        <v>5.25</v>
      </c>
      <c r="D3">
        <f>43+(1/8)</f>
        <v>43.125</v>
      </c>
      <c r="E3">
        <v>16</v>
      </c>
      <c r="F3">
        <v>292.14</v>
      </c>
      <c r="G3" s="25">
        <v>1.91</v>
      </c>
      <c r="H3">
        <v>2.1909999999999998</v>
      </c>
    </row>
    <row r="4" spans="1:10">
      <c r="A4" s="9">
        <v>19364</v>
      </c>
      <c r="B4">
        <v>70</v>
      </c>
      <c r="C4">
        <v>5.25</v>
      </c>
      <c r="D4">
        <v>43.875</v>
      </c>
      <c r="F4">
        <v>293.79000000000002</v>
      </c>
      <c r="G4">
        <v>1.98</v>
      </c>
      <c r="H4" t="e">
        <v>#N/A</v>
      </c>
    </row>
    <row r="5" spans="1:10">
      <c r="A5" s="9">
        <v>19365</v>
      </c>
      <c r="B5">
        <v>69</v>
      </c>
      <c r="C5">
        <v>5.25</v>
      </c>
      <c r="D5">
        <v>43.5</v>
      </c>
      <c r="F5">
        <v>292.18</v>
      </c>
      <c r="G5">
        <v>1.98</v>
      </c>
      <c r="H5" t="e">
        <v>#N/A</v>
      </c>
    </row>
    <row r="6" spans="1:10">
      <c r="A6" s="9">
        <v>19366</v>
      </c>
      <c r="B6">
        <v>68.5</v>
      </c>
      <c r="C6">
        <v>5.25</v>
      </c>
      <c r="D6">
        <v>43</v>
      </c>
      <c r="F6">
        <v>290.76</v>
      </c>
      <c r="G6">
        <v>2</v>
      </c>
      <c r="H6" t="e">
        <v>#N/A</v>
      </c>
    </row>
    <row r="7" spans="1:10">
      <c r="A7" s="9">
        <v>19367</v>
      </c>
      <c r="B7">
        <v>68.5</v>
      </c>
      <c r="C7">
        <v>5.25</v>
      </c>
      <c r="D7">
        <v>42.75</v>
      </c>
      <c r="F7">
        <v>290.36</v>
      </c>
      <c r="G7">
        <v>2.0499999999999998</v>
      </c>
      <c r="H7" t="e">
        <v>#N/A</v>
      </c>
    </row>
    <row r="8" spans="1:10">
      <c r="A8" s="9">
        <v>19368</v>
      </c>
      <c r="B8">
        <v>67</v>
      </c>
      <c r="C8">
        <v>5.25</v>
      </c>
      <c r="D8">
        <f>42+(3/8)</f>
        <v>42.375</v>
      </c>
      <c r="E8">
        <v>16.25</v>
      </c>
      <c r="F8">
        <v>287.52</v>
      </c>
      <c r="G8" s="7">
        <v>2.0499999999999998</v>
      </c>
      <c r="H8">
        <v>1.986</v>
      </c>
    </row>
    <row r="9" spans="1:10">
      <c r="A9" s="9">
        <v>19371</v>
      </c>
      <c r="B9">
        <v>64</v>
      </c>
      <c r="C9">
        <v>5.25</v>
      </c>
      <c r="D9">
        <v>41.875</v>
      </c>
      <c r="F9">
        <v>285.24</v>
      </c>
      <c r="G9" s="8">
        <v>2.1</v>
      </c>
      <c r="H9" t="e">
        <v>#N/A</v>
      </c>
    </row>
    <row r="10" spans="1:10">
      <c r="A10" s="9">
        <v>19372</v>
      </c>
      <c r="B10">
        <v>64</v>
      </c>
      <c r="C10">
        <v>5.25</v>
      </c>
      <c r="D10">
        <v>42.25</v>
      </c>
      <c r="F10">
        <v>286.85000000000002</v>
      </c>
      <c r="G10">
        <v>2.08</v>
      </c>
      <c r="H10" t="e">
        <v>#N/A</v>
      </c>
    </row>
    <row r="11" spans="1:10">
      <c r="A11" s="9">
        <v>19373</v>
      </c>
      <c r="B11">
        <v>63</v>
      </c>
      <c r="C11">
        <v>5.25</v>
      </c>
      <c r="D11">
        <f>41+(5/8)</f>
        <v>41.625</v>
      </c>
      <c r="F11">
        <v>287.37</v>
      </c>
      <c r="G11">
        <v>2.08</v>
      </c>
      <c r="H11" t="e">
        <v>#N/A</v>
      </c>
    </row>
    <row r="12" spans="1:10">
      <c r="A12" s="9">
        <v>19374</v>
      </c>
      <c r="B12">
        <v>62</v>
      </c>
      <c r="C12">
        <v>5.25</v>
      </c>
      <c r="D12">
        <v>42</v>
      </c>
      <c r="F12">
        <v>288.18</v>
      </c>
      <c r="G12">
        <v>2.0499999999999998</v>
      </c>
      <c r="H12" t="e">
        <v>#N/A</v>
      </c>
    </row>
    <row r="13" spans="1:10">
      <c r="A13" s="9">
        <v>19375</v>
      </c>
      <c r="B13">
        <v>59</v>
      </c>
      <c r="C13">
        <v>5</v>
      </c>
      <c r="D13">
        <v>41.5</v>
      </c>
      <c r="E13">
        <v>18.5</v>
      </c>
      <c r="F13">
        <v>287.17</v>
      </c>
      <c r="G13" s="7">
        <v>2.04</v>
      </c>
      <c r="H13">
        <v>2.1240000000000001</v>
      </c>
    </row>
    <row r="14" spans="1:10">
      <c r="A14" s="9">
        <v>19378</v>
      </c>
      <c r="B14">
        <v>59</v>
      </c>
      <c r="C14">
        <v>5</v>
      </c>
      <c r="D14">
        <v>41.25</v>
      </c>
      <c r="F14">
        <v>286.97000000000003</v>
      </c>
      <c r="G14">
        <v>2</v>
      </c>
      <c r="H14" t="e">
        <v>#N/A</v>
      </c>
    </row>
    <row r="15" spans="1:10">
      <c r="A15" s="9">
        <v>19379</v>
      </c>
      <c r="B15">
        <v>60</v>
      </c>
      <c r="C15">
        <v>5</v>
      </c>
      <c r="D15">
        <v>41.375</v>
      </c>
      <c r="F15">
        <v>288</v>
      </c>
      <c r="G15">
        <v>1.98</v>
      </c>
      <c r="H15" t="e">
        <v>#N/A</v>
      </c>
    </row>
    <row r="16" spans="1:10">
      <c r="A16" s="9">
        <v>19380</v>
      </c>
      <c r="B16">
        <v>60</v>
      </c>
      <c r="C16">
        <v>5</v>
      </c>
      <c r="D16">
        <v>41.5</v>
      </c>
      <c r="F16">
        <v>287.60000000000002</v>
      </c>
      <c r="G16">
        <v>2</v>
      </c>
      <c r="H16" t="e">
        <v>#N/A</v>
      </c>
    </row>
    <row r="17" spans="1:12">
      <c r="A17" s="9">
        <v>19381</v>
      </c>
      <c r="B17">
        <v>62</v>
      </c>
      <c r="C17">
        <v>5</v>
      </c>
      <c r="D17">
        <f>41+7/8</f>
        <v>41.875</v>
      </c>
      <c r="F17">
        <v>287.83999999999997</v>
      </c>
      <c r="G17">
        <v>1.92</v>
      </c>
      <c r="H17" t="e">
        <v>#N/A</v>
      </c>
    </row>
    <row r="18" spans="1:12">
      <c r="A18" s="9">
        <v>19382</v>
      </c>
      <c r="B18">
        <v>63</v>
      </c>
      <c r="C18">
        <v>5</v>
      </c>
      <c r="D18">
        <v>41.5</v>
      </c>
      <c r="E18">
        <v>18.75</v>
      </c>
      <c r="F18">
        <v>286.89</v>
      </c>
      <c r="G18" s="7">
        <v>1.9</v>
      </c>
      <c r="H18">
        <v>2.097</v>
      </c>
    </row>
    <row r="19" spans="1:12">
      <c r="A19" s="9">
        <v>19385</v>
      </c>
      <c r="B19">
        <v>62.5</v>
      </c>
      <c r="C19">
        <v>5</v>
      </c>
      <c r="D19">
        <v>41.375</v>
      </c>
      <c r="F19">
        <v>286.54000000000002</v>
      </c>
      <c r="G19">
        <v>1.93</v>
      </c>
      <c r="H19" t="e">
        <v>#N/A</v>
      </c>
    </row>
    <row r="20" spans="1:12">
      <c r="A20" s="9">
        <v>19386</v>
      </c>
      <c r="B20">
        <v>63</v>
      </c>
      <c r="C20">
        <v>5</v>
      </c>
      <c r="D20">
        <v>41.5</v>
      </c>
      <c r="F20">
        <v>286.81</v>
      </c>
      <c r="G20">
        <v>1.98</v>
      </c>
      <c r="H20" t="e">
        <v>#N/A</v>
      </c>
    </row>
    <row r="21" spans="1:12">
      <c r="A21" s="9">
        <v>19387</v>
      </c>
      <c r="B21">
        <v>63</v>
      </c>
      <c r="C21">
        <v>6</v>
      </c>
      <c r="D21">
        <v>41.875</v>
      </c>
      <c r="F21">
        <v>287.39</v>
      </c>
      <c r="G21">
        <v>1.96</v>
      </c>
      <c r="H21" t="e">
        <v>#N/A</v>
      </c>
    </row>
    <row r="22" spans="1:12">
      <c r="A22" s="9">
        <v>19388</v>
      </c>
      <c r="B22">
        <v>64</v>
      </c>
      <c r="C22">
        <v>6</v>
      </c>
      <c r="D22">
        <v>42.25</v>
      </c>
      <c r="F22">
        <v>287.95999999999998</v>
      </c>
      <c r="G22">
        <v>1.99</v>
      </c>
      <c r="H22" t="e">
        <v>#N/A</v>
      </c>
    </row>
    <row r="23" spans="1:12">
      <c r="A23" s="9">
        <v>19389</v>
      </c>
      <c r="B23">
        <v>64</v>
      </c>
      <c r="C23">
        <v>5.75</v>
      </c>
      <c r="D23">
        <v>42.875</v>
      </c>
      <c r="E23">
        <v>18.5</v>
      </c>
      <c r="F23">
        <v>289.77</v>
      </c>
      <c r="G23" s="7">
        <v>1.98</v>
      </c>
      <c r="H23">
        <v>1.9610000000000001</v>
      </c>
    </row>
    <row r="24" spans="1:12">
      <c r="A24" s="9">
        <v>19392</v>
      </c>
      <c r="B24">
        <v>64</v>
      </c>
      <c r="C24">
        <v>6</v>
      </c>
      <c r="D24">
        <f xml:space="preserve"> 42+5/8</f>
        <v>42.625</v>
      </c>
      <c r="F24">
        <v>290.02999999999997</v>
      </c>
      <c r="G24">
        <v>1.96</v>
      </c>
      <c r="H24" t="e">
        <v>#N/A</v>
      </c>
    </row>
    <row r="25" spans="1:12">
      <c r="A25" s="9">
        <v>19393</v>
      </c>
      <c r="B25">
        <v>64</v>
      </c>
      <c r="C25">
        <v>5.75</v>
      </c>
      <c r="D25">
        <v>42.625</v>
      </c>
      <c r="F25">
        <v>290.19</v>
      </c>
      <c r="G25">
        <v>2.02</v>
      </c>
      <c r="H25" t="e">
        <v>#N/A</v>
      </c>
    </row>
    <row r="26" spans="1:12">
      <c r="A26" s="9">
        <v>19394</v>
      </c>
      <c r="B26">
        <v>64</v>
      </c>
      <c r="C26">
        <v>5.75</v>
      </c>
      <c r="D26">
        <v>42.5</v>
      </c>
      <c r="F26">
        <v>289.08</v>
      </c>
      <c r="G26">
        <v>2</v>
      </c>
      <c r="H26" t="e">
        <v>#N/A</v>
      </c>
    </row>
    <row r="27" spans="1:12" ht="16">
      <c r="A27" s="9">
        <v>19395</v>
      </c>
      <c r="B27">
        <v>65</v>
      </c>
      <c r="C27">
        <v>5.75</v>
      </c>
      <c r="D27">
        <v>42</v>
      </c>
      <c r="F27">
        <v>286.2</v>
      </c>
      <c r="G27">
        <v>1.95</v>
      </c>
      <c r="H27" t="e">
        <v>#N/A</v>
      </c>
      <c r="L27" s="28"/>
    </row>
    <row r="28" spans="1:12">
      <c r="A28" s="9">
        <v>19396</v>
      </c>
      <c r="B28">
        <v>65</v>
      </c>
      <c r="C28">
        <f>5+5/8</f>
        <v>5.625</v>
      </c>
      <c r="D28">
        <f>41 + 1/8</f>
        <v>41.125</v>
      </c>
      <c r="E28">
        <v>18</v>
      </c>
      <c r="F28">
        <v>282.85000000000002</v>
      </c>
      <c r="G28" s="7">
        <v>1.96</v>
      </c>
      <c r="H28">
        <v>2.0310000000000001</v>
      </c>
    </row>
    <row r="29" spans="1:12">
      <c r="A29" s="9">
        <v>19399</v>
      </c>
      <c r="B29">
        <v>65</v>
      </c>
      <c r="C29">
        <v>5.5</v>
      </c>
      <c r="D29">
        <v>40.75</v>
      </c>
      <c r="F29">
        <v>281.95999999999998</v>
      </c>
      <c r="G29">
        <v>1.98</v>
      </c>
      <c r="H29" t="e">
        <v>#N/A</v>
      </c>
    </row>
    <row r="30" spans="1:12">
      <c r="A30" s="9">
        <v>19400</v>
      </c>
      <c r="B30">
        <v>65</v>
      </c>
      <c r="C30">
        <v>5.5</v>
      </c>
      <c r="D30">
        <v>40.25</v>
      </c>
      <c r="F30">
        <v>281.67</v>
      </c>
      <c r="G30">
        <v>1.99</v>
      </c>
      <c r="H30" t="e">
        <v>#N/A</v>
      </c>
    </row>
    <row r="31" spans="1:12">
      <c r="A31" s="9">
        <v>19401</v>
      </c>
      <c r="B31">
        <v>65</v>
      </c>
      <c r="C31">
        <v>5.5</v>
      </c>
      <c r="D31">
        <v>40</v>
      </c>
      <c r="F31">
        <v>281.57</v>
      </c>
      <c r="G31">
        <v>1.97</v>
      </c>
      <c r="H31" t="e">
        <v>#N/A</v>
      </c>
    </row>
    <row r="32" spans="1:12">
      <c r="A32" s="9">
        <v>19402</v>
      </c>
      <c r="H32" t="e">
        <v>#N/A</v>
      </c>
    </row>
    <row r="33" spans="1:8">
      <c r="A33" s="9">
        <v>19403</v>
      </c>
      <c r="B33">
        <v>65</v>
      </c>
      <c r="C33">
        <v>5.5</v>
      </c>
      <c r="D33">
        <v>40.75</v>
      </c>
      <c r="E33">
        <v>17.5</v>
      </c>
      <c r="F33">
        <v>283.11</v>
      </c>
      <c r="G33" s="7">
        <v>1.96</v>
      </c>
      <c r="H33">
        <v>1.9930000000000001</v>
      </c>
    </row>
    <row r="34" spans="1:8">
      <c r="A34" s="9">
        <v>19406</v>
      </c>
      <c r="B34">
        <v>66</v>
      </c>
      <c r="C34">
        <v>5.5</v>
      </c>
      <c r="D34">
        <f>40+3/8</f>
        <v>40.375</v>
      </c>
      <c r="F34">
        <v>282.18</v>
      </c>
      <c r="G34">
        <v>1.95</v>
      </c>
      <c r="H34" t="e">
        <v>#N/A</v>
      </c>
    </row>
    <row r="35" spans="1:8">
      <c r="A35" s="9">
        <v>19407</v>
      </c>
      <c r="B35">
        <v>67</v>
      </c>
      <c r="C35">
        <v>5.5</v>
      </c>
      <c r="D35">
        <v>40</v>
      </c>
      <c r="F35">
        <v>281.51</v>
      </c>
      <c r="G35">
        <v>1.97</v>
      </c>
      <c r="H35" t="e">
        <v>#N/A</v>
      </c>
    </row>
    <row r="36" spans="1:8">
      <c r="A36" s="9">
        <v>19408</v>
      </c>
      <c r="B36">
        <v>68.5</v>
      </c>
      <c r="C36">
        <v>5.5</v>
      </c>
      <c r="D36">
        <f>40+1/8</f>
        <v>40.125</v>
      </c>
      <c r="F36">
        <v>281.14</v>
      </c>
      <c r="G36">
        <v>1.98</v>
      </c>
      <c r="H36" t="e">
        <v>#N/A</v>
      </c>
    </row>
    <row r="37" spans="1:8">
      <c r="A37" s="9">
        <v>19409</v>
      </c>
      <c r="B37">
        <v>70</v>
      </c>
      <c r="C37">
        <v>5.75</v>
      </c>
      <c r="D37">
        <f>40+1/8</f>
        <v>40.125</v>
      </c>
      <c r="F37">
        <v>281.55</v>
      </c>
      <c r="G37">
        <v>2.0099999999999998</v>
      </c>
      <c r="H37" t="e">
        <v>#N/A</v>
      </c>
    </row>
    <row r="38" spans="1:8">
      <c r="A38" s="9">
        <v>19410</v>
      </c>
      <c r="B38">
        <v>70</v>
      </c>
      <c r="C38">
        <v>5.75</v>
      </c>
      <c r="D38">
        <f>40+1/8</f>
        <v>40.125</v>
      </c>
      <c r="E38">
        <v>17.5</v>
      </c>
      <c r="F38">
        <v>281.89</v>
      </c>
      <c r="G38" s="7">
        <v>2.02</v>
      </c>
      <c r="H38">
        <v>1.976</v>
      </c>
    </row>
    <row r="39" spans="1:8">
      <c r="A39" s="9">
        <v>19413</v>
      </c>
      <c r="H39" t="e">
        <v>#N/A</v>
      </c>
    </row>
    <row r="40" spans="1:8">
      <c r="A40" s="9">
        <v>19414</v>
      </c>
      <c r="B40">
        <v>70</v>
      </c>
      <c r="C40">
        <v>5.75</v>
      </c>
      <c r="D40">
        <v>40.5</v>
      </c>
      <c r="F40">
        <v>282.99</v>
      </c>
      <c r="G40">
        <v>2.0499999999999998</v>
      </c>
      <c r="H40" t="e">
        <v>#N/A</v>
      </c>
    </row>
    <row r="41" spans="1:8">
      <c r="A41" s="9">
        <v>19415</v>
      </c>
      <c r="B41">
        <v>70</v>
      </c>
      <c r="C41">
        <v>5.75</v>
      </c>
      <c r="D41">
        <v>42</v>
      </c>
      <c r="F41">
        <v>284.45</v>
      </c>
      <c r="G41">
        <v>2.09</v>
      </c>
      <c r="H41" t="e">
        <v>#N/A</v>
      </c>
    </row>
    <row r="42" spans="1:8">
      <c r="A42" s="9">
        <v>19416</v>
      </c>
      <c r="B42">
        <v>69.5</v>
      </c>
      <c r="C42">
        <v>5.75</v>
      </c>
      <c r="D42">
        <v>42</v>
      </c>
      <c r="F42">
        <v>284.35000000000002</v>
      </c>
      <c r="G42">
        <v>2.1</v>
      </c>
      <c r="H42" t="e">
        <v>#N/A</v>
      </c>
    </row>
    <row r="43" spans="1:8">
      <c r="A43" s="9">
        <v>19417</v>
      </c>
      <c r="B43">
        <v>69</v>
      </c>
      <c r="C43">
        <v>5.75</v>
      </c>
      <c r="D43">
        <v>41.5</v>
      </c>
      <c r="E43">
        <v>17.75</v>
      </c>
      <c r="F43">
        <v>284.27</v>
      </c>
      <c r="G43">
        <v>2.12</v>
      </c>
      <c r="H43">
        <v>2.0699999999999998</v>
      </c>
    </row>
    <row r="44" spans="1:8">
      <c r="A44" s="9">
        <v>19420</v>
      </c>
      <c r="B44">
        <v>70</v>
      </c>
      <c r="C44">
        <v>5.75</v>
      </c>
      <c r="D44">
        <v>41.25</v>
      </c>
      <c r="F44">
        <v>284.70999999999998</v>
      </c>
      <c r="G44" s="25">
        <v>2.1</v>
      </c>
      <c r="H44" t="e">
        <v>#N/A</v>
      </c>
    </row>
    <row r="45" spans="1:8">
      <c r="A45" s="9">
        <v>19421</v>
      </c>
      <c r="B45">
        <v>70.5</v>
      </c>
      <c r="C45">
        <v>5.75</v>
      </c>
      <c r="D45">
        <v>41.25</v>
      </c>
      <c r="F45">
        <v>285.99</v>
      </c>
      <c r="G45" s="25">
        <v>2.09</v>
      </c>
      <c r="H45" t="e">
        <v>#N/A</v>
      </c>
    </row>
    <row r="46" spans="1:8">
      <c r="A46" s="9">
        <v>19422</v>
      </c>
      <c r="B46">
        <v>70</v>
      </c>
      <c r="C46">
        <v>5.5</v>
      </c>
      <c r="D46">
        <v>41</v>
      </c>
      <c r="F46">
        <v>283.7</v>
      </c>
      <c r="G46" s="25">
        <v>2.11</v>
      </c>
      <c r="H46" t="e">
        <v>#N/A</v>
      </c>
    </row>
    <row r="47" spans="1:8">
      <c r="A47" s="9">
        <v>19423</v>
      </c>
      <c r="B47">
        <v>70</v>
      </c>
      <c r="C47">
        <v>5.5</v>
      </c>
      <c r="D47">
        <v>40.5</v>
      </c>
      <c r="F47">
        <v>283.86</v>
      </c>
      <c r="G47" s="25">
        <v>2.08</v>
      </c>
      <c r="H47" t="e">
        <v>#N/A</v>
      </c>
    </row>
    <row r="48" spans="1:8">
      <c r="A48" s="9">
        <v>19424</v>
      </c>
      <c r="B48">
        <v>70</v>
      </c>
      <c r="C48">
        <v>5.75</v>
      </c>
      <c r="D48">
        <v>40.25</v>
      </c>
      <c r="E48">
        <v>17.5</v>
      </c>
      <c r="F48">
        <v>284.82</v>
      </c>
      <c r="G48" s="25">
        <v>2.0699999999999998</v>
      </c>
      <c r="H48">
        <v>2.1640000000000001</v>
      </c>
    </row>
    <row r="49" spans="1:8">
      <c r="A49" s="9">
        <v>19427</v>
      </c>
      <c r="B49">
        <v>70</v>
      </c>
      <c r="C49">
        <v>5.75</v>
      </c>
      <c r="D49">
        <v>39.75</v>
      </c>
      <c r="F49">
        <v>284.89999999999998</v>
      </c>
      <c r="G49" s="25">
        <v>2.0499999999999998</v>
      </c>
      <c r="H49" t="e">
        <v>#N/A</v>
      </c>
    </row>
    <row r="50" spans="1:8">
      <c r="A50" s="9">
        <v>19428</v>
      </c>
      <c r="B50">
        <v>70</v>
      </c>
      <c r="C50">
        <v>5.75</v>
      </c>
      <c r="D50">
        <v>40.125</v>
      </c>
      <c r="F50">
        <v>285.22000000000003</v>
      </c>
      <c r="G50" s="25">
        <v>2.0099999999999998</v>
      </c>
      <c r="H50" t="e">
        <v>#N/A</v>
      </c>
    </row>
    <row r="51" spans="1:8">
      <c r="A51" s="9">
        <v>19429</v>
      </c>
      <c r="B51">
        <v>70</v>
      </c>
      <c r="C51">
        <f>5+7/8</f>
        <v>5.875</v>
      </c>
      <c r="D51">
        <v>40.75</v>
      </c>
      <c r="F51">
        <v>288.02</v>
      </c>
      <c r="G51" s="25">
        <v>2.0299999999999998</v>
      </c>
      <c r="H51" t="e">
        <v>#N/A</v>
      </c>
    </row>
    <row r="52" spans="1:8">
      <c r="A52" s="9">
        <v>19430</v>
      </c>
      <c r="B52">
        <v>71</v>
      </c>
      <c r="C52">
        <v>5.875</v>
      </c>
      <c r="D52">
        <v>40</v>
      </c>
      <c r="F52">
        <v>288</v>
      </c>
      <c r="G52" s="25">
        <v>2.02</v>
      </c>
      <c r="H52" t="e">
        <v>#N/A</v>
      </c>
    </row>
    <row r="53" spans="1:8">
      <c r="A53" s="9">
        <v>19431</v>
      </c>
      <c r="B53">
        <v>70</v>
      </c>
      <c r="C53">
        <v>5.75</v>
      </c>
      <c r="D53">
        <v>40.5</v>
      </c>
      <c r="E53">
        <v>16.75</v>
      </c>
      <c r="F53">
        <v>289.04000000000002</v>
      </c>
      <c r="G53" s="25">
        <v>2.02</v>
      </c>
      <c r="H53">
        <v>2.0979999999999999</v>
      </c>
    </row>
    <row r="54" spans="1:8">
      <c r="A54" s="9">
        <v>19434</v>
      </c>
      <c r="B54">
        <v>70</v>
      </c>
      <c r="C54">
        <v>5.75</v>
      </c>
      <c r="D54">
        <v>40.25</v>
      </c>
      <c r="F54">
        <v>289.52</v>
      </c>
      <c r="G54" s="25">
        <v>2</v>
      </c>
      <c r="H54" t="e">
        <v>#N/A</v>
      </c>
    </row>
    <row r="55" spans="1:8">
      <c r="A55" s="9">
        <v>19435</v>
      </c>
      <c r="B55">
        <v>70</v>
      </c>
      <c r="C55">
        <v>5.75</v>
      </c>
      <c r="D55">
        <v>40.25</v>
      </c>
      <c r="F55">
        <v>290.64</v>
      </c>
      <c r="G55" s="25">
        <v>1.96</v>
      </c>
      <c r="H55" t="e">
        <v>#N/A</v>
      </c>
    </row>
    <row r="56" spans="1:8">
      <c r="A56" s="9">
        <v>19436</v>
      </c>
      <c r="B56">
        <v>70</v>
      </c>
      <c r="C56">
        <v>5.75</v>
      </c>
      <c r="D56">
        <v>40.25</v>
      </c>
      <c r="F56">
        <v>290.32</v>
      </c>
      <c r="G56" s="25">
        <v>1.96</v>
      </c>
      <c r="H56" t="e">
        <v>#N/A</v>
      </c>
    </row>
    <row r="57" spans="1:8">
      <c r="A57" s="9">
        <v>19437</v>
      </c>
      <c r="B57">
        <v>70</v>
      </c>
      <c r="C57">
        <v>5.75</v>
      </c>
      <c r="D57">
        <v>40.125</v>
      </c>
      <c r="F57">
        <v>289.97000000000003</v>
      </c>
      <c r="G57" s="25">
        <v>1.98</v>
      </c>
      <c r="H57" t="e">
        <v>#N/A</v>
      </c>
    </row>
    <row r="58" spans="1:8">
      <c r="A58" s="9">
        <v>19438</v>
      </c>
      <c r="B58">
        <v>70</v>
      </c>
      <c r="C58">
        <v>5.75</v>
      </c>
      <c r="D58">
        <v>40.25</v>
      </c>
      <c r="E58">
        <v>17.5</v>
      </c>
      <c r="F58">
        <v>289.69</v>
      </c>
      <c r="G58" s="25">
        <v>1.99</v>
      </c>
      <c r="H58">
        <v>2.0289999999999999</v>
      </c>
    </row>
    <row r="59" spans="1:8">
      <c r="A59" s="9">
        <v>19441</v>
      </c>
      <c r="B59">
        <v>70</v>
      </c>
      <c r="C59">
        <v>5.75</v>
      </c>
      <c r="D59">
        <v>40.25</v>
      </c>
      <c r="F59">
        <f>F60-1.44</f>
        <v>287.39</v>
      </c>
      <c r="G59" s="25">
        <v>1.98</v>
      </c>
      <c r="H59" t="e">
        <v>#N/A</v>
      </c>
    </row>
    <row r="60" spans="1:8">
      <c r="A60" s="9">
        <v>19442</v>
      </c>
      <c r="B60">
        <v>70</v>
      </c>
      <c r="C60">
        <f>5+5/8</f>
        <v>5.625</v>
      </c>
      <c r="D60">
        <v>40.25</v>
      </c>
      <c r="F60">
        <v>288.83</v>
      </c>
      <c r="G60" s="25">
        <v>1.94</v>
      </c>
      <c r="H60" t="e">
        <v>#N/A</v>
      </c>
    </row>
    <row r="61" spans="1:8">
      <c r="A61" s="9">
        <v>19443</v>
      </c>
      <c r="B61">
        <v>70</v>
      </c>
      <c r="C61">
        <v>5.5</v>
      </c>
      <c r="D61">
        <v>40.5</v>
      </c>
      <c r="F61">
        <v>287.98</v>
      </c>
      <c r="G61" s="25">
        <v>1.97</v>
      </c>
      <c r="H61" t="e">
        <v>#N/A</v>
      </c>
    </row>
    <row r="62" spans="1:8">
      <c r="A62" s="9">
        <v>19444</v>
      </c>
      <c r="B62">
        <v>69</v>
      </c>
      <c r="C62">
        <f>5+5/8</f>
        <v>5.625</v>
      </c>
      <c r="D62">
        <v>40.5</v>
      </c>
      <c r="F62">
        <v>286.60000000000002</v>
      </c>
      <c r="G62" s="25">
        <v>1.98</v>
      </c>
      <c r="H62" t="e">
        <v>#N/A</v>
      </c>
    </row>
    <row r="63" spans="1:8">
      <c r="A63" s="9">
        <v>19445</v>
      </c>
      <c r="B63">
        <v>68</v>
      </c>
      <c r="C63">
        <v>5.5</v>
      </c>
      <c r="D63">
        <v>40.5</v>
      </c>
      <c r="E63">
        <f>19+5/8</f>
        <v>19.625</v>
      </c>
      <c r="F63">
        <v>287.33</v>
      </c>
      <c r="G63" s="25">
        <v>1.99</v>
      </c>
      <c r="H63">
        <v>2.036</v>
      </c>
    </row>
    <row r="64" spans="1:8">
      <c r="A64" s="9">
        <v>19448</v>
      </c>
      <c r="B64">
        <v>67.5</v>
      </c>
      <c r="C64">
        <v>5.5</v>
      </c>
      <c r="D64">
        <v>39.75</v>
      </c>
      <c r="F64">
        <v>283.07</v>
      </c>
      <c r="G64" s="25">
        <v>1.97</v>
      </c>
      <c r="H64" t="e">
        <v>#N/A</v>
      </c>
    </row>
    <row r="65" spans="1:8">
      <c r="A65" s="9">
        <v>19449</v>
      </c>
      <c r="B65">
        <v>65.5</v>
      </c>
      <c r="C65">
        <f>5+1/8</f>
        <v>5.125</v>
      </c>
      <c r="D65">
        <v>39.5</v>
      </c>
      <c r="F65">
        <v>279.87</v>
      </c>
      <c r="G65" s="25">
        <v>1.99</v>
      </c>
      <c r="H65" t="e">
        <v>#N/A</v>
      </c>
    </row>
    <row r="66" spans="1:8">
      <c r="A66" s="9">
        <v>19450</v>
      </c>
      <c r="B66">
        <v>64</v>
      </c>
      <c r="C66">
        <v>5</v>
      </c>
      <c r="D66">
        <v>39.25</v>
      </c>
      <c r="F66">
        <v>280.08999999999997</v>
      </c>
      <c r="G66">
        <v>2.06</v>
      </c>
      <c r="H66" t="e">
        <v>#N/A</v>
      </c>
    </row>
    <row r="67" spans="1:8">
      <c r="A67" s="9">
        <v>19451</v>
      </c>
      <c r="B67">
        <v>66</v>
      </c>
      <c r="C67">
        <v>5</v>
      </c>
      <c r="D67">
        <v>39.125</v>
      </c>
      <c r="E67">
        <v>18.25</v>
      </c>
      <c r="F67">
        <v>280.02999999999997</v>
      </c>
      <c r="G67">
        <v>2.06</v>
      </c>
      <c r="H67" t="e">
        <v>#N/A</v>
      </c>
    </row>
    <row r="68" spans="1:8">
      <c r="A68" s="9">
        <v>19452</v>
      </c>
      <c r="H68">
        <v>2.0289999999999999</v>
      </c>
    </row>
    <row r="69" spans="1:8">
      <c r="A69" s="9">
        <v>19455</v>
      </c>
      <c r="B69">
        <v>66</v>
      </c>
      <c r="C69">
        <v>5</v>
      </c>
      <c r="D69">
        <v>39.125</v>
      </c>
      <c r="F69">
        <v>274.10000000000002</v>
      </c>
      <c r="G69">
        <v>2.06</v>
      </c>
      <c r="H69" t="e">
        <v>#N/A</v>
      </c>
    </row>
    <row r="70" spans="1:8">
      <c r="A70" s="9">
        <v>19456</v>
      </c>
      <c r="B70">
        <v>65</v>
      </c>
      <c r="C70">
        <v>5</v>
      </c>
      <c r="D70">
        <v>38.5</v>
      </c>
      <c r="F70">
        <v>275.16000000000003</v>
      </c>
      <c r="G70">
        <v>2.0699999999999998</v>
      </c>
      <c r="H70" t="e">
        <v>#N/A</v>
      </c>
    </row>
    <row r="71" spans="1:8">
      <c r="A71" s="9">
        <v>19457</v>
      </c>
      <c r="B71">
        <v>66.5</v>
      </c>
      <c r="C71">
        <v>5</v>
      </c>
      <c r="D71">
        <v>38.5</v>
      </c>
      <c r="F71">
        <v>276.83999999999997</v>
      </c>
      <c r="G71">
        <v>2.12</v>
      </c>
      <c r="H71" t="e">
        <v>#N/A</v>
      </c>
    </row>
    <row r="72" spans="1:8">
      <c r="A72" s="9">
        <v>19458</v>
      </c>
      <c r="B72">
        <v>66</v>
      </c>
      <c r="C72">
        <v>4.75</v>
      </c>
      <c r="D72">
        <v>38.25</v>
      </c>
      <c r="F72">
        <v>276.23</v>
      </c>
      <c r="G72">
        <v>2.12</v>
      </c>
      <c r="H72" t="e">
        <v>#N/A</v>
      </c>
    </row>
    <row r="73" spans="1:8">
      <c r="A73" s="9">
        <v>19459</v>
      </c>
      <c r="B73">
        <v>66</v>
      </c>
      <c r="C73">
        <f>4+5/8</f>
        <v>4.625</v>
      </c>
      <c r="D73">
        <v>38</v>
      </c>
      <c r="E73">
        <v>17.75</v>
      </c>
      <c r="F73">
        <v>275.5</v>
      </c>
      <c r="G73">
        <v>2.15</v>
      </c>
      <c r="H73">
        <v>2.073</v>
      </c>
    </row>
    <row r="74" spans="1:8">
      <c r="A74" s="9">
        <v>19462</v>
      </c>
      <c r="B74">
        <v>66</v>
      </c>
      <c r="C74">
        <f>4+5/8</f>
        <v>4.625</v>
      </c>
      <c r="D74">
        <v>37.25</v>
      </c>
      <c r="F74">
        <v>274.73</v>
      </c>
      <c r="G74">
        <v>2.2000000000000002</v>
      </c>
      <c r="H74" t="e">
        <v>#N/A</v>
      </c>
    </row>
    <row r="75" spans="1:8">
      <c r="A75" s="9">
        <v>19463</v>
      </c>
      <c r="B75">
        <v>65.5</v>
      </c>
      <c r="C75">
        <f>4+5/8</f>
        <v>4.625</v>
      </c>
      <c r="D75">
        <v>37.125</v>
      </c>
      <c r="F75">
        <v>275.85000000000002</v>
      </c>
      <c r="G75">
        <v>2.2200000000000002</v>
      </c>
      <c r="H75" t="e">
        <v>#N/A</v>
      </c>
    </row>
    <row r="76" spans="1:8">
      <c r="A76" s="9">
        <v>19464</v>
      </c>
      <c r="B76">
        <v>65</v>
      </c>
      <c r="C76">
        <v>4.75</v>
      </c>
      <c r="D76">
        <v>38</v>
      </c>
      <c r="F76">
        <v>277.35000000000002</v>
      </c>
      <c r="G76">
        <v>2.25</v>
      </c>
      <c r="H76" t="e">
        <v>#N/A</v>
      </c>
    </row>
    <row r="77" spans="1:8">
      <c r="A77" s="9">
        <v>19465</v>
      </c>
      <c r="B77">
        <v>65</v>
      </c>
      <c r="C77">
        <v>4.75</v>
      </c>
      <c r="D77">
        <v>38.25</v>
      </c>
      <c r="F77">
        <v>276.74</v>
      </c>
      <c r="G77">
        <v>2.2599999999999998</v>
      </c>
      <c r="H77" t="e">
        <v>#N/A</v>
      </c>
    </row>
    <row r="78" spans="1:8">
      <c r="A78" s="9">
        <v>19466</v>
      </c>
      <c r="B78">
        <v>64</v>
      </c>
      <c r="C78">
        <v>4.875</v>
      </c>
      <c r="D78">
        <v>37.5</v>
      </c>
      <c r="E78">
        <v>17.5</v>
      </c>
      <c r="F78">
        <v>274.41000000000003</v>
      </c>
      <c r="G78">
        <v>2.2799999999999998</v>
      </c>
      <c r="H78">
        <v>2.2189999999999999</v>
      </c>
    </row>
    <row r="79" spans="1:8">
      <c r="A79" s="9">
        <v>19469</v>
      </c>
      <c r="B79">
        <v>64</v>
      </c>
      <c r="C79">
        <v>4.75</v>
      </c>
      <c r="D79">
        <v>37.25</v>
      </c>
      <c r="F79">
        <v>275.99</v>
      </c>
      <c r="G79">
        <v>2.29</v>
      </c>
      <c r="H79" t="e">
        <v>#N/A</v>
      </c>
    </row>
    <row r="80" spans="1:8">
      <c r="A80" s="9">
        <v>19470</v>
      </c>
      <c r="B80">
        <v>64</v>
      </c>
      <c r="C80">
        <v>4.75</v>
      </c>
      <c r="D80">
        <f>37+3/8</f>
        <v>37.375</v>
      </c>
      <c r="F80">
        <v>275.48</v>
      </c>
      <c r="G80">
        <v>2.2599999999999998</v>
      </c>
      <c r="H80" t="e">
        <v>#N/A</v>
      </c>
    </row>
    <row r="81" spans="1:8">
      <c r="A81" s="9">
        <v>19471</v>
      </c>
      <c r="B81">
        <v>64.5</v>
      </c>
      <c r="C81">
        <v>4.75</v>
      </c>
      <c r="D81">
        <f>36+7/8</f>
        <v>36.875</v>
      </c>
      <c r="F81">
        <v>273.55</v>
      </c>
      <c r="G81">
        <v>2.2999999999999998</v>
      </c>
      <c r="H81" t="e">
        <v>#N/A</v>
      </c>
    </row>
    <row r="82" spans="1:8">
      <c r="A82" s="9">
        <v>19472</v>
      </c>
      <c r="B82">
        <v>64.5</v>
      </c>
      <c r="C82">
        <v>4.625</v>
      </c>
      <c r="D82">
        <v>36.25</v>
      </c>
      <c r="F82">
        <v>270.73</v>
      </c>
      <c r="G82">
        <v>2.25</v>
      </c>
      <c r="H82" t="e">
        <v>#N/A</v>
      </c>
    </row>
    <row r="83" spans="1:8">
      <c r="A83" s="9">
        <v>19473</v>
      </c>
      <c r="B83">
        <v>63.5</v>
      </c>
      <c r="C83">
        <v>4.625</v>
      </c>
      <c r="D83">
        <v>36.75</v>
      </c>
      <c r="E83">
        <v>16.75</v>
      </c>
      <c r="F83">
        <v>271.26</v>
      </c>
      <c r="G83">
        <v>2.17</v>
      </c>
      <c r="H83">
        <v>2.3199999999999998</v>
      </c>
    </row>
    <row r="84" spans="1:8">
      <c r="A84" s="9">
        <v>19476</v>
      </c>
      <c r="B84">
        <v>60</v>
      </c>
      <c r="C84">
        <v>4.625</v>
      </c>
      <c r="D84">
        <f>36+5/8</f>
        <v>36.625</v>
      </c>
      <c r="F84">
        <v>272.7</v>
      </c>
      <c r="G84">
        <v>2.2000000000000002</v>
      </c>
      <c r="H84" t="e">
        <v>#N/A</v>
      </c>
    </row>
    <row r="85" spans="1:8">
      <c r="A85" s="9">
        <v>19477</v>
      </c>
      <c r="B85">
        <v>30</v>
      </c>
      <c r="C85">
        <v>4.625</v>
      </c>
      <c r="D85">
        <v>36.125</v>
      </c>
      <c r="F85">
        <v>273.95999999999998</v>
      </c>
      <c r="G85">
        <v>2.1800000000000002</v>
      </c>
      <c r="H85" t="e">
        <v>#N/A</v>
      </c>
    </row>
    <row r="86" spans="1:8">
      <c r="A86" s="9">
        <v>19478</v>
      </c>
      <c r="B86">
        <v>30</v>
      </c>
      <c r="C86">
        <v>4.625</v>
      </c>
      <c r="D86">
        <v>35.875</v>
      </c>
      <c r="F86">
        <v>275.38</v>
      </c>
      <c r="G86">
        <v>2.21</v>
      </c>
      <c r="H86" t="e">
        <v>#N/A</v>
      </c>
    </row>
    <row r="87" spans="1:8">
      <c r="A87" s="9">
        <v>19479</v>
      </c>
      <c r="B87">
        <v>30</v>
      </c>
      <c r="C87">
        <v>4.625</v>
      </c>
      <c r="D87">
        <v>35.625</v>
      </c>
      <c r="F87">
        <v>274.75</v>
      </c>
      <c r="G87">
        <v>2.25</v>
      </c>
      <c r="H87" t="e">
        <v>#N/A</v>
      </c>
    </row>
    <row r="88" spans="1:8">
      <c r="A88" s="9">
        <v>19480</v>
      </c>
      <c r="B88">
        <v>30.5</v>
      </c>
      <c r="C88" s="10">
        <v>4.5</v>
      </c>
      <c r="D88">
        <v>35.5</v>
      </c>
      <c r="E88">
        <v>15.75</v>
      </c>
      <c r="F88">
        <v>275.66000000000003</v>
      </c>
      <c r="G88">
        <v>2.25</v>
      </c>
      <c r="H88">
        <v>2.2429999999999999</v>
      </c>
    </row>
    <row r="89" spans="1:8">
      <c r="A89" s="9">
        <v>19483</v>
      </c>
      <c r="B89">
        <v>33.5</v>
      </c>
      <c r="C89" s="10">
        <v>4.625</v>
      </c>
      <c r="D89">
        <v>36.5</v>
      </c>
      <c r="F89">
        <v>278.33999999999997</v>
      </c>
      <c r="G89" s="26">
        <v>2.29</v>
      </c>
      <c r="H89" t="e">
        <v>#N/A</v>
      </c>
    </row>
    <row r="90" spans="1:8">
      <c r="A90" s="9">
        <v>19484</v>
      </c>
      <c r="B90">
        <v>34</v>
      </c>
      <c r="C90" s="10">
        <v>4.75</v>
      </c>
      <c r="D90">
        <v>37.25</v>
      </c>
      <c r="F90">
        <v>278.22000000000003</v>
      </c>
      <c r="G90" s="26">
        <v>2.31</v>
      </c>
      <c r="H90" t="e">
        <v>#N/A</v>
      </c>
    </row>
    <row r="91" spans="1:8">
      <c r="A91" s="9">
        <v>19485</v>
      </c>
      <c r="B91">
        <v>34</v>
      </c>
      <c r="C91" s="10">
        <v>4.75</v>
      </c>
      <c r="D91">
        <v>37.5</v>
      </c>
      <c r="F91">
        <v>278.14</v>
      </c>
      <c r="G91" s="26">
        <v>2.33</v>
      </c>
      <c r="H91" t="e">
        <v>#N/A</v>
      </c>
    </row>
    <row r="92" spans="1:8">
      <c r="A92" s="9">
        <v>19486</v>
      </c>
      <c r="B92">
        <v>34</v>
      </c>
      <c r="C92" s="10">
        <v>4.75</v>
      </c>
      <c r="D92">
        <v>37.25</v>
      </c>
      <c r="F92">
        <v>277.43</v>
      </c>
      <c r="G92" s="26">
        <v>2.2799999999999998</v>
      </c>
      <c r="H92" t="e">
        <v>#N/A</v>
      </c>
    </row>
    <row r="93" spans="1:8">
      <c r="A93" s="9">
        <v>19487</v>
      </c>
      <c r="B93">
        <v>34</v>
      </c>
      <c r="C93" s="10">
        <v>4.75</v>
      </c>
      <c r="D93">
        <v>37.5</v>
      </c>
      <c r="E93">
        <v>16.75</v>
      </c>
      <c r="F93">
        <v>278.22000000000003</v>
      </c>
      <c r="G93" s="26">
        <v>2.2400000000000002</v>
      </c>
      <c r="H93">
        <v>2.3519999999999999</v>
      </c>
    </row>
    <row r="94" spans="1:8">
      <c r="A94" s="9">
        <v>19490</v>
      </c>
      <c r="B94">
        <v>33.5</v>
      </c>
      <c r="C94" s="10">
        <v>4.75</v>
      </c>
      <c r="D94">
        <v>37.5</v>
      </c>
      <c r="F94">
        <v>278.79000000000002</v>
      </c>
      <c r="G94" s="26">
        <v>2.2000000000000002</v>
      </c>
      <c r="H94" t="e">
        <v>#N/A</v>
      </c>
    </row>
    <row r="95" spans="1:8">
      <c r="A95" s="9">
        <v>19491</v>
      </c>
      <c r="B95">
        <v>33.5</v>
      </c>
      <c r="C95" s="10">
        <v>4.75</v>
      </c>
      <c r="D95">
        <v>35.875</v>
      </c>
      <c r="F95">
        <v>277.08999999999997</v>
      </c>
      <c r="G95" s="27">
        <v>2.1800000000000002</v>
      </c>
      <c r="H95" t="e">
        <v>#N/A</v>
      </c>
    </row>
    <row r="96" spans="1:8">
      <c r="A96" s="9">
        <v>19492</v>
      </c>
      <c r="B96">
        <v>33.5</v>
      </c>
      <c r="C96" s="10">
        <v>4.75</v>
      </c>
      <c r="D96">
        <v>35.875</v>
      </c>
      <c r="F96">
        <v>276.8</v>
      </c>
      <c r="G96" s="27">
        <v>2.19</v>
      </c>
      <c r="H96" t="e">
        <v>#N/A</v>
      </c>
    </row>
    <row r="97" spans="1:8">
      <c r="A97" s="9">
        <v>19493</v>
      </c>
      <c r="B97">
        <v>33</v>
      </c>
      <c r="C97" s="10">
        <v>4.75</v>
      </c>
      <c r="D97">
        <v>35.5</v>
      </c>
      <c r="F97">
        <v>277.95999999999998</v>
      </c>
      <c r="G97" s="26">
        <v>2.14</v>
      </c>
      <c r="H97" t="e">
        <v>#N/A</v>
      </c>
    </row>
    <row r="98" spans="1:8">
      <c r="A98" s="9">
        <v>19494</v>
      </c>
      <c r="B98">
        <v>32.5</v>
      </c>
      <c r="C98" s="10">
        <v>4.75</v>
      </c>
      <c r="D98" s="10">
        <v>35.5</v>
      </c>
      <c r="E98">
        <v>17.75</v>
      </c>
      <c r="F98" s="11">
        <v>277.89999999999998</v>
      </c>
      <c r="G98" s="26">
        <v>2.06</v>
      </c>
      <c r="H98">
        <v>2.2709999999999999</v>
      </c>
    </row>
    <row r="99" spans="1:8">
      <c r="A99" s="9">
        <v>19497</v>
      </c>
      <c r="B99">
        <v>31.5</v>
      </c>
      <c r="C99" s="10">
        <f t="shared" ref="C99:C106" si="0">4+7/8</f>
        <v>4.875</v>
      </c>
      <c r="D99">
        <v>35.25</v>
      </c>
      <c r="F99">
        <v>276.92</v>
      </c>
      <c r="G99" s="26">
        <v>2.04</v>
      </c>
      <c r="H99" t="e">
        <v>#N/A</v>
      </c>
    </row>
    <row r="100" spans="1:8">
      <c r="A100" s="9">
        <v>19498</v>
      </c>
      <c r="B100">
        <v>30.5</v>
      </c>
      <c r="C100" s="10">
        <f t="shared" si="0"/>
        <v>4.875</v>
      </c>
      <c r="D100">
        <v>35.125</v>
      </c>
      <c r="F100">
        <v>275.91000000000003</v>
      </c>
      <c r="G100" s="26">
        <v>1.98</v>
      </c>
      <c r="H100" t="e">
        <v>#N/A</v>
      </c>
    </row>
    <row r="101" spans="1:8">
      <c r="A101" s="9">
        <v>19499</v>
      </c>
      <c r="B101">
        <v>30.5</v>
      </c>
      <c r="C101" s="10">
        <f t="shared" si="0"/>
        <v>4.875</v>
      </c>
      <c r="D101">
        <v>35.75</v>
      </c>
      <c r="F101">
        <v>278.04000000000002</v>
      </c>
      <c r="G101" s="26">
        <v>2.04</v>
      </c>
      <c r="H101" t="e">
        <v>#N/A</v>
      </c>
    </row>
    <row r="102" spans="1:8">
      <c r="A102" s="9">
        <v>19500</v>
      </c>
      <c r="B102">
        <v>30.5</v>
      </c>
      <c r="C102" s="10">
        <f t="shared" si="0"/>
        <v>4.875</v>
      </c>
      <c r="D102">
        <v>35.875</v>
      </c>
      <c r="F102">
        <v>278.51</v>
      </c>
      <c r="G102" s="26">
        <v>2.0699999999999998</v>
      </c>
      <c r="H102" t="e">
        <v>#N/A</v>
      </c>
    </row>
    <row r="103" spans="1:8">
      <c r="A103" s="9">
        <v>19501</v>
      </c>
      <c r="B103">
        <v>30.5</v>
      </c>
      <c r="C103" s="10">
        <f t="shared" si="0"/>
        <v>4.875</v>
      </c>
      <c r="D103">
        <v>35.75</v>
      </c>
      <c r="E103">
        <v>17.75</v>
      </c>
      <c r="F103">
        <v>278.16000000000003</v>
      </c>
      <c r="G103" s="26">
        <v>2.04</v>
      </c>
      <c r="H103">
        <v>2.0920000000000001</v>
      </c>
    </row>
    <row r="104" spans="1:8">
      <c r="A104" s="9">
        <v>19504</v>
      </c>
      <c r="B104">
        <v>30.5</v>
      </c>
      <c r="C104" s="10">
        <f t="shared" si="0"/>
        <v>4.875</v>
      </c>
      <c r="D104">
        <v>35.75</v>
      </c>
      <c r="F104">
        <v>277.47000000000003</v>
      </c>
      <c r="G104" s="26">
        <v>2.0299999999999998</v>
      </c>
      <c r="H104" t="e">
        <v>#N/A</v>
      </c>
    </row>
    <row r="105" spans="1:8">
      <c r="A105" s="9">
        <v>19505</v>
      </c>
      <c r="B105">
        <v>30.5</v>
      </c>
      <c r="C105" s="10">
        <f t="shared" si="0"/>
        <v>4.875</v>
      </c>
      <c r="D105">
        <v>35.875</v>
      </c>
      <c r="F105">
        <v>276.37</v>
      </c>
      <c r="G105" s="26">
        <v>2.08</v>
      </c>
      <c r="H105" t="e">
        <v>#N/A</v>
      </c>
    </row>
    <row r="106" spans="1:8">
      <c r="A106" s="9">
        <v>19506</v>
      </c>
      <c r="B106">
        <v>30.5</v>
      </c>
      <c r="C106" s="10">
        <f t="shared" si="0"/>
        <v>4.875</v>
      </c>
      <c r="D106">
        <f xml:space="preserve"> 35+3/8</f>
        <v>35.375</v>
      </c>
      <c r="F106">
        <v>273.95999999999998</v>
      </c>
      <c r="G106" s="26">
        <v>2.15</v>
      </c>
      <c r="H106" t="e">
        <v>#N/A</v>
      </c>
    </row>
    <row r="107" spans="1:8">
      <c r="A107" s="9">
        <v>19507</v>
      </c>
      <c r="B107">
        <v>30.5</v>
      </c>
      <c r="C107">
        <v>5</v>
      </c>
      <c r="D107">
        <v>35</v>
      </c>
      <c r="F107">
        <v>271.48</v>
      </c>
      <c r="G107" s="26">
        <v>2.19</v>
      </c>
      <c r="H107" t="e">
        <v>#N/A</v>
      </c>
    </row>
    <row r="108" spans="1:8">
      <c r="A108" s="9">
        <v>19508</v>
      </c>
      <c r="B108">
        <v>30.5</v>
      </c>
      <c r="C108">
        <v>5</v>
      </c>
      <c r="D108">
        <f xml:space="preserve"> 35 + 3/8</f>
        <v>35.375</v>
      </c>
      <c r="E108">
        <v>18.75</v>
      </c>
      <c r="F108">
        <v>272.27999999999997</v>
      </c>
      <c r="G108" s="26">
        <v>2.25</v>
      </c>
      <c r="H108">
        <v>2.0840000000000001</v>
      </c>
    </row>
    <row r="109" spans="1:8">
      <c r="A109" s="9">
        <v>19511</v>
      </c>
      <c r="B109">
        <v>30.5</v>
      </c>
      <c r="C109" s="10">
        <f>4+7/8</f>
        <v>4.875</v>
      </c>
      <c r="D109">
        <v>34.5</v>
      </c>
      <c r="F109">
        <v>268.39999999999998</v>
      </c>
      <c r="G109">
        <v>2.3199999999999998</v>
      </c>
      <c r="H109" t="e">
        <v>#N/A</v>
      </c>
    </row>
    <row r="110" spans="1:8">
      <c r="A110" s="9">
        <v>19512</v>
      </c>
      <c r="B110">
        <v>30.5</v>
      </c>
      <c r="C110">
        <v>4.75</v>
      </c>
      <c r="D110">
        <v>34.25</v>
      </c>
      <c r="F110">
        <v>269.83999999999997</v>
      </c>
      <c r="G110">
        <v>2.2799999999999998</v>
      </c>
      <c r="H110" t="e">
        <v>#N/A</v>
      </c>
    </row>
    <row r="111" spans="1:8">
      <c r="A111" s="9">
        <v>19513</v>
      </c>
      <c r="B111">
        <v>30.5</v>
      </c>
      <c r="C111" s="10">
        <f>4+7/8</f>
        <v>4.875</v>
      </c>
      <c r="D111">
        <f>34+3/8</f>
        <v>34.375</v>
      </c>
      <c r="F111">
        <v>268.60000000000002</v>
      </c>
      <c r="G111">
        <v>2.33</v>
      </c>
      <c r="H111" t="e">
        <v>#N/A</v>
      </c>
    </row>
    <row r="112" spans="1:8">
      <c r="A112" s="9">
        <v>19514</v>
      </c>
      <c r="B112">
        <v>30.5</v>
      </c>
      <c r="C112" s="10">
        <f>4+7/8</f>
        <v>4.875</v>
      </c>
      <c r="D112">
        <v>33.875</v>
      </c>
      <c r="F112">
        <v>267.63</v>
      </c>
      <c r="G112">
        <v>2.2200000000000002</v>
      </c>
      <c r="H112" t="e">
        <v>#N/A</v>
      </c>
    </row>
    <row r="113" spans="1:8">
      <c r="A113" s="9">
        <v>19515</v>
      </c>
      <c r="B113">
        <v>30</v>
      </c>
      <c r="C113">
        <v>4.75</v>
      </c>
      <c r="D113">
        <v>33.75</v>
      </c>
      <c r="E113" s="7">
        <f>19+1/8</f>
        <v>19.125</v>
      </c>
      <c r="F113">
        <v>268.32</v>
      </c>
      <c r="G113">
        <v>2.2200000000000002</v>
      </c>
      <c r="H113">
        <v>2.4159999999999999</v>
      </c>
    </row>
    <row r="114" spans="1:8">
      <c r="A114" s="9">
        <v>19518</v>
      </c>
      <c r="B114">
        <v>31</v>
      </c>
      <c r="C114">
        <v>4.75</v>
      </c>
      <c r="D114">
        <v>33.5</v>
      </c>
      <c r="F114">
        <v>267.91000000000003</v>
      </c>
      <c r="G114">
        <v>2.2599999999999998</v>
      </c>
      <c r="H114" t="e">
        <v>#N/A</v>
      </c>
    </row>
    <row r="115" spans="1:8">
      <c r="A115" s="9">
        <v>19519</v>
      </c>
      <c r="B115">
        <v>28</v>
      </c>
      <c r="C115">
        <v>4.75</v>
      </c>
      <c r="D115">
        <v>32.125</v>
      </c>
      <c r="F115">
        <v>263.39</v>
      </c>
      <c r="G115">
        <v>2.2599999999999998</v>
      </c>
      <c r="H115" t="e">
        <v>#N/A</v>
      </c>
    </row>
    <row r="116" spans="1:8">
      <c r="A116" s="9">
        <v>19520</v>
      </c>
      <c r="B116">
        <v>27</v>
      </c>
      <c r="C116">
        <f>4+7/8</f>
        <v>4.875</v>
      </c>
      <c r="D116">
        <v>32.5</v>
      </c>
      <c r="F116">
        <v>263.35000000000002</v>
      </c>
      <c r="G116">
        <v>2.2999999999999998</v>
      </c>
      <c r="H116" t="e">
        <v>#N/A</v>
      </c>
    </row>
    <row r="117" spans="1:8">
      <c r="A117" s="9">
        <v>19521</v>
      </c>
      <c r="B117">
        <v>26.5</v>
      </c>
      <c r="C117">
        <v>4.75</v>
      </c>
      <c r="D117">
        <v>33.875</v>
      </c>
      <c r="F117">
        <v>264.99</v>
      </c>
      <c r="G117">
        <v>2.2999999999999998</v>
      </c>
      <c r="H117" t="e">
        <v>#N/A</v>
      </c>
    </row>
    <row r="118" spans="1:8">
      <c r="A118" s="9">
        <v>19522</v>
      </c>
      <c r="B118">
        <v>26.5</v>
      </c>
      <c r="C118">
        <v>4.75</v>
      </c>
      <c r="D118">
        <v>33.75</v>
      </c>
      <c r="E118">
        <v>18.75</v>
      </c>
      <c r="F118">
        <v>265.77999999999997</v>
      </c>
      <c r="G118">
        <v>2.2200000000000002</v>
      </c>
      <c r="H118">
        <v>2.3239999999999998</v>
      </c>
    </row>
    <row r="119" spans="1:8">
      <c r="A119" s="9">
        <v>19525</v>
      </c>
      <c r="B119">
        <v>26.5</v>
      </c>
      <c r="C119">
        <v>4.625</v>
      </c>
      <c r="D119">
        <v>32.625</v>
      </c>
      <c r="F119">
        <v>263.87</v>
      </c>
      <c r="G119">
        <v>2.1800000000000002</v>
      </c>
      <c r="H119" t="e">
        <v>#N/A</v>
      </c>
    </row>
    <row r="120" spans="1:8">
      <c r="A120" s="9">
        <v>19526</v>
      </c>
      <c r="B120">
        <v>25.5</v>
      </c>
      <c r="C120">
        <v>4.625</v>
      </c>
      <c r="D120">
        <v>32.75</v>
      </c>
      <c r="F120">
        <v>262.88</v>
      </c>
      <c r="G120">
        <v>2.12</v>
      </c>
      <c r="H120" t="e">
        <v>#N/A</v>
      </c>
    </row>
    <row r="121" spans="1:8">
      <c r="A121" s="9">
        <v>19527</v>
      </c>
      <c r="B121">
        <v>25.5</v>
      </c>
      <c r="C121">
        <v>4.5</v>
      </c>
      <c r="D121">
        <v>33.25</v>
      </c>
      <c r="F121">
        <v>265.74</v>
      </c>
      <c r="G121">
        <v>2.0699999999999998</v>
      </c>
      <c r="H121" t="e">
        <v>#N/A</v>
      </c>
    </row>
    <row r="122" spans="1:8">
      <c r="A122" s="9">
        <v>19528</v>
      </c>
      <c r="B122">
        <v>25.5</v>
      </c>
      <c r="C122">
        <v>4.5</v>
      </c>
      <c r="D122">
        <v>33.625</v>
      </c>
      <c r="F122">
        <v>265.86</v>
      </c>
      <c r="G122">
        <v>1.94</v>
      </c>
      <c r="H122" t="e">
        <v>#N/A</v>
      </c>
    </row>
    <row r="123" spans="1:8">
      <c r="A123" s="9">
        <v>19529</v>
      </c>
      <c r="B123">
        <v>25.5</v>
      </c>
      <c r="C123">
        <v>4.5</v>
      </c>
      <c r="D123">
        <v>33.875</v>
      </c>
      <c r="E123">
        <v>18</v>
      </c>
      <c r="F123">
        <v>265.8</v>
      </c>
      <c r="G123">
        <v>1.89</v>
      </c>
      <c r="H123">
        <v>2.2290000000000001</v>
      </c>
    </row>
    <row r="124" spans="1:8">
      <c r="A124" s="9">
        <v>19532</v>
      </c>
      <c r="B124">
        <v>26</v>
      </c>
      <c r="C124">
        <v>4.625</v>
      </c>
      <c r="D124">
        <v>34.25</v>
      </c>
      <c r="F124">
        <v>267.26</v>
      </c>
      <c r="G124">
        <v>1.86</v>
      </c>
      <c r="H124" t="e">
        <v>#N/A</v>
      </c>
    </row>
    <row r="125" spans="1:8">
      <c r="A125" s="9">
        <v>19533</v>
      </c>
      <c r="B125">
        <v>26</v>
      </c>
      <c r="C125">
        <v>4.5</v>
      </c>
      <c r="D125">
        <v>33.875</v>
      </c>
      <c r="F125">
        <v>268.48</v>
      </c>
      <c r="G125">
        <v>1.82</v>
      </c>
      <c r="H125" t="e">
        <v>#N/A</v>
      </c>
    </row>
    <row r="126" spans="1:8">
      <c r="A126" s="9">
        <v>19534</v>
      </c>
      <c r="B126">
        <v>26.25</v>
      </c>
      <c r="C126">
        <v>4.5</v>
      </c>
      <c r="D126">
        <v>31.75</v>
      </c>
      <c r="F126">
        <v>267.79000000000002</v>
      </c>
      <c r="G126">
        <v>1.93</v>
      </c>
      <c r="H126" t="e">
        <v>#N/A</v>
      </c>
    </row>
    <row r="127" spans="1:8">
      <c r="A127" s="9">
        <v>19535</v>
      </c>
      <c r="B127">
        <v>26.5</v>
      </c>
      <c r="C127">
        <v>4.5</v>
      </c>
      <c r="D127">
        <v>31.875</v>
      </c>
      <c r="F127">
        <v>268.93</v>
      </c>
      <c r="G127">
        <v>1.88</v>
      </c>
      <c r="H127" t="e">
        <v>#N/A</v>
      </c>
    </row>
    <row r="128" spans="1:8">
      <c r="A128" s="9">
        <v>19536</v>
      </c>
      <c r="B128">
        <v>26.5</v>
      </c>
      <c r="C128">
        <v>4.5</v>
      </c>
      <c r="D128">
        <v>31.75</v>
      </c>
      <c r="E128">
        <v>18.25</v>
      </c>
      <c r="F128">
        <v>269.05</v>
      </c>
      <c r="G128">
        <v>1.97</v>
      </c>
      <c r="H128">
        <v>1.954</v>
      </c>
    </row>
    <row r="129" spans="1:8">
      <c r="A129" s="9">
        <v>19539</v>
      </c>
      <c r="B129">
        <v>26</v>
      </c>
      <c r="C129">
        <v>4.5</v>
      </c>
      <c r="D129">
        <f>31+3/8</f>
        <v>31.375</v>
      </c>
      <c r="F129">
        <v>268.2</v>
      </c>
      <c r="G129">
        <v>2.0099999999999998</v>
      </c>
      <c r="H129" t="e">
        <v>#N/A</v>
      </c>
    </row>
    <row r="130" spans="1:8">
      <c r="A130" s="9">
        <v>19540</v>
      </c>
      <c r="B130">
        <v>26.25</v>
      </c>
      <c r="C130">
        <v>4.5</v>
      </c>
      <c r="D130">
        <f>31+3/8</f>
        <v>31.375</v>
      </c>
      <c r="F130">
        <v>268.26</v>
      </c>
      <c r="G130">
        <v>1.96</v>
      </c>
      <c r="H130" t="e">
        <v>#N/A</v>
      </c>
    </row>
    <row r="131" spans="1:8">
      <c r="A131" s="9">
        <v>19541</v>
      </c>
      <c r="B131">
        <v>26</v>
      </c>
      <c r="C131">
        <v>4.5</v>
      </c>
      <c r="D131">
        <v>31.5</v>
      </c>
      <c r="F131">
        <v>269.39</v>
      </c>
      <c r="G131">
        <v>2</v>
      </c>
      <c r="H131" t="e">
        <v>#N/A</v>
      </c>
    </row>
    <row r="132" spans="1:8">
      <c r="A132" s="9">
        <v>19542</v>
      </c>
      <c r="B132">
        <v>26</v>
      </c>
      <c r="C132">
        <v>4.5</v>
      </c>
      <c r="D132">
        <v>32</v>
      </c>
      <c r="F132">
        <v>270.23</v>
      </c>
      <c r="G132">
        <v>1.99</v>
      </c>
      <c r="H132" t="e">
        <v>#N/A</v>
      </c>
    </row>
    <row r="133" spans="1:8">
      <c r="A133" s="9">
        <v>19543</v>
      </c>
      <c r="B133">
        <v>26</v>
      </c>
      <c r="C133">
        <v>4.5</v>
      </c>
      <c r="D133">
        <v>31.875</v>
      </c>
      <c r="E133">
        <v>18.75</v>
      </c>
      <c r="F133">
        <v>270.54000000000002</v>
      </c>
      <c r="G133">
        <v>1.96</v>
      </c>
      <c r="H133">
        <v>2.1070000000000002</v>
      </c>
    </row>
    <row r="134" spans="1:8">
      <c r="A134" s="9">
        <v>19546</v>
      </c>
      <c r="B134">
        <v>26.25</v>
      </c>
      <c r="C134">
        <v>4.5</v>
      </c>
      <c r="D134">
        <v>32</v>
      </c>
      <c r="F134">
        <v>270.88</v>
      </c>
      <c r="G134">
        <v>1.93</v>
      </c>
      <c r="H134" t="e">
        <v>#N/A</v>
      </c>
    </row>
    <row r="135" spans="1:8">
      <c r="A135" s="9">
        <v>19547</v>
      </c>
      <c r="B135">
        <v>26.25</v>
      </c>
      <c r="C135">
        <v>4.5</v>
      </c>
      <c r="D135">
        <v>32.25</v>
      </c>
      <c r="F135">
        <v>272.13</v>
      </c>
      <c r="G135">
        <v>1.94</v>
      </c>
      <c r="H135" t="e">
        <v>#N/A</v>
      </c>
    </row>
    <row r="136" spans="1:8">
      <c r="A136" s="9">
        <v>19548</v>
      </c>
      <c r="B136">
        <v>26.25</v>
      </c>
      <c r="C136">
        <v>4.5</v>
      </c>
      <c r="D136">
        <v>32.125</v>
      </c>
      <c r="F136">
        <v>272.19</v>
      </c>
      <c r="G136">
        <v>1.99</v>
      </c>
      <c r="H136" t="e">
        <v>#N/A</v>
      </c>
    </row>
    <row r="137" spans="1:8">
      <c r="A137" s="9">
        <v>19549</v>
      </c>
      <c r="B137">
        <v>26.25</v>
      </c>
      <c r="C137">
        <v>4.5</v>
      </c>
      <c r="D137">
        <v>31.75</v>
      </c>
      <c r="F137">
        <v>271.32</v>
      </c>
      <c r="G137">
        <v>1.97</v>
      </c>
      <c r="H137" t="e">
        <v>#N/A</v>
      </c>
    </row>
    <row r="138" spans="1:8">
      <c r="A138" s="9">
        <v>19550</v>
      </c>
      <c r="B138">
        <v>26.25</v>
      </c>
      <c r="C138">
        <f>4+3/8</f>
        <v>4.375</v>
      </c>
      <c r="D138">
        <v>31.75</v>
      </c>
      <c r="E138">
        <v>18.25</v>
      </c>
      <c r="F138">
        <v>271.06</v>
      </c>
      <c r="G138">
        <v>1.99</v>
      </c>
      <c r="H138">
        <v>2.0070000000000001</v>
      </c>
    </row>
    <row r="139" spans="1:8">
      <c r="A139" s="9">
        <v>19553</v>
      </c>
      <c r="B139">
        <v>26.25</v>
      </c>
      <c r="C139">
        <v>4.25</v>
      </c>
      <c r="D139">
        <v>31</v>
      </c>
      <c r="F139">
        <v>268.52</v>
      </c>
      <c r="G139">
        <v>2.02</v>
      </c>
      <c r="H139" t="e">
        <v>#N/A</v>
      </c>
    </row>
    <row r="140" spans="1:8">
      <c r="A140" s="9">
        <v>19554</v>
      </c>
      <c r="B140">
        <v>25.75</v>
      </c>
      <c r="C140">
        <v>4.25</v>
      </c>
      <c r="D140">
        <v>30.75</v>
      </c>
      <c r="F140">
        <v>268.06</v>
      </c>
      <c r="G140">
        <v>2.02</v>
      </c>
      <c r="H140" t="e">
        <v>#N/A</v>
      </c>
    </row>
    <row r="141" spans="1:8">
      <c r="A141" s="9">
        <v>19555</v>
      </c>
      <c r="B141">
        <v>25.5</v>
      </c>
      <c r="C141">
        <v>4.25</v>
      </c>
      <c r="D141">
        <v>31</v>
      </c>
      <c r="F141">
        <v>268.75</v>
      </c>
      <c r="G141">
        <v>2.0699999999999998</v>
      </c>
      <c r="H141" t="e">
        <v>#N/A</v>
      </c>
    </row>
    <row r="142" spans="1:8">
      <c r="A142" s="9">
        <v>19556</v>
      </c>
      <c r="B142">
        <v>26.25</v>
      </c>
      <c r="C142">
        <v>4.25</v>
      </c>
      <c r="D142">
        <v>31.25</v>
      </c>
      <c r="F142">
        <v>269.41000000000003</v>
      </c>
      <c r="G142">
        <v>2</v>
      </c>
      <c r="H142" t="e">
        <v>#N/A</v>
      </c>
    </row>
    <row r="143" spans="1:8">
      <c r="A143" s="9">
        <v>19557</v>
      </c>
      <c r="B143">
        <v>26.25</v>
      </c>
      <c r="C143">
        <v>4.25</v>
      </c>
      <c r="D143">
        <v>31.5</v>
      </c>
      <c r="E143">
        <v>17.5</v>
      </c>
      <c r="F143">
        <v>270.95999999999998</v>
      </c>
      <c r="G143">
        <v>2.04</v>
      </c>
      <c r="H143">
        <v>2.1059999999999999</v>
      </c>
    </row>
    <row r="144" spans="1:8">
      <c r="A144" s="9">
        <v>19560</v>
      </c>
      <c r="B144">
        <v>26.25</v>
      </c>
      <c r="C144">
        <v>4.375</v>
      </c>
      <c r="D144">
        <f xml:space="preserve"> 31+3/8</f>
        <v>31.375</v>
      </c>
      <c r="F144">
        <v>269.74</v>
      </c>
      <c r="G144">
        <v>2.08</v>
      </c>
      <c r="H144" t="e">
        <v>#N/A</v>
      </c>
    </row>
    <row r="145" spans="1:8">
      <c r="A145" s="9">
        <v>19561</v>
      </c>
      <c r="B145">
        <v>26</v>
      </c>
      <c r="C145">
        <v>4.375</v>
      </c>
      <c r="D145">
        <v>31.5</v>
      </c>
      <c r="F145">
        <v>268.99</v>
      </c>
      <c r="G145">
        <v>2.06</v>
      </c>
      <c r="H145" t="e">
        <v>#N/A</v>
      </c>
    </row>
    <row r="146" spans="1:8">
      <c r="A146" s="9">
        <v>19562</v>
      </c>
      <c r="B146">
        <v>25.5</v>
      </c>
      <c r="C146">
        <v>4.375</v>
      </c>
      <c r="D146">
        <v>31.25</v>
      </c>
      <c r="F146">
        <v>269.39</v>
      </c>
      <c r="G146">
        <v>2.1</v>
      </c>
      <c r="H146" t="e">
        <v>#N/A</v>
      </c>
    </row>
    <row r="147" spans="1:8">
      <c r="A147" s="9">
        <v>19563</v>
      </c>
      <c r="B147">
        <v>25.5</v>
      </c>
      <c r="C147">
        <v>4.375</v>
      </c>
      <c r="D147">
        <f>31+5/8</f>
        <v>31.625</v>
      </c>
      <c r="F147">
        <v>269.94</v>
      </c>
      <c r="G147">
        <v>2.12</v>
      </c>
      <c r="H147" t="e">
        <v>#N/A</v>
      </c>
    </row>
    <row r="148" spans="1:8">
      <c r="A148" s="9">
        <v>19564</v>
      </c>
      <c r="B148">
        <v>25.5</v>
      </c>
      <c r="C148">
        <v>4.375</v>
      </c>
      <c r="D148">
        <v>31.875</v>
      </c>
      <c r="E148">
        <v>17.5</v>
      </c>
      <c r="F148">
        <v>269.76</v>
      </c>
      <c r="G148">
        <v>2.13</v>
      </c>
      <c r="H148">
        <v>2.1259999999999999</v>
      </c>
    </row>
    <row r="149" spans="1:8">
      <c r="A149" s="9">
        <v>19567</v>
      </c>
      <c r="B149">
        <v>25.5</v>
      </c>
      <c r="C149">
        <v>4.375</v>
      </c>
      <c r="D149">
        <v>31.75</v>
      </c>
      <c r="F149">
        <v>268.45999999999998</v>
      </c>
      <c r="G149">
        <v>2.13</v>
      </c>
      <c r="H149" t="e">
        <v>#N/A</v>
      </c>
    </row>
    <row r="150" spans="1:8">
      <c r="A150" s="9">
        <v>19568</v>
      </c>
      <c r="B150">
        <v>25.25</v>
      </c>
      <c r="C150">
        <v>4</v>
      </c>
      <c r="D150">
        <v>31.625</v>
      </c>
      <c r="F150">
        <v>269.13</v>
      </c>
      <c r="G150">
        <v>2.11</v>
      </c>
      <c r="H150" t="e">
        <v>#N/A</v>
      </c>
    </row>
    <row r="151" spans="1:8">
      <c r="A151" s="9">
        <v>19569</v>
      </c>
      <c r="B151">
        <v>25.25</v>
      </c>
      <c r="C151">
        <v>4.125</v>
      </c>
      <c r="D151">
        <v>32.125</v>
      </c>
      <c r="F151">
        <v>270.43</v>
      </c>
      <c r="G151">
        <v>2.11</v>
      </c>
      <c r="H151" t="e">
        <v>#N/A</v>
      </c>
    </row>
    <row r="152" spans="1:8">
      <c r="A152" s="9">
        <v>19570</v>
      </c>
      <c r="B152">
        <v>25</v>
      </c>
      <c r="C152">
        <v>4.125</v>
      </c>
      <c r="D152">
        <v>32.75</v>
      </c>
      <c r="E152" s="10"/>
      <c r="F152">
        <v>272.82</v>
      </c>
      <c r="G152">
        <v>2.11</v>
      </c>
      <c r="H152" t="e">
        <v>#N/A</v>
      </c>
    </row>
    <row r="153" spans="1:8">
      <c r="A153" s="9">
        <v>19571</v>
      </c>
      <c r="B153">
        <v>26</v>
      </c>
      <c r="C153">
        <v>4.125</v>
      </c>
      <c r="D153">
        <v>33</v>
      </c>
      <c r="E153">
        <v>17.5</v>
      </c>
      <c r="F153">
        <v>275.38</v>
      </c>
      <c r="G153">
        <v>2.1</v>
      </c>
      <c r="H153">
        <v>2.157</v>
      </c>
    </row>
    <row r="154" spans="1:8">
      <c r="A154" s="9">
        <v>19574</v>
      </c>
      <c r="B154">
        <v>26</v>
      </c>
      <c r="C154">
        <v>4</v>
      </c>
      <c r="D154">
        <v>33.5</v>
      </c>
      <c r="F154">
        <v>276.13</v>
      </c>
      <c r="G154">
        <v>2.1</v>
      </c>
      <c r="H154" t="e">
        <v>#N/A</v>
      </c>
    </row>
    <row r="155" spans="1:8">
      <c r="A155" s="9">
        <v>19575</v>
      </c>
      <c r="B155">
        <v>26</v>
      </c>
      <c r="C155">
        <v>4.125</v>
      </c>
      <c r="D155">
        <v>32.5</v>
      </c>
      <c r="F155">
        <v>275.68</v>
      </c>
      <c r="G155">
        <v>2.0499999999999998</v>
      </c>
      <c r="H155" t="e">
        <v>#N/A</v>
      </c>
    </row>
    <row r="156" spans="1:8">
      <c r="A156" s="9">
        <v>19576</v>
      </c>
      <c r="B156">
        <v>26</v>
      </c>
      <c r="C156">
        <v>4</v>
      </c>
      <c r="D156">
        <v>31.875</v>
      </c>
      <c r="F156">
        <v>275.08</v>
      </c>
      <c r="G156">
        <v>2.0699999999999998</v>
      </c>
      <c r="H156" t="e">
        <v>#N/A</v>
      </c>
    </row>
    <row r="157" spans="1:8">
      <c r="A157" s="9">
        <v>19577</v>
      </c>
      <c r="B157">
        <v>26</v>
      </c>
      <c r="C157">
        <v>4</v>
      </c>
      <c r="D157">
        <v>31.75</v>
      </c>
      <c r="F157">
        <v>275.77</v>
      </c>
      <c r="G157">
        <v>2.0699999999999998</v>
      </c>
      <c r="H157" t="e">
        <v>#N/A</v>
      </c>
    </row>
    <row r="158" spans="1:8">
      <c r="A158" s="9">
        <v>19578</v>
      </c>
      <c r="B158">
        <v>26</v>
      </c>
      <c r="C158">
        <v>4</v>
      </c>
      <c r="D158">
        <v>32</v>
      </c>
      <c r="E158">
        <v>18.25</v>
      </c>
      <c r="F158" s="10">
        <v>275.54000000000002</v>
      </c>
      <c r="G158">
        <v>2.0699999999999998</v>
      </c>
      <c r="H158">
        <v>2.1360000000000001</v>
      </c>
    </row>
    <row r="159" spans="1:8">
      <c r="A159" s="9">
        <v>19581</v>
      </c>
      <c r="B159">
        <v>26</v>
      </c>
      <c r="C159">
        <v>4</v>
      </c>
      <c r="D159">
        <v>32</v>
      </c>
      <c r="F159">
        <v>275.32</v>
      </c>
      <c r="G159">
        <v>2.0699999999999998</v>
      </c>
      <c r="H159" t="e">
        <v>#N/A</v>
      </c>
    </row>
    <row r="160" spans="1:8">
      <c r="A160" s="9">
        <v>19582</v>
      </c>
      <c r="B160">
        <v>25.75</v>
      </c>
      <c r="C160">
        <f>3+7/8</f>
        <v>3.875</v>
      </c>
      <c r="D160">
        <v>31.875</v>
      </c>
      <c r="F160">
        <v>275.3</v>
      </c>
      <c r="G160">
        <v>2.0699999999999998</v>
      </c>
      <c r="H160" t="e">
        <v>#N/A</v>
      </c>
    </row>
    <row r="161" spans="1:8">
      <c r="A161" s="9">
        <v>19583</v>
      </c>
      <c r="B161">
        <v>25.75</v>
      </c>
      <c r="C161">
        <v>4</v>
      </c>
      <c r="D161">
        <v>32</v>
      </c>
      <c r="F161">
        <v>276.42</v>
      </c>
      <c r="G161">
        <v>2.09</v>
      </c>
      <c r="H161" t="e">
        <v>#N/A</v>
      </c>
    </row>
    <row r="162" spans="1:8">
      <c r="A162" s="9">
        <v>19584</v>
      </c>
      <c r="B162">
        <v>25.75</v>
      </c>
      <c r="C162">
        <v>4</v>
      </c>
      <c r="D162">
        <v>32.25</v>
      </c>
      <c r="F162">
        <v>276.74</v>
      </c>
      <c r="G162">
        <v>2.08</v>
      </c>
      <c r="H162" t="e">
        <v>#N/A</v>
      </c>
    </row>
    <row r="163" spans="1:8">
      <c r="A163" s="9">
        <v>19585</v>
      </c>
      <c r="B163">
        <v>26</v>
      </c>
      <c r="C163">
        <v>4</v>
      </c>
      <c r="D163">
        <v>31.125</v>
      </c>
      <c r="E163">
        <v>18.75</v>
      </c>
      <c r="F163">
        <v>275.70999999999998</v>
      </c>
      <c r="G163">
        <v>2.08</v>
      </c>
      <c r="H163">
        <v>2.1160000000000001</v>
      </c>
    </row>
    <row r="164" spans="1:8">
      <c r="A164" s="9">
        <v>19588</v>
      </c>
      <c r="B164">
        <v>25.75</v>
      </c>
      <c r="C164">
        <f>3+7/8</f>
        <v>3.875</v>
      </c>
      <c r="D164">
        <v>31</v>
      </c>
      <c r="F164">
        <v>275.04000000000002</v>
      </c>
      <c r="G164">
        <v>2.08</v>
      </c>
      <c r="H164" t="e">
        <v>#N/A</v>
      </c>
    </row>
    <row r="165" spans="1:8">
      <c r="A165" s="9">
        <v>19589</v>
      </c>
      <c r="B165">
        <v>25.75</v>
      </c>
      <c r="C165">
        <v>4</v>
      </c>
      <c r="D165">
        <v>30.875</v>
      </c>
      <c r="F165">
        <v>273.29000000000002</v>
      </c>
      <c r="G165">
        <v>2.0699999999999998</v>
      </c>
      <c r="H165" t="e">
        <v>#N/A</v>
      </c>
    </row>
    <row r="166" spans="1:8">
      <c r="A166" s="9">
        <v>19590</v>
      </c>
      <c r="B166">
        <v>25.25</v>
      </c>
      <c r="C166">
        <v>4</v>
      </c>
      <c r="D166">
        <v>31.125</v>
      </c>
      <c r="F166">
        <v>271.5</v>
      </c>
      <c r="G166">
        <v>2.0499999999999998</v>
      </c>
      <c r="H166" t="e">
        <v>#N/A</v>
      </c>
    </row>
    <row r="167" spans="1:8">
      <c r="A167" s="9">
        <v>19591</v>
      </c>
      <c r="B167">
        <v>25.25</v>
      </c>
      <c r="C167">
        <v>4</v>
      </c>
      <c r="D167">
        <v>31</v>
      </c>
      <c r="F167">
        <v>271.73</v>
      </c>
      <c r="G167">
        <v>2.04</v>
      </c>
      <c r="H167" t="e">
        <v>#N/A</v>
      </c>
    </row>
    <row r="168" spans="1:8">
      <c r="A168" s="9">
        <v>19592</v>
      </c>
      <c r="B168">
        <v>25.25</v>
      </c>
      <c r="C168">
        <v>4</v>
      </c>
      <c r="D168">
        <v>31</v>
      </c>
      <c r="E168">
        <v>17.75</v>
      </c>
      <c r="F168">
        <v>271.93</v>
      </c>
      <c r="G168">
        <v>2.04</v>
      </c>
      <c r="H168">
        <v>2.101</v>
      </c>
    </row>
    <row r="169" spans="1:8">
      <c r="A169" s="9">
        <v>19595</v>
      </c>
      <c r="B169">
        <v>25.25</v>
      </c>
      <c r="C169">
        <f>3+7/8</f>
        <v>3.875</v>
      </c>
      <c r="D169">
        <v>30.25</v>
      </c>
      <c r="F169">
        <v>268.7</v>
      </c>
      <c r="G169">
        <v>1.98</v>
      </c>
      <c r="H169" t="e">
        <v>#N/A</v>
      </c>
    </row>
    <row r="170" spans="1:8">
      <c r="A170" s="9">
        <v>19596</v>
      </c>
      <c r="B170">
        <v>24.75</v>
      </c>
      <c r="C170">
        <f>3+7/8</f>
        <v>3.875</v>
      </c>
      <c r="D170">
        <v>30</v>
      </c>
      <c r="F170">
        <v>267.45</v>
      </c>
      <c r="G170">
        <v>1.98</v>
      </c>
      <c r="H170" t="e">
        <v>#N/A</v>
      </c>
    </row>
    <row r="171" spans="1:8">
      <c r="A171" s="9">
        <v>19597</v>
      </c>
      <c r="B171">
        <v>24.75</v>
      </c>
      <c r="C171">
        <f>3+7/8</f>
        <v>3.875</v>
      </c>
      <c r="D171">
        <v>29.75</v>
      </c>
      <c r="F171">
        <v>266.51</v>
      </c>
      <c r="G171">
        <v>1.98</v>
      </c>
      <c r="H171" t="e">
        <v>#N/A</v>
      </c>
    </row>
    <row r="172" spans="1:8">
      <c r="A172" s="9">
        <v>19598</v>
      </c>
      <c r="B172">
        <v>24.25</v>
      </c>
      <c r="C172">
        <f>3+7/8</f>
        <v>3.875</v>
      </c>
      <c r="D172">
        <v>29.125</v>
      </c>
      <c r="F172">
        <v>265.68</v>
      </c>
      <c r="G172">
        <v>1.97</v>
      </c>
      <c r="H172" t="e">
        <v>#N/A</v>
      </c>
    </row>
    <row r="173" spans="1:8">
      <c r="A173" s="9">
        <v>19599</v>
      </c>
      <c r="B173">
        <v>24.25</v>
      </c>
      <c r="C173">
        <f>3+7/8</f>
        <v>3.875</v>
      </c>
      <c r="D173">
        <v>29.25</v>
      </c>
      <c r="E173">
        <v>17.75</v>
      </c>
      <c r="F173">
        <v>265.74</v>
      </c>
      <c r="G173">
        <v>1.97</v>
      </c>
      <c r="H173">
        <v>2.0009999999999999</v>
      </c>
    </row>
    <row r="174" spans="1:8">
      <c r="A174" s="9">
        <v>19602</v>
      </c>
      <c r="B174">
        <v>23.5</v>
      </c>
      <c r="C174">
        <v>3.75</v>
      </c>
      <c r="D174">
        <v>28.75</v>
      </c>
      <c r="F174">
        <v>261.22000000000003</v>
      </c>
      <c r="G174">
        <v>1.95</v>
      </c>
      <c r="H174" t="e">
        <v>#N/A</v>
      </c>
    </row>
    <row r="175" spans="1:8">
      <c r="A175" s="9">
        <v>19603</v>
      </c>
      <c r="B175">
        <v>23.25</v>
      </c>
      <c r="C175">
        <v>3.75</v>
      </c>
      <c r="D175">
        <v>28.875</v>
      </c>
      <c r="F175">
        <v>262.54000000000002</v>
      </c>
      <c r="G175">
        <v>1.92</v>
      </c>
      <c r="H175" t="e">
        <v>#N/A</v>
      </c>
    </row>
    <row r="176" spans="1:8">
      <c r="A176" s="9">
        <v>19604</v>
      </c>
      <c r="B176">
        <v>23.25</v>
      </c>
      <c r="C176">
        <v>3.75</v>
      </c>
      <c r="D176">
        <v>29.125</v>
      </c>
      <c r="F176">
        <v>263.95999999999998</v>
      </c>
      <c r="G176">
        <v>1.95</v>
      </c>
      <c r="H176" t="e">
        <v>#N/A</v>
      </c>
    </row>
    <row r="177" spans="1:8">
      <c r="A177" s="9">
        <v>19605</v>
      </c>
      <c r="B177">
        <v>23.25</v>
      </c>
      <c r="C177">
        <v>3.75</v>
      </c>
      <c r="D177">
        <v>28.75</v>
      </c>
      <c r="F177">
        <v>263.61</v>
      </c>
      <c r="G177">
        <v>1.93</v>
      </c>
      <c r="H177" t="e">
        <v>#N/A</v>
      </c>
    </row>
    <row r="178" spans="1:8">
      <c r="A178" s="9">
        <v>19606</v>
      </c>
      <c r="B178">
        <v>23.5</v>
      </c>
      <c r="C178">
        <v>3.75</v>
      </c>
      <c r="D178">
        <f>28+7/8</f>
        <v>28.875</v>
      </c>
      <c r="E178">
        <v>17.25</v>
      </c>
      <c r="F178">
        <v>264.33999999999997</v>
      </c>
      <c r="G178">
        <v>1.93</v>
      </c>
      <c r="H178">
        <v>1.9610000000000001</v>
      </c>
    </row>
    <row r="179" spans="1:8">
      <c r="A179" s="9">
        <v>19609</v>
      </c>
      <c r="H179" t="e">
        <v>#N/A</v>
      </c>
    </row>
    <row r="180" spans="1:8">
      <c r="A180" s="9">
        <v>19610</v>
      </c>
      <c r="B180">
        <v>23.5</v>
      </c>
      <c r="C180">
        <v>3.75</v>
      </c>
      <c r="D180">
        <v>28.75</v>
      </c>
      <c r="F180">
        <v>265.42</v>
      </c>
      <c r="G180">
        <v>1.95</v>
      </c>
      <c r="H180" t="e">
        <v>#N/A</v>
      </c>
    </row>
    <row r="181" spans="1:8">
      <c r="A181" s="9">
        <v>19611</v>
      </c>
      <c r="B181">
        <v>23.5</v>
      </c>
      <c r="C181">
        <v>3.75</v>
      </c>
      <c r="D181">
        <v>28.875</v>
      </c>
      <c r="F181">
        <v>265.48</v>
      </c>
      <c r="G181">
        <v>1.96</v>
      </c>
      <c r="H181" t="e">
        <v>#N/A</v>
      </c>
    </row>
    <row r="182" spans="1:8">
      <c r="A182" s="9">
        <v>19612</v>
      </c>
      <c r="B182">
        <v>23.25</v>
      </c>
      <c r="C182">
        <v>3.75</v>
      </c>
      <c r="D182">
        <v>28.125</v>
      </c>
      <c r="F182">
        <v>262.88</v>
      </c>
      <c r="G182">
        <v>1.96</v>
      </c>
      <c r="H182" t="e">
        <v>#N/A</v>
      </c>
    </row>
    <row r="183" spans="1:8">
      <c r="A183" s="9">
        <v>19613</v>
      </c>
      <c r="B183">
        <v>23</v>
      </c>
      <c r="C183">
        <v>3.75</v>
      </c>
      <c r="D183">
        <v>27.5</v>
      </c>
      <c r="E183">
        <v>17.25</v>
      </c>
      <c r="F183">
        <v>259.70999999999998</v>
      </c>
      <c r="G183">
        <v>1.96</v>
      </c>
      <c r="H183">
        <v>1.9530000000000001</v>
      </c>
    </row>
    <row r="184" spans="1:8">
      <c r="A184" s="9">
        <v>19616</v>
      </c>
      <c r="B184">
        <v>23</v>
      </c>
      <c r="C184">
        <v>3.5</v>
      </c>
      <c r="D184">
        <v>25.875</v>
      </c>
      <c r="F184">
        <v>255.49</v>
      </c>
      <c r="G184">
        <v>1.95</v>
      </c>
      <c r="H184" t="e">
        <v>#N/A</v>
      </c>
    </row>
    <row r="185" spans="1:8">
      <c r="A185" s="9">
        <v>19617</v>
      </c>
      <c r="B185">
        <v>22.75</v>
      </c>
      <c r="C185">
        <v>3.5</v>
      </c>
      <c r="D185">
        <v>26.125</v>
      </c>
      <c r="F185">
        <v>257.67</v>
      </c>
      <c r="G185">
        <v>1.88</v>
      </c>
      <c r="H185" t="e">
        <v>#N/A</v>
      </c>
    </row>
    <row r="186" spans="1:8">
      <c r="A186" s="9">
        <v>19618</v>
      </c>
      <c r="B186">
        <v>22.75</v>
      </c>
      <c r="C186">
        <v>3.5</v>
      </c>
      <c r="D186">
        <v>26.75</v>
      </c>
      <c r="F186">
        <v>259.07</v>
      </c>
      <c r="G186">
        <v>1.86</v>
      </c>
      <c r="H186" t="e">
        <v>#N/A</v>
      </c>
    </row>
    <row r="187" spans="1:8">
      <c r="A187" s="9">
        <v>19619</v>
      </c>
      <c r="B187">
        <v>23</v>
      </c>
      <c r="C187">
        <v>3.625</v>
      </c>
      <c r="D187">
        <v>26.5</v>
      </c>
      <c r="F187">
        <v>259.88</v>
      </c>
      <c r="G187">
        <v>1.76</v>
      </c>
      <c r="H187" t="e">
        <v>#N/A</v>
      </c>
    </row>
    <row r="188" spans="1:8">
      <c r="A188" s="9">
        <v>19620</v>
      </c>
      <c r="B188">
        <v>23</v>
      </c>
      <c r="C188">
        <v>3.625</v>
      </c>
      <c r="D188">
        <v>26</v>
      </c>
      <c r="E188">
        <v>16.25</v>
      </c>
      <c r="F188">
        <v>258.77999999999997</v>
      </c>
      <c r="G188">
        <v>1.72</v>
      </c>
      <c r="H188">
        <v>1.9570000000000001</v>
      </c>
    </row>
    <row r="189" spans="1:8">
      <c r="A189" s="9">
        <v>19623</v>
      </c>
      <c r="B189">
        <v>23</v>
      </c>
      <c r="C189">
        <v>3.625</v>
      </c>
      <c r="D189">
        <v>26.125</v>
      </c>
      <c r="F189">
        <v>258.01</v>
      </c>
      <c r="G189">
        <v>1.65</v>
      </c>
      <c r="H189" t="e">
        <v>#N/A</v>
      </c>
    </row>
    <row r="190" spans="1:8">
      <c r="A190" s="9">
        <v>19624</v>
      </c>
      <c r="B190">
        <v>23.75</v>
      </c>
      <c r="C190">
        <v>3.625</v>
      </c>
      <c r="D190">
        <v>27.125</v>
      </c>
      <c r="F190">
        <v>261.27999999999997</v>
      </c>
      <c r="G190">
        <v>1.64</v>
      </c>
      <c r="H190" t="e">
        <v>#N/A</v>
      </c>
    </row>
    <row r="191" spans="1:8">
      <c r="A191" s="9">
        <v>19625</v>
      </c>
      <c r="B191">
        <v>23.75</v>
      </c>
      <c r="C191">
        <v>3.5</v>
      </c>
      <c r="D191">
        <v>27.75</v>
      </c>
      <c r="F191">
        <v>262.35000000000002</v>
      </c>
      <c r="G191">
        <v>1.62</v>
      </c>
      <c r="H191" t="e">
        <v>#N/A</v>
      </c>
    </row>
    <row r="192" spans="1:8">
      <c r="A192" s="9">
        <v>19626</v>
      </c>
      <c r="B192">
        <v>23.25</v>
      </c>
      <c r="C192">
        <v>3.625</v>
      </c>
      <c r="D192">
        <f>27+5/8</f>
        <v>27.625</v>
      </c>
      <c r="F192">
        <v>262.45</v>
      </c>
      <c r="G192">
        <v>1.61</v>
      </c>
      <c r="H192" t="e">
        <v>#N/A</v>
      </c>
    </row>
    <row r="193" spans="1:8">
      <c r="A193" s="9">
        <v>19627</v>
      </c>
      <c r="B193">
        <v>23.5</v>
      </c>
      <c r="C193">
        <v>4.125</v>
      </c>
      <c r="D193">
        <f>27+7/8</f>
        <v>27.875</v>
      </c>
      <c r="E193">
        <v>16.25</v>
      </c>
      <c r="F193" s="10">
        <v>263.31</v>
      </c>
      <c r="G193">
        <v>1.63</v>
      </c>
      <c r="H193">
        <v>1.6339999999999999</v>
      </c>
    </row>
    <row r="194" spans="1:8">
      <c r="A194" s="9">
        <v>19630</v>
      </c>
      <c r="B194">
        <v>23.5</v>
      </c>
      <c r="C194">
        <v>4</v>
      </c>
      <c r="D194">
        <f>27+7/8</f>
        <v>27.875</v>
      </c>
      <c r="F194">
        <v>264.79000000000002</v>
      </c>
      <c r="G194">
        <v>1.58</v>
      </c>
      <c r="H194" t="e">
        <v>#N/A</v>
      </c>
    </row>
    <row r="195" spans="1:8">
      <c r="A195" s="9">
        <v>19631</v>
      </c>
      <c r="B195">
        <v>23.5</v>
      </c>
      <c r="C195">
        <v>4.125</v>
      </c>
      <c r="D195">
        <v>28</v>
      </c>
      <c r="F195">
        <v>264.77</v>
      </c>
      <c r="G195">
        <v>1.55</v>
      </c>
      <c r="H195" t="e">
        <v>#N/A</v>
      </c>
    </row>
    <row r="196" spans="1:8">
      <c r="A196" s="9">
        <v>19632</v>
      </c>
      <c r="B196">
        <v>23.5</v>
      </c>
      <c r="C196">
        <v>4</v>
      </c>
      <c r="D196">
        <v>27.75</v>
      </c>
      <c r="F196">
        <v>264.04000000000002</v>
      </c>
      <c r="G196">
        <v>1.52</v>
      </c>
      <c r="H196" t="e">
        <v>#N/A</v>
      </c>
    </row>
    <row r="197" spans="1:8">
      <c r="A197" s="9">
        <v>19633</v>
      </c>
      <c r="B197">
        <v>24</v>
      </c>
      <c r="C197">
        <v>4</v>
      </c>
      <c r="D197">
        <v>27.875</v>
      </c>
      <c r="F197">
        <v>265.68</v>
      </c>
      <c r="G197">
        <v>1.53</v>
      </c>
      <c r="H197" t="e">
        <v>#N/A</v>
      </c>
    </row>
    <row r="198" spans="1:8">
      <c r="A198" s="9">
        <v>19634</v>
      </c>
      <c r="B198">
        <v>24.75</v>
      </c>
      <c r="C198">
        <v>4</v>
      </c>
      <c r="D198">
        <v>28.5</v>
      </c>
      <c r="E198">
        <v>15.5</v>
      </c>
      <c r="F198">
        <v>266.7</v>
      </c>
      <c r="G198">
        <v>1.52</v>
      </c>
      <c r="H198">
        <v>0.58299999999999996</v>
      </c>
    </row>
    <row r="199" spans="1:8">
      <c r="A199" s="9">
        <v>19637</v>
      </c>
      <c r="B199">
        <v>24.5</v>
      </c>
      <c r="C199">
        <v>4</v>
      </c>
      <c r="D199">
        <v>27.25</v>
      </c>
      <c r="F199">
        <v>265.48</v>
      </c>
      <c r="G199">
        <v>1.46</v>
      </c>
      <c r="H199" t="e">
        <v>#N/A</v>
      </c>
    </row>
    <row r="200" spans="1:8">
      <c r="A200" s="9">
        <v>19638</v>
      </c>
      <c r="B200">
        <v>24.5</v>
      </c>
      <c r="C200">
        <v>4</v>
      </c>
      <c r="D200">
        <v>27</v>
      </c>
      <c r="F200">
        <v>264.26</v>
      </c>
      <c r="G200">
        <v>1.36</v>
      </c>
      <c r="H200" t="e">
        <v>#N/A</v>
      </c>
    </row>
    <row r="201" spans="1:8">
      <c r="A201" s="9">
        <v>19639</v>
      </c>
      <c r="B201">
        <v>24.5</v>
      </c>
      <c r="C201">
        <v>4</v>
      </c>
      <c r="D201">
        <f>27+3/8</f>
        <v>27.375</v>
      </c>
      <c r="F201">
        <v>266.52999999999997</v>
      </c>
      <c r="G201">
        <v>1.36</v>
      </c>
      <c r="H201" t="e">
        <v>#N/A</v>
      </c>
    </row>
    <row r="202" spans="1:8">
      <c r="A202" s="9">
        <v>19640</v>
      </c>
      <c r="B202">
        <v>24.5</v>
      </c>
      <c r="C202">
        <v>4</v>
      </c>
      <c r="D202">
        <v>27.125</v>
      </c>
      <c r="F202">
        <v>266.72000000000003</v>
      </c>
      <c r="G202">
        <v>1.42</v>
      </c>
      <c r="H202" t="e">
        <v>#N/A</v>
      </c>
    </row>
    <row r="203" spans="1:8">
      <c r="A203" s="9">
        <v>19641</v>
      </c>
      <c r="B203">
        <v>24.5</v>
      </c>
      <c r="C203">
        <v>4</v>
      </c>
      <c r="D203">
        <v>27.375</v>
      </c>
      <c r="E203">
        <v>15.25</v>
      </c>
      <c r="F203">
        <v>267.04000000000002</v>
      </c>
      <c r="G203">
        <v>1.41</v>
      </c>
      <c r="H203">
        <v>1.397</v>
      </c>
    </row>
    <row r="204" spans="1:8">
      <c r="A204" s="9">
        <v>19644</v>
      </c>
      <c r="H204" t="e">
        <v>#N/A</v>
      </c>
    </row>
    <row r="205" spans="1:8">
      <c r="A205" s="9">
        <v>19645</v>
      </c>
      <c r="B205" s="10">
        <v>24.5</v>
      </c>
      <c r="C205">
        <v>4</v>
      </c>
      <c r="D205">
        <v>27.375</v>
      </c>
      <c r="F205">
        <v>266.08999999999997</v>
      </c>
      <c r="G205">
        <v>1.42</v>
      </c>
      <c r="H205" t="e">
        <v>#N/A</v>
      </c>
    </row>
    <row r="206" spans="1:8">
      <c r="A206" s="9">
        <v>19646</v>
      </c>
      <c r="B206">
        <v>24.5</v>
      </c>
      <c r="C206">
        <v>4</v>
      </c>
      <c r="D206">
        <v>27.75</v>
      </c>
      <c r="F206">
        <v>267.51</v>
      </c>
      <c r="G206">
        <v>1.45</v>
      </c>
      <c r="H206" t="e">
        <v>#N/A</v>
      </c>
    </row>
    <row r="207" spans="1:8">
      <c r="A207" s="9">
        <v>19647</v>
      </c>
      <c r="B207">
        <v>24.5</v>
      </c>
      <c r="C207">
        <v>4</v>
      </c>
      <c r="D207">
        <v>28.25</v>
      </c>
      <c r="F207">
        <v>271.22000000000003</v>
      </c>
      <c r="G207">
        <v>1.44</v>
      </c>
      <c r="H207" t="e">
        <v>#N/A</v>
      </c>
    </row>
    <row r="208" spans="1:8">
      <c r="A208" s="9">
        <v>19648</v>
      </c>
      <c r="B208">
        <v>24.75</v>
      </c>
      <c r="C208">
        <v>4.25</v>
      </c>
      <c r="D208">
        <v>28.5</v>
      </c>
      <c r="E208">
        <v>14.75</v>
      </c>
      <c r="F208">
        <v>272.8</v>
      </c>
      <c r="G208">
        <v>1.43</v>
      </c>
      <c r="H208">
        <v>1.4379999999999999</v>
      </c>
    </row>
    <row r="209" spans="1:8">
      <c r="A209" s="9">
        <v>19651</v>
      </c>
      <c r="B209">
        <v>25</v>
      </c>
      <c r="C209">
        <v>4.5</v>
      </c>
      <c r="D209">
        <v>28.375</v>
      </c>
      <c r="F209">
        <v>273.31</v>
      </c>
      <c r="G209">
        <v>1.38</v>
      </c>
      <c r="H209" t="e">
        <v>#N/A</v>
      </c>
    </row>
    <row r="210" spans="1:8">
      <c r="A210" s="9">
        <v>19652</v>
      </c>
      <c r="B210">
        <v>25.25</v>
      </c>
      <c r="C210">
        <f>4+3/8</f>
        <v>4.375</v>
      </c>
      <c r="D210">
        <v>29</v>
      </c>
      <c r="F210">
        <v>273.89999999999998</v>
      </c>
      <c r="G210">
        <v>1.35</v>
      </c>
      <c r="H210" t="e">
        <v>#N/A</v>
      </c>
    </row>
    <row r="211" spans="1:8">
      <c r="A211" s="9">
        <v>19653</v>
      </c>
      <c r="B211">
        <v>25.5</v>
      </c>
      <c r="C211">
        <v>4.5</v>
      </c>
      <c r="D211">
        <f>28+7/8</f>
        <v>28.875</v>
      </c>
      <c r="F211">
        <v>273.74</v>
      </c>
      <c r="G211">
        <v>1.34</v>
      </c>
      <c r="H211" t="e">
        <v>#N/A</v>
      </c>
    </row>
    <row r="212" spans="1:8">
      <c r="A212" s="9">
        <v>19654</v>
      </c>
      <c r="B212">
        <v>25.5</v>
      </c>
      <c r="C212">
        <v>4.5</v>
      </c>
      <c r="D212">
        <v>28.625</v>
      </c>
      <c r="F212">
        <v>274.89</v>
      </c>
      <c r="G212">
        <v>1.33</v>
      </c>
      <c r="H212" t="e">
        <v>#N/A</v>
      </c>
    </row>
    <row r="213" spans="1:8">
      <c r="A213" s="9">
        <v>19655</v>
      </c>
      <c r="B213">
        <v>25.5</v>
      </c>
      <c r="C213">
        <f>4+3/8</f>
        <v>4.375</v>
      </c>
      <c r="D213">
        <v>28.75</v>
      </c>
      <c r="E213">
        <v>15.25</v>
      </c>
      <c r="F213">
        <v>275.33999999999997</v>
      </c>
      <c r="G213">
        <v>1.33</v>
      </c>
      <c r="H213">
        <v>1.3720000000000001</v>
      </c>
    </row>
    <row r="214" spans="1:8">
      <c r="A214" s="9">
        <v>19658</v>
      </c>
      <c r="B214">
        <v>25.75</v>
      </c>
      <c r="C214">
        <v>4.25</v>
      </c>
      <c r="D214">
        <v>28.375</v>
      </c>
      <c r="F214">
        <v>274.43</v>
      </c>
      <c r="G214">
        <v>1.25</v>
      </c>
      <c r="H214" t="e">
        <v>#N/A</v>
      </c>
    </row>
    <row r="215" spans="1:8">
      <c r="A215" s="9">
        <v>19659</v>
      </c>
      <c r="B215">
        <v>25.75</v>
      </c>
      <c r="C215">
        <f>4+3/8</f>
        <v>4.375</v>
      </c>
      <c r="D215">
        <v>28.125</v>
      </c>
      <c r="F215">
        <v>273.35000000000002</v>
      </c>
      <c r="G215">
        <v>1.26</v>
      </c>
      <c r="H215" t="e">
        <v>#N/A</v>
      </c>
    </row>
    <row r="216" spans="1:8">
      <c r="A216" s="9">
        <v>19660</v>
      </c>
      <c r="B216">
        <v>26</v>
      </c>
      <c r="C216">
        <f>4+3/8</f>
        <v>4.375</v>
      </c>
      <c r="D216">
        <v>28.875</v>
      </c>
      <c r="F216">
        <v>274.14</v>
      </c>
      <c r="G216">
        <v>1.3</v>
      </c>
      <c r="H216" t="e">
        <v>#N/A</v>
      </c>
    </row>
    <row r="217" spans="1:8">
      <c r="A217" s="9">
        <v>19661</v>
      </c>
      <c r="B217">
        <v>26.5</v>
      </c>
      <c r="C217">
        <f>4+3/8</f>
        <v>4.375</v>
      </c>
      <c r="D217">
        <v>28.875</v>
      </c>
      <c r="F217">
        <v>276.31</v>
      </c>
      <c r="G217">
        <v>1.28</v>
      </c>
      <c r="H217" t="e">
        <v>#N/A</v>
      </c>
    </row>
    <row r="218" spans="1:8">
      <c r="A218" s="9">
        <v>19662</v>
      </c>
      <c r="B218">
        <v>26.5</v>
      </c>
      <c r="C218">
        <f>4+3/8</f>
        <v>4.375</v>
      </c>
      <c r="D218">
        <v>28.875</v>
      </c>
      <c r="E218">
        <v>14.75</v>
      </c>
      <c r="F218">
        <v>275.81</v>
      </c>
      <c r="G218">
        <v>1.28</v>
      </c>
      <c r="H218">
        <v>1.22</v>
      </c>
    </row>
    <row r="219" spans="1:8">
      <c r="A219" s="9">
        <v>19665</v>
      </c>
      <c r="B219">
        <v>27.25</v>
      </c>
      <c r="C219">
        <v>4.5</v>
      </c>
      <c r="D219">
        <v>29</v>
      </c>
      <c r="F219">
        <v>276.72000000000003</v>
      </c>
      <c r="G219">
        <v>1.3</v>
      </c>
      <c r="H219" t="e">
        <v>#N/A</v>
      </c>
    </row>
    <row r="220" spans="1:8">
      <c r="A220" s="9">
        <v>19666</v>
      </c>
      <c r="H220" t="e">
        <v>#N/A</v>
      </c>
    </row>
    <row r="221" spans="1:8">
      <c r="A221" s="9">
        <v>19667</v>
      </c>
      <c r="B221">
        <v>27.5</v>
      </c>
      <c r="C221">
        <v>4.5</v>
      </c>
      <c r="D221">
        <v>29.125</v>
      </c>
      <c r="F221">
        <v>276.82</v>
      </c>
      <c r="G221">
        <v>1.34</v>
      </c>
      <c r="H221" t="e">
        <v>#N/A</v>
      </c>
    </row>
    <row r="222" spans="1:8">
      <c r="A222" s="9">
        <v>19668</v>
      </c>
      <c r="B222">
        <v>27.5</v>
      </c>
      <c r="C222">
        <f>4+5/8</f>
        <v>4.625</v>
      </c>
      <c r="D222">
        <f>29+5/8</f>
        <v>29.625</v>
      </c>
      <c r="F222">
        <v>279.08999999999997</v>
      </c>
      <c r="G222">
        <v>1.39</v>
      </c>
      <c r="H222" t="e">
        <v>#N/A</v>
      </c>
    </row>
    <row r="223" spans="1:8">
      <c r="A223" s="9">
        <v>19669</v>
      </c>
      <c r="B223">
        <v>27.5</v>
      </c>
      <c r="C223">
        <f>4+5/8</f>
        <v>4.625</v>
      </c>
      <c r="D223">
        <v>29.875</v>
      </c>
      <c r="E223">
        <v>14.75</v>
      </c>
      <c r="F223">
        <v>278.83</v>
      </c>
      <c r="G223">
        <v>1.41</v>
      </c>
      <c r="H223">
        <v>1.306</v>
      </c>
    </row>
    <row r="224" spans="1:8">
      <c r="A224" s="9">
        <v>19672</v>
      </c>
      <c r="B224">
        <v>27.5</v>
      </c>
      <c r="C224">
        <v>4.75</v>
      </c>
      <c r="D224">
        <v>29.25</v>
      </c>
      <c r="F224">
        <v>278.26</v>
      </c>
      <c r="G224">
        <v>1.47</v>
      </c>
      <c r="H224" t="e">
        <v>#N/A</v>
      </c>
    </row>
    <row r="225" spans="1:8">
      <c r="A225" s="9">
        <v>19673</v>
      </c>
      <c r="B225">
        <v>27.5</v>
      </c>
      <c r="C225">
        <v>4.875</v>
      </c>
      <c r="D225">
        <v>28.625</v>
      </c>
      <c r="F225">
        <v>275.89</v>
      </c>
      <c r="G225">
        <v>1.48</v>
      </c>
      <c r="H225" t="e">
        <v>#N/A</v>
      </c>
    </row>
    <row r="226" spans="1:8">
      <c r="A226" s="9">
        <v>19674</v>
      </c>
      <c r="H226" t="e">
        <v>#N/A</v>
      </c>
    </row>
    <row r="227" spans="1:8">
      <c r="A227" s="9">
        <v>19675</v>
      </c>
      <c r="B227">
        <v>27.5</v>
      </c>
      <c r="C227">
        <f>5.125</f>
        <v>5.125</v>
      </c>
      <c r="D227">
        <v>29</v>
      </c>
      <c r="F227">
        <v>276.23</v>
      </c>
      <c r="G227">
        <v>1.47</v>
      </c>
      <c r="H227" t="e">
        <v>#N/A</v>
      </c>
    </row>
    <row r="228" spans="1:8">
      <c r="A228" s="9">
        <v>19676</v>
      </c>
      <c r="B228">
        <v>27</v>
      </c>
      <c r="C228">
        <f>5+5/8</f>
        <v>5.625</v>
      </c>
      <c r="D228">
        <v>29.5</v>
      </c>
      <c r="E228">
        <v>14.25</v>
      </c>
      <c r="F228">
        <v>277.52999999999997</v>
      </c>
      <c r="G228">
        <v>1.45</v>
      </c>
      <c r="H228">
        <v>1.482</v>
      </c>
    </row>
    <row r="229" spans="1:8">
      <c r="A229" s="9">
        <v>19679</v>
      </c>
      <c r="B229">
        <v>26.5</v>
      </c>
      <c r="C229">
        <f>5+5/8</f>
        <v>5.625</v>
      </c>
      <c r="D229">
        <v>28.625</v>
      </c>
      <c r="F229">
        <v>275.93</v>
      </c>
      <c r="G229">
        <v>1.43</v>
      </c>
      <c r="H229" t="e">
        <v>#N/A</v>
      </c>
    </row>
    <row r="230" spans="1:8">
      <c r="A230" s="9">
        <v>19680</v>
      </c>
      <c r="B230">
        <v>26</v>
      </c>
      <c r="C230">
        <v>5.5</v>
      </c>
      <c r="D230">
        <v>28</v>
      </c>
      <c r="F230">
        <v>273.88</v>
      </c>
      <c r="G230">
        <v>1.41</v>
      </c>
      <c r="H230" t="e">
        <v>#N/A</v>
      </c>
    </row>
    <row r="231" spans="1:8">
      <c r="A231" s="9">
        <v>19681</v>
      </c>
      <c r="B231">
        <v>26.25</v>
      </c>
      <c r="C231">
        <v>5.5</v>
      </c>
      <c r="D231">
        <v>28.25</v>
      </c>
      <c r="F231">
        <v>274.51</v>
      </c>
      <c r="G231">
        <v>1.4</v>
      </c>
      <c r="H231" t="e">
        <v>#N/A</v>
      </c>
    </row>
    <row r="232" spans="1:8">
      <c r="A232" s="9">
        <v>19682</v>
      </c>
      <c r="B232">
        <v>26.25</v>
      </c>
      <c r="C232">
        <v>5.75</v>
      </c>
      <c r="D232">
        <v>28.25</v>
      </c>
      <c r="F232">
        <v>276.08999999999997</v>
      </c>
      <c r="G232">
        <v>1.44</v>
      </c>
      <c r="H232" t="e">
        <v>#N/A</v>
      </c>
    </row>
    <row r="233" spans="1:8">
      <c r="A233" s="9">
        <v>19683</v>
      </c>
      <c r="B233">
        <v>26.75</v>
      </c>
      <c r="C233">
        <v>6</v>
      </c>
      <c r="D233">
        <v>28.125</v>
      </c>
      <c r="E233">
        <v>14.75</v>
      </c>
      <c r="F233">
        <v>276.05</v>
      </c>
      <c r="G233">
        <v>1.44</v>
      </c>
      <c r="H233">
        <v>1.4330000000000001</v>
      </c>
    </row>
    <row r="234" spans="1:8">
      <c r="A234" s="9">
        <v>19686</v>
      </c>
      <c r="B234">
        <v>26.75</v>
      </c>
      <c r="C234">
        <v>5.875</v>
      </c>
      <c r="D234">
        <v>27.875</v>
      </c>
      <c r="F234">
        <v>275.42</v>
      </c>
      <c r="G234">
        <v>1.47</v>
      </c>
      <c r="H234" t="e">
        <v>#N/A</v>
      </c>
    </row>
    <row r="235" spans="1:8">
      <c r="A235" s="9">
        <v>19687</v>
      </c>
      <c r="B235">
        <v>26.5</v>
      </c>
      <c r="C235">
        <v>5.875</v>
      </c>
      <c r="D235">
        <v>27.75</v>
      </c>
      <c r="F235">
        <v>277.13</v>
      </c>
      <c r="G235">
        <v>1.48</v>
      </c>
      <c r="H235" t="e">
        <v>#N/A</v>
      </c>
    </row>
    <row r="236" spans="1:8">
      <c r="A236" s="9">
        <v>19688</v>
      </c>
      <c r="B236">
        <v>26.5</v>
      </c>
      <c r="C236">
        <v>5.875</v>
      </c>
      <c r="D236">
        <v>27.875</v>
      </c>
      <c r="F236">
        <v>277.77999999999997</v>
      </c>
      <c r="G236">
        <v>1.52</v>
      </c>
      <c r="H236" t="e">
        <v>#N/A</v>
      </c>
    </row>
    <row r="237" spans="1:8">
      <c r="A237" s="9">
        <v>19689</v>
      </c>
      <c r="H237" t="e">
        <v>#N/A</v>
      </c>
    </row>
    <row r="238" spans="1:8">
      <c r="A238" s="9">
        <v>19690</v>
      </c>
      <c r="B238">
        <v>26.5</v>
      </c>
      <c r="C238">
        <v>5.125</v>
      </c>
      <c r="D238">
        <v>28.125</v>
      </c>
      <c r="E238">
        <f>14+7/8</f>
        <v>14.875</v>
      </c>
      <c r="F238">
        <v>280.23</v>
      </c>
      <c r="G238">
        <v>1.52</v>
      </c>
      <c r="H238">
        <v>1.488</v>
      </c>
    </row>
    <row r="239" spans="1:8">
      <c r="A239" s="9">
        <v>19693</v>
      </c>
      <c r="B239">
        <v>25.5</v>
      </c>
      <c r="C239">
        <f>5+7/8</f>
        <v>5.875</v>
      </c>
      <c r="D239">
        <v>28.75</v>
      </c>
      <c r="F239">
        <v>281.37</v>
      </c>
      <c r="G239">
        <v>1.58</v>
      </c>
      <c r="H239" t="e">
        <v>#N/A</v>
      </c>
    </row>
    <row r="240" spans="1:8">
      <c r="A240" s="9">
        <v>19694</v>
      </c>
      <c r="B240">
        <v>25.5</v>
      </c>
      <c r="C240">
        <v>5.75</v>
      </c>
      <c r="D240">
        <v>28.75</v>
      </c>
      <c r="F240">
        <v>281.10000000000002</v>
      </c>
      <c r="G240">
        <v>1.58</v>
      </c>
      <c r="H240" t="e">
        <v>#N/A</v>
      </c>
    </row>
    <row r="241" spans="1:8">
      <c r="A241" s="9">
        <v>19695</v>
      </c>
      <c r="B241">
        <v>25.5</v>
      </c>
      <c r="C241">
        <v>5.875</v>
      </c>
      <c r="D241">
        <v>30.25</v>
      </c>
      <c r="F241">
        <v>282.81</v>
      </c>
      <c r="G241">
        <v>1.61</v>
      </c>
      <c r="H241" t="e">
        <v>#N/A</v>
      </c>
    </row>
    <row r="242" spans="1:8">
      <c r="A242" s="9">
        <v>19696</v>
      </c>
      <c r="B242">
        <v>25.5</v>
      </c>
      <c r="C242">
        <v>5.875</v>
      </c>
      <c r="D242">
        <v>30.25</v>
      </c>
      <c r="F242">
        <v>283.25</v>
      </c>
      <c r="G242">
        <v>1.6</v>
      </c>
      <c r="H242" t="e">
        <v>#N/A</v>
      </c>
    </row>
    <row r="243" spans="1:8">
      <c r="A243" s="9">
        <v>19697</v>
      </c>
      <c r="B243">
        <v>25</v>
      </c>
      <c r="C243">
        <v>5.75</v>
      </c>
      <c r="D243">
        <f>30+3/8</f>
        <v>30.375</v>
      </c>
      <c r="E243">
        <f>14+7/8</f>
        <v>14.875</v>
      </c>
      <c r="F243">
        <v>282.70999999999998</v>
      </c>
      <c r="G243">
        <v>1.59</v>
      </c>
      <c r="H243">
        <v>1.589</v>
      </c>
    </row>
    <row r="244" spans="1:8">
      <c r="A244" s="9">
        <v>19700</v>
      </c>
      <c r="B244">
        <v>25.25</v>
      </c>
      <c r="C244">
        <f>5+5/8</f>
        <v>5.625</v>
      </c>
      <c r="D244">
        <v>29.75</v>
      </c>
      <c r="F244">
        <v>282</v>
      </c>
      <c r="G244">
        <v>1.59</v>
      </c>
      <c r="H244" t="e">
        <v>#N/A</v>
      </c>
    </row>
    <row r="245" spans="1:8">
      <c r="A245" s="9">
        <v>19701</v>
      </c>
      <c r="B245">
        <v>25.25</v>
      </c>
      <c r="C245">
        <v>5.5</v>
      </c>
      <c r="D245">
        <v>29.75</v>
      </c>
      <c r="F245">
        <v>281.45</v>
      </c>
      <c r="G245">
        <v>1.6</v>
      </c>
      <c r="H245" t="e">
        <v>#N/A</v>
      </c>
    </row>
    <row r="246" spans="1:8">
      <c r="A246" s="9">
        <v>19702</v>
      </c>
      <c r="B246">
        <v>25.25</v>
      </c>
      <c r="C246">
        <v>5.5</v>
      </c>
      <c r="D246" s="12">
        <v>30</v>
      </c>
      <c r="F246">
        <v>281.12</v>
      </c>
      <c r="G246">
        <v>1.62</v>
      </c>
      <c r="H246" t="e">
        <v>#N/A</v>
      </c>
    </row>
    <row r="247" spans="1:8">
      <c r="A247" s="9">
        <v>19703</v>
      </c>
      <c r="B247">
        <v>25.25</v>
      </c>
      <c r="C247">
        <f>5+3/8</f>
        <v>5.375</v>
      </c>
      <c r="D247" s="12">
        <v>30</v>
      </c>
      <c r="F247">
        <v>279.89</v>
      </c>
      <c r="G247">
        <v>1.64</v>
      </c>
      <c r="H247" t="e">
        <v>#N/A</v>
      </c>
    </row>
    <row r="248" spans="1:8">
      <c r="A248" s="9">
        <v>19704</v>
      </c>
      <c r="B248">
        <v>25.25</v>
      </c>
      <c r="C248">
        <f>5+3/8</f>
        <v>5.375</v>
      </c>
      <c r="D248" s="12">
        <v>29.5</v>
      </c>
      <c r="E248">
        <v>15.5</v>
      </c>
      <c r="F248">
        <v>279.91000000000003</v>
      </c>
      <c r="G248">
        <v>1.64</v>
      </c>
      <c r="H248">
        <v>1.603</v>
      </c>
    </row>
    <row r="249" spans="1:8">
      <c r="A249" s="9">
        <v>19707</v>
      </c>
      <c r="B249">
        <v>25.25</v>
      </c>
      <c r="C249">
        <v>5.25</v>
      </c>
      <c r="D249">
        <v>29</v>
      </c>
      <c r="F249">
        <v>279.26</v>
      </c>
      <c r="G249">
        <v>1.66</v>
      </c>
      <c r="H249" t="e">
        <v>#N/A</v>
      </c>
    </row>
    <row r="250" spans="1:8">
      <c r="A250" s="9">
        <v>19708</v>
      </c>
      <c r="B250">
        <v>25.25</v>
      </c>
      <c r="C250">
        <v>5</v>
      </c>
      <c r="D250">
        <v>29.125</v>
      </c>
      <c r="F250">
        <v>279.52</v>
      </c>
      <c r="G250">
        <v>1.64</v>
      </c>
      <c r="H250" t="e">
        <v>#N/A</v>
      </c>
    </row>
    <row r="251" spans="1:8">
      <c r="A251" s="9">
        <v>19709</v>
      </c>
      <c r="B251">
        <v>25.25</v>
      </c>
      <c r="C251">
        <v>5</v>
      </c>
      <c r="D251">
        <v>29.625</v>
      </c>
      <c r="F251">
        <v>282.87</v>
      </c>
      <c r="G251">
        <v>1.7</v>
      </c>
      <c r="H251" t="e">
        <v>#N/A</v>
      </c>
    </row>
    <row r="252" spans="1:8">
      <c r="A252" s="9">
        <v>19710</v>
      </c>
      <c r="B252">
        <v>25.25</v>
      </c>
      <c r="C252">
        <v>5</v>
      </c>
      <c r="D252">
        <v>29.25</v>
      </c>
      <c r="F252">
        <v>282.67</v>
      </c>
      <c r="G252">
        <v>1.71</v>
      </c>
      <c r="H252" t="e">
        <v>#N/A</v>
      </c>
    </row>
    <row r="253" spans="1:8">
      <c r="A253" s="9">
        <v>19711</v>
      </c>
      <c r="B253">
        <v>25.25</v>
      </c>
      <c r="C253">
        <v>5</v>
      </c>
      <c r="D253">
        <v>29.5</v>
      </c>
      <c r="E253">
        <v>15.25</v>
      </c>
      <c r="F253">
        <v>283.54000000000002</v>
      </c>
      <c r="G253">
        <v>1.69</v>
      </c>
      <c r="H253">
        <v>1.6819999999999999</v>
      </c>
    </row>
    <row r="254" spans="1:8">
      <c r="A254" s="9">
        <v>19714</v>
      </c>
      <c r="B254">
        <v>25.25</v>
      </c>
      <c r="C254">
        <v>5</v>
      </c>
      <c r="D254">
        <v>29.25</v>
      </c>
      <c r="F254">
        <v>282.99</v>
      </c>
      <c r="G254">
        <v>1.69</v>
      </c>
      <c r="H254" t="e">
        <v>#N/A</v>
      </c>
    </row>
    <row r="255" spans="1:8">
      <c r="A255" s="9">
        <v>19715</v>
      </c>
      <c r="B255">
        <v>25</v>
      </c>
      <c r="C255">
        <f>4+7/8</f>
        <v>4.875</v>
      </c>
      <c r="D255">
        <f>28+3/8</f>
        <v>28.375</v>
      </c>
      <c r="F255">
        <v>279.99</v>
      </c>
      <c r="G255">
        <v>1.61</v>
      </c>
      <c r="H255" t="e">
        <v>#N/A</v>
      </c>
    </row>
    <row r="256" spans="1:8">
      <c r="A256" s="9">
        <v>19716</v>
      </c>
      <c r="B256">
        <v>24.75</v>
      </c>
      <c r="C256">
        <v>4.75</v>
      </c>
      <c r="D256">
        <v>28.875</v>
      </c>
      <c r="F256">
        <v>279.83999999999997</v>
      </c>
      <c r="G256">
        <v>1.63</v>
      </c>
      <c r="H256" t="e">
        <v>#N/A</v>
      </c>
    </row>
    <row r="257" spans="1:8">
      <c r="A257" s="9">
        <v>19717</v>
      </c>
      <c r="B257">
        <v>24.75</v>
      </c>
      <c r="C257">
        <v>4.75</v>
      </c>
      <c r="D257">
        <v>28.75</v>
      </c>
      <c r="E257">
        <v>14.75</v>
      </c>
      <c r="F257">
        <v>280.92</v>
      </c>
      <c r="G257">
        <v>1.6</v>
      </c>
      <c r="H257" t="e">
        <v>#N/A</v>
      </c>
    </row>
    <row r="258" spans="1:8">
      <c r="A258" s="9">
        <v>19718</v>
      </c>
      <c r="H258">
        <v>1.704</v>
      </c>
    </row>
    <row r="259" spans="1:8">
      <c r="A259" s="9">
        <v>19721</v>
      </c>
      <c r="B259">
        <v>24.75</v>
      </c>
      <c r="C259">
        <v>4.75</v>
      </c>
      <c r="D259">
        <f>28+5/8</f>
        <v>28.625</v>
      </c>
      <c r="F259">
        <v>279.91000000000003</v>
      </c>
      <c r="G259">
        <v>1.56</v>
      </c>
      <c r="H259" t="e">
        <v>#N/A</v>
      </c>
    </row>
    <row r="260" spans="1:8">
      <c r="A260" s="9">
        <v>19722</v>
      </c>
      <c r="B260">
        <v>24.75</v>
      </c>
      <c r="C260">
        <v>4.75</v>
      </c>
      <c r="D260">
        <v>28.375</v>
      </c>
      <c r="F260">
        <v>278.3</v>
      </c>
      <c r="G260">
        <v>1.48</v>
      </c>
      <c r="H260" t="e">
        <v>#N/A</v>
      </c>
    </row>
    <row r="261" spans="1:8" ht="16" thickBot="1">
      <c r="A261" s="9">
        <v>19723</v>
      </c>
      <c r="B261">
        <v>24.75</v>
      </c>
      <c r="C261">
        <f>4+5/8</f>
        <v>4.625</v>
      </c>
      <c r="D261">
        <f>28+5/8</f>
        <v>28.625</v>
      </c>
      <c r="F261">
        <v>280.43</v>
      </c>
      <c r="G261">
        <v>1.45</v>
      </c>
      <c r="H261" t="e">
        <v>#N/A</v>
      </c>
    </row>
    <row r="262" spans="1:8" ht="16" thickBot="1">
      <c r="A262" s="9">
        <v>19724</v>
      </c>
      <c r="B262">
        <v>24.75</v>
      </c>
      <c r="C262">
        <f>5+1/8</f>
        <v>5.125</v>
      </c>
      <c r="D262">
        <v>28</v>
      </c>
      <c r="E262" s="13">
        <v>14.5</v>
      </c>
      <c r="F262">
        <v>280.89999999999998</v>
      </c>
      <c r="G262">
        <v>1.41</v>
      </c>
      <c r="H262">
        <v>1.5740000000000001</v>
      </c>
    </row>
    <row r="263" spans="1:8" ht="17" thickBot="1">
      <c r="A263" s="20">
        <v>19728</v>
      </c>
      <c r="B263" s="13">
        <v>24.5</v>
      </c>
      <c r="C263" s="13">
        <v>5.125</v>
      </c>
      <c r="D263" s="13">
        <v>27.875</v>
      </c>
      <c r="E263" s="13"/>
      <c r="F263" s="14">
        <v>282.89</v>
      </c>
      <c r="G263">
        <v>1.33</v>
      </c>
      <c r="H263" t="e">
        <v>#N/A</v>
      </c>
    </row>
    <row r="264" spans="1:8" ht="17" thickBot="1">
      <c r="A264" s="21">
        <v>19729</v>
      </c>
      <c r="B264" s="15">
        <v>24.5</v>
      </c>
      <c r="C264" s="15">
        <v>5.125</v>
      </c>
      <c r="D264" s="15">
        <v>29.375</v>
      </c>
      <c r="E264" s="16"/>
      <c r="F264" s="17">
        <v>284.19</v>
      </c>
      <c r="G264">
        <v>1.28</v>
      </c>
      <c r="H264" t="e">
        <v>#N/A</v>
      </c>
    </row>
    <row r="265" spans="1:8" ht="17" thickBot="1">
      <c r="A265" s="21">
        <v>19730</v>
      </c>
      <c r="B265" s="15">
        <v>24.5</v>
      </c>
      <c r="C265" s="15">
        <v>5.375</v>
      </c>
      <c r="D265" s="15">
        <v>30</v>
      </c>
      <c r="E265" s="16"/>
      <c r="F265" s="17">
        <v>283.95999999999998</v>
      </c>
      <c r="G265">
        <v>1.28</v>
      </c>
      <c r="H265" t="e">
        <v>#N/A</v>
      </c>
    </row>
    <row r="266" spans="1:8" ht="17" thickBot="1">
      <c r="A266" s="21">
        <v>19731</v>
      </c>
      <c r="B266" s="15">
        <v>24.75</v>
      </c>
      <c r="C266" s="15">
        <v>5.5</v>
      </c>
      <c r="D266" s="15">
        <v>29.875</v>
      </c>
      <c r="E266" s="16"/>
      <c r="F266" s="17">
        <v>282.60000000000002</v>
      </c>
      <c r="G266">
        <v>1.31</v>
      </c>
      <c r="H266" t="e">
        <v>#N/A</v>
      </c>
    </row>
    <row r="267" spans="1:8" ht="17" thickBot="1">
      <c r="A267" s="21">
        <v>19732</v>
      </c>
      <c r="B267" s="15">
        <v>24.75</v>
      </c>
      <c r="C267" s="15">
        <v>5.75</v>
      </c>
      <c r="D267" s="15">
        <v>29.625</v>
      </c>
      <c r="E267" s="24">
        <v>14.5</v>
      </c>
      <c r="F267" s="17">
        <v>281.51</v>
      </c>
      <c r="G267">
        <v>1.31</v>
      </c>
      <c r="H267">
        <v>1.3140000000000001</v>
      </c>
    </row>
    <row r="268" spans="1:8" ht="17" thickBot="1">
      <c r="A268" s="21">
        <v>19735</v>
      </c>
      <c r="B268" s="15">
        <v>25.5</v>
      </c>
      <c r="C268" s="15">
        <v>6.375</v>
      </c>
      <c r="D268" s="15">
        <v>29.5</v>
      </c>
      <c r="E268" s="16"/>
      <c r="F268" s="17">
        <v>279.87</v>
      </c>
      <c r="G268">
        <v>1.33</v>
      </c>
      <c r="H268" t="e">
        <v>#N/A</v>
      </c>
    </row>
    <row r="269" spans="1:8" ht="17" thickBot="1">
      <c r="A269" s="21">
        <v>19736</v>
      </c>
      <c r="B269" s="15">
        <v>25.75</v>
      </c>
      <c r="C269" s="15">
        <v>6.375</v>
      </c>
      <c r="D269" s="15">
        <v>29.25</v>
      </c>
      <c r="E269" s="16"/>
      <c r="F269" s="17">
        <v>281.51</v>
      </c>
      <c r="G269">
        <v>1.3</v>
      </c>
      <c r="H269" t="e">
        <v>#N/A</v>
      </c>
    </row>
    <row r="270" spans="1:8" ht="17" thickBot="1">
      <c r="A270" s="21">
        <v>19737</v>
      </c>
      <c r="B270" s="15">
        <v>26.25</v>
      </c>
      <c r="C270" s="15">
        <v>6.125</v>
      </c>
      <c r="D270" s="15">
        <v>29.875</v>
      </c>
      <c r="E270" s="16"/>
      <c r="F270" s="17">
        <v>283.02999999999997</v>
      </c>
      <c r="G270">
        <v>1.3</v>
      </c>
      <c r="H270" t="e">
        <v>#N/A</v>
      </c>
    </row>
    <row r="271" spans="1:8" ht="17" thickBot="1">
      <c r="A271" s="21">
        <v>19738</v>
      </c>
      <c r="B271" s="15">
        <v>26.25</v>
      </c>
      <c r="C271" s="15">
        <v>6.375</v>
      </c>
      <c r="D271" s="15">
        <v>29.375</v>
      </c>
      <c r="E271" s="16"/>
      <c r="F271" s="17">
        <v>284.49</v>
      </c>
      <c r="G271">
        <v>1.28</v>
      </c>
      <c r="H271" t="e">
        <v>#N/A</v>
      </c>
    </row>
    <row r="272" spans="1:8" ht="17" thickBot="1">
      <c r="A272" s="21">
        <v>19739</v>
      </c>
      <c r="B272" s="15">
        <v>26.25</v>
      </c>
      <c r="C272" s="15">
        <v>6.5</v>
      </c>
      <c r="D272" s="15">
        <v>30.25</v>
      </c>
      <c r="E272" s="15">
        <v>14</v>
      </c>
      <c r="F272" s="17">
        <v>286.72000000000003</v>
      </c>
      <c r="G272">
        <v>1.2</v>
      </c>
      <c r="H272">
        <v>1.3360000000000001</v>
      </c>
    </row>
    <row r="273" spans="1:8" ht="17" thickBot="1">
      <c r="A273" s="21">
        <v>19742</v>
      </c>
      <c r="B273" s="15">
        <v>26.75</v>
      </c>
      <c r="C273" s="15">
        <v>7.25</v>
      </c>
      <c r="D273" s="15">
        <v>30.25</v>
      </c>
      <c r="E273" s="16"/>
      <c r="F273" s="17">
        <v>286.02999999999997</v>
      </c>
      <c r="G273" s="3">
        <v>1.2</v>
      </c>
      <c r="H273" t="e">
        <v>#N/A</v>
      </c>
    </row>
    <row r="274" spans="1:8" ht="17" thickBot="1">
      <c r="A274" s="21">
        <v>19743</v>
      </c>
      <c r="B274" s="15">
        <v>26.75</v>
      </c>
      <c r="C274" s="15">
        <v>7.25</v>
      </c>
      <c r="D274" s="15">
        <v>29.75</v>
      </c>
      <c r="E274" s="16"/>
      <c r="F274" s="17">
        <v>288.27</v>
      </c>
      <c r="G274">
        <v>1.18</v>
      </c>
      <c r="H274" t="e">
        <v>#N/A</v>
      </c>
    </row>
    <row r="275" spans="1:8" ht="17" thickBot="1">
      <c r="A275" s="21">
        <v>19744</v>
      </c>
      <c r="B275" s="15">
        <v>26.5</v>
      </c>
      <c r="C275" s="15">
        <v>7.375</v>
      </c>
      <c r="D275" s="15">
        <v>29.875</v>
      </c>
      <c r="E275" s="16"/>
      <c r="F275" s="17">
        <v>289.14</v>
      </c>
      <c r="G275">
        <v>1.1599999999999999</v>
      </c>
      <c r="H275" t="e">
        <v>#N/A</v>
      </c>
    </row>
    <row r="276" spans="1:8" ht="17" thickBot="1">
      <c r="A276" s="21">
        <v>19745</v>
      </c>
      <c r="B276" s="15">
        <v>26.5</v>
      </c>
      <c r="C276" s="15">
        <v>7.375</v>
      </c>
      <c r="D276" s="15">
        <v>30.125</v>
      </c>
      <c r="E276" s="16"/>
      <c r="F276" s="17">
        <v>289.48</v>
      </c>
      <c r="G276">
        <v>1.08</v>
      </c>
      <c r="H276" t="e">
        <v>#N/A</v>
      </c>
    </row>
    <row r="277" spans="1:8" ht="17" thickBot="1">
      <c r="A277" s="21">
        <v>19746</v>
      </c>
      <c r="B277" s="15">
        <v>26.5</v>
      </c>
      <c r="C277" s="15">
        <v>7.375</v>
      </c>
      <c r="D277" s="15">
        <v>30.125</v>
      </c>
      <c r="E277" s="15">
        <v>13.75</v>
      </c>
      <c r="F277" s="17">
        <v>289.64999999999998</v>
      </c>
      <c r="G277">
        <v>1</v>
      </c>
      <c r="H277">
        <v>1.208</v>
      </c>
    </row>
    <row r="278" spans="1:8" ht="17" thickBot="1">
      <c r="A278" s="21">
        <v>19749</v>
      </c>
      <c r="B278" s="15">
        <v>26.75</v>
      </c>
      <c r="C278" s="15">
        <v>7.25</v>
      </c>
      <c r="D278" s="15">
        <v>30.625</v>
      </c>
      <c r="E278" s="16"/>
      <c r="F278" s="17">
        <v>290.39999999999998</v>
      </c>
      <c r="G278">
        <v>1</v>
      </c>
      <c r="H278" t="e">
        <v>#N/A</v>
      </c>
    </row>
    <row r="279" spans="1:8" ht="17" thickBot="1">
      <c r="A279" s="21">
        <v>19750</v>
      </c>
      <c r="B279" s="15">
        <v>26.5</v>
      </c>
      <c r="C279" s="15">
        <v>7.375</v>
      </c>
      <c r="D279" s="15">
        <v>30.5</v>
      </c>
      <c r="E279" s="16"/>
      <c r="F279" s="17">
        <v>292.85000000000002</v>
      </c>
      <c r="G279">
        <v>1</v>
      </c>
      <c r="H279" t="e">
        <v>#N/A</v>
      </c>
    </row>
    <row r="280" spans="1:8" ht="17" thickBot="1">
      <c r="A280" s="21">
        <v>19751</v>
      </c>
      <c r="B280" s="15">
        <v>26.5</v>
      </c>
      <c r="C280" s="15">
        <v>7.375</v>
      </c>
      <c r="D280" s="15">
        <v>30.875</v>
      </c>
      <c r="E280" s="16"/>
      <c r="F280" s="17">
        <v>292.22000000000003</v>
      </c>
      <c r="G280">
        <v>1.08</v>
      </c>
      <c r="H280" t="e">
        <v>#N/A</v>
      </c>
    </row>
    <row r="281" spans="1:8" ht="17" thickBot="1">
      <c r="A281" s="21">
        <v>19752</v>
      </c>
      <c r="B281" s="15">
        <v>26.5</v>
      </c>
      <c r="C281" s="15">
        <v>7.375</v>
      </c>
      <c r="D281" s="15">
        <v>30.75</v>
      </c>
      <c r="E281" s="16"/>
      <c r="F281" s="17">
        <v>291.51</v>
      </c>
      <c r="G281">
        <v>0.96</v>
      </c>
      <c r="H281" t="e">
        <v>#N/A</v>
      </c>
    </row>
    <row r="282" spans="1:8" ht="17" thickBot="1">
      <c r="A282" s="21">
        <v>19753</v>
      </c>
      <c r="B282" s="15">
        <v>26.5</v>
      </c>
      <c r="C282" s="15">
        <v>7.625</v>
      </c>
      <c r="D282" s="15">
        <v>30.875</v>
      </c>
      <c r="E282" s="15">
        <v>13.5</v>
      </c>
      <c r="F282" s="17">
        <v>292.39</v>
      </c>
      <c r="G282">
        <v>1.02</v>
      </c>
      <c r="H282">
        <v>0.998</v>
      </c>
    </row>
    <row r="283" spans="1:8" ht="17" thickBot="1">
      <c r="A283" s="21">
        <v>19756</v>
      </c>
      <c r="B283" s="15">
        <v>26</v>
      </c>
      <c r="C283" s="15">
        <v>8</v>
      </c>
      <c r="D283" s="15">
        <v>30.625</v>
      </c>
      <c r="E283" s="16"/>
      <c r="F283" s="17">
        <v>291.83999999999997</v>
      </c>
      <c r="G283" s="5">
        <v>1.04</v>
      </c>
      <c r="H283" t="e">
        <v>#N/A</v>
      </c>
    </row>
    <row r="284" spans="1:8" ht="17" thickBot="1">
      <c r="A284" s="21">
        <v>19757</v>
      </c>
      <c r="B284" s="15">
        <v>26</v>
      </c>
      <c r="C284" s="15">
        <v>7.625</v>
      </c>
      <c r="D284" s="15">
        <v>29.625</v>
      </c>
      <c r="E284" s="16"/>
      <c r="F284" s="17">
        <v>291.17</v>
      </c>
      <c r="G284" s="4">
        <v>1</v>
      </c>
      <c r="H284" t="e">
        <v>#N/A</v>
      </c>
    </row>
    <row r="285" spans="1:8" ht="17" thickBot="1">
      <c r="A285" s="21">
        <v>19758</v>
      </c>
      <c r="B285" s="15">
        <v>26.5</v>
      </c>
      <c r="C285" s="15">
        <v>7.625</v>
      </c>
      <c r="D285" s="15">
        <v>29.75</v>
      </c>
      <c r="E285" s="16"/>
      <c r="F285" s="17">
        <v>292.32</v>
      </c>
      <c r="G285" s="4">
        <v>1.02</v>
      </c>
      <c r="H285" t="e">
        <v>#N/A</v>
      </c>
    </row>
    <row r="286" spans="1:8" ht="17" thickBot="1">
      <c r="A286" s="21">
        <v>19759</v>
      </c>
      <c r="B286" s="15">
        <v>26.5</v>
      </c>
      <c r="C286" s="15">
        <v>7.875</v>
      </c>
      <c r="D286" s="15">
        <v>30</v>
      </c>
      <c r="E286" s="16"/>
      <c r="F286" s="17">
        <v>294.02999999999997</v>
      </c>
      <c r="G286" s="4">
        <v>1.01</v>
      </c>
      <c r="H286" t="e">
        <v>#N/A</v>
      </c>
    </row>
    <row r="287" spans="1:8" ht="17" thickBot="1">
      <c r="A287" s="21">
        <v>19760</v>
      </c>
      <c r="B287" s="15">
        <v>27</v>
      </c>
      <c r="C287" s="15">
        <v>7.875</v>
      </c>
      <c r="D287" s="15">
        <v>30.5</v>
      </c>
      <c r="E287" s="15">
        <v>12.25</v>
      </c>
      <c r="F287" s="17">
        <v>293.97000000000003</v>
      </c>
      <c r="G287" s="4">
        <v>0.9</v>
      </c>
      <c r="H287">
        <v>1.0309999999999999</v>
      </c>
    </row>
    <row r="288" spans="1:8" ht="17" thickBot="1">
      <c r="A288" s="21">
        <v>19763</v>
      </c>
      <c r="B288" s="15">
        <v>27.25</v>
      </c>
      <c r="C288" s="15">
        <v>7.875</v>
      </c>
      <c r="D288" s="15">
        <v>30.5</v>
      </c>
      <c r="E288" s="16"/>
      <c r="F288" s="17">
        <v>293.58</v>
      </c>
      <c r="G288" s="4">
        <v>0.89</v>
      </c>
      <c r="H288" t="e">
        <v>#N/A</v>
      </c>
    </row>
    <row r="289" spans="1:8" ht="17" thickBot="1">
      <c r="A289" s="21">
        <v>19764</v>
      </c>
      <c r="B289" s="15">
        <v>27.5</v>
      </c>
      <c r="C289" s="15">
        <v>7.75</v>
      </c>
      <c r="D289" s="15">
        <v>30.125</v>
      </c>
      <c r="E289" s="16"/>
      <c r="F289" s="17">
        <v>293.79000000000002</v>
      </c>
      <c r="G289" s="4">
        <v>0.88</v>
      </c>
      <c r="H289" t="e">
        <v>#N/A</v>
      </c>
    </row>
    <row r="290" spans="1:8" ht="17" thickBot="1">
      <c r="A290" s="21">
        <v>19765</v>
      </c>
      <c r="B290" s="15">
        <v>27.5</v>
      </c>
      <c r="C290" s="15">
        <v>7.75</v>
      </c>
      <c r="D290" s="15">
        <v>30.25</v>
      </c>
      <c r="E290" s="16"/>
      <c r="F290" s="17">
        <v>292.95</v>
      </c>
      <c r="G290" s="4">
        <v>0.93</v>
      </c>
      <c r="H290" t="e">
        <v>#N/A</v>
      </c>
    </row>
    <row r="291" spans="1:8" ht="17" thickBot="1">
      <c r="A291" s="21">
        <v>19766</v>
      </c>
      <c r="B291" s="15">
        <v>27</v>
      </c>
      <c r="C291" s="15">
        <v>7.75</v>
      </c>
      <c r="D291" s="15">
        <v>30.75</v>
      </c>
      <c r="E291" s="16"/>
      <c r="F291" s="17">
        <v>292.45</v>
      </c>
      <c r="G291" s="4">
        <v>0.94</v>
      </c>
      <c r="H291" t="e">
        <v>#N/A</v>
      </c>
    </row>
    <row r="292" spans="1:8" ht="17" thickBot="1">
      <c r="A292" s="21">
        <v>19767</v>
      </c>
      <c r="B292" s="15">
        <v>27.25</v>
      </c>
      <c r="C292" s="15">
        <v>7.25</v>
      </c>
      <c r="D292" s="15">
        <v>30.25</v>
      </c>
      <c r="E292" s="15">
        <v>12</v>
      </c>
      <c r="F292" s="17">
        <v>293.99</v>
      </c>
      <c r="G292" s="4"/>
      <c r="H292">
        <v>0.89300000000000002</v>
      </c>
    </row>
    <row r="293" spans="1:8" ht="17" thickBot="1">
      <c r="A293" s="21">
        <v>19770</v>
      </c>
      <c r="B293" s="15">
        <v>27.5</v>
      </c>
      <c r="C293" s="15">
        <v>7.5</v>
      </c>
      <c r="D293" s="15">
        <v>30.25</v>
      </c>
      <c r="E293" s="16"/>
      <c r="F293" s="17">
        <v>292.55</v>
      </c>
      <c r="G293" s="4">
        <v>0.98</v>
      </c>
      <c r="H293" t="e">
        <v>#N/A</v>
      </c>
    </row>
    <row r="294" spans="1:8" ht="17" thickBot="1">
      <c r="A294" s="21">
        <v>19771</v>
      </c>
      <c r="B294" s="15">
        <v>27.5</v>
      </c>
      <c r="C294" s="15">
        <v>7.375</v>
      </c>
      <c r="D294" s="15">
        <v>30.25</v>
      </c>
      <c r="E294" s="16"/>
      <c r="F294" s="17">
        <v>289.61</v>
      </c>
      <c r="G294" s="4">
        <v>0.98</v>
      </c>
      <c r="H294" t="e">
        <v>#N/A</v>
      </c>
    </row>
    <row r="295" spans="1:8" ht="17" thickBot="1">
      <c r="A295" s="21">
        <v>19772</v>
      </c>
      <c r="B295" s="15">
        <v>27.25</v>
      </c>
      <c r="C295" s="15">
        <v>7.5</v>
      </c>
      <c r="D295" s="15">
        <v>29.875</v>
      </c>
      <c r="E295" s="16"/>
      <c r="F295" s="17">
        <v>290.11</v>
      </c>
      <c r="G295" s="4">
        <v>1.02</v>
      </c>
      <c r="H295" t="e">
        <v>#N/A</v>
      </c>
    </row>
    <row r="296" spans="1:8" ht="17" thickBot="1">
      <c r="A296" s="21">
        <v>19773</v>
      </c>
      <c r="B296" s="15">
        <v>27.25</v>
      </c>
      <c r="C296" s="15">
        <v>7.5</v>
      </c>
      <c r="D296" s="15">
        <v>29.875</v>
      </c>
      <c r="E296" s="16"/>
      <c r="F296" s="17">
        <v>291.51</v>
      </c>
      <c r="G296" s="4">
        <v>0.97</v>
      </c>
      <c r="H296" t="e">
        <v>#N/A</v>
      </c>
    </row>
    <row r="297" spans="1:8" ht="17" thickBot="1">
      <c r="A297" s="21">
        <v>19774</v>
      </c>
      <c r="B297" s="15">
        <v>27.25</v>
      </c>
      <c r="C297" s="15">
        <v>8.375</v>
      </c>
      <c r="D297" s="15">
        <v>29.625</v>
      </c>
      <c r="E297" s="15">
        <v>13</v>
      </c>
      <c r="F297" s="17">
        <v>291.07</v>
      </c>
      <c r="G297" s="4">
        <v>0.96</v>
      </c>
      <c r="H297">
        <v>1.024</v>
      </c>
    </row>
    <row r="298" spans="1:8" ht="16" thickBot="1">
      <c r="A298" s="21">
        <v>19777</v>
      </c>
      <c r="G298" s="4"/>
      <c r="H298" t="e">
        <v>#N/A</v>
      </c>
    </row>
    <row r="299" spans="1:8" ht="17" thickBot="1">
      <c r="A299" s="21">
        <v>19778</v>
      </c>
      <c r="B299" s="15">
        <v>27.25</v>
      </c>
      <c r="C299" s="15">
        <v>8.875</v>
      </c>
      <c r="D299" s="15">
        <v>29.5</v>
      </c>
      <c r="E299" s="16"/>
      <c r="F299" s="17">
        <v>290.02999999999997</v>
      </c>
      <c r="G299" s="4">
        <v>0.95</v>
      </c>
      <c r="H299" t="e">
        <v>#N/A</v>
      </c>
    </row>
    <row r="300" spans="1:8" ht="17" thickBot="1">
      <c r="A300" s="21">
        <v>19779</v>
      </c>
      <c r="B300" s="15">
        <v>27.25</v>
      </c>
      <c r="C300" s="15">
        <v>8.5</v>
      </c>
      <c r="D300" s="15">
        <v>29</v>
      </c>
      <c r="E300" s="16"/>
      <c r="F300" s="17">
        <v>289.54000000000002</v>
      </c>
      <c r="G300" s="4">
        <v>0.97</v>
      </c>
      <c r="H300" t="e">
        <v>#N/A</v>
      </c>
    </row>
    <row r="301" spans="1:8" ht="17" thickBot="1">
      <c r="A301" s="21">
        <v>19780</v>
      </c>
      <c r="B301" s="15">
        <v>27.25</v>
      </c>
      <c r="C301" s="15">
        <v>8.75</v>
      </c>
      <c r="D301" s="15">
        <v>28.875</v>
      </c>
      <c r="E301" s="16"/>
      <c r="F301" s="17">
        <v>291.41000000000003</v>
      </c>
      <c r="G301" s="4">
        <v>1</v>
      </c>
      <c r="H301" t="e">
        <v>#N/A</v>
      </c>
    </row>
    <row r="302" spans="1:8" ht="17" thickBot="1">
      <c r="A302" s="21">
        <v>19781</v>
      </c>
      <c r="B302" s="15">
        <v>27.25</v>
      </c>
      <c r="C302" s="15">
        <v>8.875</v>
      </c>
      <c r="D302" s="15">
        <v>28.75</v>
      </c>
      <c r="E302" s="15">
        <v>12.75</v>
      </c>
      <c r="F302" s="17">
        <v>294.54000000000002</v>
      </c>
      <c r="G302" s="4">
        <v>1</v>
      </c>
      <c r="H302">
        <v>0.98599999999999999</v>
      </c>
    </row>
    <row r="303" spans="1:8" ht="17" thickBot="1">
      <c r="A303" s="21">
        <v>19784</v>
      </c>
      <c r="B303" s="15">
        <v>28</v>
      </c>
      <c r="C303" s="15">
        <v>8.875</v>
      </c>
      <c r="D303" s="15">
        <v>29.125</v>
      </c>
      <c r="E303" s="16"/>
      <c r="F303" s="17">
        <v>296.55</v>
      </c>
      <c r="G303" s="6">
        <v>1.03</v>
      </c>
      <c r="H303" t="e">
        <v>#N/A</v>
      </c>
    </row>
    <row r="304" spans="1:8" ht="17" thickBot="1">
      <c r="A304" s="21">
        <v>19785</v>
      </c>
      <c r="B304" s="15">
        <v>28</v>
      </c>
      <c r="C304" s="15">
        <v>8.5</v>
      </c>
      <c r="D304" s="15">
        <v>29.25</v>
      </c>
      <c r="E304" s="16"/>
      <c r="F304" s="17">
        <v>297.48</v>
      </c>
      <c r="G304" s="6">
        <v>1.03</v>
      </c>
      <c r="H304" t="e">
        <v>#N/A</v>
      </c>
    </row>
    <row r="305" spans="1:8" ht="17" thickBot="1">
      <c r="A305" s="21">
        <v>19786</v>
      </c>
      <c r="B305" s="15">
        <v>28.5</v>
      </c>
      <c r="C305" s="15">
        <v>8.75</v>
      </c>
      <c r="D305" s="15">
        <v>29.375</v>
      </c>
      <c r="E305" s="16"/>
      <c r="F305" s="17">
        <v>297.02999999999997</v>
      </c>
      <c r="G305" s="6">
        <v>1.05</v>
      </c>
      <c r="H305" t="e">
        <v>#N/A</v>
      </c>
    </row>
    <row r="306" spans="1:8" ht="17" thickBot="1">
      <c r="A306" s="21">
        <v>19787</v>
      </c>
      <c r="B306" s="15">
        <v>29</v>
      </c>
      <c r="C306" s="15">
        <v>9</v>
      </c>
      <c r="D306" s="15">
        <v>29</v>
      </c>
      <c r="E306" s="16"/>
      <c r="F306" s="17">
        <v>297.48</v>
      </c>
      <c r="G306" s="6">
        <v>1.03</v>
      </c>
      <c r="H306" t="e">
        <v>#N/A</v>
      </c>
    </row>
    <row r="307" spans="1:8" ht="17" thickBot="1">
      <c r="A307" s="21">
        <v>19788</v>
      </c>
      <c r="B307" s="15">
        <v>29.25</v>
      </c>
      <c r="C307" s="15">
        <v>9.625</v>
      </c>
      <c r="D307" s="15">
        <v>29.875</v>
      </c>
      <c r="E307" s="15">
        <v>13.5</v>
      </c>
      <c r="F307" s="17">
        <v>299.45</v>
      </c>
      <c r="G307" s="6">
        <v>1.02</v>
      </c>
      <c r="H307">
        <v>1.0589999999999999</v>
      </c>
    </row>
    <row r="308" spans="1:8" ht="17" thickBot="1">
      <c r="A308" s="21">
        <v>19791</v>
      </c>
      <c r="B308" s="15">
        <v>29.25</v>
      </c>
      <c r="C308" s="15">
        <v>10</v>
      </c>
      <c r="D308" s="15">
        <v>30.375</v>
      </c>
      <c r="E308" s="16"/>
      <c r="F308" s="17">
        <v>298.64</v>
      </c>
      <c r="G308" s="6">
        <v>1.03</v>
      </c>
      <c r="H308" t="e">
        <v>#N/A</v>
      </c>
    </row>
    <row r="309" spans="1:8" ht="17" thickBot="1">
      <c r="A309" s="21">
        <v>19792</v>
      </c>
      <c r="B309" s="15">
        <v>29</v>
      </c>
      <c r="C309" s="15">
        <v>9.875</v>
      </c>
      <c r="D309" s="15">
        <v>30</v>
      </c>
      <c r="E309" s="16"/>
      <c r="F309" s="17">
        <v>299.45</v>
      </c>
      <c r="G309" s="6">
        <v>1.03</v>
      </c>
      <c r="H309" t="e">
        <v>#N/A</v>
      </c>
    </row>
    <row r="310" spans="1:8" ht="17" thickBot="1">
      <c r="A310" s="21">
        <v>19793</v>
      </c>
      <c r="B310" s="15">
        <v>28.5</v>
      </c>
      <c r="C310" s="15">
        <v>10.25</v>
      </c>
      <c r="D310" s="15">
        <v>31.375</v>
      </c>
      <c r="E310" s="16"/>
      <c r="F310" s="17">
        <v>299.58999999999997</v>
      </c>
      <c r="G310" s="6">
        <v>1.06</v>
      </c>
      <c r="H310" t="e">
        <v>#N/A</v>
      </c>
    </row>
    <row r="311" spans="1:8" ht="17" thickBot="1">
      <c r="A311" s="21">
        <v>19794</v>
      </c>
      <c r="B311" s="15">
        <v>28.5</v>
      </c>
      <c r="C311" s="15">
        <v>10.25</v>
      </c>
      <c r="D311" s="15">
        <v>32.125</v>
      </c>
      <c r="E311" s="16"/>
      <c r="F311" s="17">
        <v>300.83</v>
      </c>
      <c r="G311" s="6">
        <v>1.05</v>
      </c>
      <c r="H311" t="e">
        <v>#N/A</v>
      </c>
    </row>
    <row r="312" spans="1:8" ht="17" thickBot="1">
      <c r="A312" s="21">
        <v>19795</v>
      </c>
      <c r="B312" s="15">
        <v>28.5</v>
      </c>
      <c r="C312" s="15">
        <v>11</v>
      </c>
      <c r="D312" s="15">
        <v>32.25</v>
      </c>
      <c r="E312" s="15">
        <v>14</v>
      </c>
      <c r="F312" s="17">
        <v>299.70999999999998</v>
      </c>
      <c r="G312" s="6">
        <v>1.04</v>
      </c>
      <c r="H312">
        <v>1.0660000000000001</v>
      </c>
    </row>
    <row r="313" spans="1:8" ht="17" thickBot="1">
      <c r="A313" s="21">
        <v>19798</v>
      </c>
      <c r="B313" s="15">
        <v>28.75</v>
      </c>
      <c r="C313" s="15">
        <v>10.75</v>
      </c>
      <c r="D313" s="15">
        <v>32</v>
      </c>
      <c r="E313" s="16"/>
      <c r="F313" s="17">
        <v>298.88</v>
      </c>
      <c r="G313" s="6">
        <v>1.04</v>
      </c>
      <c r="H313" t="e">
        <v>#N/A</v>
      </c>
    </row>
    <row r="314" spans="1:8" ht="17" thickBot="1">
      <c r="A314" s="21">
        <v>19799</v>
      </c>
      <c r="B314" s="15">
        <v>28.75</v>
      </c>
      <c r="C314" s="15">
        <v>11.375</v>
      </c>
      <c r="D314" s="15">
        <v>31.25</v>
      </c>
      <c r="E314" s="16"/>
      <c r="F314" s="17">
        <v>298.08999999999997</v>
      </c>
      <c r="G314" s="6">
        <v>1.02</v>
      </c>
      <c r="H314" t="e">
        <v>#N/A</v>
      </c>
    </row>
    <row r="315" spans="1:8" ht="17" thickBot="1">
      <c r="A315" s="21">
        <v>19800</v>
      </c>
      <c r="B315" s="15">
        <v>28.75</v>
      </c>
      <c r="C315" s="15">
        <v>11.5</v>
      </c>
      <c r="D315" s="15">
        <v>31.125</v>
      </c>
      <c r="E315" s="16"/>
      <c r="F315" s="17">
        <v>298.31</v>
      </c>
      <c r="G315" s="6">
        <v>1.01</v>
      </c>
      <c r="H315" t="e">
        <v>#N/A</v>
      </c>
    </row>
    <row r="316" spans="1:8" ht="17" thickBot="1">
      <c r="A316" s="21">
        <v>19801</v>
      </c>
      <c r="B316" s="15">
        <v>28.75</v>
      </c>
      <c r="C316" s="15">
        <v>11.875</v>
      </c>
      <c r="D316" s="15">
        <v>30.875</v>
      </c>
      <c r="E316" s="16"/>
      <c r="F316" s="17">
        <v>300.10000000000002</v>
      </c>
      <c r="G316" s="6">
        <v>1.01</v>
      </c>
      <c r="H316" t="e">
        <v>#N/A</v>
      </c>
    </row>
    <row r="317" spans="1:8" ht="17" thickBot="1">
      <c r="A317" s="21">
        <v>19802</v>
      </c>
      <c r="B317" s="15">
        <v>29.25</v>
      </c>
      <c r="C317" s="15">
        <v>12.375</v>
      </c>
      <c r="D317" s="15">
        <v>31.75</v>
      </c>
      <c r="E317" s="15">
        <v>14.75</v>
      </c>
      <c r="F317" s="17">
        <v>301.44</v>
      </c>
      <c r="G317" s="6">
        <v>1</v>
      </c>
      <c r="H317">
        <v>1.056</v>
      </c>
    </row>
    <row r="318" spans="1:8" ht="17" thickBot="1">
      <c r="A318" s="21">
        <v>19805</v>
      </c>
      <c r="B318" s="15">
        <v>29.25</v>
      </c>
      <c r="C318" s="15">
        <v>13</v>
      </c>
      <c r="D318" s="15">
        <v>31.75</v>
      </c>
      <c r="E318" s="16"/>
      <c r="F318" s="17">
        <v>301.60000000000002</v>
      </c>
      <c r="G318" s="6">
        <v>1</v>
      </c>
      <c r="H318" t="e">
        <v>#N/A</v>
      </c>
    </row>
    <row r="319" spans="1:8" ht="17" thickBot="1">
      <c r="A319" s="21">
        <v>19806</v>
      </c>
      <c r="B319" s="15">
        <v>28.5</v>
      </c>
      <c r="C319" s="15">
        <v>13.125</v>
      </c>
      <c r="D319" s="15">
        <v>32</v>
      </c>
      <c r="E319" s="16"/>
      <c r="F319" s="17">
        <v>299.02</v>
      </c>
      <c r="G319" s="6">
        <v>1</v>
      </c>
      <c r="H319" t="e">
        <v>#N/A</v>
      </c>
    </row>
    <row r="320" spans="1:8" ht="17" thickBot="1">
      <c r="A320" s="21">
        <v>19807</v>
      </c>
      <c r="B320" s="15">
        <v>28</v>
      </c>
      <c r="C320" s="15">
        <v>12.75</v>
      </c>
      <c r="D320" s="15">
        <v>31.125</v>
      </c>
      <c r="E320" s="16"/>
      <c r="F320" s="17">
        <v>296.89</v>
      </c>
      <c r="G320" s="6">
        <v>1.05</v>
      </c>
      <c r="H320" t="e">
        <v>#N/A</v>
      </c>
    </row>
    <row r="321" spans="1:8" ht="17" thickBot="1">
      <c r="A321" s="21">
        <v>19808</v>
      </c>
      <c r="B321" s="15">
        <v>27.25</v>
      </c>
      <c r="C321" s="15">
        <v>11.125</v>
      </c>
      <c r="D321" s="15">
        <v>31</v>
      </c>
      <c r="E321" s="16"/>
      <c r="F321" s="17">
        <v>296.39999999999998</v>
      </c>
      <c r="G321" s="6">
        <v>1.07</v>
      </c>
      <c r="H321" t="e">
        <v>#N/A</v>
      </c>
    </row>
    <row r="322" spans="1:8" ht="17" thickBot="1">
      <c r="A322" s="21">
        <v>19809</v>
      </c>
      <c r="B322" s="15">
        <v>27</v>
      </c>
      <c r="C322" s="15">
        <v>11.5</v>
      </c>
      <c r="D322" s="15">
        <v>31</v>
      </c>
      <c r="E322" s="15">
        <v>15.5</v>
      </c>
      <c r="F322" s="17">
        <v>299.08</v>
      </c>
      <c r="G322" s="6">
        <v>1.05</v>
      </c>
      <c r="H322">
        <v>1.03</v>
      </c>
    </row>
    <row r="323" spans="1:8" ht="17" thickBot="1">
      <c r="A323" s="21">
        <v>19812</v>
      </c>
      <c r="B323" s="15">
        <v>26.5</v>
      </c>
      <c r="C323" s="15">
        <v>11.375</v>
      </c>
      <c r="D323" s="15">
        <v>32.5</v>
      </c>
      <c r="E323" s="16"/>
      <c r="F323" s="17">
        <v>300.06</v>
      </c>
      <c r="G323" s="6">
        <v>1.05</v>
      </c>
      <c r="H323" t="e">
        <v>#N/A</v>
      </c>
    </row>
    <row r="324" spans="1:8" ht="17" thickBot="1">
      <c r="A324" s="21">
        <v>19813</v>
      </c>
      <c r="B324" s="15">
        <v>26.5</v>
      </c>
      <c r="C324" s="15">
        <v>11.25</v>
      </c>
      <c r="D324" s="15">
        <v>33.5</v>
      </c>
      <c r="E324" s="16"/>
      <c r="F324" s="17">
        <v>300.89</v>
      </c>
      <c r="G324" s="6">
        <v>1.04</v>
      </c>
      <c r="H324" t="e">
        <v>#N/A</v>
      </c>
    </row>
    <row r="325" spans="1:8" ht="17" thickBot="1">
      <c r="A325" s="22">
        <v>19814</v>
      </c>
      <c r="B325" s="18">
        <v>26.5</v>
      </c>
      <c r="C325" s="18">
        <f>11.375</f>
        <v>11.375</v>
      </c>
      <c r="D325" s="18">
        <v>33.25</v>
      </c>
      <c r="E325" s="16"/>
      <c r="F325" s="17">
        <v>303.51</v>
      </c>
      <c r="G325" s="6">
        <v>1.03</v>
      </c>
      <c r="H325" t="e">
        <v>#N/A</v>
      </c>
    </row>
    <row r="326" spans="1:8" ht="17" thickBot="1">
      <c r="A326" s="20">
        <v>19815</v>
      </c>
      <c r="B326" s="13">
        <v>26.5</v>
      </c>
      <c r="C326" s="13">
        <v>11.375</v>
      </c>
      <c r="D326" s="13">
        <v>33.5</v>
      </c>
      <c r="E326" s="16"/>
      <c r="F326" s="17">
        <v>306.27</v>
      </c>
      <c r="G326" s="6">
        <v>1.02</v>
      </c>
      <c r="H326" t="e">
        <v>#N/A</v>
      </c>
    </row>
    <row r="327" spans="1:8" ht="17" thickBot="1">
      <c r="A327" s="21">
        <v>19816</v>
      </c>
      <c r="B327" s="16">
        <v>26.75</v>
      </c>
      <c r="C327" s="16">
        <v>12.75</v>
      </c>
      <c r="D327" s="16">
        <v>33.5</v>
      </c>
      <c r="E327" s="15">
        <v>15.75</v>
      </c>
      <c r="F327" s="17">
        <v>306.67</v>
      </c>
      <c r="G327" s="6">
        <v>1</v>
      </c>
      <c r="H327">
        <v>1.0629999999999999</v>
      </c>
    </row>
    <row r="328" spans="1:8" ht="17" thickBot="1">
      <c r="A328" s="21">
        <v>19819</v>
      </c>
      <c r="B328" s="15">
        <v>27</v>
      </c>
      <c r="C328" s="15">
        <v>12.75</v>
      </c>
      <c r="D328" s="15">
        <v>33.5</v>
      </c>
      <c r="F328" s="17">
        <v>307.04000000000002</v>
      </c>
      <c r="G328" s="6">
        <v>0.98</v>
      </c>
      <c r="H328" t="e">
        <v>#N/A</v>
      </c>
    </row>
    <row r="329" spans="1:8" ht="17" thickBot="1">
      <c r="A329" s="21">
        <v>19820</v>
      </c>
      <c r="B329" s="15">
        <v>27.75</v>
      </c>
      <c r="C329" s="15">
        <f>13+7/8</f>
        <v>13.875</v>
      </c>
      <c r="D329" s="15">
        <v>33.875</v>
      </c>
      <c r="E329" s="16"/>
      <c r="F329" s="17">
        <v>304.26</v>
      </c>
      <c r="G329" s="6">
        <v>0.97</v>
      </c>
      <c r="H329" t="e">
        <v>#N/A</v>
      </c>
    </row>
    <row r="330" spans="1:8" ht="17" thickBot="1">
      <c r="A330" s="21">
        <v>19821</v>
      </c>
      <c r="B330" s="15">
        <v>27.5</v>
      </c>
      <c r="C330" s="15">
        <v>14.875</v>
      </c>
      <c r="D330" s="15">
        <v>33.75</v>
      </c>
      <c r="E330" s="16"/>
      <c r="F330" s="17">
        <v>305.41000000000003</v>
      </c>
      <c r="G330" s="6">
        <v>1</v>
      </c>
      <c r="H330" t="e">
        <v>#N/A</v>
      </c>
    </row>
    <row r="331" spans="1:8" ht="17" thickBot="1">
      <c r="A331" s="21">
        <v>19822</v>
      </c>
      <c r="B331" s="15">
        <v>27.5</v>
      </c>
      <c r="C331" s="15">
        <v>15.25</v>
      </c>
      <c r="D331" s="15">
        <v>34.875</v>
      </c>
      <c r="E331" s="16"/>
      <c r="F331" s="17">
        <v>307.79000000000002</v>
      </c>
      <c r="G331" s="6">
        <v>1</v>
      </c>
      <c r="H331" t="e">
        <v>#N/A</v>
      </c>
    </row>
    <row r="332" spans="1:8" ht="17" thickBot="1">
      <c r="A332" s="21">
        <v>19823</v>
      </c>
      <c r="B332" s="15">
        <v>27.5</v>
      </c>
      <c r="C332" s="15">
        <v>15.125</v>
      </c>
      <c r="D332" s="15">
        <v>35.375</v>
      </c>
      <c r="E332" s="16">
        <v>15.75</v>
      </c>
      <c r="F332" s="17">
        <v>309.39</v>
      </c>
      <c r="G332" s="6">
        <v>1.03</v>
      </c>
      <c r="H332">
        <v>1.0129999999999999</v>
      </c>
    </row>
    <row r="333" spans="1:8" ht="17" thickBot="1">
      <c r="A333" s="21">
        <v>19826</v>
      </c>
      <c r="B333" s="15">
        <v>27.5</v>
      </c>
      <c r="C333" s="15">
        <v>14.5</v>
      </c>
      <c r="D333" s="15">
        <v>35.5</v>
      </c>
      <c r="E333" s="16"/>
      <c r="F333" s="17">
        <v>309.19</v>
      </c>
      <c r="G333" s="6">
        <v>1.04</v>
      </c>
      <c r="H333" t="e">
        <v>#N/A</v>
      </c>
    </row>
    <row r="334" spans="1:8" ht="17" thickBot="1">
      <c r="A334" s="21">
        <v>19827</v>
      </c>
      <c r="B334" s="15">
        <v>27.5</v>
      </c>
      <c r="C334" s="15">
        <v>14</v>
      </c>
      <c r="D334" s="15">
        <v>35.625</v>
      </c>
      <c r="E334" s="16"/>
      <c r="F334" s="17">
        <v>308.98</v>
      </c>
      <c r="G334" s="6">
        <v>1.06</v>
      </c>
      <c r="H334" t="e">
        <v>#N/A</v>
      </c>
    </row>
    <row r="335" spans="1:8" ht="17" thickBot="1">
      <c r="A335" s="21">
        <v>19828</v>
      </c>
      <c r="B335" s="15">
        <v>27.5</v>
      </c>
      <c r="C335" s="15">
        <v>14.25</v>
      </c>
      <c r="D335" s="15">
        <v>35.75</v>
      </c>
      <c r="E335" s="16"/>
      <c r="F335" s="17">
        <v>311.76</v>
      </c>
      <c r="G335" s="6">
        <v>1.04</v>
      </c>
      <c r="H335" t="e">
        <v>#N/A</v>
      </c>
    </row>
    <row r="336" spans="1:8" ht="17" thickBot="1">
      <c r="A336" s="21">
        <v>19829</v>
      </c>
      <c r="B336" s="15">
        <v>27.5</v>
      </c>
      <c r="C336" s="15">
        <v>13.75</v>
      </c>
      <c r="D336" s="15">
        <v>35.5</v>
      </c>
      <c r="E336" s="16">
        <v>16.25</v>
      </c>
      <c r="F336" s="17">
        <v>313.77</v>
      </c>
      <c r="G336" s="6">
        <v>1.03</v>
      </c>
      <c r="H336">
        <v>1.0660000000000001</v>
      </c>
    </row>
    <row r="337" spans="1:8" ht="17" thickBot="1">
      <c r="A337" s="21">
        <v>19830</v>
      </c>
      <c r="B337" s="15"/>
      <c r="C337" s="15"/>
      <c r="D337" s="15"/>
      <c r="E337" s="16"/>
      <c r="F337" s="17"/>
      <c r="G337" s="6"/>
    </row>
    <row r="338" spans="1:8" ht="17" thickBot="1">
      <c r="A338" s="21">
        <v>19833</v>
      </c>
      <c r="B338" s="15">
        <v>27</v>
      </c>
      <c r="C338" s="15">
        <v>13.75</v>
      </c>
      <c r="D338" s="15">
        <v>35.625</v>
      </c>
      <c r="E338" s="16"/>
      <c r="F338" s="17">
        <v>311.77999999999997</v>
      </c>
      <c r="G338" s="6">
        <v>1.02</v>
      </c>
      <c r="H338" t="e">
        <v>#N/A</v>
      </c>
    </row>
    <row r="339" spans="1:8" ht="17" thickBot="1">
      <c r="A339" s="21">
        <v>19834</v>
      </c>
      <c r="B339" s="15">
        <v>27</v>
      </c>
      <c r="C339" s="15">
        <v>13.5</v>
      </c>
      <c r="D339" s="15">
        <v>34.25</v>
      </c>
      <c r="E339" s="16"/>
      <c r="F339" s="17">
        <v>311.89</v>
      </c>
      <c r="G339" s="6">
        <v>1</v>
      </c>
      <c r="H339" t="e">
        <v>#N/A</v>
      </c>
    </row>
    <row r="340" spans="1:8" ht="17" thickBot="1">
      <c r="A340" s="21">
        <v>19835</v>
      </c>
      <c r="B340" s="15">
        <v>27</v>
      </c>
      <c r="C340" s="15">
        <v>13.5</v>
      </c>
      <c r="D340" s="15">
        <v>34.75</v>
      </c>
      <c r="E340" s="16"/>
      <c r="F340" s="17">
        <v>310.91000000000003</v>
      </c>
      <c r="G340" s="6">
        <v>1</v>
      </c>
      <c r="H340" t="e">
        <v>#N/A</v>
      </c>
    </row>
    <row r="341" spans="1:8" ht="17" thickBot="1">
      <c r="A341" s="21">
        <v>19836</v>
      </c>
      <c r="B341" s="15">
        <v>27</v>
      </c>
      <c r="C341" s="15">
        <v>13.75</v>
      </c>
      <c r="D341" s="15">
        <v>33.875</v>
      </c>
      <c r="E341" s="16"/>
      <c r="F341" s="17">
        <v>311.48</v>
      </c>
      <c r="G341" s="6">
        <v>0.98</v>
      </c>
      <c r="H341" t="e">
        <v>#N/A</v>
      </c>
    </row>
    <row r="342" spans="1:8" ht="17" thickBot="1">
      <c r="A342" s="21">
        <v>19837</v>
      </c>
      <c r="B342" s="15">
        <v>26.5</v>
      </c>
      <c r="C342" s="15">
        <v>13</v>
      </c>
      <c r="D342" s="15">
        <v>33.875</v>
      </c>
      <c r="E342" s="15">
        <v>17.75</v>
      </c>
      <c r="F342" s="17">
        <v>313.37</v>
      </c>
      <c r="G342" s="6">
        <v>0.94</v>
      </c>
      <c r="H342">
        <v>1.0269999999999999</v>
      </c>
    </row>
    <row r="343" spans="1:8" ht="17" thickBot="1">
      <c r="A343" s="21">
        <v>19840</v>
      </c>
      <c r="B343" s="15">
        <v>26.5</v>
      </c>
      <c r="C343" s="15">
        <v>12.75</v>
      </c>
      <c r="D343" s="15">
        <v>34.125</v>
      </c>
      <c r="E343" s="16"/>
      <c r="F343" s="17">
        <v>314.54000000000002</v>
      </c>
      <c r="G343" s="6">
        <v>0.85</v>
      </c>
      <c r="H343" t="e">
        <v>#N/A</v>
      </c>
    </row>
    <row r="344" spans="1:8" ht="17" thickBot="1">
      <c r="A344" s="21">
        <v>19841</v>
      </c>
      <c r="B344" s="15">
        <v>26.5</v>
      </c>
      <c r="C344" s="15">
        <v>12.5</v>
      </c>
      <c r="D344" s="15">
        <v>34.125</v>
      </c>
      <c r="E344" s="16"/>
      <c r="F344" s="17">
        <v>313.49</v>
      </c>
      <c r="G344" s="6">
        <v>0.83</v>
      </c>
      <c r="H344" t="e">
        <v>#N/A</v>
      </c>
    </row>
    <row r="345" spans="1:8" ht="17" thickBot="1">
      <c r="A345" s="21">
        <v>19842</v>
      </c>
      <c r="B345" s="15">
        <v>26.25</v>
      </c>
      <c r="C345" s="15">
        <v>12.5</v>
      </c>
      <c r="D345" s="15">
        <v>33.5</v>
      </c>
      <c r="E345" s="16"/>
      <c r="F345" s="17">
        <v>313.75</v>
      </c>
      <c r="G345" s="6">
        <v>0.82</v>
      </c>
      <c r="H345" t="e">
        <v>#N/A</v>
      </c>
    </row>
    <row r="346" spans="1:8" ht="17" thickBot="1">
      <c r="A346" s="21">
        <v>19843</v>
      </c>
      <c r="B346" s="15">
        <v>26.25</v>
      </c>
      <c r="C346" s="15">
        <v>13.875</v>
      </c>
      <c r="D346" s="15">
        <v>34</v>
      </c>
      <c r="E346" s="16"/>
      <c r="F346" s="17">
        <v>318.22000000000003</v>
      </c>
      <c r="G346" s="6">
        <v>0.81</v>
      </c>
      <c r="H346" t="e">
        <v>#N/A</v>
      </c>
    </row>
    <row r="347" spans="1:8" ht="17" thickBot="1">
      <c r="A347" s="21">
        <v>19844</v>
      </c>
      <c r="B347" s="15">
        <v>26.5</v>
      </c>
      <c r="C347" s="15">
        <v>14</v>
      </c>
      <c r="D347" s="15">
        <v>34.75</v>
      </c>
      <c r="E347" s="15">
        <v>17.75</v>
      </c>
      <c r="F347" s="17">
        <v>319.33</v>
      </c>
      <c r="G347" s="6">
        <v>0.81</v>
      </c>
      <c r="H347">
        <v>0.88600000000000001</v>
      </c>
    </row>
    <row r="348" spans="1:8" ht="17" thickBot="1">
      <c r="A348" s="21">
        <v>19847</v>
      </c>
      <c r="B348" s="15">
        <v>26.5</v>
      </c>
      <c r="C348" s="15">
        <v>14.25</v>
      </c>
      <c r="D348" s="15">
        <v>34.5</v>
      </c>
      <c r="F348" s="17">
        <v>319.35000000000002</v>
      </c>
      <c r="G348" s="6">
        <v>0.77</v>
      </c>
      <c r="H348" t="e">
        <v>#N/A</v>
      </c>
    </row>
    <row r="349" spans="1:8" ht="17" thickBot="1">
      <c r="A349" s="21">
        <v>19848</v>
      </c>
      <c r="B349" s="15">
        <v>26.25</v>
      </c>
      <c r="C349" s="15">
        <v>14.125</v>
      </c>
      <c r="D349" s="15">
        <v>33.75</v>
      </c>
      <c r="E349" s="16"/>
      <c r="F349" s="17">
        <v>319.82</v>
      </c>
      <c r="G349" s="6">
        <v>0.72</v>
      </c>
      <c r="H349" t="e">
        <v>#N/A</v>
      </c>
    </row>
    <row r="350" spans="1:8" ht="17" thickBot="1">
      <c r="A350" s="21">
        <v>19849</v>
      </c>
      <c r="B350" s="15">
        <v>26.25</v>
      </c>
      <c r="C350" s="15">
        <v>14.375</v>
      </c>
      <c r="D350" s="15">
        <v>32.75</v>
      </c>
      <c r="E350" s="16"/>
      <c r="F350" s="17">
        <v>317.93</v>
      </c>
      <c r="G350" s="6">
        <v>0.72</v>
      </c>
      <c r="H350" t="e">
        <v>#N/A</v>
      </c>
    </row>
    <row r="351" spans="1:8" ht="17" thickBot="1">
      <c r="A351" s="21">
        <v>19850</v>
      </c>
      <c r="B351" s="15">
        <v>26.25</v>
      </c>
      <c r="C351" s="15">
        <v>15.25</v>
      </c>
      <c r="D351" s="15">
        <v>33.5</v>
      </c>
      <c r="E351" s="16"/>
      <c r="F351" s="17">
        <v>320.41000000000003</v>
      </c>
      <c r="G351" s="6">
        <v>0.75</v>
      </c>
      <c r="H351" t="e">
        <v>#N/A</v>
      </c>
    </row>
    <row r="352" spans="1:8" ht="17" thickBot="1">
      <c r="A352" s="21">
        <v>19851</v>
      </c>
      <c r="B352" s="15">
        <v>26.25</v>
      </c>
      <c r="C352" s="15">
        <v>15.75</v>
      </c>
      <c r="D352" s="15">
        <v>34.625</v>
      </c>
      <c r="E352" s="15">
        <v>18</v>
      </c>
      <c r="F352" s="17">
        <v>321.3</v>
      </c>
      <c r="G352" s="6">
        <v>0.79</v>
      </c>
      <c r="H352">
        <v>0.77300000000000002</v>
      </c>
    </row>
    <row r="353" spans="1:8" ht="17" thickBot="1">
      <c r="A353" s="21">
        <v>19854</v>
      </c>
      <c r="B353" s="15">
        <v>26.25</v>
      </c>
      <c r="C353" s="15">
        <v>15.75</v>
      </c>
      <c r="D353" s="15">
        <v>34.75</v>
      </c>
      <c r="E353" s="16"/>
      <c r="F353" s="17">
        <v>321.32</v>
      </c>
      <c r="G353" s="6">
        <v>0.8</v>
      </c>
      <c r="H353" t="e">
        <v>#N/A</v>
      </c>
    </row>
    <row r="354" spans="1:8" ht="17" thickBot="1">
      <c r="A354" s="21">
        <v>19855</v>
      </c>
      <c r="B354" s="15">
        <v>26.25</v>
      </c>
      <c r="C354" s="15">
        <v>14.5</v>
      </c>
      <c r="D354" s="15">
        <v>35</v>
      </c>
      <c r="E354" s="16"/>
      <c r="F354" s="17">
        <v>319.74</v>
      </c>
      <c r="G354" s="6">
        <v>0.78</v>
      </c>
      <c r="H354" t="e">
        <v>#N/A</v>
      </c>
    </row>
    <row r="355" spans="1:8" ht="17" thickBot="1">
      <c r="A355" s="21">
        <v>19856</v>
      </c>
      <c r="B355" s="15">
        <v>26</v>
      </c>
      <c r="C355" s="15">
        <v>15.25</v>
      </c>
      <c r="D355" s="15">
        <v>34.875</v>
      </c>
      <c r="E355" s="16"/>
      <c r="F355" s="17">
        <v>321.61</v>
      </c>
      <c r="G355" s="6">
        <v>0.8</v>
      </c>
      <c r="H355" t="e">
        <v>#N/A</v>
      </c>
    </row>
    <row r="356" spans="1:8" ht="17" thickBot="1">
      <c r="A356" s="21">
        <v>19857</v>
      </c>
      <c r="B356" s="15">
        <v>25.75</v>
      </c>
      <c r="C356" s="15">
        <v>15.75</v>
      </c>
      <c r="D356" s="15">
        <v>36</v>
      </c>
      <c r="E356" s="16"/>
      <c r="F356" s="17">
        <v>320.39</v>
      </c>
      <c r="G356" s="6">
        <v>0.82</v>
      </c>
      <c r="H356" t="e">
        <v>#N/A</v>
      </c>
    </row>
    <row r="357" spans="1:8" ht="17" thickBot="1">
      <c r="A357" s="21">
        <v>19858</v>
      </c>
      <c r="B357" s="15">
        <v>25.75</v>
      </c>
      <c r="C357" s="15">
        <v>15.5</v>
      </c>
      <c r="D357" s="15">
        <v>35.375</v>
      </c>
      <c r="E357" s="15">
        <v>18.25</v>
      </c>
      <c r="F357" s="17">
        <v>322.5</v>
      </c>
      <c r="G357" s="6">
        <v>0.8</v>
      </c>
      <c r="H357">
        <v>0.82499999999999996</v>
      </c>
    </row>
    <row r="358" spans="1:8" ht="17" thickBot="1">
      <c r="A358" s="21">
        <v>19861</v>
      </c>
      <c r="B358" s="15">
        <v>25.5</v>
      </c>
      <c r="C358" s="15">
        <v>16.25</v>
      </c>
      <c r="D358" s="15">
        <v>35.125</v>
      </c>
      <c r="E358" s="16"/>
      <c r="F358" s="17">
        <v>323.33</v>
      </c>
      <c r="G358" s="6">
        <v>0.8</v>
      </c>
      <c r="H358" t="e">
        <v>#N/A</v>
      </c>
    </row>
    <row r="359" spans="1:8" ht="17" thickBot="1">
      <c r="A359" s="21">
        <v>19862</v>
      </c>
      <c r="B359" s="15">
        <v>25.75</v>
      </c>
      <c r="C359" s="15">
        <v>16.25</v>
      </c>
      <c r="D359" s="15">
        <v>35</v>
      </c>
      <c r="E359" s="16"/>
      <c r="F359" s="17">
        <v>324.14</v>
      </c>
      <c r="G359" s="6">
        <v>0.81</v>
      </c>
      <c r="H359" t="e">
        <v>#N/A</v>
      </c>
    </row>
    <row r="360" spans="1:8" ht="17" thickBot="1">
      <c r="A360" s="21">
        <v>19863</v>
      </c>
      <c r="B360" s="15">
        <v>26.25</v>
      </c>
      <c r="C360" s="15">
        <v>16.25</v>
      </c>
      <c r="D360" s="15">
        <v>35</v>
      </c>
      <c r="E360" s="16"/>
      <c r="F360" s="17">
        <v>323.20999999999998</v>
      </c>
      <c r="G360" s="6">
        <v>0.79</v>
      </c>
      <c r="H360" t="e">
        <v>#N/A</v>
      </c>
    </row>
    <row r="361" spans="1:8" ht="17" thickBot="1">
      <c r="A361" s="21">
        <v>19864</v>
      </c>
      <c r="B361" s="15">
        <v>26.75</v>
      </c>
      <c r="C361" s="15">
        <v>15.875</v>
      </c>
      <c r="D361" s="15">
        <v>35.25</v>
      </c>
      <c r="E361" s="16"/>
      <c r="F361" s="17">
        <v>323.88</v>
      </c>
      <c r="G361" s="6">
        <v>0.78</v>
      </c>
      <c r="H361" t="e">
        <v>#N/A</v>
      </c>
    </row>
    <row r="362" spans="1:8" ht="17" thickBot="1">
      <c r="A362" s="21">
        <v>19865</v>
      </c>
      <c r="B362" s="15">
        <v>27.25</v>
      </c>
      <c r="C362" s="15">
        <v>15.875</v>
      </c>
      <c r="D362" s="15">
        <v>35.5</v>
      </c>
      <c r="E362" s="15">
        <v>18</v>
      </c>
      <c r="F362" s="17">
        <v>326.08999999999997</v>
      </c>
      <c r="G362" s="6">
        <v>0.76</v>
      </c>
      <c r="H362">
        <v>0.81299999999999994</v>
      </c>
    </row>
    <row r="363" spans="1:8" ht="17" thickBot="1">
      <c r="A363" s="21">
        <v>19868</v>
      </c>
      <c r="B363" s="15">
        <v>27.5</v>
      </c>
      <c r="C363" s="15">
        <v>16</v>
      </c>
      <c r="D363" s="15">
        <v>35.75</v>
      </c>
      <c r="E363" s="16"/>
      <c r="F363" s="17">
        <v>326.08999999999997</v>
      </c>
      <c r="G363" s="6">
        <v>0.73</v>
      </c>
      <c r="H363" t="e">
        <v>#N/A</v>
      </c>
    </row>
    <row r="364" spans="1:8" ht="17" thickBot="1">
      <c r="A364" s="21">
        <v>19869</v>
      </c>
      <c r="B364" s="15">
        <v>28</v>
      </c>
      <c r="C364" s="15">
        <v>16</v>
      </c>
      <c r="D364" s="15">
        <v>36</v>
      </c>
      <c r="E364" s="16"/>
      <c r="F364" s="17">
        <v>325.02</v>
      </c>
      <c r="G364" s="6">
        <v>0.7</v>
      </c>
      <c r="H364" t="e">
        <v>#N/A</v>
      </c>
    </row>
    <row r="365" spans="1:8" ht="17" thickBot="1">
      <c r="A365" s="21">
        <v>19870</v>
      </c>
      <c r="B365" s="15">
        <v>28.25</v>
      </c>
      <c r="C365" s="15">
        <v>16</v>
      </c>
      <c r="D365" s="15">
        <v>35.75</v>
      </c>
      <c r="E365" s="16"/>
      <c r="F365" s="17">
        <v>327.11</v>
      </c>
      <c r="G365" s="6">
        <v>0.7</v>
      </c>
      <c r="H365" t="e">
        <v>#N/A</v>
      </c>
    </row>
    <row r="366" spans="1:8" ht="17" thickBot="1">
      <c r="A366" s="21">
        <v>19871</v>
      </c>
      <c r="B366" s="15">
        <v>28.25</v>
      </c>
      <c r="C366" s="15">
        <v>16</v>
      </c>
      <c r="D366" s="15">
        <v>36.5</v>
      </c>
      <c r="E366" s="16"/>
      <c r="F366" s="17">
        <v>326.37</v>
      </c>
      <c r="G366" s="6">
        <v>0.7</v>
      </c>
      <c r="H366" t="e">
        <v>#N/A</v>
      </c>
    </row>
    <row r="367" spans="1:8" ht="17" thickBot="1">
      <c r="A367" s="21">
        <v>19872</v>
      </c>
      <c r="B367" s="15">
        <v>28.75</v>
      </c>
      <c r="C367" s="15">
        <v>16</v>
      </c>
      <c r="D367" s="15">
        <v>36.375</v>
      </c>
      <c r="E367" s="15">
        <v>17.5</v>
      </c>
      <c r="F367" s="17">
        <v>327.49</v>
      </c>
      <c r="G367" s="6">
        <v>0.72</v>
      </c>
      <c r="H367">
        <v>0.71799999999999997</v>
      </c>
    </row>
    <row r="368" spans="1:8" ht="17" thickBot="1">
      <c r="A368" s="21">
        <v>19875</v>
      </c>
      <c r="B368" s="15"/>
      <c r="C368" s="15"/>
      <c r="D368" s="15"/>
      <c r="E368" s="15"/>
      <c r="F368" s="17"/>
      <c r="G368" s="6"/>
    </row>
    <row r="369" spans="1:8" ht="17" thickBot="1">
      <c r="A369" s="21">
        <v>19876</v>
      </c>
      <c r="B369" s="15">
        <v>28.75</v>
      </c>
      <c r="C369" s="15">
        <v>16.25</v>
      </c>
      <c r="D369" s="15">
        <v>36.5</v>
      </c>
      <c r="E369" s="16"/>
      <c r="F369" s="17">
        <v>328.67</v>
      </c>
      <c r="G369" s="6">
        <v>0.71</v>
      </c>
      <c r="H369" t="e">
        <v>#N/A</v>
      </c>
    </row>
    <row r="370" spans="1:8" ht="17" thickBot="1">
      <c r="A370" s="21">
        <v>19877</v>
      </c>
      <c r="B370" s="15">
        <v>28.75</v>
      </c>
      <c r="C370" s="15">
        <v>16.5</v>
      </c>
      <c r="D370" s="15">
        <v>36.875</v>
      </c>
      <c r="E370" s="16"/>
      <c r="F370" s="17">
        <v>328.36</v>
      </c>
      <c r="G370" s="6">
        <v>0.71</v>
      </c>
      <c r="H370" t="e">
        <v>#N/A</v>
      </c>
    </row>
    <row r="371" spans="1:8" ht="17" thickBot="1">
      <c r="A371" s="21">
        <v>19878</v>
      </c>
      <c r="B371" s="15">
        <v>29</v>
      </c>
      <c r="C371" s="15">
        <v>17</v>
      </c>
      <c r="D371" s="15">
        <v>37.375</v>
      </c>
      <c r="E371" s="16"/>
      <c r="F371" s="17">
        <v>328.63</v>
      </c>
      <c r="G371" s="6">
        <v>0.68</v>
      </c>
      <c r="H371" t="e">
        <v>#N/A</v>
      </c>
    </row>
    <row r="372" spans="1:8" ht="17" thickBot="1">
      <c r="A372" s="21">
        <v>19879</v>
      </c>
      <c r="B372" s="15">
        <v>29</v>
      </c>
      <c r="C372" s="15">
        <v>17</v>
      </c>
      <c r="D372" s="15">
        <v>37.25</v>
      </c>
      <c r="E372" s="15">
        <v>16.75</v>
      </c>
      <c r="F372" s="17">
        <v>327.63</v>
      </c>
      <c r="G372" s="6">
        <v>0.66</v>
      </c>
      <c r="H372">
        <v>0.71399999999999997</v>
      </c>
    </row>
    <row r="373" spans="1:8" ht="17" thickBot="1">
      <c r="A373" s="21">
        <v>19882</v>
      </c>
      <c r="B373" s="15">
        <v>29</v>
      </c>
      <c r="C373" s="15">
        <v>16.25</v>
      </c>
      <c r="D373" s="15">
        <v>37.125</v>
      </c>
      <c r="E373" s="16"/>
      <c r="F373" s="17">
        <v>327.96</v>
      </c>
      <c r="G373" s="6">
        <v>0.61</v>
      </c>
      <c r="H373" t="e">
        <v>#N/A</v>
      </c>
    </row>
    <row r="374" spans="1:8" ht="17" thickBot="1">
      <c r="A374" s="21">
        <v>19883</v>
      </c>
      <c r="B374" s="15">
        <v>28.5</v>
      </c>
      <c r="C374" s="15">
        <v>16.25</v>
      </c>
      <c r="D374" s="15">
        <v>37.25</v>
      </c>
      <c r="E374" s="16"/>
      <c r="F374" s="17">
        <v>321</v>
      </c>
      <c r="G374" s="6">
        <v>0.61</v>
      </c>
      <c r="H374" t="e">
        <v>#N/A</v>
      </c>
    </row>
    <row r="375" spans="1:8" ht="17" thickBot="1">
      <c r="A375" s="21">
        <v>19884</v>
      </c>
      <c r="B375" s="15">
        <v>28</v>
      </c>
      <c r="C375" s="15">
        <v>16</v>
      </c>
      <c r="D375" s="15">
        <v>35.25</v>
      </c>
      <c r="E375" s="16"/>
      <c r="F375" s="17">
        <v>319.27</v>
      </c>
      <c r="G375" s="6">
        <v>0.62</v>
      </c>
      <c r="H375" t="e">
        <v>#N/A</v>
      </c>
    </row>
    <row r="376" spans="1:8" ht="17" thickBot="1">
      <c r="A376" s="21">
        <v>19885</v>
      </c>
      <c r="B376" s="15">
        <v>28</v>
      </c>
      <c r="C376" s="15">
        <v>16.375</v>
      </c>
      <c r="D376" s="15">
        <v>35.5</v>
      </c>
      <c r="E376" s="16"/>
      <c r="F376" s="17">
        <v>320.12</v>
      </c>
      <c r="G376" s="6">
        <v>0.61</v>
      </c>
      <c r="H376" t="e">
        <v>#N/A</v>
      </c>
    </row>
    <row r="377" spans="1:8" ht="17" thickBot="1">
      <c r="A377" s="21">
        <v>19886</v>
      </c>
      <c r="B377" s="15">
        <v>28</v>
      </c>
      <c r="C377" s="15">
        <v>17</v>
      </c>
      <c r="D377" s="15">
        <v>36.25</v>
      </c>
      <c r="E377" s="15">
        <v>15.75</v>
      </c>
      <c r="F377" s="17">
        <v>322.08999999999997</v>
      </c>
      <c r="G377" s="6">
        <v>0.62</v>
      </c>
      <c r="H377">
        <v>0.61599999999999999</v>
      </c>
    </row>
    <row r="378" spans="1:8" ht="17" thickBot="1">
      <c r="A378" s="21">
        <v>19889</v>
      </c>
      <c r="B378" s="15">
        <v>28</v>
      </c>
      <c r="C378" s="15">
        <v>16.875</v>
      </c>
      <c r="D378" s="15">
        <v>36.375</v>
      </c>
      <c r="E378" s="16"/>
      <c r="F378" s="17">
        <v>322.64999999999998</v>
      </c>
      <c r="G378" s="6">
        <v>0.64</v>
      </c>
      <c r="H378" t="e">
        <v>#N/A</v>
      </c>
    </row>
    <row r="379" spans="1:8" ht="17" thickBot="1">
      <c r="A379" s="21">
        <v>19890</v>
      </c>
      <c r="B379" s="15">
        <v>28.25</v>
      </c>
      <c r="C379" s="15">
        <v>16.75</v>
      </c>
      <c r="D379" s="15">
        <v>36</v>
      </c>
      <c r="E379" s="16"/>
      <c r="F379" s="17">
        <v>325.20999999999998</v>
      </c>
      <c r="G379" s="6">
        <v>0.63</v>
      </c>
      <c r="H379" t="e">
        <v>#N/A</v>
      </c>
    </row>
    <row r="380" spans="1:8" ht="17" thickBot="1">
      <c r="A380" s="21">
        <v>19891</v>
      </c>
      <c r="B380" s="15">
        <v>27.75</v>
      </c>
      <c r="C380" s="15">
        <v>17.5</v>
      </c>
      <c r="D380" s="15">
        <v>36</v>
      </c>
      <c r="E380" s="16"/>
      <c r="F380" s="17">
        <v>327.27999999999997</v>
      </c>
      <c r="G380" s="6">
        <v>0.63</v>
      </c>
      <c r="H380" t="e">
        <v>#N/A</v>
      </c>
    </row>
    <row r="381" spans="1:8" ht="17" thickBot="1">
      <c r="A381" s="21">
        <v>19892</v>
      </c>
      <c r="B381" s="15">
        <v>27.5</v>
      </c>
      <c r="C381" s="15">
        <v>17.625</v>
      </c>
      <c r="D381" s="15">
        <v>36.5</v>
      </c>
      <c r="E381" s="16"/>
      <c r="F381" s="17">
        <v>327.20999999999998</v>
      </c>
      <c r="G381" s="6">
        <v>0.61</v>
      </c>
      <c r="H381" t="e">
        <v>#N/A</v>
      </c>
    </row>
    <row r="382" spans="1:8" ht="17" thickBot="1">
      <c r="A382" s="21">
        <v>19893</v>
      </c>
      <c r="B382" s="15">
        <v>27.5</v>
      </c>
      <c r="C382" s="15">
        <v>17.875</v>
      </c>
      <c r="D382" s="15">
        <v>36.75</v>
      </c>
      <c r="E382" s="15">
        <v>15.75</v>
      </c>
      <c r="F382" s="17">
        <v>327.91</v>
      </c>
      <c r="G382" s="6">
        <v>0.63</v>
      </c>
      <c r="H382">
        <v>0.63300000000000001</v>
      </c>
    </row>
    <row r="383" spans="1:8" ht="17" thickBot="1">
      <c r="A383" s="21">
        <v>19896</v>
      </c>
      <c r="B383" s="15">
        <v>26.75</v>
      </c>
      <c r="C383" s="15">
        <v>18</v>
      </c>
      <c r="D383" s="15">
        <v>36.75</v>
      </c>
      <c r="E383" s="16"/>
      <c r="F383" s="17">
        <v>328.56</v>
      </c>
      <c r="G383" s="6">
        <v>0.63</v>
      </c>
      <c r="H383" t="e">
        <v>#N/A</v>
      </c>
    </row>
    <row r="384" spans="1:8" ht="17" thickBot="1">
      <c r="A384" s="21">
        <v>19897</v>
      </c>
      <c r="B384" s="15">
        <v>26.5</v>
      </c>
      <c r="C384" s="15">
        <v>18.25</v>
      </c>
      <c r="D384" s="15">
        <v>36.25</v>
      </c>
      <c r="E384" s="16"/>
      <c r="F384" s="17">
        <v>329.51</v>
      </c>
      <c r="G384" s="6">
        <v>0.61</v>
      </c>
      <c r="H384" t="e">
        <v>#N/A</v>
      </c>
    </row>
    <row r="385" spans="1:8" ht="17" thickBot="1">
      <c r="A385" s="21">
        <v>19898</v>
      </c>
      <c r="B385" s="15">
        <v>26.5</v>
      </c>
      <c r="C385" s="15">
        <v>18.125</v>
      </c>
      <c r="D385" s="15">
        <v>36.125</v>
      </c>
      <c r="E385" s="16"/>
      <c r="F385" s="17">
        <v>330.72</v>
      </c>
      <c r="G385" s="6">
        <v>0.62</v>
      </c>
      <c r="H385" t="e">
        <v>#N/A</v>
      </c>
    </row>
    <row r="386" spans="1:8" ht="17" thickBot="1">
      <c r="A386" s="21">
        <v>19899</v>
      </c>
      <c r="B386" s="15">
        <v>26.5</v>
      </c>
      <c r="C386" s="15">
        <v>19.75</v>
      </c>
      <c r="D386" s="15">
        <v>36.5</v>
      </c>
      <c r="E386" s="16"/>
      <c r="F386" s="17">
        <v>332.2</v>
      </c>
      <c r="G386" s="6">
        <v>0.62</v>
      </c>
      <c r="H386" t="e">
        <v>#N/A</v>
      </c>
    </row>
    <row r="387" spans="1:8" ht="17" thickBot="1">
      <c r="A387" s="21">
        <v>19900</v>
      </c>
      <c r="B387" s="15">
        <v>26.5</v>
      </c>
      <c r="C387" s="15">
        <v>20.25</v>
      </c>
      <c r="D387" s="15">
        <v>36.5</v>
      </c>
      <c r="E387" s="15">
        <v>16.75</v>
      </c>
      <c r="F387" s="17">
        <v>332.53</v>
      </c>
      <c r="G387" s="6">
        <v>0.64</v>
      </c>
      <c r="H387">
        <v>0.63500000000000001</v>
      </c>
    </row>
    <row r="388" spans="1:8" ht="17" thickBot="1">
      <c r="A388" s="21">
        <v>19903</v>
      </c>
      <c r="B388" s="15">
        <v>26.5</v>
      </c>
      <c r="C388" s="15">
        <v>22</v>
      </c>
      <c r="D388" s="15">
        <v>36.5</v>
      </c>
      <c r="E388" s="16"/>
      <c r="F388" s="17">
        <v>336.12</v>
      </c>
      <c r="G388" s="6">
        <v>0.64</v>
      </c>
      <c r="H388" t="e">
        <v>#N/A</v>
      </c>
    </row>
    <row r="389" spans="1:8" ht="17" thickBot="1">
      <c r="A389" s="21">
        <v>19904</v>
      </c>
      <c r="B389" s="15">
        <v>25.75</v>
      </c>
      <c r="C389" s="15">
        <v>25</v>
      </c>
      <c r="D389" s="15">
        <v>36.5</v>
      </c>
      <c r="E389" s="16"/>
      <c r="F389" s="17">
        <v>336.9</v>
      </c>
      <c r="G389" s="6">
        <v>0.64</v>
      </c>
      <c r="H389" t="e">
        <v>#N/A</v>
      </c>
    </row>
    <row r="390" spans="1:8" ht="17" thickBot="1">
      <c r="A390" s="21">
        <v>19905</v>
      </c>
      <c r="B390" s="15">
        <v>25.75</v>
      </c>
      <c r="C390" s="15">
        <v>23.5</v>
      </c>
      <c r="D390" s="15">
        <v>36</v>
      </c>
      <c r="E390" s="16"/>
      <c r="F390" s="17">
        <v>333.53</v>
      </c>
      <c r="G390" s="6">
        <v>0.64</v>
      </c>
      <c r="H390" t="e">
        <v>#N/A</v>
      </c>
    </row>
    <row r="391" spans="1:8" ht="17" thickBot="1">
      <c r="A391" s="21">
        <v>19906</v>
      </c>
      <c r="B391" s="15">
        <v>25.75</v>
      </c>
      <c r="C391" s="15">
        <v>23.5</v>
      </c>
      <c r="D391" s="15">
        <v>36</v>
      </c>
      <c r="E391" s="16"/>
      <c r="F391" s="17">
        <v>334.12</v>
      </c>
      <c r="G391" s="6">
        <v>0.65</v>
      </c>
      <c r="H391" t="e">
        <v>#N/A</v>
      </c>
    </row>
    <row r="392" spans="1:8" ht="17" thickBot="1">
      <c r="A392" s="21">
        <v>19907</v>
      </c>
      <c r="B392" s="15">
        <v>25.25</v>
      </c>
      <c r="C392" s="15">
        <v>23.5</v>
      </c>
      <c r="D392" s="15">
        <v>35.625</v>
      </c>
      <c r="E392" s="15">
        <v>16.25</v>
      </c>
      <c r="F392" s="17">
        <v>337.66</v>
      </c>
      <c r="G392" s="6">
        <v>0.66</v>
      </c>
      <c r="H392">
        <v>0.64600000000000002</v>
      </c>
    </row>
    <row r="393" spans="1:8" ht="17" thickBot="1">
      <c r="A393" s="21">
        <v>19910</v>
      </c>
      <c r="B393" s="15"/>
      <c r="C393" s="15"/>
      <c r="D393" s="15"/>
      <c r="E393" s="15"/>
      <c r="F393" s="17"/>
      <c r="G393" s="6"/>
    </row>
    <row r="394" spans="1:8" ht="17" thickBot="1">
      <c r="A394" s="21">
        <v>19911</v>
      </c>
      <c r="B394" s="15">
        <v>25</v>
      </c>
      <c r="C394" s="15">
        <v>23.75</v>
      </c>
      <c r="D394" s="15">
        <v>36.25</v>
      </c>
      <c r="E394" s="16"/>
      <c r="F394" s="17">
        <v>341.12</v>
      </c>
      <c r="G394" s="6">
        <v>0.66</v>
      </c>
      <c r="H394" t="e">
        <v>#N/A</v>
      </c>
    </row>
    <row r="395" spans="1:8" ht="17" thickBot="1">
      <c r="A395" s="21">
        <v>19912</v>
      </c>
      <c r="B395" s="15">
        <v>24.75</v>
      </c>
      <c r="C395" s="15">
        <v>22.25</v>
      </c>
      <c r="D395" s="15">
        <v>36.875</v>
      </c>
      <c r="E395" s="16"/>
      <c r="F395" s="17">
        <v>340.34</v>
      </c>
      <c r="G395" s="6">
        <v>0.65</v>
      </c>
      <c r="H395" t="e">
        <v>#N/A</v>
      </c>
    </row>
    <row r="396" spans="1:8" ht="17" thickBot="1">
      <c r="A396" s="21">
        <v>19913</v>
      </c>
      <c r="B396" s="15">
        <v>24.75</v>
      </c>
      <c r="C396" s="15">
        <v>22</v>
      </c>
      <c r="D396" s="15">
        <v>36.75</v>
      </c>
      <c r="E396" s="16"/>
      <c r="F396" s="17">
        <v>339.81</v>
      </c>
      <c r="G396" s="6">
        <v>0.65</v>
      </c>
      <c r="H396" t="e">
        <v>#N/A</v>
      </c>
    </row>
    <row r="397" spans="1:8" ht="17" thickBot="1">
      <c r="A397" s="21">
        <v>19914</v>
      </c>
      <c r="B397" s="15">
        <v>25</v>
      </c>
      <c r="C397" s="15">
        <v>20.25</v>
      </c>
      <c r="D397" s="15">
        <v>36.5</v>
      </c>
      <c r="E397" s="15">
        <v>15.5</v>
      </c>
      <c r="F397" s="17">
        <v>341.25</v>
      </c>
      <c r="G397" s="6">
        <v>0.67</v>
      </c>
      <c r="H397">
        <v>0.67100000000000004</v>
      </c>
    </row>
    <row r="398" spans="1:8" ht="17" thickBot="1">
      <c r="A398" s="21">
        <v>19917</v>
      </c>
      <c r="B398" s="15">
        <v>25.25</v>
      </c>
      <c r="C398" s="15">
        <v>20.5</v>
      </c>
      <c r="D398" s="15">
        <v>36.625</v>
      </c>
      <c r="E398" s="16"/>
      <c r="F398" s="17">
        <v>340.91</v>
      </c>
      <c r="G398" s="6">
        <v>0.69</v>
      </c>
      <c r="H398" t="e">
        <v>#N/A</v>
      </c>
    </row>
    <row r="399" spans="1:8" ht="17" thickBot="1">
      <c r="A399" s="21">
        <v>19918</v>
      </c>
      <c r="B399" s="15">
        <v>25.25</v>
      </c>
      <c r="C399" s="15">
        <v>20.5</v>
      </c>
      <c r="D399" s="15">
        <v>36.75</v>
      </c>
      <c r="E399" s="16"/>
      <c r="F399" s="17">
        <v>340.04</v>
      </c>
      <c r="G399" s="6">
        <v>0.7</v>
      </c>
      <c r="H399" t="e">
        <v>#N/A</v>
      </c>
    </row>
    <row r="400" spans="1:8" ht="17" thickBot="1">
      <c r="A400" s="21">
        <v>19919</v>
      </c>
      <c r="B400" s="15">
        <v>26.25</v>
      </c>
      <c r="C400" s="15">
        <v>20.75</v>
      </c>
      <c r="D400" s="15">
        <v>36.625</v>
      </c>
      <c r="E400" s="16"/>
      <c r="F400" s="17">
        <v>340.44</v>
      </c>
      <c r="G400" s="6">
        <v>0.73</v>
      </c>
      <c r="H400" t="e">
        <v>#N/A</v>
      </c>
    </row>
    <row r="401" spans="1:8" ht="17" thickBot="1">
      <c r="A401" s="21">
        <v>19920</v>
      </c>
      <c r="B401" s="15">
        <v>26.25</v>
      </c>
      <c r="C401" s="15">
        <v>21</v>
      </c>
      <c r="D401" s="15">
        <v>36.875</v>
      </c>
      <c r="E401" s="16"/>
      <c r="F401" s="17">
        <v>341.06</v>
      </c>
      <c r="G401" s="6">
        <v>0.75</v>
      </c>
      <c r="H401" t="e">
        <v>#N/A</v>
      </c>
    </row>
    <row r="402" spans="1:8" ht="17" thickBot="1">
      <c r="A402" s="21">
        <v>19921</v>
      </c>
      <c r="B402" s="15">
        <v>26.5</v>
      </c>
      <c r="C402" s="15">
        <v>20.75</v>
      </c>
      <c r="D402" s="15">
        <v>37.25</v>
      </c>
      <c r="E402" s="15">
        <v>15.25</v>
      </c>
      <c r="F402" s="17">
        <v>339.96</v>
      </c>
      <c r="G402" s="6">
        <v>0.73</v>
      </c>
      <c r="H402">
        <v>0.70099999999999996</v>
      </c>
    </row>
    <row r="403" spans="1:8" ht="17" thickBot="1">
      <c r="A403" s="21">
        <v>19924</v>
      </c>
      <c r="B403" s="15">
        <v>26.5</v>
      </c>
      <c r="C403" s="15">
        <v>20.5</v>
      </c>
      <c r="D403" s="15">
        <v>37</v>
      </c>
      <c r="E403" s="16"/>
      <c r="F403" s="17">
        <v>338.64</v>
      </c>
      <c r="G403" s="6">
        <v>0.73</v>
      </c>
      <c r="H403" t="e">
        <v>#N/A</v>
      </c>
    </row>
    <row r="404" spans="1:8" ht="17" thickBot="1">
      <c r="A404" s="21">
        <v>19925</v>
      </c>
      <c r="B404" s="15">
        <v>27.25</v>
      </c>
      <c r="C404" s="15">
        <v>20.25</v>
      </c>
      <c r="D404" s="15">
        <v>36.875</v>
      </c>
      <c r="E404" s="16"/>
      <c r="F404" s="17">
        <v>337.62</v>
      </c>
      <c r="G404" s="6">
        <v>0.72</v>
      </c>
      <c r="H404" t="e">
        <v>#N/A</v>
      </c>
    </row>
    <row r="405" spans="1:8" ht="17" thickBot="1">
      <c r="A405" s="21">
        <v>19926</v>
      </c>
      <c r="B405" s="15">
        <v>28</v>
      </c>
      <c r="C405" s="15">
        <v>20.5</v>
      </c>
      <c r="D405" s="15">
        <v>37</v>
      </c>
      <c r="E405" s="16"/>
      <c r="F405" s="17">
        <v>339.98</v>
      </c>
      <c r="G405" s="6">
        <v>0.74</v>
      </c>
      <c r="H405" t="e">
        <v>#N/A</v>
      </c>
    </row>
    <row r="406" spans="1:8" ht="17" thickBot="1">
      <c r="A406" s="21">
        <v>19927</v>
      </c>
      <c r="B406" s="15">
        <v>29.25</v>
      </c>
      <c r="C406" s="15">
        <v>20.75</v>
      </c>
      <c r="D406" s="15">
        <v>37.375</v>
      </c>
      <c r="E406" s="16"/>
      <c r="F406" s="17">
        <v>342.97</v>
      </c>
      <c r="G406" s="6">
        <v>0.75</v>
      </c>
      <c r="H406" t="e">
        <v>#N/A</v>
      </c>
    </row>
    <row r="407" spans="1:8" ht="17" thickBot="1">
      <c r="A407" s="21">
        <v>19928</v>
      </c>
      <c r="B407" s="15">
        <v>29.5</v>
      </c>
      <c r="C407" s="15">
        <v>20.5</v>
      </c>
      <c r="D407" s="15">
        <v>38.75</v>
      </c>
      <c r="E407" s="15">
        <v>15.5</v>
      </c>
      <c r="F407" s="17">
        <v>343.48</v>
      </c>
      <c r="G407" s="6">
        <v>0.77</v>
      </c>
      <c r="H407">
        <v>0.73099999999999998</v>
      </c>
    </row>
    <row r="408" spans="1:8" ht="17" thickBot="1">
      <c r="A408" s="21">
        <v>19931</v>
      </c>
      <c r="B408" s="15">
        <v>29.5</v>
      </c>
      <c r="C408" s="15">
        <v>21.5</v>
      </c>
      <c r="D408" s="15">
        <v>39</v>
      </c>
      <c r="E408" s="16"/>
      <c r="F408" s="17">
        <v>343.39</v>
      </c>
      <c r="G408" s="6">
        <v>0.78</v>
      </c>
      <c r="H408" t="e">
        <v>#N/A</v>
      </c>
    </row>
    <row r="409" spans="1:8" ht="17" thickBot="1">
      <c r="A409" s="21">
        <v>19932</v>
      </c>
      <c r="B409" s="15">
        <v>29.25</v>
      </c>
      <c r="C409" s="15">
        <v>22</v>
      </c>
      <c r="D409" s="15">
        <v>38.5</v>
      </c>
      <c r="E409" s="16"/>
      <c r="F409" s="17">
        <v>344.69</v>
      </c>
      <c r="G409" s="6">
        <v>0.77</v>
      </c>
      <c r="H409" t="e">
        <v>#N/A</v>
      </c>
    </row>
    <row r="410" spans="1:8" ht="17" thickBot="1">
      <c r="A410" s="21">
        <v>19933</v>
      </c>
      <c r="B410" s="15">
        <v>29</v>
      </c>
      <c r="C410" s="15">
        <v>22</v>
      </c>
      <c r="D410" s="15">
        <v>39</v>
      </c>
      <c r="E410" s="16"/>
      <c r="F410" s="17">
        <v>345.11</v>
      </c>
      <c r="G410">
        <v>0.79</v>
      </c>
      <c r="H410" t="e">
        <v>#N/A</v>
      </c>
    </row>
    <row r="411" spans="1:8" ht="17" thickBot="1">
      <c r="A411" s="21">
        <v>19934</v>
      </c>
      <c r="B411" s="15">
        <v>29</v>
      </c>
      <c r="C411" s="15">
        <v>22.25</v>
      </c>
      <c r="D411" s="15">
        <v>39.5</v>
      </c>
      <c r="E411" s="16"/>
      <c r="F411" s="17">
        <v>346.15</v>
      </c>
      <c r="G411" s="6">
        <v>0.79</v>
      </c>
      <c r="H411" t="e">
        <v>#N/A</v>
      </c>
    </row>
    <row r="412" spans="1:8" ht="17" thickBot="1">
      <c r="A412" s="21">
        <v>19935</v>
      </c>
      <c r="B412" s="15">
        <v>28.75</v>
      </c>
      <c r="C412" s="15">
        <v>22.25</v>
      </c>
      <c r="D412" s="15">
        <v>39.75</v>
      </c>
      <c r="E412" s="15">
        <v>16</v>
      </c>
      <c r="F412" s="17">
        <v>347.92</v>
      </c>
      <c r="G412" s="6">
        <v>0.79</v>
      </c>
      <c r="H412">
        <v>0.8</v>
      </c>
    </row>
    <row r="413" spans="1:8" ht="17" thickBot="1">
      <c r="A413" s="21">
        <v>19938</v>
      </c>
      <c r="B413" s="15">
        <v>28.75</v>
      </c>
      <c r="C413" s="15">
        <v>22</v>
      </c>
      <c r="D413" s="15">
        <v>39.5</v>
      </c>
      <c r="E413" s="16"/>
      <c r="F413" s="17">
        <v>349.56</v>
      </c>
      <c r="G413" s="6">
        <v>0.78</v>
      </c>
      <c r="H413" t="e">
        <v>#N/A</v>
      </c>
    </row>
    <row r="414" spans="1:8" ht="17" thickBot="1">
      <c r="A414" s="21">
        <v>19939</v>
      </c>
      <c r="B414" s="15">
        <v>29.25</v>
      </c>
      <c r="C414" s="15">
        <v>22</v>
      </c>
      <c r="D414" s="15">
        <v>38</v>
      </c>
      <c r="E414" s="16"/>
      <c r="F414" s="17">
        <v>349.61</v>
      </c>
      <c r="G414" s="6">
        <v>0.77</v>
      </c>
      <c r="H414" t="e">
        <v>#N/A</v>
      </c>
    </row>
    <row r="415" spans="1:8" ht="17" thickBot="1">
      <c r="A415" s="21">
        <v>19940</v>
      </c>
      <c r="B415" s="15">
        <v>29</v>
      </c>
      <c r="C415" s="15">
        <v>21.5</v>
      </c>
      <c r="D415" s="15">
        <v>38.625</v>
      </c>
      <c r="E415" s="16"/>
      <c r="F415" s="17">
        <v>349.74</v>
      </c>
      <c r="G415" s="6">
        <v>0.79</v>
      </c>
      <c r="H415" t="e">
        <v>#N/A</v>
      </c>
    </row>
    <row r="416" spans="1:8" ht="17" thickBot="1">
      <c r="A416" s="21">
        <v>19941</v>
      </c>
      <c r="B416" s="15">
        <v>29</v>
      </c>
      <c r="C416" s="15">
        <v>21.5</v>
      </c>
      <c r="D416" s="15">
        <v>38</v>
      </c>
      <c r="E416" s="16"/>
      <c r="F416" s="17">
        <v>347.79</v>
      </c>
      <c r="G416" s="6">
        <v>0.8</v>
      </c>
      <c r="H416" t="e">
        <v>#N/A</v>
      </c>
    </row>
    <row r="417" spans="1:8" ht="17" thickBot="1">
      <c r="A417" s="21">
        <v>19942</v>
      </c>
      <c r="B417" s="15">
        <v>28.75</v>
      </c>
      <c r="C417" s="15">
        <v>21</v>
      </c>
      <c r="D417" s="15">
        <v>37.25</v>
      </c>
      <c r="E417" s="15">
        <v>17.5</v>
      </c>
      <c r="F417" s="17">
        <v>343.06</v>
      </c>
      <c r="G417" s="6">
        <v>0.83</v>
      </c>
      <c r="H417">
        <v>0.79700000000000004</v>
      </c>
    </row>
    <row r="418" spans="1:8" ht="17" thickBot="1">
      <c r="A418" s="21">
        <v>19945</v>
      </c>
      <c r="B418" s="15">
        <v>28.5</v>
      </c>
      <c r="C418" s="15">
        <v>21</v>
      </c>
      <c r="D418" s="15">
        <v>37</v>
      </c>
      <c r="E418" s="16"/>
      <c r="F418" s="17">
        <v>340.87</v>
      </c>
      <c r="G418" s="6">
        <v>0.9</v>
      </c>
      <c r="H418" t="e">
        <v>#N/A</v>
      </c>
    </row>
    <row r="419" spans="1:8" ht="17" thickBot="1">
      <c r="A419" s="21">
        <v>19946</v>
      </c>
      <c r="B419" s="15">
        <v>28.5</v>
      </c>
      <c r="C419" s="15">
        <v>21</v>
      </c>
      <c r="D419" s="15">
        <v>36.125</v>
      </c>
      <c r="E419" s="16"/>
      <c r="F419" s="17">
        <v>343.56</v>
      </c>
      <c r="G419" s="6">
        <v>0.88</v>
      </c>
      <c r="H419" t="e">
        <v>#N/A</v>
      </c>
    </row>
    <row r="420" spans="1:8" ht="17" thickBot="1">
      <c r="A420" s="21">
        <v>19947</v>
      </c>
      <c r="B420" s="15">
        <v>27.75</v>
      </c>
      <c r="C420" s="15">
        <v>21.75</v>
      </c>
      <c r="D420" s="15">
        <v>37.25</v>
      </c>
      <c r="E420" s="16"/>
      <c r="F420" s="17">
        <v>346.41</v>
      </c>
      <c r="G420" s="6">
        <v>0.93</v>
      </c>
      <c r="H420" t="e">
        <v>#N/A</v>
      </c>
    </row>
    <row r="421" spans="1:8" ht="17" thickBot="1">
      <c r="A421" s="21">
        <v>19948</v>
      </c>
      <c r="B421" s="15">
        <v>27.5</v>
      </c>
      <c r="C421" s="15">
        <v>21.75</v>
      </c>
      <c r="D421" s="15">
        <v>37.125</v>
      </c>
      <c r="E421" s="16"/>
      <c r="F421" s="17">
        <v>345.84</v>
      </c>
      <c r="G421" s="6">
        <v>0.93</v>
      </c>
      <c r="H421" t="e">
        <v>#N/A</v>
      </c>
    </row>
    <row r="422" spans="1:8" ht="17" thickBot="1">
      <c r="A422" s="21">
        <v>19949</v>
      </c>
      <c r="B422" s="15">
        <v>27.5</v>
      </c>
      <c r="C422" s="15">
        <v>21.75</v>
      </c>
      <c r="D422" s="15">
        <v>37.375</v>
      </c>
      <c r="E422" s="15">
        <v>18.25</v>
      </c>
      <c r="F422" s="17">
        <v>346.64</v>
      </c>
      <c r="G422" s="6">
        <v>0.93</v>
      </c>
      <c r="H422">
        <v>0.89200000000000002</v>
      </c>
    </row>
    <row r="423" spans="1:8" ht="17" thickBot="1">
      <c r="A423" s="21">
        <v>19952</v>
      </c>
      <c r="B423" s="15">
        <v>27.5</v>
      </c>
      <c r="C423" s="15">
        <v>22</v>
      </c>
      <c r="D423" s="15">
        <v>37.75</v>
      </c>
      <c r="E423" s="16"/>
      <c r="F423" s="17">
        <v>349.61</v>
      </c>
      <c r="G423" s="6">
        <v>0.91</v>
      </c>
      <c r="H423" t="e">
        <v>#N/A</v>
      </c>
    </row>
    <row r="424" spans="1:8" ht="17" thickBot="1">
      <c r="A424" s="21">
        <v>19953</v>
      </c>
      <c r="B424" s="15">
        <v>28</v>
      </c>
      <c r="C424" s="15">
        <v>22.25</v>
      </c>
      <c r="D424" s="15">
        <v>38.25</v>
      </c>
      <c r="E424" s="16"/>
      <c r="F424" s="17">
        <v>348.38</v>
      </c>
      <c r="G424" s="6">
        <v>0.91</v>
      </c>
      <c r="H424" t="e">
        <v>#N/A</v>
      </c>
    </row>
    <row r="425" spans="1:8" ht="17" thickBot="1">
      <c r="A425" s="21">
        <v>19954</v>
      </c>
      <c r="B425" s="15">
        <v>28.75</v>
      </c>
      <c r="C425" s="15">
        <v>21.75</v>
      </c>
      <c r="D425" s="15">
        <v>37.625</v>
      </c>
      <c r="E425" s="16"/>
      <c r="F425" s="17">
        <v>348.51</v>
      </c>
      <c r="G425" s="6">
        <v>0.92</v>
      </c>
      <c r="H425" t="e">
        <v>#N/A</v>
      </c>
    </row>
    <row r="426" spans="1:8" ht="17" thickBot="1">
      <c r="A426" s="21">
        <v>19955</v>
      </c>
      <c r="B426" s="15">
        <v>28.75</v>
      </c>
      <c r="C426" s="15">
        <v>21.75</v>
      </c>
      <c r="D426" s="15">
        <v>38.125</v>
      </c>
      <c r="E426" s="16"/>
      <c r="F426" s="17">
        <v>349.89</v>
      </c>
      <c r="G426" s="6">
        <v>0.93</v>
      </c>
      <c r="H426" t="e">
        <v>#N/A</v>
      </c>
    </row>
    <row r="427" spans="1:8" ht="17" thickBot="1">
      <c r="A427" s="21">
        <v>19956</v>
      </c>
      <c r="B427" s="15">
        <v>28.75</v>
      </c>
      <c r="C427" s="15">
        <v>21.5</v>
      </c>
      <c r="D427" s="15">
        <v>37.25</v>
      </c>
      <c r="E427" s="15">
        <v>18.5</v>
      </c>
      <c r="F427" s="17">
        <v>350.38</v>
      </c>
      <c r="G427" s="6">
        <v>0.94</v>
      </c>
      <c r="H427">
        <v>0.89800000000000002</v>
      </c>
    </row>
    <row r="428" spans="1:8" ht="17" thickBot="1">
      <c r="A428" s="21">
        <v>19959</v>
      </c>
      <c r="B428" s="15">
        <v>28.75</v>
      </c>
      <c r="C428" s="15">
        <v>21.625</v>
      </c>
      <c r="D428" s="15">
        <v>37.25</v>
      </c>
      <c r="E428" s="16"/>
      <c r="F428" s="17">
        <v>347.64</v>
      </c>
      <c r="G428" s="6">
        <v>1</v>
      </c>
      <c r="H428" t="e">
        <v>#N/A</v>
      </c>
    </row>
    <row r="429" spans="1:8" ht="17" thickBot="1">
      <c r="A429" s="21">
        <v>19960</v>
      </c>
      <c r="B429" s="15">
        <v>28.75</v>
      </c>
      <c r="C429" s="15">
        <v>21.5</v>
      </c>
      <c r="D429" s="15">
        <v>36.875</v>
      </c>
      <c r="E429" s="16"/>
      <c r="F429" s="17">
        <v>346.32</v>
      </c>
      <c r="G429" s="6">
        <v>1</v>
      </c>
      <c r="H429" t="e">
        <v>#N/A</v>
      </c>
    </row>
    <row r="430" spans="1:8" ht="17" thickBot="1">
      <c r="A430" s="21">
        <v>19961</v>
      </c>
      <c r="B430" s="15">
        <v>28.5</v>
      </c>
      <c r="C430" s="15">
        <v>20.5</v>
      </c>
      <c r="D430" s="15">
        <v>36.75</v>
      </c>
      <c r="E430" s="16"/>
      <c r="F430" s="17">
        <v>344.6</v>
      </c>
      <c r="G430" s="6">
        <v>0.98</v>
      </c>
      <c r="H430" t="e">
        <v>#N/A</v>
      </c>
    </row>
    <row r="431" spans="1:8" ht="17" thickBot="1">
      <c r="A431" s="21">
        <v>19962</v>
      </c>
      <c r="B431" s="15">
        <v>28.5</v>
      </c>
      <c r="C431" s="15">
        <v>21</v>
      </c>
      <c r="D431" s="15">
        <v>36.625</v>
      </c>
      <c r="F431" s="17">
        <v>343.35</v>
      </c>
      <c r="G431" s="6">
        <v>0.99</v>
      </c>
      <c r="H431" t="e">
        <v>#N/A</v>
      </c>
    </row>
    <row r="432" spans="1:8" ht="17" thickBot="1">
      <c r="A432" s="21">
        <v>19963</v>
      </c>
      <c r="B432" s="15">
        <v>28.5</v>
      </c>
      <c r="C432" s="15">
        <v>21</v>
      </c>
      <c r="D432" s="15">
        <v>37.625</v>
      </c>
      <c r="E432" s="15">
        <v>19.5</v>
      </c>
      <c r="F432" s="17">
        <v>344.48</v>
      </c>
      <c r="G432" s="6">
        <v>1</v>
      </c>
      <c r="H432">
        <v>0.98299999999999998</v>
      </c>
    </row>
    <row r="433" spans="1:8" ht="17" thickBot="1">
      <c r="A433" s="21">
        <v>19966</v>
      </c>
      <c r="B433" s="15">
        <v>28.5</v>
      </c>
      <c r="C433" s="15">
        <v>20</v>
      </c>
      <c r="D433" s="15">
        <v>36.625</v>
      </c>
      <c r="E433" s="16"/>
      <c r="F433" s="17">
        <v>341.25</v>
      </c>
      <c r="G433" s="6">
        <v>1.04</v>
      </c>
      <c r="H433" t="e">
        <v>#N/A</v>
      </c>
    </row>
    <row r="434" spans="1:8" ht="17" thickBot="1">
      <c r="A434" s="21">
        <v>19967</v>
      </c>
      <c r="B434" s="15">
        <v>28.25</v>
      </c>
      <c r="C434" s="15">
        <v>20.25</v>
      </c>
      <c r="D434" s="15">
        <v>36.375</v>
      </c>
      <c r="E434" s="16"/>
      <c r="F434" s="17">
        <v>335.8</v>
      </c>
      <c r="G434" s="6">
        <v>1.05</v>
      </c>
      <c r="H434" t="e">
        <v>#N/A</v>
      </c>
    </row>
    <row r="435" spans="1:8" ht="17" thickBot="1">
      <c r="A435" s="21">
        <v>19968</v>
      </c>
      <c r="B435" s="15">
        <v>28</v>
      </c>
      <c r="C435" s="15">
        <v>20.5</v>
      </c>
      <c r="D435" s="15">
        <v>36</v>
      </c>
      <c r="E435" s="16"/>
      <c r="F435" s="17">
        <v>338.13</v>
      </c>
      <c r="G435" s="6">
        <v>1.03</v>
      </c>
      <c r="H435" t="e">
        <v>#N/A</v>
      </c>
    </row>
    <row r="436" spans="1:8" ht="17" thickBot="1">
      <c r="A436" s="21">
        <v>19969</v>
      </c>
      <c r="B436" s="15">
        <v>27.5</v>
      </c>
      <c r="C436" s="15">
        <v>20.5</v>
      </c>
      <c r="D436" s="15">
        <v>36</v>
      </c>
      <c r="E436" s="16"/>
      <c r="F436" s="17">
        <v>341.15</v>
      </c>
      <c r="G436" s="6">
        <v>1.02</v>
      </c>
      <c r="H436" t="e">
        <v>#N/A</v>
      </c>
    </row>
    <row r="437" spans="1:8" ht="17" thickBot="1">
      <c r="A437" s="21">
        <v>19970</v>
      </c>
      <c r="B437" s="15">
        <v>27.5</v>
      </c>
      <c r="C437" s="15">
        <v>20</v>
      </c>
      <c r="D437" s="15">
        <v>35.875</v>
      </c>
      <c r="E437" s="15">
        <v>18.75</v>
      </c>
      <c r="F437" s="17">
        <v>343.1</v>
      </c>
      <c r="G437" s="6">
        <v>1.02</v>
      </c>
      <c r="H437">
        <v>1.0229999999999999</v>
      </c>
    </row>
    <row r="438" spans="1:8" ht="17" thickBot="1">
      <c r="A438" s="21">
        <v>19973</v>
      </c>
      <c r="B438" s="15"/>
      <c r="C438" s="15"/>
      <c r="D438" s="15"/>
      <c r="E438" s="15"/>
      <c r="F438" s="17"/>
      <c r="G438" s="6"/>
    </row>
    <row r="439" spans="1:8" ht="17" thickBot="1">
      <c r="A439" s="21">
        <v>19974</v>
      </c>
      <c r="B439" s="15">
        <v>27</v>
      </c>
      <c r="C439" s="15">
        <v>20</v>
      </c>
      <c r="D439" s="15">
        <v>36.75</v>
      </c>
      <c r="E439" s="16"/>
      <c r="F439" s="17">
        <v>345.37</v>
      </c>
      <c r="G439" s="6">
        <v>1.03</v>
      </c>
      <c r="H439" t="e">
        <v>#N/A</v>
      </c>
    </row>
    <row r="440" spans="1:8" ht="17" thickBot="1">
      <c r="A440" s="21">
        <v>19975</v>
      </c>
      <c r="B440" s="15">
        <v>27.25</v>
      </c>
      <c r="C440" s="15">
        <v>20.25</v>
      </c>
      <c r="D440" s="15">
        <v>37.625</v>
      </c>
      <c r="E440" s="16"/>
      <c r="F440" s="17">
        <v>346.07</v>
      </c>
      <c r="G440" s="6">
        <v>1.02</v>
      </c>
      <c r="H440" t="e">
        <v>#N/A</v>
      </c>
    </row>
    <row r="441" spans="1:8" ht="17" thickBot="1">
      <c r="A441" s="21">
        <v>19976</v>
      </c>
      <c r="B441" s="15">
        <v>27.75</v>
      </c>
      <c r="C441" s="15">
        <v>20</v>
      </c>
      <c r="D441" s="15">
        <v>37</v>
      </c>
      <c r="E441" s="16"/>
      <c r="F441" s="17">
        <v>346.73</v>
      </c>
      <c r="G441" s="6">
        <v>1.02</v>
      </c>
      <c r="H441" t="e">
        <v>#N/A</v>
      </c>
    </row>
    <row r="442" spans="1:8" ht="17" thickBot="1">
      <c r="A442" s="21">
        <v>19977</v>
      </c>
      <c r="B442" s="15">
        <v>28</v>
      </c>
      <c r="C442" s="15">
        <v>20</v>
      </c>
      <c r="D442" s="15">
        <v>37.625</v>
      </c>
      <c r="E442" s="15">
        <v>18.75</v>
      </c>
      <c r="F442" s="17">
        <v>347.83</v>
      </c>
      <c r="G442" s="6">
        <v>1.02</v>
      </c>
      <c r="H442">
        <v>1.016</v>
      </c>
    </row>
    <row r="443" spans="1:8" ht="17" thickBot="1">
      <c r="A443" s="21">
        <v>19980</v>
      </c>
      <c r="B443" s="15">
        <v>28.25</v>
      </c>
      <c r="C443" s="15">
        <v>20.75</v>
      </c>
      <c r="D443" s="15">
        <v>38.25</v>
      </c>
      <c r="E443" s="16"/>
      <c r="F443" s="17">
        <v>351.1</v>
      </c>
      <c r="G443" s="6">
        <v>1.03</v>
      </c>
      <c r="H443" t="e">
        <v>#N/A</v>
      </c>
    </row>
    <row r="444" spans="1:8" ht="17" thickBot="1">
      <c r="A444" s="21">
        <v>19981</v>
      </c>
      <c r="B444" s="15">
        <v>28</v>
      </c>
      <c r="C444" s="15">
        <v>21</v>
      </c>
      <c r="D444" s="15">
        <v>38.75</v>
      </c>
      <c r="E444" s="16"/>
      <c r="F444" s="17">
        <v>351.78</v>
      </c>
      <c r="G444" s="6">
        <v>1.04</v>
      </c>
      <c r="H444" t="e">
        <v>#N/A</v>
      </c>
    </row>
    <row r="445" spans="1:8" ht="17" thickBot="1">
      <c r="A445" s="21">
        <v>19982</v>
      </c>
      <c r="B445" s="15">
        <v>28</v>
      </c>
      <c r="C445" s="15">
        <v>22</v>
      </c>
      <c r="D445" s="15">
        <v>38.5</v>
      </c>
      <c r="E445" s="16"/>
      <c r="F445" s="17">
        <v>350.63</v>
      </c>
      <c r="G445" s="6">
        <v>1.02</v>
      </c>
      <c r="H445" t="e">
        <v>#N/A</v>
      </c>
    </row>
    <row r="446" spans="1:8" ht="17" thickBot="1">
      <c r="A446" s="21">
        <v>19983</v>
      </c>
      <c r="B446" s="15">
        <v>28</v>
      </c>
      <c r="C446" s="15">
        <v>22.75</v>
      </c>
      <c r="D446" s="15">
        <v>38.875</v>
      </c>
      <c r="E446" s="16"/>
      <c r="F446" s="17">
        <v>352.37</v>
      </c>
      <c r="G446" s="6">
        <v>1</v>
      </c>
      <c r="H446" t="e">
        <v>#N/A</v>
      </c>
    </row>
    <row r="447" spans="1:8" ht="17" thickBot="1">
      <c r="A447" s="21">
        <v>19984</v>
      </c>
      <c r="B447" s="15">
        <v>28</v>
      </c>
      <c r="C447" s="15">
        <v>24</v>
      </c>
      <c r="D447" s="15">
        <v>39.375</v>
      </c>
      <c r="E447" s="15">
        <v>19.5</v>
      </c>
      <c r="F447" s="17">
        <v>355.32</v>
      </c>
      <c r="G447" s="6">
        <v>1</v>
      </c>
      <c r="H447">
        <v>1.024</v>
      </c>
    </row>
    <row r="448" spans="1:8" ht="17" thickBot="1">
      <c r="A448" s="21">
        <v>19987</v>
      </c>
      <c r="B448" s="15">
        <v>28</v>
      </c>
      <c r="C448" s="15">
        <v>24</v>
      </c>
      <c r="D448" s="15">
        <v>39.875</v>
      </c>
      <c r="E448" s="16"/>
      <c r="F448" s="17">
        <v>353.48</v>
      </c>
      <c r="G448" s="6">
        <v>0.98</v>
      </c>
      <c r="H448" t="e">
        <v>#N/A</v>
      </c>
    </row>
    <row r="449" spans="1:8" ht="17" thickBot="1">
      <c r="A449" s="21">
        <v>19988</v>
      </c>
      <c r="B449" s="15">
        <v>28</v>
      </c>
      <c r="C449" s="15">
        <v>23.5</v>
      </c>
      <c r="D449" s="15">
        <v>38.875</v>
      </c>
      <c r="E449" s="16"/>
      <c r="F449" s="17">
        <v>356.4</v>
      </c>
      <c r="G449" s="6">
        <v>0.98</v>
      </c>
      <c r="H449" t="e">
        <v>#N/A</v>
      </c>
    </row>
    <row r="450" spans="1:8" ht="17" thickBot="1">
      <c r="A450" s="21">
        <v>19989</v>
      </c>
      <c r="B450" s="15">
        <v>28</v>
      </c>
      <c r="C450" s="15">
        <v>23.5</v>
      </c>
      <c r="D450" s="15">
        <v>40</v>
      </c>
      <c r="E450" s="16"/>
      <c r="F450" s="17">
        <v>358.36</v>
      </c>
      <c r="G450" s="6">
        <v>0.99</v>
      </c>
      <c r="H450" t="e">
        <v>#N/A</v>
      </c>
    </row>
    <row r="451" spans="1:8" ht="17" thickBot="1">
      <c r="A451" s="21">
        <v>19990</v>
      </c>
      <c r="B451" s="15">
        <v>28.5</v>
      </c>
      <c r="C451" s="15">
        <v>23.5</v>
      </c>
      <c r="D451" s="15">
        <v>40.125</v>
      </c>
      <c r="E451" s="16"/>
      <c r="F451" s="17">
        <v>359.63</v>
      </c>
      <c r="G451" s="6">
        <v>0.99</v>
      </c>
      <c r="H451" t="e">
        <v>#N/A</v>
      </c>
    </row>
    <row r="452" spans="1:8" ht="17" thickBot="1">
      <c r="A452" s="21">
        <v>19991</v>
      </c>
      <c r="B452" s="15">
        <v>28.75</v>
      </c>
      <c r="C452" s="15">
        <v>23</v>
      </c>
      <c r="D452" s="15">
        <v>40</v>
      </c>
      <c r="E452" s="15">
        <v>19.625</v>
      </c>
      <c r="F452" s="17">
        <v>361.67</v>
      </c>
      <c r="G452" s="6">
        <v>0.99</v>
      </c>
      <c r="H452">
        <v>0.98599999999999999</v>
      </c>
    </row>
    <row r="453" spans="1:8" ht="17" thickBot="1">
      <c r="A453" s="21">
        <v>19994</v>
      </c>
      <c r="B453" s="15">
        <v>29.25</v>
      </c>
      <c r="C453" s="15">
        <v>23</v>
      </c>
      <c r="D453" s="15">
        <v>40.25</v>
      </c>
      <c r="E453" s="16"/>
      <c r="F453" s="17">
        <v>362.26</v>
      </c>
      <c r="G453" s="6">
        <v>1</v>
      </c>
      <c r="H453" t="e">
        <v>#N/A</v>
      </c>
    </row>
    <row r="454" spans="1:8" ht="17" thickBot="1">
      <c r="A454" s="21">
        <v>19995</v>
      </c>
      <c r="B454" s="15">
        <v>30.5</v>
      </c>
      <c r="C454" s="15">
        <v>23</v>
      </c>
      <c r="D454" s="15">
        <v>39.75</v>
      </c>
      <c r="E454" s="16"/>
      <c r="F454" s="17">
        <v>363.32</v>
      </c>
      <c r="G454" s="6">
        <v>0.99</v>
      </c>
      <c r="H454" t="e">
        <v>#N/A</v>
      </c>
    </row>
    <row r="455" spans="1:8" ht="17" thickBot="1">
      <c r="A455" s="23">
        <v>19996</v>
      </c>
      <c r="B455" s="16">
        <v>30.5</v>
      </c>
      <c r="C455" s="16">
        <v>23</v>
      </c>
      <c r="D455" s="16">
        <v>39.25</v>
      </c>
      <c r="E455" s="16"/>
      <c r="F455" s="17">
        <v>361.73</v>
      </c>
      <c r="G455" s="6">
        <v>1</v>
      </c>
      <c r="H455" t="e">
        <v>#N/A</v>
      </c>
    </row>
    <row r="456" spans="1:8" ht="17" thickBot="1">
      <c r="A456" s="21">
        <v>19997</v>
      </c>
      <c r="B456" s="15">
        <v>31.5</v>
      </c>
      <c r="C456" s="15">
        <v>22.5</v>
      </c>
      <c r="D456" s="15">
        <v>39.25</v>
      </c>
      <c r="E456" s="16"/>
      <c r="F456" s="17">
        <v>360.46</v>
      </c>
      <c r="G456" s="6">
        <v>0.99</v>
      </c>
      <c r="H456" t="e">
        <v>#N/A</v>
      </c>
    </row>
    <row r="457" spans="1:8" ht="17" thickBot="1">
      <c r="A457" s="21">
        <v>19998</v>
      </c>
      <c r="B457" s="15">
        <v>31.5</v>
      </c>
      <c r="C457" s="15">
        <v>22.5</v>
      </c>
      <c r="D457" s="15">
        <v>39.625</v>
      </c>
      <c r="E457" s="15">
        <v>19.625</v>
      </c>
      <c r="F457" s="17">
        <v>359.88</v>
      </c>
      <c r="G457" s="6">
        <v>0.97</v>
      </c>
      <c r="H457">
        <v>0.98399999999999999</v>
      </c>
    </row>
    <row r="458" spans="1:8" ht="17" thickBot="1">
      <c r="A458" s="21">
        <v>20001</v>
      </c>
      <c r="B458" s="15">
        <v>31</v>
      </c>
      <c r="C458" s="15">
        <v>23.5</v>
      </c>
      <c r="D458" s="15">
        <v>39.75</v>
      </c>
      <c r="E458" s="16"/>
      <c r="F458" s="17">
        <v>362.73</v>
      </c>
      <c r="G458" s="6">
        <v>0.96</v>
      </c>
      <c r="H458" t="e">
        <v>#N/A</v>
      </c>
    </row>
    <row r="459" spans="1:8" ht="17" thickBot="1">
      <c r="A459" s="21">
        <v>20002</v>
      </c>
      <c r="B459" s="15">
        <v>31</v>
      </c>
      <c r="C459" s="15">
        <v>24.25</v>
      </c>
      <c r="D459" s="15">
        <v>40.25</v>
      </c>
      <c r="E459" s="16"/>
      <c r="F459" s="17">
        <v>363.37</v>
      </c>
      <c r="G459" s="6">
        <v>0.94</v>
      </c>
      <c r="H459" t="e">
        <v>#N/A</v>
      </c>
    </row>
    <row r="460" spans="1:8" ht="17" thickBot="1">
      <c r="A460" s="21">
        <v>20003</v>
      </c>
      <c r="B460" s="15">
        <v>31</v>
      </c>
      <c r="C460" s="15">
        <v>24</v>
      </c>
      <c r="D460" s="15">
        <v>40.125</v>
      </c>
      <c r="E460" s="16"/>
      <c r="F460" s="17">
        <v>364.43</v>
      </c>
      <c r="G460" s="6">
        <v>0.94</v>
      </c>
      <c r="H460" t="e">
        <v>#N/A</v>
      </c>
    </row>
    <row r="461" spans="1:8" ht="17" thickBot="1">
      <c r="A461" s="21">
        <v>20004</v>
      </c>
      <c r="B461" s="15">
        <v>31.5</v>
      </c>
      <c r="C461" s="15">
        <v>25</v>
      </c>
      <c r="D461" s="15">
        <v>40.625</v>
      </c>
      <c r="E461" s="16"/>
      <c r="F461" s="17">
        <v>363.79</v>
      </c>
      <c r="G461" s="6">
        <v>0.94</v>
      </c>
      <c r="H461" t="e">
        <v>#N/A</v>
      </c>
    </row>
    <row r="462" spans="1:8" ht="17" thickBot="1">
      <c r="A462" s="21">
        <v>20005</v>
      </c>
      <c r="B462" s="15">
        <v>31.5</v>
      </c>
      <c r="C462" s="15">
        <v>25</v>
      </c>
      <c r="D462" s="15">
        <v>41.875</v>
      </c>
      <c r="E462" s="15">
        <v>19.875</v>
      </c>
      <c r="F462" s="17">
        <v>363.77</v>
      </c>
      <c r="G462" s="6">
        <v>0.94</v>
      </c>
      <c r="H462">
        <v>0.96599999999999997</v>
      </c>
    </row>
    <row r="463" spans="1:8" ht="17" thickBot="1">
      <c r="A463" s="21">
        <v>20008</v>
      </c>
      <c r="B463" s="15">
        <v>31.5</v>
      </c>
      <c r="C463" s="15">
        <v>25.5</v>
      </c>
      <c r="D463" s="15">
        <v>41.5</v>
      </c>
      <c r="E463" s="16"/>
      <c r="F463" s="17">
        <v>361.43</v>
      </c>
      <c r="G463" s="6">
        <v>0.96</v>
      </c>
      <c r="H463" t="e">
        <v>#N/A</v>
      </c>
    </row>
    <row r="464" spans="1:8" ht="17" thickBot="1">
      <c r="A464" s="21">
        <v>20009</v>
      </c>
      <c r="B464" s="15">
        <v>31.25</v>
      </c>
      <c r="C464" s="15">
        <v>25.5</v>
      </c>
      <c r="D464" s="15">
        <v>40.5</v>
      </c>
      <c r="E464" s="16"/>
      <c r="F464" s="17">
        <v>359.57</v>
      </c>
      <c r="H464" t="e">
        <v>#N/A</v>
      </c>
    </row>
    <row r="465" spans="1:8" ht="17" thickBot="1">
      <c r="A465" s="21">
        <v>20010</v>
      </c>
      <c r="B465" s="15">
        <v>31.25</v>
      </c>
      <c r="C465" s="15">
        <v>25.25</v>
      </c>
      <c r="D465" s="15">
        <v>40.5</v>
      </c>
      <c r="E465" s="16"/>
      <c r="F465" s="17">
        <v>358.91</v>
      </c>
      <c r="G465" s="6">
        <v>0.98</v>
      </c>
      <c r="H465" t="e">
        <v>#N/A</v>
      </c>
    </row>
    <row r="466" spans="1:8" ht="17" thickBot="1">
      <c r="A466" s="21">
        <v>20011</v>
      </c>
      <c r="B466" s="15">
        <v>31.25</v>
      </c>
      <c r="C466" s="15">
        <v>24.5</v>
      </c>
      <c r="D466" s="15">
        <v>40.25</v>
      </c>
      <c r="E466" s="16"/>
      <c r="F466" s="17">
        <v>354.69</v>
      </c>
      <c r="G466" s="6">
        <v>0.99</v>
      </c>
      <c r="H466" t="e">
        <v>#N/A</v>
      </c>
    </row>
    <row r="467" spans="1:8" ht="17" thickBot="1">
      <c r="A467" s="21">
        <v>20012</v>
      </c>
      <c r="B467" s="15">
        <v>31.25</v>
      </c>
      <c r="C467" s="15">
        <v>24.5</v>
      </c>
      <c r="D467" s="15">
        <v>39</v>
      </c>
      <c r="E467" s="15">
        <v>19.375</v>
      </c>
      <c r="F467" s="17">
        <v>353.2</v>
      </c>
      <c r="G467" s="6">
        <v>1</v>
      </c>
      <c r="H467">
        <v>0.96599999999999997</v>
      </c>
    </row>
    <row r="468" spans="1:8" ht="17" thickBot="1">
      <c r="A468" s="21">
        <v>20015</v>
      </c>
      <c r="B468" s="15">
        <v>31.5</v>
      </c>
      <c r="C468" s="15">
        <v>25</v>
      </c>
      <c r="D468" s="15">
        <v>39.5</v>
      </c>
      <c r="E468" s="16"/>
      <c r="F468" s="17">
        <v>354.35</v>
      </c>
      <c r="G468" s="6">
        <v>1</v>
      </c>
      <c r="H468" t="e">
        <v>#N/A</v>
      </c>
    </row>
    <row r="469" spans="1:8" ht="17" thickBot="1">
      <c r="A469" s="21">
        <v>20016</v>
      </c>
      <c r="B469" s="15">
        <v>31.25</v>
      </c>
      <c r="C469" s="15">
        <v>25.25</v>
      </c>
      <c r="D469" s="15">
        <v>39.75</v>
      </c>
      <c r="E469" s="16"/>
      <c r="F469" s="17">
        <v>354.75</v>
      </c>
      <c r="G469" s="6">
        <v>0.99</v>
      </c>
      <c r="H469" t="e">
        <v>#N/A</v>
      </c>
    </row>
    <row r="470" spans="1:8" ht="17" thickBot="1">
      <c r="A470" s="21">
        <v>20017</v>
      </c>
      <c r="B470" s="15">
        <v>31.25</v>
      </c>
      <c r="C470" s="15">
        <v>25.75</v>
      </c>
      <c r="D470" s="15">
        <v>40</v>
      </c>
      <c r="E470" s="16"/>
      <c r="F470" s="17">
        <v>357.42</v>
      </c>
      <c r="G470" s="6">
        <v>1.01</v>
      </c>
      <c r="H470" t="e">
        <v>#N/A</v>
      </c>
    </row>
    <row r="471" spans="1:8" ht="17" thickBot="1">
      <c r="A471" s="21">
        <v>20018</v>
      </c>
      <c r="B471" s="15">
        <v>31.5</v>
      </c>
      <c r="C471" s="15">
        <v>25.75</v>
      </c>
      <c r="D471" s="15">
        <v>39.875</v>
      </c>
      <c r="E471" s="16"/>
      <c r="F471" s="17">
        <v>358.08</v>
      </c>
      <c r="G471" s="6">
        <v>1</v>
      </c>
      <c r="H471" t="e">
        <v>#N/A</v>
      </c>
    </row>
    <row r="472" spans="1:8" ht="17" thickBot="1">
      <c r="A472" s="21">
        <v>20019</v>
      </c>
      <c r="B472" s="15">
        <v>31.25</v>
      </c>
      <c r="C472" s="15">
        <v>25.5</v>
      </c>
      <c r="D472" s="15">
        <v>39.625</v>
      </c>
      <c r="E472" s="15">
        <v>19.5</v>
      </c>
      <c r="F472" s="17">
        <v>358.61</v>
      </c>
      <c r="G472" s="6">
        <v>1</v>
      </c>
      <c r="H472">
        <v>1.0089999999999999</v>
      </c>
    </row>
    <row r="473" spans="1:8" ht="17" thickBot="1">
      <c r="A473" s="21">
        <v>20022</v>
      </c>
      <c r="B473" s="15">
        <v>32.25</v>
      </c>
      <c r="C473" s="15">
        <v>26</v>
      </c>
      <c r="D473" s="15">
        <v>39.875</v>
      </c>
      <c r="E473" s="16"/>
      <c r="F473" s="17">
        <v>356.34</v>
      </c>
      <c r="G473" s="6">
        <v>1</v>
      </c>
      <c r="H473" t="e">
        <v>#N/A</v>
      </c>
    </row>
    <row r="474" spans="1:8" ht="17" thickBot="1">
      <c r="A474" s="21">
        <v>20023</v>
      </c>
      <c r="B474" s="15">
        <v>32</v>
      </c>
      <c r="C474" s="15">
        <v>25.5</v>
      </c>
      <c r="D474" s="15">
        <v>39.25</v>
      </c>
      <c r="E474" s="16"/>
      <c r="F474" s="17">
        <v>356.32</v>
      </c>
      <c r="G474" s="6">
        <v>1</v>
      </c>
      <c r="H474" t="e">
        <v>#N/A</v>
      </c>
    </row>
    <row r="475" spans="1:8" ht="17" thickBot="1">
      <c r="A475" s="21">
        <v>20024</v>
      </c>
      <c r="B475" s="15">
        <v>32.25</v>
      </c>
      <c r="C475" s="15">
        <v>25.5</v>
      </c>
      <c r="D475" s="15">
        <v>39</v>
      </c>
      <c r="E475" s="16"/>
      <c r="F475" s="17">
        <v>355.73</v>
      </c>
      <c r="G475" s="6">
        <v>1.01</v>
      </c>
      <c r="H475" t="e">
        <v>#N/A</v>
      </c>
    </row>
    <row r="476" spans="1:8" ht="17" thickBot="1">
      <c r="A476" s="21">
        <v>20025</v>
      </c>
      <c r="B476" s="15">
        <v>32.5</v>
      </c>
      <c r="C476" s="15">
        <v>25.5</v>
      </c>
      <c r="D476" s="15">
        <v>39.25</v>
      </c>
      <c r="E476" s="16"/>
      <c r="F476" s="17">
        <v>354.56</v>
      </c>
      <c r="G476" s="6">
        <v>1.01</v>
      </c>
      <c r="H476" t="e">
        <v>#N/A</v>
      </c>
    </row>
    <row r="477" spans="1:8" ht="17" thickBot="1">
      <c r="A477" s="21">
        <v>20026</v>
      </c>
      <c r="B477" s="15">
        <v>32.75</v>
      </c>
      <c r="C477" s="15">
        <v>25.25</v>
      </c>
      <c r="D477" s="15">
        <v>38.5</v>
      </c>
      <c r="E477" s="15">
        <v>19.625</v>
      </c>
      <c r="F477" s="17">
        <v>352.14</v>
      </c>
      <c r="G477" s="6">
        <v>1</v>
      </c>
      <c r="H477">
        <v>1.0069999999999999</v>
      </c>
    </row>
    <row r="478" spans="1:8" ht="17" thickBot="1">
      <c r="A478" s="21">
        <v>20029</v>
      </c>
      <c r="B478" s="15">
        <v>32.25</v>
      </c>
      <c r="C478" s="15">
        <v>25</v>
      </c>
      <c r="D478" s="15">
        <v>37.75</v>
      </c>
      <c r="E478" s="16"/>
      <c r="F478" s="17">
        <v>353.96</v>
      </c>
      <c r="G478" s="6">
        <v>1</v>
      </c>
      <c r="H478" t="e">
        <v>#N/A</v>
      </c>
    </row>
    <row r="479" spans="1:8" ht="17" thickBot="1">
      <c r="A479" s="21">
        <v>20031</v>
      </c>
      <c r="B479" s="15">
        <v>33</v>
      </c>
      <c r="C479" s="15">
        <v>25.75</v>
      </c>
      <c r="D479" s="15">
        <v>39</v>
      </c>
      <c r="E479" s="16"/>
      <c r="F479" s="17">
        <v>361.5</v>
      </c>
      <c r="G479" s="6">
        <v>1.01</v>
      </c>
      <c r="H479" t="e">
        <v>#N/A</v>
      </c>
    </row>
    <row r="480" spans="1:8" ht="17" thickBot="1">
      <c r="A480" s="21">
        <v>20032</v>
      </c>
      <c r="B480" s="15">
        <v>33.25</v>
      </c>
      <c r="C480" s="15">
        <v>26.5</v>
      </c>
      <c r="D480" s="15">
        <v>39.125</v>
      </c>
      <c r="E480" s="16"/>
      <c r="F480" s="17">
        <v>366.95</v>
      </c>
      <c r="G480" s="6">
        <v>1.01</v>
      </c>
      <c r="H480" t="e">
        <v>#N/A</v>
      </c>
    </row>
    <row r="481" spans="1:8" ht="17" thickBot="1">
      <c r="A481" s="21">
        <v>20033</v>
      </c>
      <c r="B481" s="15">
        <v>35.25</v>
      </c>
      <c r="C481" s="15">
        <v>26.5</v>
      </c>
      <c r="D481" s="15">
        <v>40.125</v>
      </c>
      <c r="E481" s="15">
        <v>19.5</v>
      </c>
      <c r="F481" s="17">
        <v>366</v>
      </c>
      <c r="G481" s="6">
        <v>0.97</v>
      </c>
      <c r="H481">
        <v>1.0229999999999999</v>
      </c>
    </row>
    <row r="482" spans="1:8" ht="17" thickBot="1">
      <c r="A482" s="21">
        <v>20036</v>
      </c>
      <c r="B482" s="15">
        <v>35.25</v>
      </c>
      <c r="C482" s="15">
        <v>27</v>
      </c>
      <c r="D482" s="15">
        <v>40</v>
      </c>
      <c r="E482" s="16"/>
      <c r="F482" s="17">
        <v>369.46</v>
      </c>
      <c r="G482" s="6">
        <v>0.94</v>
      </c>
      <c r="H482" t="e">
        <v>#N/A</v>
      </c>
    </row>
    <row r="483" spans="1:8" ht="17" thickBot="1">
      <c r="A483" s="21">
        <v>20037</v>
      </c>
      <c r="B483" s="15">
        <v>35.25</v>
      </c>
      <c r="C483" s="15">
        <v>27</v>
      </c>
      <c r="D483" s="15">
        <v>40.375</v>
      </c>
      <c r="E483" s="16"/>
      <c r="F483" s="17">
        <v>371.07</v>
      </c>
      <c r="G483" s="6">
        <v>0.87</v>
      </c>
      <c r="H483" t="e">
        <v>#N/A</v>
      </c>
    </row>
    <row r="484" spans="1:8" ht="17" thickBot="1">
      <c r="A484" s="21">
        <v>20038</v>
      </c>
      <c r="B484" s="15">
        <v>35.5</v>
      </c>
      <c r="C484" s="15">
        <v>27.25</v>
      </c>
      <c r="D484" s="15">
        <v>40.125</v>
      </c>
      <c r="E484" s="16"/>
      <c r="F484" s="17">
        <v>371.88</v>
      </c>
      <c r="G484" s="6">
        <v>0.88</v>
      </c>
      <c r="H484" t="e">
        <v>#N/A</v>
      </c>
    </row>
    <row r="485" spans="1:8" ht="17" thickBot="1">
      <c r="A485" s="21">
        <v>20039</v>
      </c>
      <c r="B485" s="15">
        <v>35.5</v>
      </c>
      <c r="C485" s="15">
        <v>30.5</v>
      </c>
      <c r="D485" s="15">
        <v>40.125</v>
      </c>
      <c r="E485" s="16"/>
      <c r="F485" s="17">
        <v>374.91</v>
      </c>
      <c r="H485" t="e">
        <v>#N/A</v>
      </c>
    </row>
    <row r="486" spans="1:8" ht="17" thickBot="1">
      <c r="A486" s="21">
        <v>20040</v>
      </c>
      <c r="B486" s="15">
        <v>37.25</v>
      </c>
      <c r="C486" s="15">
        <v>30.5</v>
      </c>
      <c r="D486" s="15">
        <v>41</v>
      </c>
      <c r="E486" s="15">
        <v>19.875</v>
      </c>
      <c r="F486" s="17">
        <v>377.1</v>
      </c>
      <c r="G486" s="6">
        <v>0.9</v>
      </c>
      <c r="H486">
        <v>0.94</v>
      </c>
    </row>
    <row r="487" spans="1:8" ht="17" thickBot="1">
      <c r="A487" s="21">
        <v>20043</v>
      </c>
      <c r="B487" s="15">
        <v>39.75</v>
      </c>
      <c r="C487" s="15">
        <v>30</v>
      </c>
      <c r="D487" s="15">
        <v>41.75</v>
      </c>
      <c r="E487" s="16"/>
      <c r="F487" s="17">
        <v>376.74</v>
      </c>
      <c r="G487" s="6">
        <v>0.98</v>
      </c>
      <c r="H487" t="e">
        <v>#N/A</v>
      </c>
    </row>
    <row r="488" spans="1:8" ht="17" thickBot="1">
      <c r="A488" s="21">
        <v>20044</v>
      </c>
      <c r="B488" s="15">
        <v>40.25</v>
      </c>
      <c r="C488" s="15">
        <v>30.5</v>
      </c>
      <c r="D488" s="15">
        <v>42.75</v>
      </c>
      <c r="E488" s="16"/>
      <c r="F488" s="17">
        <v>379.39</v>
      </c>
      <c r="G488" s="6">
        <v>0.89</v>
      </c>
      <c r="H488" t="e">
        <v>#N/A</v>
      </c>
    </row>
    <row r="489" spans="1:8" ht="17" thickBot="1">
      <c r="A489" s="21">
        <v>20045</v>
      </c>
      <c r="B489" s="15">
        <v>40.5</v>
      </c>
      <c r="C489" s="15">
        <v>32</v>
      </c>
      <c r="D489" s="15">
        <v>42.875</v>
      </c>
      <c r="E489" s="16"/>
      <c r="F489" s="17">
        <v>379.69</v>
      </c>
      <c r="G489" s="6">
        <v>0.9</v>
      </c>
      <c r="H489" t="e">
        <v>#N/A</v>
      </c>
    </row>
    <row r="490" spans="1:8" ht="17" thickBot="1">
      <c r="A490" s="21">
        <v>20046</v>
      </c>
      <c r="B490" s="15">
        <v>41</v>
      </c>
      <c r="C490" s="15">
        <v>31</v>
      </c>
      <c r="D490" s="15">
        <v>42.5</v>
      </c>
      <c r="E490" s="16"/>
      <c r="F490" s="17">
        <v>377.44</v>
      </c>
      <c r="G490" s="6">
        <v>0.88</v>
      </c>
      <c r="H490" t="e">
        <v>#N/A</v>
      </c>
    </row>
    <row r="491" spans="1:8" ht="17" thickBot="1">
      <c r="A491" s="21">
        <v>20047</v>
      </c>
      <c r="B491" s="15">
        <v>43.25</v>
      </c>
      <c r="C491" s="15">
        <v>31.5</v>
      </c>
      <c r="D491" s="15">
        <v>41.5</v>
      </c>
      <c r="E491" s="15">
        <v>24.125</v>
      </c>
      <c r="F491" s="17">
        <v>378.01</v>
      </c>
      <c r="G491" s="6">
        <v>0.87</v>
      </c>
      <c r="H491">
        <v>0.93100000000000005</v>
      </c>
    </row>
    <row r="492" spans="1:8" ht="17" thickBot="1">
      <c r="A492" s="21">
        <v>20050</v>
      </c>
      <c r="B492" s="15">
        <v>43.25</v>
      </c>
      <c r="C492" s="15">
        <v>32.5</v>
      </c>
      <c r="D492" s="15">
        <v>42.5</v>
      </c>
      <c r="E492" s="16"/>
      <c r="F492" s="17">
        <v>379.47</v>
      </c>
      <c r="G492" s="6">
        <v>0.87</v>
      </c>
      <c r="H492" t="e">
        <v>#N/A</v>
      </c>
    </row>
    <row r="493" spans="1:8" ht="17" thickBot="1">
      <c r="A493" s="21">
        <v>20051</v>
      </c>
      <c r="B493" s="15">
        <v>42.5</v>
      </c>
      <c r="C493" s="15">
        <v>32.5</v>
      </c>
      <c r="D493" s="15">
        <v>42.875</v>
      </c>
      <c r="E493" s="16"/>
      <c r="F493" s="17">
        <v>382.74</v>
      </c>
      <c r="G493" s="6">
        <v>0.89</v>
      </c>
      <c r="H493" t="e">
        <v>#N/A</v>
      </c>
    </row>
    <row r="494" spans="1:8" ht="17" thickBot="1">
      <c r="A494" s="21">
        <v>20052</v>
      </c>
      <c r="B494" s="15">
        <v>41.5</v>
      </c>
      <c r="C494" s="15">
        <v>32.5</v>
      </c>
      <c r="D494" s="15">
        <v>42.875</v>
      </c>
      <c r="E494" s="16"/>
      <c r="F494" s="17">
        <v>384.63</v>
      </c>
      <c r="G494" s="6">
        <v>0.93</v>
      </c>
      <c r="H494" t="e">
        <v>#N/A</v>
      </c>
    </row>
    <row r="495" spans="1:8" ht="17" thickBot="1">
      <c r="A495" s="21">
        <v>20053</v>
      </c>
      <c r="B495" s="15"/>
      <c r="C495" s="15"/>
      <c r="D495" s="15"/>
      <c r="E495" s="16"/>
      <c r="F495" s="17"/>
      <c r="G495" s="6"/>
    </row>
    <row r="496" spans="1:8" ht="17" thickBot="1">
      <c r="A496" s="21">
        <v>20054</v>
      </c>
      <c r="B496" s="15">
        <v>42</v>
      </c>
      <c r="C496" s="15">
        <v>31.75</v>
      </c>
      <c r="D496" s="15">
        <v>42.25</v>
      </c>
      <c r="E496" s="15">
        <v>26.625</v>
      </c>
      <c r="F496" s="17">
        <v>387.79</v>
      </c>
      <c r="G496" s="6">
        <v>0.97</v>
      </c>
      <c r="H496">
        <v>0.89700000000000002</v>
      </c>
    </row>
    <row r="497" spans="1:8" ht="17" thickBot="1">
      <c r="A497" s="21">
        <v>20057</v>
      </c>
      <c r="B497" s="15">
        <v>42</v>
      </c>
      <c r="C497" s="15">
        <v>32</v>
      </c>
      <c r="D497" s="15">
        <v>43</v>
      </c>
      <c r="E497" s="16"/>
      <c r="F497" s="17">
        <v>388.51</v>
      </c>
      <c r="G497" s="6">
        <v>1</v>
      </c>
      <c r="H497" t="e">
        <v>#N/A</v>
      </c>
    </row>
    <row r="498" spans="1:8" ht="17" thickBot="1">
      <c r="A498" s="21">
        <v>20058</v>
      </c>
      <c r="B498" s="15">
        <v>39.75</v>
      </c>
      <c r="C498" s="15">
        <v>32</v>
      </c>
      <c r="D498" s="15">
        <v>43.25</v>
      </c>
      <c r="E498" s="16"/>
      <c r="F498" s="17">
        <v>386.77</v>
      </c>
      <c r="G498" s="6">
        <v>1</v>
      </c>
      <c r="H498" t="e">
        <v>#N/A</v>
      </c>
    </row>
    <row r="499" spans="1:8" ht="17" thickBot="1">
      <c r="A499" s="21">
        <v>20059</v>
      </c>
      <c r="B499" s="15">
        <v>33.75</v>
      </c>
      <c r="C499" s="15">
        <v>31.5</v>
      </c>
      <c r="D499" s="15">
        <v>42.625</v>
      </c>
      <c r="E499" s="16"/>
      <c r="F499" s="17">
        <v>384.04</v>
      </c>
      <c r="G499" s="6">
        <v>1.03</v>
      </c>
      <c r="H499" t="e">
        <v>#N/A</v>
      </c>
    </row>
    <row r="500" spans="1:8" ht="17" thickBot="1">
      <c r="A500" s="21">
        <v>20060</v>
      </c>
      <c r="B500" s="15">
        <v>39</v>
      </c>
      <c r="C500" s="15">
        <v>31.25</v>
      </c>
      <c r="D500" s="15">
        <v>43</v>
      </c>
      <c r="E500" s="16"/>
      <c r="F500" s="17">
        <v>385.63</v>
      </c>
      <c r="G500" s="6">
        <v>1.03</v>
      </c>
      <c r="H500" t="e">
        <v>#N/A</v>
      </c>
    </row>
    <row r="501" spans="1:8" ht="17" thickBot="1">
      <c r="A501" s="21">
        <v>20061</v>
      </c>
      <c r="B501" s="15">
        <v>40</v>
      </c>
      <c r="C501" s="15">
        <v>32.25</v>
      </c>
      <c r="D501" s="15">
        <v>42.625</v>
      </c>
      <c r="E501" s="15">
        <v>25.625</v>
      </c>
      <c r="F501" s="17">
        <v>389.6</v>
      </c>
      <c r="G501" s="6">
        <v>1.03</v>
      </c>
      <c r="H501">
        <v>1.0289999999999999</v>
      </c>
    </row>
    <row r="502" spans="1:8" ht="17" thickBot="1">
      <c r="A502" s="21">
        <v>20064</v>
      </c>
      <c r="B502" s="15">
        <v>40</v>
      </c>
      <c r="C502" s="15">
        <v>33.5</v>
      </c>
      <c r="D502" s="15">
        <v>43.125</v>
      </c>
      <c r="E502" s="16"/>
      <c r="F502" s="17">
        <v>392.48</v>
      </c>
      <c r="G502" s="6">
        <v>1.05</v>
      </c>
      <c r="H502" t="e">
        <v>#N/A</v>
      </c>
    </row>
    <row r="503" spans="1:8" ht="17" thickBot="1">
      <c r="A503" s="21">
        <v>20065</v>
      </c>
      <c r="B503" s="15">
        <v>37.5</v>
      </c>
      <c r="C503" s="15">
        <v>32.75</v>
      </c>
      <c r="D503" s="15">
        <v>42.625</v>
      </c>
      <c r="E503" s="16"/>
      <c r="F503" s="17">
        <v>393.88</v>
      </c>
      <c r="G503" s="6">
        <v>1.06</v>
      </c>
      <c r="H503" t="e">
        <v>#N/A</v>
      </c>
    </row>
    <row r="504" spans="1:8" ht="17" thickBot="1">
      <c r="A504" s="21">
        <v>20066</v>
      </c>
      <c r="B504" s="15">
        <v>37</v>
      </c>
      <c r="C504" s="15">
        <v>32.5</v>
      </c>
      <c r="D504" s="15">
        <v>43.5</v>
      </c>
      <c r="E504" s="16"/>
      <c r="F504" s="17">
        <v>393.08</v>
      </c>
      <c r="G504" s="6">
        <v>1.1000000000000001</v>
      </c>
      <c r="H504" t="e">
        <v>#N/A</v>
      </c>
    </row>
    <row r="505" spans="1:8" ht="17" thickBot="1">
      <c r="A505" s="21">
        <v>20067</v>
      </c>
      <c r="B505" s="15">
        <v>37</v>
      </c>
      <c r="C505" s="15">
        <v>32</v>
      </c>
      <c r="D505" s="15">
        <v>43.375</v>
      </c>
      <c r="E505" s="16"/>
      <c r="F505" s="17">
        <v>391.53</v>
      </c>
      <c r="G505" s="6">
        <v>1.1100000000000001</v>
      </c>
      <c r="H505" t="e">
        <v>#N/A</v>
      </c>
    </row>
    <row r="506" spans="1:8" ht="17" thickBot="1">
      <c r="A506" s="21">
        <v>20068</v>
      </c>
      <c r="B506" s="15">
        <v>36.5</v>
      </c>
      <c r="C506" s="15">
        <v>31</v>
      </c>
      <c r="D506" s="15">
        <v>43.5</v>
      </c>
      <c r="E506" s="24"/>
      <c r="F506" s="17">
        <v>390.08</v>
      </c>
      <c r="G506" s="6">
        <v>1.1399999999999999</v>
      </c>
      <c r="H506">
        <v>1.087</v>
      </c>
    </row>
    <row r="507" spans="1:8" ht="17" thickBot="1">
      <c r="A507" s="21">
        <v>20071</v>
      </c>
      <c r="B507" s="15">
        <v>37</v>
      </c>
      <c r="C507" s="15">
        <v>32</v>
      </c>
      <c r="D507" s="15">
        <v>43.75</v>
      </c>
      <c r="E507" s="16"/>
      <c r="F507" s="17">
        <v>389.79</v>
      </c>
      <c r="G507" s="6">
        <v>1.26</v>
      </c>
      <c r="H507" t="e">
        <v>#N/A</v>
      </c>
    </row>
    <row r="508" spans="1:8" ht="17" thickBot="1">
      <c r="A508" s="21">
        <v>20072</v>
      </c>
      <c r="B508" s="15">
        <v>36</v>
      </c>
      <c r="C508" s="15">
        <v>31.5</v>
      </c>
      <c r="D508" s="15">
        <v>43.5</v>
      </c>
      <c r="E508" s="16"/>
      <c r="F508" s="17">
        <v>387.03</v>
      </c>
      <c r="G508" s="6">
        <v>1.0880000000000001</v>
      </c>
      <c r="H508" t="e">
        <v>#N/A</v>
      </c>
    </row>
    <row r="509" spans="1:8" ht="17" thickBot="1">
      <c r="A509" s="21">
        <v>20073</v>
      </c>
      <c r="B509" s="15">
        <v>36.5</v>
      </c>
      <c r="C509" s="15">
        <v>31</v>
      </c>
      <c r="D509" s="15">
        <v>42.5</v>
      </c>
      <c r="E509" s="16"/>
      <c r="F509" s="17">
        <v>388.92</v>
      </c>
      <c r="G509" s="6">
        <v>1.23</v>
      </c>
      <c r="H509" t="e">
        <v>#N/A</v>
      </c>
    </row>
    <row r="510" spans="1:8" ht="17" thickBot="1">
      <c r="A510" s="21">
        <v>20074</v>
      </c>
      <c r="B510" s="15">
        <v>36.5</v>
      </c>
      <c r="C510" s="15">
        <v>30.5</v>
      </c>
      <c r="D510" s="15">
        <v>43</v>
      </c>
      <c r="E510" s="16"/>
      <c r="F510" s="17">
        <v>393.14</v>
      </c>
      <c r="G510" s="6">
        <v>1.24</v>
      </c>
      <c r="H510" t="e">
        <v>#N/A</v>
      </c>
    </row>
    <row r="511" spans="1:8" ht="17" thickBot="1">
      <c r="A511" s="21">
        <v>20075</v>
      </c>
      <c r="B511" s="15">
        <v>36.5</v>
      </c>
      <c r="C511" s="15">
        <v>30</v>
      </c>
      <c r="D511" s="15">
        <v>43.875</v>
      </c>
      <c r="E511" s="15">
        <v>24.125</v>
      </c>
      <c r="F511" s="17">
        <v>394.94</v>
      </c>
      <c r="G511" s="6">
        <v>1.25</v>
      </c>
      <c r="H511">
        <v>1.2470000000000001</v>
      </c>
    </row>
    <row r="512" spans="1:8" ht="17" thickBot="1">
      <c r="A512" s="21">
        <v>20078</v>
      </c>
      <c r="B512" s="15">
        <v>36.5</v>
      </c>
      <c r="C512" s="15">
        <v>28.75</v>
      </c>
      <c r="D512" s="15">
        <v>44.25</v>
      </c>
      <c r="E512" s="16"/>
      <c r="F512" s="17">
        <v>397.32</v>
      </c>
      <c r="G512" s="6">
        <v>1.29</v>
      </c>
      <c r="H512" t="e">
        <v>#N/A</v>
      </c>
    </row>
    <row r="513" spans="1:8" ht="17" thickBot="1">
      <c r="A513" s="21">
        <v>20079</v>
      </c>
      <c r="B513" s="15">
        <v>36.5</v>
      </c>
      <c r="C513" s="15">
        <v>28</v>
      </c>
      <c r="D513" s="15">
        <v>43.75</v>
      </c>
      <c r="E513" s="16"/>
      <c r="F513" s="17">
        <v>398.11</v>
      </c>
      <c r="G513" s="6">
        <v>1.26</v>
      </c>
      <c r="H513" t="e">
        <v>#N/A</v>
      </c>
    </row>
    <row r="514" spans="1:8" ht="17" thickBot="1">
      <c r="A514" s="21">
        <v>20080</v>
      </c>
      <c r="B514" s="15">
        <v>38</v>
      </c>
      <c r="C514" s="15">
        <v>29.5</v>
      </c>
      <c r="D514" s="15">
        <v>43.5</v>
      </c>
      <c r="E514" s="16"/>
      <c r="F514" s="17">
        <v>397.07</v>
      </c>
      <c r="G514" s="6">
        <v>1.22</v>
      </c>
      <c r="H514" t="e">
        <v>#N/A</v>
      </c>
    </row>
    <row r="515" spans="1:8" ht="17" thickBot="1">
      <c r="A515" s="21">
        <v>20081</v>
      </c>
      <c r="B515" s="15">
        <v>39.75</v>
      </c>
      <c r="C515" s="15">
        <v>29</v>
      </c>
      <c r="D515" s="15">
        <v>44.75</v>
      </c>
      <c r="E515" s="15">
        <v>23.625</v>
      </c>
      <c r="F515" s="17">
        <v>397.15</v>
      </c>
      <c r="G515" s="6">
        <v>1.2</v>
      </c>
      <c r="H515">
        <v>1.333</v>
      </c>
    </row>
    <row r="516" spans="1:8" ht="17" thickBot="1">
      <c r="A516" s="21">
        <v>20085</v>
      </c>
      <c r="B516" s="15">
        <v>39.25</v>
      </c>
      <c r="C516" s="15">
        <v>28.75</v>
      </c>
      <c r="D516" s="15">
        <v>44.5</v>
      </c>
      <c r="E516" s="16"/>
      <c r="F516" s="17">
        <v>393.88</v>
      </c>
      <c r="G516" s="6">
        <v>1.1499999999999999</v>
      </c>
      <c r="H516" t="e">
        <v>#N/A</v>
      </c>
    </row>
    <row r="517" spans="1:8" ht="17" thickBot="1">
      <c r="A517" s="21">
        <v>20086</v>
      </c>
      <c r="B517" s="15">
        <v>39.75</v>
      </c>
      <c r="C517" s="15">
        <v>29</v>
      </c>
      <c r="D517" s="15">
        <v>44.25</v>
      </c>
      <c r="E517" s="16"/>
      <c r="F517" s="17">
        <v>398.51</v>
      </c>
      <c r="G517" s="6">
        <v>1.1200000000000001</v>
      </c>
      <c r="H517" t="e">
        <v>#N/A</v>
      </c>
    </row>
    <row r="518" spans="1:8" ht="17" thickBot="1">
      <c r="A518" s="21">
        <v>20087</v>
      </c>
      <c r="B518" s="15">
        <v>40</v>
      </c>
      <c r="C518" s="15">
        <v>28.75</v>
      </c>
      <c r="D518" s="15">
        <v>44.625</v>
      </c>
      <c r="E518" s="16"/>
      <c r="F518" s="17">
        <v>401.97</v>
      </c>
      <c r="G518" s="6">
        <v>1.08</v>
      </c>
      <c r="H518" t="e">
        <v>#N/A</v>
      </c>
    </row>
    <row r="519" spans="1:8" ht="17" thickBot="1">
      <c r="A519" s="21">
        <v>20088</v>
      </c>
      <c r="B519" s="15">
        <v>40.5</v>
      </c>
      <c r="C519" s="15">
        <v>28.75</v>
      </c>
      <c r="D519" s="15">
        <v>45</v>
      </c>
      <c r="E519" s="16"/>
      <c r="F519" s="17">
        <v>401.97</v>
      </c>
      <c r="G519" s="6">
        <v>1.02</v>
      </c>
      <c r="H519" t="e">
        <v>#N/A</v>
      </c>
    </row>
    <row r="520" spans="1:8" ht="16" thickBot="1">
      <c r="A520" s="23">
        <v>20089</v>
      </c>
      <c r="B520" s="16"/>
      <c r="C520" s="16"/>
      <c r="D520" s="16"/>
      <c r="E520" s="16"/>
      <c r="F520" s="16"/>
      <c r="H520">
        <v>1.175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A6A2-7456-2D4B-960A-F7F871E5F5B0}">
  <dimension ref="A1:D4"/>
  <sheetViews>
    <sheetView workbookViewId="0">
      <selection activeCell="B5" sqref="B5"/>
    </sheetView>
  </sheetViews>
  <sheetFormatPr baseColWidth="10" defaultColWidth="11.5" defaultRowHeight="15"/>
  <cols>
    <col min="3" max="3" width="39.5" bestFit="1" customWidth="1"/>
  </cols>
  <sheetData>
    <row r="1" spans="1:4">
      <c r="A1" s="2" t="s">
        <v>6</v>
      </c>
      <c r="B1" t="s">
        <v>7</v>
      </c>
      <c r="D1" t="s">
        <v>16</v>
      </c>
    </row>
    <row r="2" spans="1:4">
      <c r="A2" s="2" t="s">
        <v>8</v>
      </c>
      <c r="B2" s="2" t="s">
        <v>9</v>
      </c>
      <c r="C2" t="s">
        <v>10</v>
      </c>
      <c r="D2" t="s">
        <v>11</v>
      </c>
    </row>
    <row r="3" spans="1:4">
      <c r="B3" s="2" t="s">
        <v>12</v>
      </c>
      <c r="C3" t="s">
        <v>13</v>
      </c>
      <c r="D3" t="s">
        <v>14</v>
      </c>
    </row>
    <row r="4" spans="1:4">
      <c r="B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sources</vt:lpstr>
    </vt:vector>
  </TitlesOfParts>
  <Manager/>
  <Company>Carleton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 Grawe</dc:creator>
  <cp:keywords/>
  <dc:description/>
  <cp:lastModifiedBy>Ethan Struby</cp:lastModifiedBy>
  <cp:revision/>
  <dcterms:created xsi:type="dcterms:W3CDTF">2024-05-20T02:45:43Z</dcterms:created>
  <dcterms:modified xsi:type="dcterms:W3CDTF">2024-08-21T17:33:30Z</dcterms:modified>
  <cp:category/>
  <cp:contentStatus/>
</cp:coreProperties>
</file>