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a.wright\Documents\NWU DS BC\Module 1 - Excel\"/>
    </mc:Choice>
  </mc:AlternateContent>
  <xr:revisionPtr revIDLastSave="0" documentId="13_ncr:1_{8E5993D2-DFA7-455C-8492-094E8D488BFB}" xr6:coauthVersionLast="47" xr6:coauthVersionMax="47" xr10:uidLastSave="{00000000-0000-0000-0000-000000000000}"/>
  <bookViews>
    <workbookView xWindow="-38490" yWindow="1305" windowWidth="25740" windowHeight="20985" xr2:uid="{00000000-000D-0000-FFFF-FFFF00000000}"/>
  </bookViews>
  <sheets>
    <sheet name="Crowdfunding" sheetId="1" r:id="rId1"/>
    <sheet name="Bonus" sheetId="9" r:id="rId2"/>
    <sheet name="Outcome by Category" sheetId="3" r:id="rId3"/>
    <sheet name="Outcome by Sub-Category" sheetId="4" r:id="rId4"/>
    <sheet name="Outcome by Launch Year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<sst xmlns="http://schemas.openxmlformats.org/spreadsheetml/2006/main" count="7125" uniqueCount="2113">
  <si>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</si>
  <si>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</si>
  <si>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</si>
  <si>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</si>
  <si>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</si>
  <si>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</si>
  <si>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</si>
  <si>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</si>
  <si>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</si>
  <si>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</si>
  <si>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</si>
  <si>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</si>
  <si>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</si>
  <si>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</si>
  <si>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</si>
  <si>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</si>
  <si>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</si>
  <si>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</si>
  <si>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</si>
  <si>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</si>
  <si>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</si>
  <si>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</si>
  <si>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</si>
  <si>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</si>
  <si>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</si>
  <si>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</si>
  <si>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</si>
  <si>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</si>
  <si>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</si>
  <si>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</si>
  <si>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</si>
  <si>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</si>
  <si>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</si>
  <si>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</si>
  <si>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</si>
  <si>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</si>
  <si>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</si>
  <si>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</si>
  <si>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</si>
  <si>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</si>
  <si>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</si>
  <si>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</si>
  <si>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</si>
  <si>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</si>
  <si>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</si>
  <si>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</si>
  <si>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</si>
  <si>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</si>
  <si>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</si>
  <si>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</si>
  <si>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</si>
  <si>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</si>
  <si>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</si>
  <si>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</si>
  <si>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</si>
  <si>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</si>
  <si>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</si>
  <si>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</si>
  <si>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</si>
  <si>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</si>
  <si>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</si>
  <si>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</si>
  <si>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</si>
  <si>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</si>
  <si>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</si>
  <si>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</si>
  <si>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</si>
  <si>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</si>
  <si>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</si>
  <si>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</si>
  <si>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</si>
  <si>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</si>
  <si>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</si>
  <si>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</si>
  <si>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</si>
  <si>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</si>
  <si>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</si>
  <si>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</si>
  <si>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</si>
  <si>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</si>
  <si>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</si>
  <si>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</si>
  <si>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</si>
  <si>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</si>
  <si>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</si>
  <si>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</si>
  <si>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</si>
  <si>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</si>
  <si>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</si>
  <si>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</si>
  <si>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</si>
  <si>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</si>
  <si>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</si>
  <si>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</si>
  <si>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</si>
  <si>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</si>
  <si>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</si>
  <si>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</si>
  <si>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</si>
  <si>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</si>
  <si>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</si>
  <si>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</si>
  <si>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</si>
  <si>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</si>
  <si>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</si>
  <si>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</si>
  <si>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</si>
  <si>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</si>
  <si>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</si>
  <si>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</si>
  <si>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</si>
  <si>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</si>
  <si>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</si>
  <si>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</si>
  <si>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</si>
  <si>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</si>
  <si>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</si>
  <si>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</si>
  <si>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</si>
  <si>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</si>
  <si>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</si>
  <si>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</si>
  <si>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</si>
  <si>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</si>
  <si>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</si>
  <si>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</si>
  <si>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</si>
  <si>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</si>
  <si>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</si>
  <si>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</si>
  <si>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</si>
  <si>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</si>
  <si>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</si>
  <si>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</si>
  <si>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</si>
  <si>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</si>
  <si>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</si>
  <si>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</si>
  <si>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</si>
  <si>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</si>
  <si>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</si>
  <si>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</si>
  <si>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</si>
  <si>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</si>
  <si>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</si>
  <si>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</si>
  <si>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</si>
  <si>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</si>
  <si>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</si>
  <si>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</si>
  <si>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</si>
  <si>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</si>
  <si>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</si>
  <si>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</si>
  <si>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</si>
  <si>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</si>
  <si>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</si>
  <si>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</si>
  <si>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</si>
  <si>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</si>
  <si>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</si>
  <si>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</si>
  <si>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</si>
  <si>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</si>
  <si>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</si>
  <si>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</si>
  <si>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</si>
  <si>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</si>
  <si>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</si>
  <si>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</si>
  <si>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</si>
  <si>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</si>
  <si>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</si>
  <si>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</si>
  <si>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</si>
  <si>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</si>
  <si>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</si>
  <si>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</si>
  <si>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</si>
  <si>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</si>
  <si>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</si>
  <si>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</si>
  <si>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</si>
  <si>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</si>
  <si>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</si>
  <si>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</si>
  <si>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</si>
  <si>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</si>
  <si>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</si>
  <si>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</si>
  <si>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</si>
  <si>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</si>
  <si>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</si>
  <si>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</si>
  <si>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</si>
  <si>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</si>
  <si>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</si>
  <si>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</si>
  <si>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</si>
  <si>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</si>
  <si>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</si>
  <si>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</si>
  <si>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</si>
  <si>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</si>
  <si>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</si>
  <si>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</si>
  <si>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</si>
  <si>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</si>
  <si>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</si>
  <si>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</si>
  <si>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</si>
  <si>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</si>
  <si>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</si>
  <si>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</si>
  <si>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</si>
  <si>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</si>
  <si>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</si>
  <si>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</si>
  <si>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</si>
  <si>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</si>
  <si>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</si>
  <si>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</si>
  <si>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</si>
  <si>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</si>
  <si>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</si>
  <si>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</si>
  <si>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</si>
  <si>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</si>
  <si>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</si>
  <si>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</si>
  <si>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</si>
  <si>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</si>
  <si>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</si>
  <si>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</si>
  <si>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</si>
  <si>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</si>
  <si>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</si>
  <si>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</si>
  <si>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</si>
  <si>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</si>
  <si>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</si>
  <si>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</si>
  <si>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</si>
  <si>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</si>
  <si>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</si>
  <si>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</si>
  <si>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</si>
  <si>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</si>
  <si>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</si>
  <si>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</si>
  <si>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</si>
  <si>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</si>
  <si>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</si>
  <si>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</si>
  <si>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</si>
  <si>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</si>
  <si>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</si>
  <si>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</si>
  <si>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</si>
  <si>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</si>
  <si>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</si>
  <si>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</si>
  <si>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</si>
  <si>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</si>
  <si>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</si>
  <si>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</si>
  <si>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</si>
  <si>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</si>
  <si>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</si>
  <si>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</si>
  <si>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</si>
  <si>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</si>
  <si>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</si>
  <si>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</si>
  <si>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</si>
  <si>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</si>
  <si>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</si>
  <si>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</si>
  <si>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</si>
  <si>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</si>
  <si>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</si>
  <si>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</si>
  <si>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</si>
  <si>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</si>
  <si>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</si>
  <si>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</si>
  <si>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</si>
  <si>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</si>
  <si>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</si>
  <si>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</si>
  <si>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</si>
  <si>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</si>
  <si>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</si>
  <si>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</si>
  <si>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</si>
  <si>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</si>
  <si>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</si>
  <si>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</si>
  <si>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</si>
  <si>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</si>
  <si>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</si>
  <si>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</si>
  <si>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</si>
  <si>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</si>
  <si>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</si>
  <si>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</si>
  <si>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</si>
  <si>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</si>
  <si>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</si>
  <si>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</si>
  <si>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</si>
  <si>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</si>
  <si>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</si>
  <si>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</si>
  <si>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</si>
  <si>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</si>
  <si>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</si>
  <si>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</si>
  <si>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</si>
  <si>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</si>
  <si>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</si>
  <si>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</si>
  <si>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</si>
  <si>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</si>
  <si>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</si>
  <si>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</si>
  <si>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</si>
  <si>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</si>
  <si>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</si>
  <si>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</si>
  <si>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</si>
  <si>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</si>
  <si>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</si>
  <si>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</si>
  <si>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</si>
  <si>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</si>
  <si>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</si>
  <si>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</si>
  <si>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</si>
  <si>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</si>
  <si>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</si>
  <si>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</si>
  <si>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</si>
  <si>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</si>
  <si>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</si>
  <si>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</si>
  <si>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</si>
  <si>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</si>
  <si>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</si>
  <si>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</si>
  <si>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</si>
  <si>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</si>
  <si>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</si>
  <si>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</si>
  <si>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</si>
  <si>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</si>
  <si>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</si>
  <si>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</si>
  <si>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</si>
  <si>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</si>
  <si>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</si>
  <si>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</si>
  <si>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</si>
  <si>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</si>
  <si>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</si>
  <si>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</si>
  <si>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</si>
  <si>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</si>
  <si>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</si>
  <si>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</si>
  <si>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</si>
  <si>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</si>
  <si>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</si>
  <si>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</si>
  <si>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</si>
  <si>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</si>
  <si>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</si>
  <si>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</si>
  <si>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</si>
  <si>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</si>
  <si>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</si>
  <si>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</si>
  <si>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</si>
  <si>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</si>
  <si>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</si>
  <si>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</si>
  <si>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</si>
  <si>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</si>
  <si>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</si>
  <si>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</si>
  <si>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</si>
  <si>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</si>
  <si>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</si>
  <si>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</si>
  <si>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</si>
  <si>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</si>
  <si>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</si>
  <si>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</si>
  <si>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</si>
  <si>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</si>
  <si>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</si>
  <si>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</si>
  <si>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</si>
  <si>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</si>
  <si>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</si>
  <si>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</si>
  <si>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</si>
  <si>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</si>
  <si>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</si>
  <si>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</si>
  <si>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</si>
  <si>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</si>
  <si>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</si>
  <si>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</si>
  <si>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</si>
  <si>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</si>
  <si>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</si>
  <si>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</si>
  <si>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</si>
  <si>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</si>
  <si>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</si>
  <si>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</si>
  <si>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</si>
  <si>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</si>
  <si>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</si>
  <si>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</si>
  <si>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</si>
  <si>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</si>
  <si>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</si>
  <si>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</si>
  <si>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</si>
  <si>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</si>
  <si>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</si>
  <si>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</si>
  <si>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</si>
  <si>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</si>
  <si>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</si>
  <si>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</si>
  <si>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</si>
  <si>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</si>
  <si>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</si>
  <si>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</si>
  <si>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</si>
  <si>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</si>
  <si>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</si>
  <si>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</si>
  <si>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</si>
  <si>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</si>
  <si>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</si>
  <si>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</si>
  <si>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</si>
  <si>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</si>
  <si>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</si>
  <si>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</si>
  <si>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</si>
  <si>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</si>
  <si>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</si>
  <si>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</si>
  <si>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</si>
  <si>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</si>
  <si>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</si>
  <si>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</si>
  <si>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</si>
  <si>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</si>
  <si>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</si>
  <si>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</si>
  <si>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</si>
  <si>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</si>
  <si>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</si>
  <si>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</si>
  <si>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</si>
  <si>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</si>
  <si>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</si>
  <si>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</si>
  <si>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</si>
  <si>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</si>
  <si>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</si>
  <si>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</si>
  <si>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</si>
  <si>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</si>
  <si>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</si>
  <si>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</si>
  <si>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</si>
  <si>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</si>
  <si>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</si>
  <si>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</si>
  <si>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</si>
  <si>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</si>
  <si>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</si>
  <si>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</si>
  <si>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</si>
  <si>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</si>
  <si>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</si>
  <si>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</si>
  <si>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</si>
  <si>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</si>
  <si>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</si>
  <si>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</si>
  <si>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</si>
  <si>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</si>
  <si>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</si>
  <si>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</si>
  <si>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</si>
  <si>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</si>
  <si>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</si>
  <si>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</si>
  <si>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</si>
  <si>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</si>
  <si>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</si>
  <si>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</si>
  <si>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</si>
  <si>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</si>
  <si>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</si>
  <si>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</si>
  <si>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</si>
  <si>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</si>
  <si>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</si>
  <si>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</si>
  <si>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</si>
  <si>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</si>
  <si>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</si>
  <si>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</si>
  <si>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</si>
  <si>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</si>
  <si>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</si>
  <si>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</si>
  <si>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</si>
  <si>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</si>
  <si>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</si>
  <si>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</si>
  <si>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</si>
  <si>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</si>
  <si>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</si>
  <si>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</si>
  <si>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</si>
  <si>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</si>
  <si>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</si>
  <si>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</si>
  <si>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</si>
  <si>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</si>
  <si>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</si>
  <si>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</si>
  <si>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</si>
  <si>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</si>
  <si>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</si>
  <si>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</si>
  <si>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</si>
  <si>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</si>
  <si>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</si>
  <si>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</si>
  <si>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</si>
  <si>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</si>
  <si>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</si>
  <si>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</si>
  <si>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</si>
  <si>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</si>
  <si>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</si>
  <si>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</si>
  <si>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</si>
  <si>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</si>
  <si>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</si>
  <si>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</si>
  <si>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</si>
  <si>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</si>
  <si>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</si>
  <si>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</si>
  <si>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</si>
  <si>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</si>
  <si>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</si>
  <si>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</si>
  <si>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</si>
  <si>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</si>
  <si>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</si>
  <si>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</si>
  <si>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</si>
  <si>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</si>
  <si>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</si>
  <si>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</si>
  <si>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</si>
  <si>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</si>
  <si>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</si>
  <si>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</si>
  <si>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</si>
  <si>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</si>
  <si>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</si>
  <si>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</si>
  <si>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</si>
  <si>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</si>
  <si>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</si>
  <si>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</si>
  <si>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</si>
  <si>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</si>
  <si>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</si>
  <si>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</si>
  <si>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</si>
  <si>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</si>
  <si>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</si>
  <si>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</si>
  <si>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</si>
  <si>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</si>
  <si>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</si>
  <si>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</si>
  <si>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</si>
  <si>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</si>
  <si>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</si>
  <si>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</si>
  <si>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</si>
  <si>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</si>
  <si>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</si>
  <si>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</si>
  <si>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</si>
  <si>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</si>
  <si>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</si>
  <si>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</si>
  <si>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</si>
  <si>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</si>
  <si>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</si>
  <si>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</si>
  <si>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</si>
  <si>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</si>
  <si>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</si>
  <si>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</si>
  <si>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</si>
  <si>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</si>
  <si>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</si>
  <si>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</si>
  <si>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</si>
  <si>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</si>
  <si>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</si>
  <si>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</si>
  <si>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</si>
  <si>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</si>
  <si>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</si>
  <si>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</si>
  <si>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</si>
  <si>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</si>
  <si>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</si>
  <si>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</si>
  <si>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</si>
  <si>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</si>
  <si>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</si>
  <si>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</si>
  <si>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</si>
  <si>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</si>
  <si>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</si>
  <si>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</si>
  <si>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</si>
  <si>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</si>
  <si>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</si>
  <si>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</si>
  <si>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</si>
  <si>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</si>
  <si>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</si>
  <si>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</si>
  <si>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</si>
  <si>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</si>
  <si>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</si>
  <si>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</si>
  <si>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</si>
  <si>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</si>
  <si>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</si>
  <si>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</si>
  <si>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</si>
  <si>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</si>
  <si>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</si>
  <si>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</si>
  <si>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</si>
  <si>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</si>
  <si>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</si>
  <si>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</si>
  <si>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</si>
  <si>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</si>
  <si>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</si>
  <si>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</si>
  <si>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</si>
  <si>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</si>
  <si>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</si>
  <si>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</si>
  <si>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</si>
  <si>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</si>
  <si>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</si>
  <si>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</si>
  <si>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</si>
  <si>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</si>
  <si>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</si>
  <si>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</si>
  <si>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</si>
  <si>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</si>
  <si>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</si>
  <si>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</si>
  <si>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</si>
  <si>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</si>
  <si>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</si>
  <si>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</si>
  <si>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</si>
  <si>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</si>
  <si>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</si>
  <si>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</si>
  <si>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</si>
  <si>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</si>
  <si>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</si>
  <si>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</si>
  <si>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</si>
  <si>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</si>
  <si>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</si>
  <si>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</si>
  <si>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</si>
  <si>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</si>
  <si>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</si>
  <si>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</si>
  <si>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</si>
  <si>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</si>
  <si>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</si>
  <si>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</si>
  <si>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</si>
  <si>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</si>
  <si>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</si>
  <si>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</si>
  <si>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</si>
  <si>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</si>
  <si>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</si>
  <si>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</si>
  <si>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</si>
  <si>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</si>
  <si>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</si>
  <si>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</si>
  <si>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</si>
  <si>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</si>
  <si>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</si>
  <si>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</si>
  <si>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</si>
  <si>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</si>
  <si>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</si>
  <si>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</si>
  <si>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</si>
  <si>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</si>
  <si>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</si>
  <si>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</si>
  <si>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</si>
  <si>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</si>
  <si>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</si>
  <si>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</si>
  <si>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</si>
  <si>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</si>
  <si>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</si>
  <si>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</si>
  <si>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</si>
  <si>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</si>
  <si>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</si>
  <si>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</si>
  <si>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</si>
  <si>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</si>
  <si>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</si>
  <si>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</si>
  <si>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</si>
  <si>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</si>
  <si>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</si>
  <si>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</si>
  <si>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</si>
  <si>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</si>
  <si>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</si>
  <si>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</si>
  <si>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</si>
  <si>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</si>
  <si>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</si>
  <si>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</si>
  <si>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</si>
  <si>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</si>
  <si>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</si>
  <si>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</si>
  <si>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</si>
  <si>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</si>
  <si>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</si>
  <si>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</si>
  <si>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</si>
  <si>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</si>
  <si>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</si>
  <si>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</si>
  <si>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</si>
  <si>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</si>
  <si>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</si>
  <si>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</si>
  <si>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</si>
  <si>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</si>
  <si>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</si>
  <si>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</si>
  <si>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</si>
  <si>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</si>
  <si>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</si>
  <si>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</si>
  <si>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</si>
  <si>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</si>
  <si>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</si>
  <si>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</si>
  <si>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</si>
  <si>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</si>
  <si>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</si>
  <si>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</si>
  <si>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</si>
  <si>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</si>
  <si>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</si>
  <si>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</si>
  <si>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</si>
  <si>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</si>
  <si>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</si>
  <si>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</si>
  <si>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</si>
  <si>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</si>
  <si>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</si>
  <si>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</si>
  <si>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</si>
  <si>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</si>
  <si>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</si>
  <si>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</si>
  <si>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</si>
  <si>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</si>
  <si>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</si>
  <si>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</si>
  <si>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</si>
  <si>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</si>
  <si>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</si>
  <si>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</si>
  <si>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</si>
  <si>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</si>
  <si>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</si>
  <si>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</si>
  <si>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</si>
  <si>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</si>
  <si>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</si>
  <si>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</si>
  <si>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</si>
  <si>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</si>
  <si>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</si>
  <si>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</si>
  <si>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</si>
  <si>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</si>
  <si>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</si>
  <si>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</si>
  <si>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</si>
  <si>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</si>
  <si>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</si>
  <si>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</si>
  <si>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</si>
  <si>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</si>
  <si>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</si>
  <si>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</si>
  <si>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</si>
  <si>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</si>
  <si>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</si>
  <si>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</si>
  <si>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</si>
  <si>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</si>
  <si>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</si>
  <si>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</si>
  <si>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</si>
  <si>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</si>
  <si>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</si>
  <si>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</si>
  <si>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</si>
  <si>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</si>
  <si>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</si>
  <si>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</si>
  <si>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</si>
  <si>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</si>
  <si>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</si>
  <si>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</si>
  <si>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</si>
  <si>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</si>
  <si>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</si>
  <si>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</si>
  <si>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</si>
  <si>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</si>
  <si>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</si>
  <si>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</si>
  <si>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</si>
  <si>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</si>
  <si>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</si>
  <si>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</si>
  <si>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</si>
  <si>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</si>
  <si>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</si>
  <si>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</si>
  <si>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</si>
  <si>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</si>
  <si>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</si>
  <si>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</si>
  <si>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</si>
  <si>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</si>
  <si>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</si>
  <si>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</si>
  <si>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</si>
  <si>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</si>
  <si>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</si>
  <si>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</si>
  <si>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</si>
  <si>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</si>
  <si>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</si>
  <si>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</si>
  <si>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</si>
  <si>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</si>
  <si>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</si>
  <si>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</si>
  <si>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</si>
  <si>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</si>
  <si>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</si>
  <si>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</si>
  <si>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</si>
  <si>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</si>
  <si>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</si>
  <si>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</si>
  <si>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</si>
  <si>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</si>
  <si>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</si>
  <si>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</si>
  <si>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</si>
  <si>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</si>
  <si>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</si>
  <si>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</si>
  <si>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</si>
  <si>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</si>
  <si>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</si>
  <si>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</si>
  <si>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</si>
  <si>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</si>
  <si>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</si>
  <si>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</si>
  <si>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</si>
  <si>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</si>
  <si>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</si>
  <si>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</si>
  <si>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</si>
  <si>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</si>
  <si>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</si>
  <si>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</si>
  <si>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</si>
  <si>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</si>
  <si>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</si>
  <si>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</si>
  <si>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</si>
  <si>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</si>
  <si>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</si>
  <si>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</si>
  <si>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</si>
  <si>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</si>
  <si>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</si>
  <si>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</si>
  <si>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</si>
  <si>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</si>
  <si>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</si>
  <si>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</si>
  <si>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</si>
  <si>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</si>
  <si>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</si>
  <si>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</si>
  <si>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</si>
  <si>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</si>
  <si>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</si>
  <si>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</si>
  <si>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</si>
  <si>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</si>
  <si>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</si>
  <si>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</si>
  <si>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</si>
  <si>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</si>
  <si>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</si>
  <si>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</si>
  <si>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</si>
  <si>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</si>
  <si>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</si>
  <si>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</si>
  <si>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</si>
  <si>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</si>
  <si>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</si>
  <si>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</si>
  <si>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</si>
  <si>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</si>
  <si>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</si>
  <si>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</si>
  <si>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</si>
  <si>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</si>
  <si>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</si>
  <si>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</si>
  <si>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</si>
  <si>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</si>
  <si>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</si>
  <si>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</si>
  <si>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</si>
  <si>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</si>
  <si>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</si>
  <si>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</si>
  <si>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</si>
  <si>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</si>
  <si>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</si>
  <si>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</si>
  <si>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</si>
  <si>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</si>
  <si>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</si>
  <si>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</si>
  <si>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</si>
  <si>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</si>
  <si>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</si>
  <si>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</si>
  <si>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</si>
  <si>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</si>
  <si>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</si>
  <si>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</si>
  <si>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</si>
  <si>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</si>
  <si>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</si>
  <si>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</si>
  <si>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</si>
  <si>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</si>
  <si>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</si>
  <si>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</si>
  <si>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</si>
  <si>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</si>
  <si>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</si>
  <si>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</si>
  <si>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</si>
  <si>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</si>
  <si>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</si>
  <si>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</si>
  <si>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</si>
  <si>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</si>
  <si>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</si>
  <si>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</si>
  <si>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</si>
  <si>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</si>
  <si>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</si>
  <si>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</si>
  <si>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</si>
  <si>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</si>
  <si>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</si>
  <si>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</si>
  <si>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</si>
  <si>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</si>
  <si>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</si>
  <si>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</si>
  <si>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</si>
  <si>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</si>
  <si>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</si>
  <si>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</si>
  <si>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</si>
  <si>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</si>
  <si>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</si>
  <si>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</si>
  <si>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</si>
  <si>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</si>
  <si>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</si>
  <si>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</si>
  <si>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</si>
  <si>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</si>
  <si>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</si>
  <si>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</si>
  <si>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</si>
  <si>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</si>
  <si>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</si>
  <si>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</si>
  <si>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</si>
  <si>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</si>
  <si>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</si>
  <si>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</si>
  <si>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</si>
  <si>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</si>
  <si>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</si>
  <si>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</si>
  <si>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</si>
  <si>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</si>
  <si>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</si>
  <si>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</si>
  <si>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</si>
  <si>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</si>
  <si>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</si>
  <si>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</si>
  <si>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</si>
  <si>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</si>
  <si>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</si>
  <si>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</si>
  <si>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</si>
  <si>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</si>
  <si>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</si>
  <si>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</si>
  <si>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</si>
  <si>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</si>
  <si>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</si>
  <si>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</si>
  <si>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</si>
  <si>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</si>
  <si>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</si>
  <si>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</si>
  <si>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</si>
  <si>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</si>
  <si>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</si>
  <si>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</si>
  <si>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</si>
  <si>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</si>
  <si>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</si>
  <si>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</si>
  <si>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</si>
  <si>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</si>
  <si>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</si>
  <si>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</si>
  <si>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</si>
  <si>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</si>
  <si>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</si>
  <si>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</si>
  <si>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</si>
  <si>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</si>
  <si>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</si>
  <si>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</si>
  <si>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</si>
  <si>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</si>
  <si>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</si>
  <si>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</si>
  <si>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</si>
  <si>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</si>
  <si>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</si>
  <si>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</si>
  <si>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</si>
  <si>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</si>
  <si>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</si>
  <si>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</si>
  <si>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</si>
  <si>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</si>
  <si>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</si>
  <si>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</si>
  <si>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</si>
  <si>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</si>
  <si>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</si>
  <si>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</si>
  <si>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</si>
  <si>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</si>
  <si>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</si>
  <si>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</si>
  <si>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</si>
  <si>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</si>
  <si>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</si>
  <si>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</si>
  <si>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</si>
  <si>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</si>
  <si>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</si>
  <si>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</si>
  <si>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</si>
  <si>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</si>
  <si>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</si>
  <si>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</si>
  <si>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</si>
  <si>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</si>
  <si>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</si>
  <si>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</si>
  <si>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</si>
  <si>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</si>
  <si>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</si>
  <si>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</si>
  <si>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</si>
  <si>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</si>
  <si>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</si>
  <si>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</si>
  <si>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</si>
  <si>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</si>
  <si>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</si>
  <si>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</si>
  <si>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</si>
  <si>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</si>
  <si>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</si>
  <si>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</si>
  <si>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</si>
  <si>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</si>
  <si>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</si>
  <si>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</si>
  <si>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</si>
  <si>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</si>
  <si>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</si>
  <si>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</si>
  <si>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</si>
  <si>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</si>
  <si>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</si>
  <si>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</si>
  <si>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</si>
  <si>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</si>
  <si>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</si>
  <si>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</si>
  <si>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</si>
  <si>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</si>
  <si>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</si>
  <si>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</si>
  <si>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</si>
  <si>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</si>
  <si>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</si>
  <si>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</si>
  <si>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</si>
  <si>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</si>
  <si>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</si>
  <si>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</si>
  <si>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</si>
  <si>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</si>
  <si>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</si>
  <si>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</si>
  <si>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</si>
  <si>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</si>
  <si>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</si>
  <si>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</si>
  <si>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</si>
  <si>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</si>
  <si>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</si>
  <si>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</si>
  <si>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</si>
  <si>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</si>
  <si>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</si>
  <si>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</si>
  <si>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</si>
  <si>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</si>
  <si>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</si>
  <si>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</si>
  <si>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</si>
  <si>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</si>
  <si>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</si>
  <si>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</si>
  <si>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</si>
  <si>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</si>
  <si>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</si>
  <si>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</si>
  <si>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</si>
  <si>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</si>
  <si>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</si>
  <si>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</si>
  <si>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</si>
  <si>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</si>
  <si>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</si>
  <si>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</si>
  <si>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</si>
  <si>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</si>
  <si>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</si>
  <si>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</si>
  <si>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</si>
  <si>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</si>
  <si>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</si>
  <si>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</si>
  <si>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</si>
  <si>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</si>
  <si>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</si>
  <si>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</si>
  <si>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</si>
  <si>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</si>
  <si>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</si>
  <si>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</si>
  <si>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</si>
  <si>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</si>
  <si>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</si>
  <si>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</si>
  <si>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</si>
  <si>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</si>
  <si>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</si>
  <si>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</si>
  <si>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</si>
  <si>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</si>
  <si>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</si>
  <si>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</si>
  <si>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</si>
  <si>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</si>
  <si>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</si>
  <si>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</si>
  <si>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</si>
  <si>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</si>
  <si>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</si>
  <si>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</si>
  <si>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</si>
  <si>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</si>
  <si>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</si>
  <si>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</si>
  <si>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</si>
  <si>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</si>
  <si>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</si>
  <si>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</si>
  <si>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</si>
  <si>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</si>
  <si>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</si>
  <si>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</si>
  <si>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</si>
  <si>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</si>
  <si>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</si>
  <si>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</si>
  <si>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</si>
  <si>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</si>
  <si>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</si>
  <si>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</si>
  <si>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</si>
  <si>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</si>
  <si>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</si>
  <si>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</si>
  <si>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</si>
  <si>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</si>
  <si>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</si>
  <si>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</si>
  <si>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</si>
  <si>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</si>
  <si>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</si>
  <si>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</si>
  <si>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</si>
  <si>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</si>
  <si>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</si>
  <si>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</si>
  <si>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</si>
  <si>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</si>
  <si>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</si>
  <si>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</si>
  <si>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</si>
  <si>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</si>
  <si>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</si>
  <si>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</si>
  <si>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</si>
  <si>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</si>
  <si>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</si>
  <si>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</si>
  <si>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</si>
  <si>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</si>
  <si>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</si>
  <si>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</si>
  <si>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</si>
  <si>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</si>
  <si>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</si>
  <si>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</si>
  <si>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</si>
  <si>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</si>
  <si>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</si>
  <si>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</si>
  <si>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</si>
  <si>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</si>
  <si>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</si>
  <si>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</si>
  <si>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</si>
  <si>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</si>
  <si>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</si>
  <si>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</si>
  <si>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</si>
  <si>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</si>
  <si>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</si>
  <si>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</si>
  <si>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</si>
  <si>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</si>
  <si>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</si>
  <si>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</si>
  <si>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</si>
  <si>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</si>
  <si>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</si>
  <si>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</si>
  <si>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</si>
  <si>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</si>
  <si>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</si>
  <si>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</si>
  <si>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</si>
  <si>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</si>
  <si>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</si>
  <si>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</si>
  <si>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</si>
  <si>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</si>
  <si>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</si>
  <si>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</si>
  <si>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</si>
  <si>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</si>
  <si>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</si>
  <si>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</si>
  <si>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</si>
  <si>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</si>
  <si>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</si>
  <si>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</si>
  <si>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</si>
  <si>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</si>
  <si>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</si>
  <si>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</si>
  <si>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</si>
  <si>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</si>
  <si>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</si>
  <si>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</si>
  <si>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</si>
  <si>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</si>
  <si>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</si>
  <si>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</si>
  <si>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</si>
  <si>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</si>
  <si>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</si>
  <si>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</si>
  <si>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</si>
  <si>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</si>
  <si>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</si>
  <si>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</si>
  <si>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</si>
  <si>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</si>
  <si>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</si>
  <si>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</si>
  <si>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</si>
  <si>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</si>
  <si>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</si>
  <si>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</si>
  <si>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</si>
  <si>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</si>
  <si>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</si>
  <si>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</si>
  <si>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</si>
  <si>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</si>
  <si>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</si>
  <si>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</si>
  <si>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</si>
  <si>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</si>
  <si>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</si>
  <si>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</si>
  <si>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</si>
  <si>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</si>
  <si>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</si>
  <si>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</si>
  <si>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</si>
  <si>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</si>
  <si>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</si>
  <si>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</si>
  <si>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</si>
  <si>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</si>
  <si>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</si>
  <si>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</si>
  <si>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</si>
  <si>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</si>
  <si>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</si>
  <si>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</si>
  <si>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</si>
  <si>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</si>
  <si>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</si>
  <si>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</si>
  <si>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</si>
  <si>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</si>
  <si>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</si>
  <si>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</si>
  <si>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</si>
  <si>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</si>
  <si>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</si>
  <si>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</si>
  <si>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</si>
  <si>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</si>
  <si>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</si>
  <si>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</si>
  <si>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</si>
  <si>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</si>
  <si>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</si>
  <si>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</si>
  <si>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</si>
  <si>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</si>
  <si>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</si>
  <si>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</si>
  <si>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</si>
  <si>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</si>
  <si>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</si>
  <si>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</si>
  <si>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</si>
  <si>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</si>
  <si>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</si>
  <si>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</si>
  <si>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</si>
  <si>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</si>
  <si>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</si>
  <si>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</si>
  <si>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</si>
  <si>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</si>
  <si>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</si>
  <si>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</si>
  <si>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</si>
  <si>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</si>
  <si>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</si>
  <si>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</si>
  <si>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</si>
  <si>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</si>
  <si>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</si>
  <si>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</si>
  <si>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</si>
  <si>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</si>
  <si>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</si>
  <si>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</si>
  <si>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</si>
  <si>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</si>
  <si>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</si>
  <si>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</si>
  <si>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</si>
  <si>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</si>
  <si>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</si>
  <si>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</si>
  <si>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</si>
  <si>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</si>
  <si>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</si>
  <si>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</si>
  <si>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</si>
  <si>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</si>
  <si>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</si>
  <si>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</si>
  <si>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</si>
  <si>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</si>
  <si>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</si>
  <si>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</si>
  <si>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</si>
  <si>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</si>
  <si>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</si>
  <si>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</si>
  <si>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</si>
  <si>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</si>
  <si>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</si>
  <si>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</si>
  <si>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</si>
  <si>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</si>
  <si>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</si>
  <si>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</si>
  <si>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</si>
  <si>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</si>
  <si>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</si>
  <si>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</si>
  <si>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</si>
  <si>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</si>
  <si>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</si>
  <si>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</si>
  <si>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</si>
  <si>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</si>
  <si>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</si>
  <si>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</si>
  <si>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</si>
  <si>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</si>
  <si>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</si>
  <si>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</si>
  <si>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</si>
  <si>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</si>
  <si>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</si>
  <si>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</si>
  <si>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</si>
  <si>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</si>
  <si>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</si>
  <si>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</si>
  <si>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</si>
  <si>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</si>
  <si>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</si>
  <si>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</si>
  <si>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</si>
  <si>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</si>
  <si>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</si>
  <si>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</si>
  <si>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</si>
  <si>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</si>
  <si>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</si>
  <si>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</si>
  <si>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</si>
  <si>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</si>
  <si>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</si>
  <si>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</si>
  <si>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</si>
  <si>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</si>
  <si>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</si>
  <si>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</si>
  <si>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</si>
  <si>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</si>
  <si>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</si>
  <si>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</si>
  <si>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</si>
  <si>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</si>
  <si>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</si>
  <si>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</si>
  <si>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</si>
  <si>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</si>
  <si>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</si>
  <si>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</si>
  <si>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</si>
  <si>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</si>
  <si>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</si>
  <si>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</si>
  <si>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</si>
  <si>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</si>
  <si>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</si>
  <si>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</si>
  <si>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</si>
  <si>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</si>
  <si>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</si>
  <si>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</si>
  <si>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</si>
  <si>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</si>
  <si>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</si>
  <si>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</si>
  <si>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</si>
  <si>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</si>
  <si>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</si>
  <si>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</si>
  <si>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</si>
  <si>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</si>
  <si>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</si>
  <si>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</si>
  <si>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</si>
  <si>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</si>
  <si>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</si>
  <si>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</si>
  <si>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</si>
  <si>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</si>
  <si>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</si>
  <si>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</si>
  <si>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</si>
  <si>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</si>
  <si>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</si>
  <si>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</si>
  <si>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</si>
  <si>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</si>
  <si>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</si>
  <si>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</si>
  <si>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</si>
  <si>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</si>
  <si>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</si>
  <si>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</si>
  <si>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</si>
  <si>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</si>
  <si>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</si>
  <si>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</si>
  <si>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</si>
  <si>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</si>
  <si>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</si>
  <si>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</si>
  <si>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</si>
  <si>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</si>
  <si>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</si>
  <si>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</si>
  <si>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</si>
  <si>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</si>
  <si>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</si>
  <si>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</si>
  <si>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</si>
  <si>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</si>
  <si>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</si>
  <si>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</si>
  <si>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</si>
  <si>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</si>
  <si>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</si>
  <si>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</si>
  <si>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</si>
  <si>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</si>
  <si>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</si>
  <si>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</si>
  <si>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</si>
  <si>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</si>
  <si>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</si>
  <si>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</si>
  <si>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</si>
  <si>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</si>
  <si>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</si>
  <si>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</si>
  <si>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</si>
  <si>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</si>
  <si>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</si>
  <si>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</si>
  <si>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</si>
  <si>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</si>
  <si>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</si>
  <si>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</si>
  <si>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</si>
  <si>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</si>
  <si>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</si>
  <si>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</si>
  <si>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</si>
  <si>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</si>
  <si>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</si>
  <si>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</si>
  <si>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</si>
  <si>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</si>
  <si>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</si>
  <si>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</si>
  <si>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</si>
  <si>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</si>
  <si>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</si>
  <si>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</si>
  <si>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</si>
  <si>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</si>
  <si>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</si>
  <si>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</si>
  <si>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</si>
  <si>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</si>
  <si>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</si>
  <si>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</si>
  <si>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</si>
  <si>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</si>
  <si>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</si>
  <si>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</si>
  <si>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</si>
  <si>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</si>
  <si>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</si>
  <si>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</si>
  <si>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</si>
  <si>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</si>
  <si>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</si>
  <si>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</si>
  <si>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</si>
  <si>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</si>
  <si>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</si>
  <si>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</si>
  <si>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</si>
  <si>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</si>
  <si>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</si>
  <si>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</si>
  <si>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</si>
  <si>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</si>
  <si>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</si>
  <si>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</si>
  <si>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</si>
  <si>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</si>
  <si>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</si>
  <si>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</si>
  <si>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</si>
  <si>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</si>
  <si>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</si>
  <si>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</si>
  <si>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</si>
  <si>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</si>
  <si>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</si>
  <si>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</si>
  <si>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</si>
  <si>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</si>
  <si>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</si>
  <si>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</si>
  <si>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</si>
  <si>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</si>
  <si>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</si>
  <si>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</si>
  <si>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</si>
  <si>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</si>
  <si>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</si>
  <si>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</si>
  <si>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</si>
  <si>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</si>
  <si>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</si>
  <si>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</si>
  <si>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</si>
  <si>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</si>
  <si>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</si>
  <si>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</si>
  <si>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</si>
  <si>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</si>
  <si>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</si>
  <si>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</si>
  <si>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</si>
  <si>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</si>
  <si>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</si>
  <si>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</si>
  <si>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</si>
  <si>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</si>
  <si>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</si>
  <si>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</si>
  <si>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</si>
  <si>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</si>
  <si>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</si>
  <si>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</si>
  <si>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</si>
  <si>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</si>
  <si>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</si>
  <si>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</si>
  <si>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</si>
  <si>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</si>
  <si>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</si>
  <si>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</si>
  <si>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</si>
  <si>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</si>
  <si>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</si>
  <si>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</si>
  <si>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</si>
  <si>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</si>
  <si>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</si>
  <si>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</si>
  <si>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</si>
  <si>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</si>
  <si>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</si>
  <si>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</si>
  <si>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</si>
  <si>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</si>
  <si>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</si>
  <si>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</si>
  <si>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</si>
  <si>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</si>
  <si>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</si>
  <si>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</si>
  <si>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</si>
  <si>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</si>
  <si>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</si>
  <si>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</si>
  <si>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</si>
  <si>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</si>
  <si>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</si>
  <si>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</si>
  <si>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</si>
  <si>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</si>
  <si>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</si>
  <si>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</si>
  <si>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</si>
  <si>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</si>
  <si>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</si>
  <si>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</si>
  <si>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</si>
  <si>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</si>
  <si>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</si>
  <si>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</si>
  <si>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</si>
  <si>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</si>
  <si>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</si>
  <si>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</si>
  <si>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</si>
  <si>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</si>
  <si>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</si>
  <si>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</si>
  <si>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</si>
  <si>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</si>
  <si>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</si>
  <si>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</si>
  <si>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</si>
  <si>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</si>
  <si>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</si>
  <si>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</si>
  <si>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</si>
  <si>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</si>
  <si>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</si>
  <si>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</si>
  <si>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</si>
  <si>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</si>
  <si>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</si>
  <si>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</si>
  <si>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</si>
  <si>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</si>
  <si>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</si>
  <si>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</si>
  <si>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</si>
  <si>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</si>
  <si>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</si>
  <si>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</si>
  <si>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</si>
  <si>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</si>
  <si>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</si>
  <si>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</si>
  <si>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</si>
  <si>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</si>
  <si>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</si>
  <si>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</si>
  <si>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</si>
  <si>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</si>
  <si>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</si>
  <si>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</si>
  <si>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</si>
  <si>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</si>
  <si>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</si>
  <si>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</si>
  <si>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</si>
  <si>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</si>
  <si>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</si>
  <si>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</si>
  <si>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</si>
  <si>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</si>
  <si>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</si>
  <si>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</si>
  <si>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</si>
  <si>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</si>
  <si>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</si>
  <si>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</si>
  <si>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</si>
  <si>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</si>
  <si>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</si>
  <si>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</si>
  <si>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</si>
  <si>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</si>
  <si>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</si>
  <si>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</si>
  <si>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</si>
  <si>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</si>
  <si>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</si>
  <si>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</si>
  <si>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</si>
  <si>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</si>
  <si>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</si>
  <si>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</si>
  <si>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</si>
  <si>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</si>
  <si>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</si>
  <si>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</si>
  <si>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</si>
  <si>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</si>
  <si>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</si>
  <si>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</si>
  <si>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</si>
  <si>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</si>
  <si>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</si>
  <si>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</si>
  <si>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</si>
  <si>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</si>
  <si>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</si>
  <si>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</si>
  <si>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</si>
  <si>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</si>
  <si>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</si>
  <si>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</si>
  <si>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</si>
  <si>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</si>
  <si>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</si>
  <si>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</si>
  <si>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</si>
  <si>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</si>
  <si>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</si>
  <si>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</si>
  <si>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</si>
  <si>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</si>
  <si>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</si>
  <si>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</si>
  <si>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</si>
  <si>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</si>
  <si>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</si>
  <si>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</si>
  <si>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</si>
  <si>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</si>
  <si>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</si>
  <si>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</si>
  <si>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</si>
  <si>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</si>
  <si>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</si>
  <si>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</si>
  <si>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</si>
  <si>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</si>
  <si>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</si>
  <si>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</si>
  <si>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</si>
  <si>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</si>
  <si>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</si>
  <si>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</si>
  <si>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</si>
  <si>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</si>
  <si>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</si>
  <si>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</si>
  <si>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</si>
  <si>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</si>
  <si>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</si>
  <si>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</si>
  <si>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</si>
  <si>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</si>
  <si>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</si>
  <si>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</si>
  <si>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</si>
  <si>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</si>
  <si>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</si>
  <si>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</si>
  <si>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</si>
  <si>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</si>
  <si>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</si>
  <si>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</si>
  <si>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</si>
  <si>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</si>
  <si>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</si>
  <si>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</si>
  <si>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</si>
  <si>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</si>
  <si>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</si>
  <si>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</si>
  <si>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</si>
  <si>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</si>
  <si>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</si>
  <si>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</si>
  <si>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</si>
  <si>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</si>
  <si>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</si>
  <si>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</si>
  <si>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</si>
  <si>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</si>
  <si>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</si>
  <si>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</si>
  <si>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</si>
  <si>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</si>
  <si>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</si>
  <si>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</si>
  <si>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</si>
  <si>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</si>
  <si>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</si>
  <si>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</si>
  <si>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</si>
  <si>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</si>
  <si>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</si>
  <si>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</si>
  <si>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</si>
  <si>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</si>
  <si>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</si>
  <si>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</si>
  <si>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</si>
  <si>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</si>
  <si>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</si>
  <si>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</si>
  <si>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</si>
  <si>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</si>
  <si>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</si>
  <si>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</si>
  <si>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</si>
  <si>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</si>
  <si>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</si>
  <si>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</si>
  <si>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</si>
  <si>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</si>
  <si>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</si>
  <si>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</si>
  <si>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</si>
  <si>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</si>
  <si>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</si>
  <si>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</si>
  <si>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</si>
  <si>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</si>
  <si>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</si>
  <si>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</si>
  <si>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</si>
  <si>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</si>
  <si>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</si>
  <si>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</si>
  <si>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</si>
  <si>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</si>
  <si>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</si>
  <si>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</si>
  <si>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</si>
  <si>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</si>
  <si>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</si>
  <si>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</si>
  <si>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</si>
  <si>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</si>
  <si>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</si>
  <si>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</si>
  <si>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</si>
  <si>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</si>
  <si>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</si>
  <si>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</si>
  <si>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</si>
  <si>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</si>
  <si>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</si>
  <si>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</si>
  <si>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</si>
  <si>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</si>
  <si>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</si>
  <si>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</si>
  <si>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</si>
  <si>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</si>
  <si>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</si>
  <si>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</si>
  <si>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</si>
  <si>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</si>
  <si>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</si>
  <si>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</si>
  <si>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</si>
  <si>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</si>
  <si>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</si>
  <si>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</si>
  <si>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</si>
  <si>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</si>
  <si>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Category</t>
  </si>
  <si>
    <t>Pivot Table: Campaign Outcomes by Category</t>
  </si>
  <si>
    <t>Outcome</t>
  </si>
  <si>
    <t>.</t>
  </si>
  <si>
    <t>(All)</t>
  </si>
  <si>
    <t>Filter by Country: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</si>
  <si>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</si>
  <si>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</si>
  <si>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</si>
  <si>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</si>
  <si>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</si>
  <si>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</si>
  <si>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</si>
  <si>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</si>
  <si>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</si>
  <si>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</si>
  <si>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</si>
  <si>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</si>
  <si>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</si>
  <si>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</si>
  <si>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</si>
  <si>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</si>
  <si>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</si>
  <si>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</si>
  <si>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</si>
  <si>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</si>
  <si>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</si>
  <si>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</si>
  <si>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</si>
  <si>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</si>
  <si>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Pivot Table: Outcome by Sub-Category</t>
  </si>
  <si>
    <t>Filter by Country &amp; Parent Category:</t>
  </si>
  <si>
    <t>Sub-Category</t>
  </si>
  <si>
    <t>date_created_conversion</t>
  </si>
  <si>
    <t>date_ended_conversion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</si>
  <si>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</si>
  <si>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</si>
  <si>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</si>
  <si>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</si>
  <si>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</si>
  <si>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</si>
  <si>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</si>
  <si>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</si>
  <si>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</si>
  <si>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</si>
  <si>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</si>
  <si>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Filter by Category:</t>
  </si>
  <si>
    <t>Filter by Year:</t>
  </si>
  <si>
    <t>Launch Date Year</t>
  </si>
  <si>
    <t xml:space="preserve">Goal 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</si>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</sst>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6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[CrowdfundingBook.EW.xlsx]Outcome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Crowdfunding Campaign 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8-4051-8B2E-651C6304D245}"/>
            </c:ext>
          </c:extLst>
        </c:ser>
        <c:ser>
          <c:idx val="1"/>
          <c:order val="1"/>
          <c:tx>
            <c:strRef>
              <c:f>'Outcome by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8-4051-8B2E-651C6304D245}"/>
            </c:ext>
          </c:extLst>
        </c:ser>
        <c:ser>
          <c:idx val="2"/>
          <c:order val="2"/>
          <c:tx>
            <c:strRef>
              <c:f>'Outcome by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8-4051-8B2E-651C6304D245}"/>
            </c:ext>
          </c:extLst>
        </c:ser>
        <c:ser>
          <c:idx val="3"/>
          <c:order val="3"/>
          <c:tx>
            <c:strRef>
              <c:f>'Outcome by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8-4051-8B2E-651C6304D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5216847"/>
        <c:axId val="1325209359"/>
      </c:barChart>
      <c:catAx>
        <c:axId val="13252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09359"/>
        <c:crosses val="autoZero"/>
        <c:auto val="1"/>
        <c:lblAlgn val="ctr"/>
        <c:lblOffset val="100"/>
        <c:noMultiLvlLbl val="0"/>
      </c:catAx>
      <c:valAx>
        <c:axId val="13252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6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[CrowdfundingBook.EW.xlsx]Outcome by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Crowdfunding Campaign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Sub-Category'!$B$6:$B$7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Sub-Category'!$B$8:$B$32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EFA-A5AF-DDDB76D620C1}"/>
            </c:ext>
          </c:extLst>
        </c:ser>
        <c:ser>
          <c:idx val="1"/>
          <c:order val="1"/>
          <c:tx>
            <c:strRef>
              <c:f>'Outcome by Sub-Category'!$C$6:$C$7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Sub-Category'!$C$8:$C$32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9-4EFA-A5AF-DDDB76D620C1}"/>
            </c:ext>
          </c:extLst>
        </c:ser>
        <c:ser>
          <c:idx val="2"/>
          <c:order val="2"/>
          <c:tx>
            <c:strRef>
              <c:f>'Outcome by Sub-Category'!$D$6:$D$7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Sub-Category'!$D$8:$D$32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9-4EFA-A5AF-DDDB76D620C1}"/>
            </c:ext>
          </c:extLst>
        </c:ser>
        <c:ser>
          <c:idx val="3"/>
          <c:order val="3"/>
          <c:tx>
            <c:strRef>
              <c:f>'Outcome by Sub-Category'!$E$6:$E$7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Sub-Category'!$E$8:$E$32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9-4EFA-A5AF-DDDB76D620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149743"/>
        <c:axId val="1493162223"/>
      </c:barChart>
      <c:catAx>
        <c:axId val="149314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62223"/>
        <c:crosses val="autoZero"/>
        <c:auto val="1"/>
        <c:lblAlgn val="ctr"/>
        <c:lblOffset val="100"/>
        <c:noMultiLvlLbl val="0"/>
      </c:catAx>
      <c:valAx>
        <c:axId val="14931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[CrowdfundingBook.EW.xlsx]Outcome by Launch Year!PivotTable7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Crowdfunding Campaign Outcomes by</a:t>
            </a:r>
            <a:r>
              <a:rPr lang="en-US" baseline="0"/>
              <a:t> Launch Date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Launch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Launch Year'!$B$6:$B$17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0-4D3B-9AFB-00608BFBBAF3}"/>
            </c:ext>
          </c:extLst>
        </c:ser>
        <c:ser>
          <c:idx val="1"/>
          <c:order val="1"/>
          <c:tx>
            <c:strRef>
              <c:f>'Outcome by Launch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Launch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Launch Year'!$C$6:$C$17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0-4D3B-9AFB-00608BFBBAF3}"/>
            </c:ext>
          </c:extLst>
        </c:ser>
        <c:ser>
          <c:idx val="2"/>
          <c:order val="2"/>
          <c:tx>
            <c:strRef>
              <c:f>'Outcome by Launch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Launch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Launch Year'!$D$6:$D$17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0-4D3B-9AFB-00608BFBBAF3}"/>
            </c:ext>
          </c:extLst>
        </c:ser>
        <c:ser>
          <c:idx val="3"/>
          <c:order val="3"/>
          <c:tx>
            <c:strRef>
              <c:f>'Outcome by Launch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Launch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Launch Year'!$E$6:$E$17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0-4D3B-9AFB-00608BFB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3951"/>
        <c:axId val="1423931871"/>
      </c:lineChart>
      <c:catAx>
        <c:axId val="142393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Date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1871"/>
        <c:crosses val="autoZero"/>
        <c:auto val="1"/>
        <c:lblAlgn val="ctr"/>
        <c:lblOffset val="100"/>
        <c:noMultiLvlLbl val="0"/>
      </c:catAx>
      <c:valAx>
        <c:axId val="1423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30161</xdr:colOff>
      <xdr:row>1</xdr:row>
      <xdr:rowOff>28575</xdr:rowOff>
    </xdr:from>
    <xdr:to>
      <xdr:col>11</xdr:col>
      <xdr:colOff>1952625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FAE9-FDA8-B8AB-78CB-11E19A10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201611</xdr:colOff>
      <xdr:row>2</xdr:row>
      <xdr:rowOff>6350</xdr:rowOff>
    </xdr:from>
    <xdr:to>
      <xdr:col>23</xdr:col>
      <xdr:colOff>638175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4529-0C60-D50D-2AE3-C0BFD822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9525</xdr:rowOff>
    </xdr:from>
    <xdr:to>
      <xdr:col>17</xdr:col>
      <xdr:colOff>146049</xdr:colOff>
      <xdr:row>50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A66D9-B47F-D7DD-E7CC-7B418B13B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.a.wright" refreshedDate="44986.578762731478" createdVersion="8" refreshedVersion="8" minRefreshableVersion="3" recordCount="1000" xr:uid="{B807946D-171D-4DA7-A388-5FBC999D00EA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outcome2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_funded" numFmtId="9">
      <sharedItems containsSemiMixedTypes="0" containsString="0" containsNumber="1" minValue="0" maxValue="23.388333333333332"/>
    </cacheField>
    <cacheField name="average_donation" numFmtId="44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318078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x v="0"/>
    <s v="CAD"/>
    <x v="0"/>
    <x v="0"/>
    <d v="2015-12-15T06:00:00"/>
    <n v="1450159200"/>
    <b v="0"/>
    <b v="0"/>
    <s v="food/food trucks"/>
    <x v="0"/>
    <x v="0"/>
    <n v="0"/>
    <n v="0"/>
  </r>
  <r>
    <n v="1"/>
    <s v="Odom Inc"/>
    <s v="Managed bottom-line architecture"/>
    <n v="1400"/>
    <n v="14560"/>
    <x v="1"/>
    <x v="1"/>
    <n v="158"/>
    <x v="1"/>
    <s v="USD"/>
    <x v="1"/>
    <x v="1"/>
    <d v="2014-08-21T05:00:00"/>
    <n v="14085972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x v="1"/>
    <n v="1425"/>
    <x v="2"/>
    <s v="AUD"/>
    <x v="2"/>
    <x v="2"/>
    <d v="2013-11-19T06:00:00"/>
    <n v="13848408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x v="0"/>
    <n v="24"/>
    <x v="1"/>
    <s v="USD"/>
    <x v="3"/>
    <x v="3"/>
    <d v="2019-09-20T05:00:00"/>
    <n v="15689556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x v="0"/>
    <n v="53"/>
    <x v="1"/>
    <s v="USD"/>
    <x v="4"/>
    <x v="4"/>
    <d v="2019-01-24T06:00:00"/>
    <n v="15483096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x v="1"/>
    <n v="174"/>
    <x v="3"/>
    <s v="DKK"/>
    <x v="5"/>
    <x v="5"/>
    <d v="2012-09-08T05:00:00"/>
    <n v="13470804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x v="0"/>
    <n v="18"/>
    <x v="4"/>
    <s v="GBP"/>
    <x v="6"/>
    <x v="6"/>
    <d v="2017-09-14T05:00:00"/>
    <n v="15053652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x v="1"/>
    <n v="227"/>
    <x v="3"/>
    <s v="DKK"/>
    <x v="7"/>
    <x v="7"/>
    <d v="2015-08-15T05:00:00"/>
    <n v="14396148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x v="2"/>
    <n v="708"/>
    <x v="3"/>
    <s v="DKK"/>
    <x v="8"/>
    <x v="8"/>
    <d v="2010-08-11T05:00:00"/>
    <n v="12815028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x v="0"/>
    <n v="44"/>
    <x v="1"/>
    <s v="USD"/>
    <x v="9"/>
    <x v="9"/>
    <d v="2013-11-07T06:00:00"/>
    <n v="13838040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x v="1"/>
    <n v="220"/>
    <x v="1"/>
    <s v="USD"/>
    <x v="10"/>
    <x v="10"/>
    <d v="2010-10-01T05:00:00"/>
    <n v="12859092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x v="0"/>
    <n v="27"/>
    <x v="1"/>
    <s v="USD"/>
    <x v="11"/>
    <x v="11"/>
    <d v="2010-09-27T05:00:00"/>
    <n v="12855636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x v="0"/>
    <n v="55"/>
    <x v="1"/>
    <s v="USD"/>
    <x v="12"/>
    <x v="12"/>
    <d v="2019-10-30T05:00:00"/>
    <n v="15724116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x v="1"/>
    <n v="98"/>
    <x v="1"/>
    <s v="USD"/>
    <x v="13"/>
    <x v="13"/>
    <d v="2016-06-23T05:00:00"/>
    <n v="14666580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x v="0"/>
    <n v="200"/>
    <x v="1"/>
    <s v="USD"/>
    <x v="14"/>
    <x v="14"/>
    <d v="2012-04-02T05:00:00"/>
    <n v="13333428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x v="0"/>
    <n v="452"/>
    <x v="1"/>
    <s v="USD"/>
    <x v="15"/>
    <x v="15"/>
    <d v="2019-12-14T06:00:00"/>
    <n v="15763032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x v="1"/>
    <n v="100"/>
    <x v="1"/>
    <s v="USD"/>
    <x v="16"/>
    <x v="16"/>
    <d v="2014-02-13T06:00:00"/>
    <n v="13922712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x v="1"/>
    <n v="1249"/>
    <x v="1"/>
    <s v="USD"/>
    <x v="17"/>
    <x v="17"/>
    <d v="2011-01-13T06:00:00"/>
    <n v="12948984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x v="3"/>
    <n v="135"/>
    <x v="1"/>
    <s v="USD"/>
    <x v="18"/>
    <x v="18"/>
    <d v="2018-09-16T05:00:00"/>
    <n v="15370740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x v="0"/>
    <n v="674"/>
    <x v="1"/>
    <s v="USD"/>
    <x v="19"/>
    <x v="19"/>
    <d v="2019-03-25T05:00:00"/>
    <n v="15534900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x v="1"/>
    <n v="1396"/>
    <x v="1"/>
    <s v="USD"/>
    <x v="20"/>
    <x v="20"/>
    <d v="2014-07-28T05:00:00"/>
    <n v="14065236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x v="0"/>
    <n v="558"/>
    <x v="1"/>
    <s v="USD"/>
    <x v="21"/>
    <x v="21"/>
    <d v="2011-09-18T05:00:00"/>
    <n v="13163220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x v="1"/>
    <n v="890"/>
    <x v="1"/>
    <s v="USD"/>
    <x v="22"/>
    <x v="22"/>
    <d v="2018-04-18T05:00:00"/>
    <n v="15240276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x v="1"/>
    <n v="142"/>
    <x v="4"/>
    <s v="GBP"/>
    <x v="23"/>
    <x v="23"/>
    <d v="2019-04-08T05:00:00"/>
    <n v="15546996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x v="1"/>
    <n v="2673"/>
    <x v="1"/>
    <s v="USD"/>
    <x v="24"/>
    <x v="24"/>
    <d v="2014-06-23T05:00:00"/>
    <n v="14034996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x v="1"/>
    <n v="163"/>
    <x v="1"/>
    <s v="USD"/>
    <x v="25"/>
    <x v="25"/>
    <d v="2011-06-07T05:00:00"/>
    <n v="13074228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x v="3"/>
    <n v="1480"/>
    <x v="1"/>
    <s v="USD"/>
    <x v="26"/>
    <x v="26"/>
    <d v="2018-08-27T05:00:00"/>
    <n v="15353460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x v="0"/>
    <n v="15"/>
    <x v="1"/>
    <s v="USD"/>
    <x v="27"/>
    <x v="27"/>
    <d v="2015-10-11T05:00:00"/>
    <n v="14445396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x v="1"/>
    <n v="2220"/>
    <x v="1"/>
    <s v="USD"/>
    <x v="28"/>
    <x v="28"/>
    <d v="2010-03-04T06:00:00"/>
    <n v="12676824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x v="1"/>
    <n v="1606"/>
    <x v="5"/>
    <s v="CHF"/>
    <x v="29"/>
    <x v="29"/>
    <d v="2018-08-29T05:00:00"/>
    <n v="15355188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x v="1"/>
    <n v="129"/>
    <x v="1"/>
    <s v="USD"/>
    <x v="30"/>
    <x v="30"/>
    <d v="2019-05-29T05:00:00"/>
    <n v="15591060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x v="1"/>
    <n v="226"/>
    <x v="4"/>
    <s v="GBP"/>
    <x v="31"/>
    <x v="31"/>
    <d v="2016-02-02T06:00:00"/>
    <n v="14543928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x v="0"/>
    <n v="2307"/>
    <x v="6"/>
    <s v="EUR"/>
    <x v="32"/>
    <x v="32"/>
    <d v="2018-02-06T06:00:00"/>
    <n v="15178968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x v="1"/>
    <n v="5419"/>
    <x v="1"/>
    <s v="USD"/>
    <x v="33"/>
    <x v="33"/>
    <d v="2014-11-11T06:00:00"/>
    <n v="14156856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x v="1"/>
    <n v="165"/>
    <x v="1"/>
    <s v="USD"/>
    <x v="34"/>
    <x v="34"/>
    <d v="2017-03-28T05:00:00"/>
    <n v="14906772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x v="1"/>
    <n v="1965"/>
    <x v="3"/>
    <s v="DKK"/>
    <x v="35"/>
    <x v="35"/>
    <d v="2019-03-02T06:00:00"/>
    <n v="15515064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x v="1"/>
    <n v="16"/>
    <x v="1"/>
    <s v="USD"/>
    <x v="36"/>
    <x v="36"/>
    <d v="2011-03-23T05:00:00"/>
    <n v="13008564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x v="1"/>
    <n v="107"/>
    <x v="1"/>
    <s v="USD"/>
    <x v="37"/>
    <x v="37"/>
    <d v="2019-11-08T06:00:00"/>
    <n v="15731928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x v="1"/>
    <n v="134"/>
    <x v="1"/>
    <s v="USD"/>
    <x v="38"/>
    <x v="38"/>
    <d v="2010-10-23T05:00:00"/>
    <n v="12878100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x v="0"/>
    <n v="88"/>
    <x v="3"/>
    <s v="DKK"/>
    <x v="39"/>
    <x v="39"/>
    <d v="2013-03-11T05:00:00"/>
    <n v="13629780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x v="1"/>
    <n v="198"/>
    <x v="1"/>
    <s v="USD"/>
    <x v="40"/>
    <x v="40"/>
    <d v="2010-06-24T05:00:00"/>
    <n v="12773556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x v="1"/>
    <n v="111"/>
    <x v="6"/>
    <s v="EUR"/>
    <x v="41"/>
    <x v="41"/>
    <d v="2012-09-30T05:00:00"/>
    <n v="13489812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x v="1"/>
    <n v="222"/>
    <x v="1"/>
    <s v="USD"/>
    <x v="42"/>
    <x v="42"/>
    <d v="2011-07-13T05:00:00"/>
    <n v="13105332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x v="1"/>
    <n v="6212"/>
    <x v="1"/>
    <s v="USD"/>
    <x v="43"/>
    <x v="43"/>
    <d v="2014-08-09T05:00:00"/>
    <n v="14075604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x v="1"/>
    <n v="98"/>
    <x v="3"/>
    <s v="DKK"/>
    <x v="44"/>
    <x v="44"/>
    <d v="2019-03-18T05:00:00"/>
    <n v="15528852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x v="0"/>
    <n v="48"/>
    <x v="1"/>
    <s v="USD"/>
    <x v="45"/>
    <x v="45"/>
    <d v="2016-11-17T06:00:00"/>
    <n v="14793624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x v="1"/>
    <n v="92"/>
    <x v="1"/>
    <s v="USD"/>
    <x v="46"/>
    <x v="46"/>
    <d v="2010-07-31T05:00:00"/>
    <n v="12805524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x v="1"/>
    <n v="149"/>
    <x v="1"/>
    <s v="USD"/>
    <x v="47"/>
    <x v="47"/>
    <d v="2014-04-28T05:00:00"/>
    <n v="13986612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x v="1"/>
    <n v="2431"/>
    <x v="1"/>
    <s v="USD"/>
    <x v="48"/>
    <x v="48"/>
    <d v="2015-07-07T05:00:00"/>
    <n v="14362452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x v="1"/>
    <n v="303"/>
    <x v="1"/>
    <s v="USD"/>
    <x v="49"/>
    <x v="49"/>
    <d v="2019-12-04T06:00:00"/>
    <n v="15754392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x v="0"/>
    <n v="1"/>
    <x v="6"/>
    <s v="EUR"/>
    <x v="50"/>
    <x v="50"/>
    <d v="2013-08-29T05:00:00"/>
    <n v="13777524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x v="0"/>
    <n v="1467"/>
    <x v="4"/>
    <s v="GBP"/>
    <x v="51"/>
    <x v="51"/>
    <d v="2012-04-12T05:00:00"/>
    <n v="13342068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x v="0"/>
    <n v="75"/>
    <x v="1"/>
    <s v="USD"/>
    <x v="52"/>
    <x v="52"/>
    <d v="2010-09-19T05:00:00"/>
    <n v="12848724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x v="1"/>
    <n v="209"/>
    <x v="1"/>
    <s v="USD"/>
    <x v="53"/>
    <x v="53"/>
    <d v="2014-06-28T05:00:00"/>
    <n v="14039316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x v="0"/>
    <n v="120"/>
    <x v="1"/>
    <s v="USD"/>
    <x v="54"/>
    <x v="54"/>
    <d v="2018-03-17T05:00:00"/>
    <n v="15212628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x v="1"/>
    <n v="131"/>
    <x v="1"/>
    <s v="USD"/>
    <x v="55"/>
    <x v="55"/>
    <d v="2018-08-04T05:00:00"/>
    <n v="15333588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x v="1"/>
    <n v="164"/>
    <x v="1"/>
    <s v="USD"/>
    <x v="56"/>
    <x v="56"/>
    <d v="2015-01-17T06:00:00"/>
    <n v="14214744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x v="1"/>
    <n v="201"/>
    <x v="1"/>
    <s v="USD"/>
    <x v="57"/>
    <x v="57"/>
    <d v="2017-09-13T05:00:00"/>
    <n v="15052788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x v="1"/>
    <n v="211"/>
    <x v="1"/>
    <s v="USD"/>
    <x v="58"/>
    <x v="58"/>
    <d v="2015-10-04T05:00:00"/>
    <n v="14439348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x v="1"/>
    <n v="128"/>
    <x v="1"/>
    <s v="USD"/>
    <x v="59"/>
    <x v="59"/>
    <d v="2017-06-27T05:00:00"/>
    <n v="14985396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x v="1"/>
    <n v="1600"/>
    <x v="0"/>
    <s v="CAD"/>
    <x v="60"/>
    <x v="60"/>
    <d v="2012-07-20T05:00:00"/>
    <n v="13427604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x v="0"/>
    <n v="2253"/>
    <x v="0"/>
    <s v="CAD"/>
    <x v="61"/>
    <x v="61"/>
    <d v="2011-04-02T05:00:00"/>
    <n v="13017204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x v="1"/>
    <n v="249"/>
    <x v="1"/>
    <s v="USD"/>
    <x v="62"/>
    <x v="62"/>
    <d v="2015-06-06T05:00:00"/>
    <n v="14335668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x v="0"/>
    <n v="5"/>
    <x v="1"/>
    <s v="USD"/>
    <x v="63"/>
    <x v="63"/>
    <d v="2017-05-04T05:00:00"/>
    <n v="14938740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x v="0"/>
    <n v="38"/>
    <x v="1"/>
    <s v="USD"/>
    <x v="64"/>
    <x v="64"/>
    <d v="2018-07-17T05:00:00"/>
    <n v="15318036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x v="1"/>
    <n v="236"/>
    <x v="1"/>
    <s v="USD"/>
    <x v="65"/>
    <x v="65"/>
    <d v="2011-02-03T06:00:00"/>
    <n v="12967128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x v="0"/>
    <n v="12"/>
    <x v="1"/>
    <s v="USD"/>
    <x v="66"/>
    <x v="66"/>
    <d v="2015-04-13T05:00:00"/>
    <n v="14289012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x v="1"/>
    <n v="4065"/>
    <x v="4"/>
    <s v="GBP"/>
    <x v="67"/>
    <x v="67"/>
    <d v="2010-01-30T06:00:00"/>
    <n v="12648312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x v="1"/>
    <n v="246"/>
    <x v="6"/>
    <s v="EUR"/>
    <x v="68"/>
    <x v="68"/>
    <d v="2017-09-12T05:00:00"/>
    <n v="15051924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x v="3"/>
    <n v="17"/>
    <x v="1"/>
    <s v="USD"/>
    <x v="69"/>
    <x v="69"/>
    <d v="2011-01-22T06:00:00"/>
    <n v="12956760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x v="1"/>
    <n v="2475"/>
    <x v="6"/>
    <s v="EUR"/>
    <x v="70"/>
    <x v="70"/>
    <d v="2010-12-21T06:00:00"/>
    <n v="12929112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x v="1"/>
    <n v="76"/>
    <x v="1"/>
    <s v="USD"/>
    <x v="71"/>
    <x v="71"/>
    <d v="2019-12-04T06:00:00"/>
    <n v="15754392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x v="1"/>
    <n v="54"/>
    <x v="1"/>
    <s v="USD"/>
    <x v="72"/>
    <x v="72"/>
    <d v="2015-08-06T05:00:00"/>
    <n v="14388372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x v="1"/>
    <n v="88"/>
    <x v="1"/>
    <s v="USD"/>
    <x v="73"/>
    <x v="73"/>
    <d v="2016-11-30T06:00:00"/>
    <n v="14804856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x v="1"/>
    <n v="85"/>
    <x v="4"/>
    <s v="GBP"/>
    <x v="74"/>
    <x v="74"/>
    <d v="2016-03-28T05:00:00"/>
    <n v="14591412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x v="1"/>
    <n v="170"/>
    <x v="1"/>
    <s v="USD"/>
    <x v="75"/>
    <x v="75"/>
    <d v="2018-07-23T05:00:00"/>
    <n v="15323220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x v="0"/>
    <n v="1684"/>
    <x v="1"/>
    <s v="USD"/>
    <x v="76"/>
    <x v="76"/>
    <d v="2015-03-13T05:00:00"/>
    <n v="14262228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x v="0"/>
    <n v="56"/>
    <x v="1"/>
    <s v="USD"/>
    <x v="77"/>
    <x v="77"/>
    <d v="2010-10-11T05:00:00"/>
    <n v="12867732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x v="1"/>
    <n v="330"/>
    <x v="1"/>
    <s v="USD"/>
    <x v="78"/>
    <x v="78"/>
    <d v="2018-04-17T05:00:00"/>
    <n v="15239412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x v="0"/>
    <n v="838"/>
    <x v="1"/>
    <s v="USD"/>
    <x v="79"/>
    <x v="79"/>
    <d v="2018-06-21T05:00:00"/>
    <n v="15295572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x v="1"/>
    <n v="127"/>
    <x v="1"/>
    <s v="USD"/>
    <x v="80"/>
    <x v="80"/>
    <d v="2017-09-28T05:00:00"/>
    <n v="15065748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x v="1"/>
    <n v="411"/>
    <x v="1"/>
    <s v="USD"/>
    <x v="81"/>
    <x v="81"/>
    <d v="2017-12-18T06:00:00"/>
    <n v="15135768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x v="1"/>
    <n v="180"/>
    <x v="4"/>
    <s v="GBP"/>
    <x v="82"/>
    <x v="82"/>
    <d v="2019-01-24T06:00:00"/>
    <n v="15483096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x v="0"/>
    <n v="1000"/>
    <x v="1"/>
    <s v="USD"/>
    <x v="83"/>
    <x v="83"/>
    <d v="2016-08-19T05:00:00"/>
    <n v="14715828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x v="1"/>
    <n v="374"/>
    <x v="1"/>
    <s v="USD"/>
    <x v="84"/>
    <x v="84"/>
    <d v="2012-08-07T05:00:00"/>
    <n v="13443156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x v="1"/>
    <n v="71"/>
    <x v="2"/>
    <s v="AUD"/>
    <x v="85"/>
    <x v="85"/>
    <d v="2011-09-19T05:00:00"/>
    <n v="13164084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x v="1"/>
    <n v="203"/>
    <x v="1"/>
    <s v="USD"/>
    <x v="86"/>
    <x v="86"/>
    <d v="2015-05-17T05:00:00"/>
    <n v="14318388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x v="0"/>
    <n v="1482"/>
    <x v="2"/>
    <s v="AUD"/>
    <x v="87"/>
    <x v="87"/>
    <d v="2011-03-19T05:00:00"/>
    <n v="13005108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x v="1"/>
    <n v="113"/>
    <x v="1"/>
    <s v="USD"/>
    <x v="88"/>
    <x v="88"/>
    <d v="2015-05-08T05:00:00"/>
    <n v="14310612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x v="1"/>
    <n v="96"/>
    <x v="1"/>
    <s v="USD"/>
    <x v="89"/>
    <x v="89"/>
    <d v="2010-04-17T05:00:00"/>
    <n v="12714804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x v="0"/>
    <n v="106"/>
    <x v="1"/>
    <s v="USD"/>
    <x v="90"/>
    <x v="90"/>
    <d v="2016-02-25T06:00:00"/>
    <n v="14563800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x v="0"/>
    <n v="679"/>
    <x v="6"/>
    <s v="EUR"/>
    <x v="91"/>
    <x v="91"/>
    <d v="2016-09-03T05:00:00"/>
    <n v="14728788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x v="1"/>
    <n v="498"/>
    <x v="5"/>
    <s v="CHF"/>
    <x v="92"/>
    <x v="92"/>
    <d v="2010-06-24T05:00:00"/>
    <n v="12773556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x v="3"/>
    <n v="610"/>
    <x v="1"/>
    <s v="USD"/>
    <x v="93"/>
    <x v="93"/>
    <d v="2012-10-24T05:00:00"/>
    <n v="13510548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x v="1"/>
    <n v="180"/>
    <x v="4"/>
    <s v="GBP"/>
    <x v="94"/>
    <x v="94"/>
    <d v="2019-04-18T05:00:00"/>
    <n v="15555636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x v="1"/>
    <n v="27"/>
    <x v="1"/>
    <s v="USD"/>
    <x v="95"/>
    <x v="95"/>
    <d v="2019-10-21T05:00:00"/>
    <n v="15716340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x v="1"/>
    <n v="2331"/>
    <x v="1"/>
    <s v="USD"/>
    <x v="96"/>
    <x v="96"/>
    <d v="2011-03-23T05:00:00"/>
    <n v="13008564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x v="1"/>
    <n v="113"/>
    <x v="1"/>
    <s v="USD"/>
    <x v="48"/>
    <x v="48"/>
    <d v="2015-08-18T05:00:00"/>
    <n v="14398740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x v="0"/>
    <n v="1220"/>
    <x v="2"/>
    <s v="AUD"/>
    <x v="97"/>
    <x v="97"/>
    <d v="2015-07-31T05:00:00"/>
    <n v="14383188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x v="1"/>
    <n v="164"/>
    <x v="1"/>
    <s v="USD"/>
    <x v="98"/>
    <x v="98"/>
    <d v="2014-12-24T06:00:00"/>
    <n v="14194008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x v="0"/>
    <n v="1"/>
    <x v="1"/>
    <s v="USD"/>
    <x v="99"/>
    <x v="99"/>
    <d v="2011-11-06T05:00:00"/>
    <n v="1320555600"/>
    <b v="0"/>
    <b v="0"/>
    <s v="theater/plays"/>
    <x v="3"/>
    <x v="3"/>
    <n v="0.01"/>
    <n v="1"/>
  </r>
  <r>
    <n v="101"/>
    <s v="Douglas LLC"/>
    <s v="Reduced heuristic moratorium"/>
    <n v="900"/>
    <n v="9193"/>
    <x v="1"/>
    <x v="1"/>
    <n v="164"/>
    <x v="1"/>
    <s v="USD"/>
    <x v="100"/>
    <x v="100"/>
    <d v="2015-02-28T06:00:00"/>
    <n v="14251032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x v="1"/>
    <n v="336"/>
    <x v="1"/>
    <s v="USD"/>
    <x v="101"/>
    <x v="101"/>
    <d v="2018-05-21T05:00:00"/>
    <n v="15268788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x v="0"/>
    <n v="37"/>
    <x v="6"/>
    <s v="EUR"/>
    <x v="102"/>
    <x v="102"/>
    <d v="2010-11-02T05:00:00"/>
    <n v="12886740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x v="1"/>
    <n v="1917"/>
    <x v="1"/>
    <s v="USD"/>
    <x v="103"/>
    <x v="103"/>
    <d v="2017-05-24T05:00:00"/>
    <n v="14956020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x v="1"/>
    <n v="95"/>
    <x v="1"/>
    <s v="USD"/>
    <x v="104"/>
    <x v="104"/>
    <d v="2013-04-20T05:00:00"/>
    <n v="13664340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x v="1"/>
    <n v="147"/>
    <x v="1"/>
    <s v="USD"/>
    <x v="105"/>
    <x v="105"/>
    <d v="2019-09-13T05:00:00"/>
    <n v="15683508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x v="1"/>
    <n v="86"/>
    <x v="1"/>
    <s v="USD"/>
    <x v="106"/>
    <x v="106"/>
    <d v="2018-05-10T05:00:00"/>
    <n v="15259284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x v="1"/>
    <n v="83"/>
    <x v="1"/>
    <s v="USD"/>
    <x v="107"/>
    <x v="107"/>
    <d v="2012-05-13T05:00:00"/>
    <n v="13368852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x v="0"/>
    <n v="60"/>
    <x v="1"/>
    <s v="USD"/>
    <x v="108"/>
    <x v="108"/>
    <d v="2014-01-14T06:00:00"/>
    <n v="13896792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x v="0"/>
    <n v="296"/>
    <x v="1"/>
    <s v="USD"/>
    <x v="109"/>
    <x v="109"/>
    <d v="2018-09-30T05:00:00"/>
    <n v="15382836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x v="1"/>
    <n v="676"/>
    <x v="1"/>
    <s v="USD"/>
    <x v="110"/>
    <x v="110"/>
    <d v="2012-09-28T05:00:00"/>
    <n v="13488084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x v="1"/>
    <n v="361"/>
    <x v="2"/>
    <s v="AUD"/>
    <x v="111"/>
    <x v="111"/>
    <d v="2014-09-08T05:00:00"/>
    <n v="14101524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x v="1"/>
    <n v="131"/>
    <x v="1"/>
    <s v="USD"/>
    <x v="112"/>
    <x v="112"/>
    <d v="2017-09-19T05:00:00"/>
    <n v="15057972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x v="1"/>
    <n v="126"/>
    <x v="1"/>
    <s v="USD"/>
    <x v="113"/>
    <x v="113"/>
    <d v="2019-04-10T05:00:00"/>
    <n v="15548724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x v="0"/>
    <n v="3304"/>
    <x v="6"/>
    <s v="EUR"/>
    <x v="114"/>
    <x v="114"/>
    <d v="2017-12-22T06:00:00"/>
    <n v="15139224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x v="0"/>
    <n v="73"/>
    <x v="1"/>
    <s v="USD"/>
    <x v="115"/>
    <x v="115"/>
    <d v="2015-09-19T05:00:00"/>
    <n v="14426388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x v="1"/>
    <n v="275"/>
    <x v="1"/>
    <s v="USD"/>
    <x v="116"/>
    <x v="116"/>
    <d v="2011-09-28T05:00:00"/>
    <n v="13171860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x v="1"/>
    <n v="67"/>
    <x v="1"/>
    <s v="USD"/>
    <x v="117"/>
    <x v="117"/>
    <d v="2014-02-01T06:00:00"/>
    <n v="13912344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x v="1"/>
    <n v="154"/>
    <x v="1"/>
    <s v="USD"/>
    <x v="118"/>
    <x v="118"/>
    <d v="2014-07-03T05:00:00"/>
    <n v="14043636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x v="1"/>
    <n v="1782"/>
    <x v="1"/>
    <s v="USD"/>
    <x v="119"/>
    <x v="119"/>
    <d v="2015-04-21T05:00:00"/>
    <n v="14295924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x v="1"/>
    <n v="903"/>
    <x v="1"/>
    <s v="USD"/>
    <x v="33"/>
    <x v="33"/>
    <d v="2014-10-18T05:00:00"/>
    <n v="14136084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x v="0"/>
    <n v="3387"/>
    <x v="1"/>
    <s v="USD"/>
    <x v="120"/>
    <x v="120"/>
    <d v="2014-12-24T06:00:00"/>
    <n v="14194008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x v="0"/>
    <n v="662"/>
    <x v="0"/>
    <s v="CAD"/>
    <x v="121"/>
    <x v="121"/>
    <d v="2015-11-27T06:00:00"/>
    <n v="14486040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x v="1"/>
    <n v="94"/>
    <x v="6"/>
    <s v="EUR"/>
    <x v="122"/>
    <x v="122"/>
    <d v="2019-07-05T05:00:00"/>
    <n v="15623028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x v="1"/>
    <n v="180"/>
    <x v="1"/>
    <s v="USD"/>
    <x v="123"/>
    <x v="123"/>
    <d v="2018-09-23T05:00:00"/>
    <n v="15376788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x v="0"/>
    <n v="774"/>
    <x v="1"/>
    <s v="USD"/>
    <x v="124"/>
    <x v="124"/>
    <d v="2016-09-11T05:00:00"/>
    <n v="14735700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x v="0"/>
    <n v="672"/>
    <x v="0"/>
    <s v="CAD"/>
    <x v="125"/>
    <x v="125"/>
    <d v="2010-05-15T05:00:00"/>
    <n v="12738996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x v="3"/>
    <n v="532"/>
    <x v="1"/>
    <s v="USD"/>
    <x v="126"/>
    <x v="126"/>
    <d v="2010-09-09T05:00:00"/>
    <n v="12840084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x v="3"/>
    <n v="55"/>
    <x v="2"/>
    <s v="AUD"/>
    <x v="127"/>
    <x v="127"/>
    <d v="2015-02-28T06:00:00"/>
    <n v="14251032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x v="1"/>
    <n v="533"/>
    <x v="3"/>
    <s v="DKK"/>
    <x v="128"/>
    <x v="128"/>
    <d v="2011-11-11T06:00:00"/>
    <n v="13209912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x v="1"/>
    <n v="2443"/>
    <x v="4"/>
    <s v="GBP"/>
    <x v="129"/>
    <x v="129"/>
    <d v="2013-12-12T06:00:00"/>
    <n v="13868280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x v="1"/>
    <n v="89"/>
    <x v="1"/>
    <s v="USD"/>
    <x v="130"/>
    <x v="130"/>
    <d v="2018-01-28T06:00:00"/>
    <n v="15171192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x v="1"/>
    <n v="159"/>
    <x v="1"/>
    <s v="USD"/>
    <x v="131"/>
    <x v="131"/>
    <d v="2011-09-03T05:00:00"/>
    <n v="13150260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x v="0"/>
    <n v="940"/>
    <x v="5"/>
    <s v="CHF"/>
    <x v="132"/>
    <x v="132"/>
    <d v="2011-08-07T05:00:00"/>
    <n v="13126932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x v="0"/>
    <n v="117"/>
    <x v="1"/>
    <s v="USD"/>
    <x v="133"/>
    <x v="133"/>
    <d v="2013-03-12T05:00:00"/>
    <n v="13630644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x v="3"/>
    <n v="58"/>
    <x v="1"/>
    <s v="USD"/>
    <x v="134"/>
    <x v="134"/>
    <d v="2014-06-19T05:00:00"/>
    <n v="14031540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x v="1"/>
    <n v="50"/>
    <x v="1"/>
    <s v="USD"/>
    <x v="135"/>
    <x v="135"/>
    <d v="2010-10-12T05:00:00"/>
    <n v="12868596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x v="0"/>
    <n v="115"/>
    <x v="1"/>
    <s v="USD"/>
    <x v="136"/>
    <x v="136"/>
    <d v="2012-10-04T05:00:00"/>
    <n v="13493268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x v="0"/>
    <n v="326"/>
    <x v="1"/>
    <s v="USD"/>
    <x v="137"/>
    <x v="137"/>
    <d v="2015-05-07T05:00:00"/>
    <n v="14309748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x v="1"/>
    <n v="186"/>
    <x v="1"/>
    <s v="USD"/>
    <x v="138"/>
    <x v="138"/>
    <d v="2018-03-02T06:00:00"/>
    <n v="15199704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x v="1"/>
    <n v="1071"/>
    <x v="1"/>
    <s v="USD"/>
    <x v="139"/>
    <x v="139"/>
    <d v="2015-06-18T05:00:00"/>
    <n v="14346036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x v="1"/>
    <n v="117"/>
    <x v="1"/>
    <s v="USD"/>
    <x v="107"/>
    <x v="107"/>
    <d v="2012-05-17T05:00:00"/>
    <n v="13372308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x v="1"/>
    <n v="70"/>
    <x v="1"/>
    <s v="USD"/>
    <x v="140"/>
    <x v="140"/>
    <d v="2010-07-18T05:00:00"/>
    <n v="12794292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x v="1"/>
    <n v="135"/>
    <x v="1"/>
    <s v="USD"/>
    <x v="141"/>
    <x v="141"/>
    <d v="2019-06-25T05:00:00"/>
    <n v="15614388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x v="1"/>
    <n v="768"/>
    <x v="5"/>
    <s v="CHF"/>
    <x v="142"/>
    <x v="142"/>
    <d v="2014-09-12T05:00:00"/>
    <n v="14104980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x v="3"/>
    <n v="51"/>
    <x v="1"/>
    <s v="USD"/>
    <x v="143"/>
    <x v="143"/>
    <d v="2011-11-28T06:00:00"/>
    <n v="13224600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x v="1"/>
    <n v="199"/>
    <x v="1"/>
    <s v="USD"/>
    <x v="144"/>
    <x v="144"/>
    <d v="2016-06-19T05:00:00"/>
    <n v="14663124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x v="1"/>
    <n v="107"/>
    <x v="1"/>
    <s v="USD"/>
    <x v="145"/>
    <x v="145"/>
    <d v="2017-08-03T05:00:00"/>
    <n v="15017364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x v="1"/>
    <n v="195"/>
    <x v="1"/>
    <s v="USD"/>
    <x v="146"/>
    <x v="146"/>
    <d v="2013-02-22T06:00:00"/>
    <n v="13615128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x v="0"/>
    <n v="1"/>
    <x v="1"/>
    <s v="USD"/>
    <x v="147"/>
    <x v="147"/>
    <d v="2018-12-17T06:00:00"/>
    <n v="15450264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x v="0"/>
    <n v="1467"/>
    <x v="1"/>
    <s v="USD"/>
    <x v="148"/>
    <x v="148"/>
    <d v="2014-07-30T05:00:00"/>
    <n v="14066964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x v="1"/>
    <n v="3376"/>
    <x v="1"/>
    <s v="USD"/>
    <x v="149"/>
    <x v="149"/>
    <d v="2017-02-24T06:00:00"/>
    <n v="14879160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x v="0"/>
    <n v="5681"/>
    <x v="1"/>
    <s v="USD"/>
    <x v="150"/>
    <x v="150"/>
    <d v="2012-10-25T05:00:00"/>
    <n v="13511412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x v="0"/>
    <n v="1059"/>
    <x v="1"/>
    <s v="USD"/>
    <x v="151"/>
    <x v="151"/>
    <d v="2016-06-04T05:00:00"/>
    <n v="14650164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x v="0"/>
    <n v="1194"/>
    <x v="1"/>
    <s v="USD"/>
    <x v="152"/>
    <x v="152"/>
    <d v="2010-04-09T05:00:00"/>
    <n v="12707892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x v="3"/>
    <n v="379"/>
    <x v="2"/>
    <s v="AUD"/>
    <x v="153"/>
    <x v="153"/>
    <d v="2019-10-29T05:00:00"/>
    <n v="15723252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x v="0"/>
    <n v="30"/>
    <x v="2"/>
    <s v="AUD"/>
    <x v="154"/>
    <x v="154"/>
    <d v="2014-01-11T06:00:00"/>
    <n v="13894200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x v="1"/>
    <n v="41"/>
    <x v="1"/>
    <s v="USD"/>
    <x v="155"/>
    <x v="155"/>
    <d v="2015-12-09T06:00:00"/>
    <n v="14496408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x v="1"/>
    <n v="1821"/>
    <x v="1"/>
    <s v="USD"/>
    <x v="156"/>
    <x v="156"/>
    <d v="2019-04-14T05:00:00"/>
    <n v="15552180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x v="1"/>
    <n v="164"/>
    <x v="1"/>
    <s v="USD"/>
    <x v="157"/>
    <x v="157"/>
    <d v="2019-05-13T05:00:00"/>
    <n v="15577236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x v="0"/>
    <n v="75"/>
    <x v="1"/>
    <s v="USD"/>
    <x v="158"/>
    <x v="158"/>
    <d v="2015-09-29T05:00:00"/>
    <n v="14435028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x v="1"/>
    <n v="157"/>
    <x v="5"/>
    <s v="CHF"/>
    <x v="159"/>
    <x v="159"/>
    <d v="2019-01-07T06:00:00"/>
    <n v="15468408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x v="1"/>
    <n v="246"/>
    <x v="1"/>
    <s v="USD"/>
    <x v="160"/>
    <x v="160"/>
    <d v="2017-12-08T06:00:00"/>
    <n v="15127128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x v="1"/>
    <n v="1396"/>
    <x v="1"/>
    <s v="USD"/>
    <x v="161"/>
    <x v="161"/>
    <d v="2017-10-09T05:00:00"/>
    <n v="15075252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x v="1"/>
    <n v="2506"/>
    <x v="1"/>
    <s v="USD"/>
    <x v="162"/>
    <x v="162"/>
    <d v="2017-09-02T05:00:00"/>
    <n v="15043284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x v="1"/>
    <n v="244"/>
    <x v="1"/>
    <s v="USD"/>
    <x v="163"/>
    <x v="163"/>
    <d v="2010-12-26T06:00:00"/>
    <n v="12933432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x v="1"/>
    <n v="146"/>
    <x v="2"/>
    <s v="AUD"/>
    <x v="164"/>
    <x v="164"/>
    <d v="2013-06-20T05:00:00"/>
    <n v="13717044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x v="0"/>
    <n v="955"/>
    <x v="3"/>
    <s v="DKK"/>
    <x v="165"/>
    <x v="165"/>
    <d v="2019-03-17T05:00:00"/>
    <n v="15527988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x v="1"/>
    <n v="1267"/>
    <x v="1"/>
    <s v="USD"/>
    <x v="166"/>
    <x v="166"/>
    <d v="2012-07-15T05:00:00"/>
    <n v="13423284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x v="0"/>
    <n v="67"/>
    <x v="1"/>
    <s v="USD"/>
    <x v="167"/>
    <x v="167"/>
    <d v="2017-08-10T05:00:00"/>
    <n v="15023412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x v="0"/>
    <n v="5"/>
    <x v="1"/>
    <s v="USD"/>
    <x v="168"/>
    <x v="168"/>
    <d v="2014-04-11T05:00:00"/>
    <n v="13971924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x v="0"/>
    <n v="26"/>
    <x v="1"/>
    <s v="USD"/>
    <x v="169"/>
    <x v="169"/>
    <d v="2014-08-03T05:00:00"/>
    <n v="14070420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x v="1"/>
    <n v="1561"/>
    <x v="1"/>
    <s v="USD"/>
    <x v="170"/>
    <x v="170"/>
    <d v="2013-05-24T05:00:00"/>
    <n v="13693716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x v="1"/>
    <n v="48"/>
    <x v="1"/>
    <s v="USD"/>
    <x v="171"/>
    <x v="171"/>
    <d v="2015-10-06T05:00:00"/>
    <n v="14441076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x v="0"/>
    <n v="1130"/>
    <x v="1"/>
    <s v="USD"/>
    <x v="172"/>
    <x v="172"/>
    <d v="2016-09-19T05:00:00"/>
    <n v="14742612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x v="0"/>
    <n v="782"/>
    <x v="1"/>
    <s v="USD"/>
    <x v="173"/>
    <x v="173"/>
    <d v="2016-09-12T05:00:00"/>
    <n v="14736564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x v="1"/>
    <n v="2739"/>
    <x v="1"/>
    <s v="USD"/>
    <x v="174"/>
    <x v="174"/>
    <d v="2010-12-10T06:00:00"/>
    <n v="12919608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x v="0"/>
    <n v="210"/>
    <x v="1"/>
    <s v="USD"/>
    <x v="175"/>
    <x v="175"/>
    <d v="2017-09-30T05:00:00"/>
    <n v="15067476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x v="1"/>
    <n v="3537"/>
    <x v="0"/>
    <s v="CAD"/>
    <x v="176"/>
    <x v="176"/>
    <d v="2013-03-18T05:00:00"/>
    <n v="13635828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x v="1"/>
    <n v="2107"/>
    <x v="2"/>
    <s v="AUD"/>
    <x v="177"/>
    <x v="177"/>
    <d v="2010-03-27T05:00:00"/>
    <n v="12696660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x v="0"/>
    <n v="136"/>
    <x v="1"/>
    <s v="USD"/>
    <x v="178"/>
    <x v="178"/>
    <d v="2017-10-22T05:00:00"/>
    <n v="15086484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x v="1"/>
    <n v="3318"/>
    <x v="3"/>
    <s v="DKK"/>
    <x v="179"/>
    <x v="179"/>
    <d v="2019-07-01T05:00:00"/>
    <n v="15619572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x v="0"/>
    <n v="86"/>
    <x v="0"/>
    <s v="CAD"/>
    <x v="180"/>
    <x v="180"/>
    <d v="2010-09-22T05:00:00"/>
    <n v="12851316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x v="1"/>
    <n v="340"/>
    <x v="1"/>
    <s v="USD"/>
    <x v="181"/>
    <x v="181"/>
    <d v="2019-05-04T05:00:00"/>
    <n v="15569460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x v="0"/>
    <n v="19"/>
    <x v="1"/>
    <s v="USD"/>
    <x v="182"/>
    <x v="182"/>
    <d v="2018-05-24T05:00:00"/>
    <n v="15271380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x v="0"/>
    <n v="886"/>
    <x v="1"/>
    <s v="USD"/>
    <x v="183"/>
    <x v="183"/>
    <d v="2014-06-07T05:00:00"/>
    <n v="14021172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x v="1"/>
    <n v="1442"/>
    <x v="0"/>
    <s v="CAD"/>
    <x v="184"/>
    <x v="184"/>
    <d v="2013-03-23T05:00:00"/>
    <n v="13640148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x v="0"/>
    <n v="35"/>
    <x v="6"/>
    <s v="EUR"/>
    <x v="185"/>
    <x v="185"/>
    <d v="2014-12-03T06:00:00"/>
    <n v="14175864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x v="3"/>
    <n v="441"/>
    <x v="1"/>
    <s v="USD"/>
    <x v="186"/>
    <x v="186"/>
    <d v="2016-03-04T06:00:00"/>
    <n v="14570712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x v="0"/>
    <n v="24"/>
    <x v="1"/>
    <s v="USD"/>
    <x v="187"/>
    <x v="187"/>
    <d v="2013-06-05T05:00:00"/>
    <n v="13704084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x v="0"/>
    <n v="86"/>
    <x v="6"/>
    <s v="EUR"/>
    <x v="188"/>
    <x v="188"/>
    <d v="2019-03-15T05:00:00"/>
    <n v="15526260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x v="0"/>
    <n v="243"/>
    <x v="1"/>
    <s v="USD"/>
    <x v="189"/>
    <x v="189"/>
    <d v="2014-07-01T05:00:00"/>
    <n v="14041908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x v="0"/>
    <n v="65"/>
    <x v="1"/>
    <s v="USD"/>
    <x v="190"/>
    <x v="190"/>
    <d v="2018-04-12T05:00:00"/>
    <n v="15235092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x v="1"/>
    <n v="126"/>
    <x v="1"/>
    <s v="USD"/>
    <x v="191"/>
    <x v="191"/>
    <d v="2015-09-30T05:00:00"/>
    <n v="14435892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x v="1"/>
    <n v="524"/>
    <x v="1"/>
    <s v="USD"/>
    <x v="192"/>
    <x v="192"/>
    <d v="2018-08-05T05:00:00"/>
    <n v="15334452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x v="0"/>
    <n v="100"/>
    <x v="3"/>
    <s v="DKK"/>
    <x v="173"/>
    <x v="173"/>
    <d v="2016-09-22T05:00:00"/>
    <n v="14745204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x v="1"/>
    <n v="1989"/>
    <x v="1"/>
    <s v="USD"/>
    <x v="193"/>
    <x v="193"/>
    <d v="2017-07-07T05:00:00"/>
    <n v="14994036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x v="0"/>
    <n v="168"/>
    <x v="1"/>
    <s v="USD"/>
    <x v="194"/>
    <x v="194"/>
    <d v="2010-09-04T05:00:00"/>
    <n v="12835764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x v="0"/>
    <n v="13"/>
    <x v="1"/>
    <s v="USD"/>
    <x v="195"/>
    <x v="195"/>
    <d v="2015-07-11T05:00:00"/>
    <n v="14365908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x v="0"/>
    <n v="1"/>
    <x v="0"/>
    <s v="CAD"/>
    <x v="152"/>
    <x v="152"/>
    <d v="2010-04-05T05:00:00"/>
    <n v="12704436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x v="1"/>
    <n v="157"/>
    <x v="1"/>
    <s v="USD"/>
    <x v="196"/>
    <x v="196"/>
    <d v="2014-08-12T05:00:00"/>
    <n v="14078196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x v="3"/>
    <n v="82"/>
    <x v="1"/>
    <s v="USD"/>
    <x v="197"/>
    <x v="197"/>
    <d v="2011-10-06T05:00:00"/>
    <n v="13178772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x v="1"/>
    <n v="4498"/>
    <x v="2"/>
    <s v="AUD"/>
    <x v="198"/>
    <x v="198"/>
    <d v="2017-01-19T06:00:00"/>
    <n v="14848056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x v="0"/>
    <n v="40"/>
    <x v="1"/>
    <s v="USD"/>
    <x v="199"/>
    <x v="199"/>
    <d v="2011-04-13T05:00:00"/>
    <n v="13026708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x v="1"/>
    <n v="80"/>
    <x v="1"/>
    <s v="USD"/>
    <x v="200"/>
    <x v="200"/>
    <d v="2018-10-29T05:00:00"/>
    <n v="15407892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x v="3"/>
    <n v="57"/>
    <x v="1"/>
    <s v="USD"/>
    <x v="201"/>
    <x v="201"/>
    <d v="2010-03-08T06:00:00"/>
    <n v="12680280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x v="1"/>
    <n v="43"/>
    <x v="1"/>
    <s v="USD"/>
    <x v="202"/>
    <x v="202"/>
    <d v="2018-09-17T05:00:00"/>
    <n v="15371604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x v="1"/>
    <n v="2053"/>
    <x v="1"/>
    <s v="USD"/>
    <x v="203"/>
    <x v="203"/>
    <d v="2017-12-03T06:00:00"/>
    <n v="15122808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x v="2"/>
    <n v="808"/>
    <x v="2"/>
    <s v="AUD"/>
    <x v="204"/>
    <x v="204"/>
    <d v="2016-05-13T05:00:00"/>
    <n v="14631156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x v="0"/>
    <n v="226"/>
    <x v="3"/>
    <s v="DKK"/>
    <x v="205"/>
    <x v="205"/>
    <d v="2017-03-30T05:00:00"/>
    <n v="14908500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x v="0"/>
    <n v="1625"/>
    <x v="1"/>
    <s v="USD"/>
    <x v="206"/>
    <x v="206"/>
    <d v="2013-09-20T05:00:00"/>
    <n v="13796532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x v="1"/>
    <n v="168"/>
    <x v="1"/>
    <s v="USD"/>
    <x v="207"/>
    <x v="207"/>
    <d v="2020-01-30T06:00:00"/>
    <n v="15803640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x v="1"/>
    <n v="4289"/>
    <x v="1"/>
    <s v="USD"/>
    <x v="208"/>
    <x v="208"/>
    <d v="2010-11-14T06:00:00"/>
    <n v="12897144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x v="1"/>
    <n v="165"/>
    <x v="1"/>
    <s v="USD"/>
    <x v="209"/>
    <x v="209"/>
    <d v="2010-08-25T05:00:00"/>
    <n v="12827124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x v="0"/>
    <n v="143"/>
    <x v="1"/>
    <s v="USD"/>
    <x v="210"/>
    <x v="210"/>
    <d v="2019-02-15T06:00:00"/>
    <n v="15502104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x v="1"/>
    <n v="1815"/>
    <x v="1"/>
    <s v="USD"/>
    <x v="211"/>
    <x v="211"/>
    <d v="2011-11-24T06:00:00"/>
    <n v="13221144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x v="0"/>
    <n v="934"/>
    <x v="1"/>
    <s v="USD"/>
    <x v="212"/>
    <x v="212"/>
    <d v="2019-05-07T05:00:00"/>
    <n v="15572052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x v="1"/>
    <n v="397"/>
    <x v="4"/>
    <s v="GBP"/>
    <x v="213"/>
    <x v="213"/>
    <d v="2011-12-15T06:00:00"/>
    <n v="13239288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x v="1"/>
    <n v="1539"/>
    <x v="1"/>
    <s v="USD"/>
    <x v="214"/>
    <x v="214"/>
    <d v="2012-08-28T05:00:00"/>
    <n v="13461300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x v="0"/>
    <n v="17"/>
    <x v="1"/>
    <s v="USD"/>
    <x v="215"/>
    <x v="215"/>
    <d v="2011-07-19T05:00:00"/>
    <n v="13110516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x v="0"/>
    <n v="2179"/>
    <x v="1"/>
    <s v="USD"/>
    <x v="216"/>
    <x v="216"/>
    <d v="2012-06-23T05:00:00"/>
    <n v="13404276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x v="1"/>
    <n v="138"/>
    <x v="1"/>
    <s v="USD"/>
    <x v="217"/>
    <x v="217"/>
    <d v="2014-10-03T05:00:00"/>
    <n v="14123124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x v="0"/>
    <n v="931"/>
    <x v="1"/>
    <s v="USD"/>
    <x v="218"/>
    <x v="218"/>
    <d v="2016-03-30T05:00:00"/>
    <n v="14593140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x v="1"/>
    <n v="3594"/>
    <x v="1"/>
    <s v="USD"/>
    <x v="219"/>
    <x v="219"/>
    <d v="2014-11-08T06:00:00"/>
    <n v="14154264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x v="1"/>
    <n v="5880"/>
    <x v="1"/>
    <s v="USD"/>
    <x v="220"/>
    <x v="220"/>
    <d v="2014-05-03T05:00:00"/>
    <n v="13990932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x v="1"/>
    <n v="112"/>
    <x v="1"/>
    <s v="USD"/>
    <x v="221"/>
    <x v="221"/>
    <d v="2010-05-15T05:00:00"/>
    <n v="12738996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x v="1"/>
    <n v="943"/>
    <x v="1"/>
    <s v="USD"/>
    <x v="222"/>
    <x v="222"/>
    <d v="2015-05-21T05:00:00"/>
    <n v="14321844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x v="1"/>
    <n v="2468"/>
    <x v="1"/>
    <s v="USD"/>
    <x v="172"/>
    <x v="172"/>
    <d v="2016-09-25T05:00:00"/>
    <n v="14747796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x v="1"/>
    <n v="2551"/>
    <x v="1"/>
    <s v="USD"/>
    <x v="223"/>
    <x v="223"/>
    <d v="2017-07-19T05:00:00"/>
    <n v="15004404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x v="1"/>
    <n v="101"/>
    <x v="1"/>
    <s v="USD"/>
    <x v="224"/>
    <x v="224"/>
    <d v="2019-12-06T06:00:00"/>
    <n v="15756120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x v="3"/>
    <n v="67"/>
    <x v="1"/>
    <s v="USD"/>
    <x v="225"/>
    <x v="225"/>
    <d v="2013-07-18T05:00:00"/>
    <n v="13741236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x v="1"/>
    <n v="92"/>
    <x v="1"/>
    <s v="USD"/>
    <x v="226"/>
    <x v="226"/>
    <d v="2016-07-26T05:00:00"/>
    <n v="14695092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x v="1"/>
    <n v="62"/>
    <x v="1"/>
    <s v="USD"/>
    <x v="227"/>
    <x v="227"/>
    <d v="2011-06-28T05:00:00"/>
    <n v="13092372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x v="1"/>
    <n v="149"/>
    <x v="6"/>
    <s v="EUR"/>
    <x v="228"/>
    <x v="228"/>
    <d v="2017-08-29T05:00:00"/>
    <n v="15039828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x v="0"/>
    <n v="92"/>
    <x v="1"/>
    <s v="USD"/>
    <x v="229"/>
    <x v="229"/>
    <d v="2017-02-18T06:00:00"/>
    <n v="14873976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x v="0"/>
    <n v="57"/>
    <x v="2"/>
    <s v="AUD"/>
    <x v="230"/>
    <x v="230"/>
    <d v="2019-07-02T05:00:00"/>
    <n v="15620436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x v="1"/>
    <n v="329"/>
    <x v="1"/>
    <s v="USD"/>
    <x v="231"/>
    <x v="231"/>
    <d v="2014-04-27T05:00:00"/>
    <n v="13985748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x v="1"/>
    <n v="97"/>
    <x v="3"/>
    <s v="DKK"/>
    <x v="232"/>
    <x v="232"/>
    <d v="2018-01-08T06:00:00"/>
    <n v="15153912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x v="0"/>
    <n v="41"/>
    <x v="1"/>
    <s v="USD"/>
    <x v="233"/>
    <x v="233"/>
    <d v="2015-09-02T05:00:00"/>
    <n v="14411700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x v="1"/>
    <n v="1784"/>
    <x v="1"/>
    <s v="USD"/>
    <x v="194"/>
    <x v="194"/>
    <d v="2010-08-07T05:00:00"/>
    <n v="12811572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x v="1"/>
    <n v="1684"/>
    <x v="2"/>
    <s v="AUD"/>
    <x v="234"/>
    <x v="234"/>
    <d v="2014-04-23T05:00:00"/>
    <n v="13982292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x v="1"/>
    <n v="250"/>
    <x v="1"/>
    <s v="USD"/>
    <x v="235"/>
    <x v="235"/>
    <d v="2017-05-20T05:00:00"/>
    <n v="14952564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x v="1"/>
    <n v="238"/>
    <x v="1"/>
    <s v="USD"/>
    <x v="236"/>
    <x v="236"/>
    <d v="2018-03-07T06:00:00"/>
    <n v="15204024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x v="1"/>
    <n v="53"/>
    <x v="1"/>
    <s v="USD"/>
    <x v="237"/>
    <x v="237"/>
    <d v="2014-09-04T05:00:00"/>
    <n v="14098068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x v="1"/>
    <n v="214"/>
    <x v="1"/>
    <s v="USD"/>
    <x v="238"/>
    <x v="238"/>
    <d v="2014-04-08T05:00:00"/>
    <n v="13969332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x v="1"/>
    <n v="222"/>
    <x v="1"/>
    <s v="USD"/>
    <x v="239"/>
    <x v="239"/>
    <d v="2013-08-09T05:00:00"/>
    <n v="13760244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x v="1"/>
    <n v="1884"/>
    <x v="1"/>
    <s v="USD"/>
    <x v="240"/>
    <x v="240"/>
    <d v="2017-01-06T06:00:00"/>
    <n v="14836824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x v="1"/>
    <n v="218"/>
    <x v="2"/>
    <s v="AUD"/>
    <x v="241"/>
    <x v="241"/>
    <d v="2015-01-05T06:00:00"/>
    <n v="14204376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x v="1"/>
    <n v="6465"/>
    <x v="1"/>
    <s v="USD"/>
    <x v="242"/>
    <x v="242"/>
    <d v="2015-01-09T06:00:00"/>
    <n v="14207832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x v="0"/>
    <n v="1"/>
    <x v="1"/>
    <s v="USD"/>
    <x v="67"/>
    <x v="67"/>
    <d v="2010-03-01T06:00:00"/>
    <n v="1267423200"/>
    <b v="0"/>
    <b v="0"/>
    <s v="music/rock"/>
    <x v="1"/>
    <x v="1"/>
    <n v="0.03"/>
    <n v="3"/>
  </r>
  <r>
    <n v="251"/>
    <s v="Singleton Ltd"/>
    <s v="Enhanced user-facing function"/>
    <n v="7100"/>
    <n v="3840"/>
    <x v="0"/>
    <x v="0"/>
    <n v="101"/>
    <x v="1"/>
    <s v="USD"/>
    <x v="243"/>
    <x v="243"/>
    <d v="2012-12-11T06:00:00"/>
    <n v="13552056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x v="1"/>
    <n v="59"/>
    <x v="1"/>
    <s v="USD"/>
    <x v="244"/>
    <x v="244"/>
    <d v="2013-10-30T05:00:00"/>
    <n v="13831092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x v="0"/>
    <n v="1335"/>
    <x v="0"/>
    <s v="CAD"/>
    <x v="245"/>
    <x v="245"/>
    <d v="2011-04-20T05:00:00"/>
    <n v="13032756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x v="1"/>
    <n v="88"/>
    <x v="1"/>
    <s v="USD"/>
    <x v="246"/>
    <x v="246"/>
    <d v="2017-02-23T06:00:00"/>
    <n v="14878296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x v="1"/>
    <n v="1697"/>
    <x v="1"/>
    <s v="USD"/>
    <x v="247"/>
    <x v="247"/>
    <d v="2011-02-21T06:00:00"/>
    <n v="12982680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x v="0"/>
    <n v="15"/>
    <x v="4"/>
    <s v="GBP"/>
    <x v="248"/>
    <x v="248"/>
    <d v="2016-03-01T06:00:00"/>
    <n v="14568120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x v="1"/>
    <n v="92"/>
    <x v="1"/>
    <s v="USD"/>
    <x v="249"/>
    <x v="249"/>
    <d v="2013-03-19T05:00:00"/>
    <n v="13636692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x v="1"/>
    <n v="186"/>
    <x v="1"/>
    <s v="USD"/>
    <x v="250"/>
    <x v="250"/>
    <d v="2016-12-28T06:00:00"/>
    <n v="14829048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x v="1"/>
    <n v="138"/>
    <x v="1"/>
    <s v="USD"/>
    <x v="251"/>
    <x v="251"/>
    <d v="2012-12-27T06:00:00"/>
    <n v="13565880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x v="1"/>
    <n v="261"/>
    <x v="1"/>
    <s v="USD"/>
    <x v="136"/>
    <x v="136"/>
    <d v="2012-10-10T05:00:00"/>
    <n v="13498452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x v="0"/>
    <n v="454"/>
    <x v="1"/>
    <s v="USD"/>
    <x v="252"/>
    <x v="252"/>
    <d v="2010-08-29T05:00:00"/>
    <n v="12830580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x v="1"/>
    <n v="107"/>
    <x v="1"/>
    <s v="USD"/>
    <x v="253"/>
    <x v="253"/>
    <d v="2011-05-01T05:00:00"/>
    <n v="13042260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x v="1"/>
    <n v="199"/>
    <x v="1"/>
    <s v="USD"/>
    <x v="254"/>
    <x v="254"/>
    <d v="2010-01-09T06:00:00"/>
    <n v="12630168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x v="1"/>
    <n v="5512"/>
    <x v="1"/>
    <s v="USD"/>
    <x v="255"/>
    <x v="255"/>
    <d v="2013-02-28T06:00:00"/>
    <n v="13620312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x v="1"/>
    <n v="86"/>
    <x v="1"/>
    <s v="USD"/>
    <x v="256"/>
    <x v="256"/>
    <d v="2016-02-16T06:00:00"/>
    <n v="14556024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x v="0"/>
    <n v="3182"/>
    <x v="6"/>
    <s v="EUR"/>
    <x v="257"/>
    <x v="257"/>
    <d v="2014-12-10T06:00:00"/>
    <n v="14181912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x v="1"/>
    <n v="2768"/>
    <x v="2"/>
    <s v="AUD"/>
    <x v="258"/>
    <x v="258"/>
    <d v="2012-11-09T06:00:00"/>
    <n v="13524408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x v="1"/>
    <n v="48"/>
    <x v="1"/>
    <s v="USD"/>
    <x v="259"/>
    <x v="259"/>
    <d v="2012-11-19T06:00:00"/>
    <n v="13533048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x v="1"/>
    <n v="87"/>
    <x v="1"/>
    <s v="USD"/>
    <x v="260"/>
    <x v="260"/>
    <d v="2019-02-21T06:00:00"/>
    <n v="15507288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x v="3"/>
    <n v="1890"/>
    <x v="1"/>
    <s v="USD"/>
    <x v="261"/>
    <x v="261"/>
    <d v="2010-12-04T06:00:00"/>
    <n v="12914424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x v="2"/>
    <n v="61"/>
    <x v="1"/>
    <s v="USD"/>
    <x v="262"/>
    <x v="262"/>
    <d v="2016-01-07T06:00:00"/>
    <n v="14521464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x v="1"/>
    <n v="1894"/>
    <x v="1"/>
    <s v="USD"/>
    <x v="263"/>
    <x v="263"/>
    <d v="2019-08-04T05:00:00"/>
    <n v="15648948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x v="1"/>
    <n v="282"/>
    <x v="0"/>
    <s v="CAD"/>
    <x v="264"/>
    <x v="264"/>
    <d v="2017-09-20T05:00:00"/>
    <n v="15058836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x v="0"/>
    <n v="15"/>
    <x v="1"/>
    <s v="USD"/>
    <x v="265"/>
    <x v="265"/>
    <d v="2017-11-11T06:00:00"/>
    <n v="15103800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x v="1"/>
    <n v="116"/>
    <x v="1"/>
    <s v="USD"/>
    <x v="266"/>
    <x v="266"/>
    <d v="2019-04-14T05:00:00"/>
    <n v="15552180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x v="0"/>
    <n v="133"/>
    <x v="1"/>
    <s v="USD"/>
    <x v="267"/>
    <x v="267"/>
    <d v="2012-04-24T05:00:00"/>
    <n v="13352436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x v="1"/>
    <n v="83"/>
    <x v="1"/>
    <s v="USD"/>
    <x v="268"/>
    <x v="268"/>
    <d v="2010-07-21T05:00:00"/>
    <n v="12796884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x v="1"/>
    <n v="91"/>
    <x v="1"/>
    <s v="USD"/>
    <x v="269"/>
    <x v="269"/>
    <d v="2012-12-21T06:00:00"/>
    <n v="13560696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x v="1"/>
    <n v="546"/>
    <x v="1"/>
    <s v="USD"/>
    <x v="270"/>
    <x v="270"/>
    <d v="2018-09-06T05:00:00"/>
    <n v="15362100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x v="1"/>
    <n v="393"/>
    <x v="1"/>
    <s v="USD"/>
    <x v="271"/>
    <x v="271"/>
    <d v="2017-11-27T06:00:00"/>
    <n v="15117624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x v="0"/>
    <n v="2062"/>
    <x v="1"/>
    <s v="USD"/>
    <x v="272"/>
    <x v="272"/>
    <d v="2012-04-01T05:00:00"/>
    <n v="13332564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x v="1"/>
    <n v="133"/>
    <x v="1"/>
    <s v="USD"/>
    <x v="73"/>
    <x v="73"/>
    <d v="2016-12-03T06:00:00"/>
    <n v="14807448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x v="0"/>
    <n v="29"/>
    <x v="3"/>
    <s v="DKK"/>
    <x v="273"/>
    <x v="273"/>
    <d v="2016-06-04T05:00:00"/>
    <n v="14650164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x v="0"/>
    <n v="132"/>
    <x v="1"/>
    <s v="USD"/>
    <x v="274"/>
    <x v="274"/>
    <d v="2012-05-06T05:00:00"/>
    <n v="13362804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x v="1"/>
    <n v="254"/>
    <x v="1"/>
    <s v="USD"/>
    <x v="275"/>
    <x v="275"/>
    <d v="2016-10-18T05:00:00"/>
    <n v="14767668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x v="3"/>
    <n v="184"/>
    <x v="1"/>
    <s v="USD"/>
    <x v="276"/>
    <x v="276"/>
    <d v="2016-11-30T06:00:00"/>
    <n v="14804856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x v="1"/>
    <n v="176"/>
    <x v="1"/>
    <s v="USD"/>
    <x v="277"/>
    <x v="277"/>
    <d v="2015-04-28T05:00:00"/>
    <n v="14301972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x v="0"/>
    <n v="137"/>
    <x v="3"/>
    <s v="DKK"/>
    <x v="278"/>
    <x v="278"/>
    <d v="2012-03-15T05:00:00"/>
    <n v="13317876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x v="1"/>
    <n v="337"/>
    <x v="0"/>
    <s v="CAD"/>
    <x v="279"/>
    <x v="279"/>
    <d v="2015-08-06T05:00:00"/>
    <n v="14388372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x v="0"/>
    <n v="908"/>
    <x v="1"/>
    <s v="USD"/>
    <x v="280"/>
    <x v="280"/>
    <d v="2013-06-11T05:00:00"/>
    <n v="13709268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x v="1"/>
    <n v="107"/>
    <x v="1"/>
    <s v="USD"/>
    <x v="281"/>
    <x v="281"/>
    <d v="2011-10-19T05:00:00"/>
    <n v="13190004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x v="0"/>
    <n v="10"/>
    <x v="1"/>
    <s v="USD"/>
    <x v="282"/>
    <x v="282"/>
    <d v="2012-04-03T05:00:00"/>
    <n v="13334292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x v="3"/>
    <n v="32"/>
    <x v="6"/>
    <s v="EUR"/>
    <x v="283"/>
    <x v="283"/>
    <d v="2010-10-14T05:00:00"/>
    <n v="12870324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x v="1"/>
    <n v="183"/>
    <x v="1"/>
    <s v="USD"/>
    <x v="284"/>
    <x v="284"/>
    <d v="2018-11-07T06:00:00"/>
    <n v="15415704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x v="0"/>
    <n v="1910"/>
    <x v="5"/>
    <s v="CHF"/>
    <x v="285"/>
    <x v="285"/>
    <d v="2013-11-09T06:00:00"/>
    <n v="13839768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x v="0"/>
    <n v="38"/>
    <x v="2"/>
    <s v="AUD"/>
    <x v="286"/>
    <x v="286"/>
    <d v="2019-02-19T06:00:00"/>
    <n v="15505560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x v="0"/>
    <n v="104"/>
    <x v="2"/>
    <s v="AUD"/>
    <x v="287"/>
    <x v="287"/>
    <d v="2014-01-23T06:00:00"/>
    <n v="13904568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x v="1"/>
    <n v="72"/>
    <x v="1"/>
    <s v="USD"/>
    <x v="288"/>
    <x v="288"/>
    <d v="2016-03-15T05:00:00"/>
    <n v="14580180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x v="0"/>
    <n v="49"/>
    <x v="1"/>
    <s v="USD"/>
    <x v="289"/>
    <x v="289"/>
    <d v="2016-04-28T05:00:00"/>
    <n v="14618196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x v="0"/>
    <n v="1"/>
    <x v="3"/>
    <s v="DKK"/>
    <x v="290"/>
    <x v="290"/>
    <d v="2017-08-31T05:00:00"/>
    <n v="15041556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x v="1"/>
    <n v="295"/>
    <x v="1"/>
    <s v="USD"/>
    <x v="291"/>
    <x v="291"/>
    <d v="2015-03-15T05:00:00"/>
    <n v="14263956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x v="0"/>
    <n v="245"/>
    <x v="1"/>
    <s v="USD"/>
    <x v="292"/>
    <x v="292"/>
    <d v="2018-09-16T05:00:00"/>
    <n v="15370740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x v="0"/>
    <n v="32"/>
    <x v="1"/>
    <s v="USD"/>
    <x v="293"/>
    <x v="293"/>
    <d v="2016-01-12T06:00:00"/>
    <n v="14525784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x v="1"/>
    <n v="142"/>
    <x v="1"/>
    <s v="USD"/>
    <x v="294"/>
    <x v="294"/>
    <d v="2016-09-17T05:00:00"/>
    <n v="14740884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x v="1"/>
    <n v="85"/>
    <x v="1"/>
    <s v="USD"/>
    <x v="295"/>
    <x v="295"/>
    <d v="2016-04-29T05:00:00"/>
    <n v="14619060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x v="0"/>
    <n v="7"/>
    <x v="1"/>
    <s v="USD"/>
    <x v="296"/>
    <x v="296"/>
    <d v="2017-07-17T05:00:00"/>
    <n v="15002676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x v="1"/>
    <n v="659"/>
    <x v="3"/>
    <s v="DKK"/>
    <x v="297"/>
    <x v="297"/>
    <d v="2012-06-26T05:00:00"/>
    <n v="13406868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x v="0"/>
    <n v="803"/>
    <x v="1"/>
    <s v="USD"/>
    <x v="298"/>
    <x v="298"/>
    <d v="2011-04-19T05:00:00"/>
    <n v="13031892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x v="3"/>
    <n v="75"/>
    <x v="1"/>
    <s v="USD"/>
    <x v="299"/>
    <x v="299"/>
    <d v="2011-10-11T05:00:00"/>
    <n v="13183092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x v="0"/>
    <n v="16"/>
    <x v="1"/>
    <s v="USD"/>
    <x v="300"/>
    <x v="300"/>
    <d v="2010-04-25T05:00:00"/>
    <n v="12721716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x v="1"/>
    <n v="121"/>
    <x v="1"/>
    <s v="USD"/>
    <x v="247"/>
    <x v="247"/>
    <d v="2011-02-28T06:00:00"/>
    <n v="12988728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x v="1"/>
    <n v="3742"/>
    <x v="1"/>
    <s v="USD"/>
    <x v="244"/>
    <x v="244"/>
    <d v="2013-11-01T05:00:00"/>
    <n v="13832820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x v="1"/>
    <n v="223"/>
    <x v="1"/>
    <s v="USD"/>
    <x v="301"/>
    <x v="301"/>
    <d v="2012-02-29T06:00:00"/>
    <n v="13304952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x v="1"/>
    <n v="133"/>
    <x v="1"/>
    <s v="USD"/>
    <x v="188"/>
    <x v="188"/>
    <d v="2019-03-17T05:00:00"/>
    <n v="15527988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x v="0"/>
    <n v="31"/>
    <x v="1"/>
    <s v="USD"/>
    <x v="302"/>
    <x v="302"/>
    <d v="2014-06-22T05:00:00"/>
    <n v="14034132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x v="0"/>
    <n v="108"/>
    <x v="6"/>
    <s v="EUR"/>
    <x v="303"/>
    <x v="303"/>
    <d v="2019-11-20T06:00:00"/>
    <n v="15742296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x v="0"/>
    <n v="30"/>
    <x v="1"/>
    <s v="USD"/>
    <x v="304"/>
    <x v="304"/>
    <d v="2017-05-27T05:00:00"/>
    <n v="14958612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x v="0"/>
    <n v="17"/>
    <x v="1"/>
    <s v="USD"/>
    <x v="305"/>
    <x v="305"/>
    <d v="2014-02-16T06:00:00"/>
    <n v="13925304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x v="3"/>
    <n v="64"/>
    <x v="1"/>
    <s v="USD"/>
    <x v="306"/>
    <x v="306"/>
    <d v="2010-09-05T05:00:00"/>
    <n v="12836628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x v="0"/>
    <n v="80"/>
    <x v="1"/>
    <s v="USD"/>
    <x v="307"/>
    <x v="307"/>
    <d v="2011-05-19T05:00:00"/>
    <n v="13057812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x v="0"/>
    <n v="2468"/>
    <x v="1"/>
    <s v="USD"/>
    <x v="308"/>
    <x v="308"/>
    <d v="2011-04-09T05:00:00"/>
    <n v="13023252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x v="1"/>
    <n v="5168"/>
    <x v="1"/>
    <s v="USD"/>
    <x v="309"/>
    <x v="309"/>
    <d v="2010-12-08T06:00:00"/>
    <n v="12917880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x v="0"/>
    <n v="26"/>
    <x v="4"/>
    <s v="GBP"/>
    <x v="310"/>
    <x v="310"/>
    <d v="2014-03-29T05:00:00"/>
    <n v="13960692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x v="1"/>
    <n v="307"/>
    <x v="1"/>
    <s v="USD"/>
    <x v="311"/>
    <x v="311"/>
    <d v="2015-07-03T05:00:00"/>
    <n v="14358996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x v="0"/>
    <n v="73"/>
    <x v="1"/>
    <s v="USD"/>
    <x v="79"/>
    <x v="79"/>
    <d v="2018-07-09T05:00:00"/>
    <n v="15311124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x v="0"/>
    <n v="128"/>
    <x v="1"/>
    <s v="USD"/>
    <x v="312"/>
    <x v="312"/>
    <d v="2016-01-01T06:00:00"/>
    <n v="14516280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x v="0"/>
    <n v="33"/>
    <x v="1"/>
    <s v="USD"/>
    <x v="313"/>
    <x v="313"/>
    <d v="2019-09-01T05:00:00"/>
    <n v="15673140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x v="1"/>
    <n v="2441"/>
    <x v="1"/>
    <s v="USD"/>
    <x v="314"/>
    <x v="314"/>
    <d v="2018-12-11T06:00:00"/>
    <n v="15445080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x v="2"/>
    <n v="211"/>
    <x v="1"/>
    <s v="USD"/>
    <x v="315"/>
    <x v="315"/>
    <d v="2016-12-23T06:00:00"/>
    <n v="14824728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x v="1"/>
    <n v="1385"/>
    <x v="4"/>
    <s v="GBP"/>
    <x v="316"/>
    <x v="316"/>
    <d v="2017-12-09T06:00:00"/>
    <n v="15127992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x v="1"/>
    <n v="190"/>
    <x v="1"/>
    <s v="USD"/>
    <x v="317"/>
    <x v="317"/>
    <d v="2011-12-20T06:00:00"/>
    <n v="13243608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x v="1"/>
    <n v="470"/>
    <x v="1"/>
    <s v="USD"/>
    <x v="318"/>
    <x v="318"/>
    <d v="2013-03-29T05:00:00"/>
    <n v="13645332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x v="1"/>
    <n v="253"/>
    <x v="1"/>
    <s v="USD"/>
    <x v="319"/>
    <x v="319"/>
    <d v="2018-12-18T06:00:00"/>
    <n v="15451128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x v="1"/>
    <n v="1113"/>
    <x v="1"/>
    <s v="USD"/>
    <x v="32"/>
    <x v="32"/>
    <d v="2018-01-17T06:00:00"/>
    <n v="15161688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x v="1"/>
    <n v="2283"/>
    <x v="1"/>
    <s v="USD"/>
    <x v="320"/>
    <x v="320"/>
    <d v="2019-11-28T06:00:00"/>
    <n v="15749208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x v="0"/>
    <n v="1072"/>
    <x v="1"/>
    <s v="USD"/>
    <x v="321"/>
    <x v="321"/>
    <d v="2010-12-16T06:00:00"/>
    <n v="12924792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x v="1"/>
    <n v="1095"/>
    <x v="1"/>
    <s v="USD"/>
    <x v="322"/>
    <x v="322"/>
    <d v="2019-11-12T06:00:00"/>
    <n v="15735384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x v="1"/>
    <n v="1690"/>
    <x v="1"/>
    <s v="USD"/>
    <x v="323"/>
    <x v="323"/>
    <d v="2011-11-04T05:00:00"/>
    <n v="13203828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x v="3"/>
    <n v="1297"/>
    <x v="0"/>
    <s v="CAD"/>
    <x v="324"/>
    <x v="324"/>
    <d v="2017-08-16T05:00:00"/>
    <n v="15028596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x v="0"/>
    <n v="393"/>
    <x v="1"/>
    <s v="USD"/>
    <x v="325"/>
    <x v="325"/>
    <d v="2011-12-13T06:00:00"/>
    <n v="13237560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x v="0"/>
    <n v="1257"/>
    <x v="1"/>
    <s v="USD"/>
    <x v="326"/>
    <x v="326"/>
    <d v="2015-09-04T05:00:00"/>
    <n v="14413428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x v="0"/>
    <n v="328"/>
    <x v="1"/>
    <s v="USD"/>
    <x v="327"/>
    <x v="327"/>
    <d v="2013-08-01T05:00:00"/>
    <n v="13753332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x v="0"/>
    <n v="147"/>
    <x v="1"/>
    <s v="USD"/>
    <x v="328"/>
    <x v="328"/>
    <d v="2014-01-11T06:00:00"/>
    <n v="13894200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x v="0"/>
    <n v="830"/>
    <x v="1"/>
    <s v="USD"/>
    <x v="329"/>
    <x v="329"/>
    <d v="2018-03-03T06:00:00"/>
    <n v="15200568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x v="0"/>
    <n v="331"/>
    <x v="4"/>
    <s v="GBP"/>
    <x v="330"/>
    <x v="330"/>
    <d v="2015-07-10T05:00:00"/>
    <n v="14365044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x v="0"/>
    <n v="25"/>
    <x v="1"/>
    <s v="USD"/>
    <x v="331"/>
    <x v="331"/>
    <d v="2017-10-18T05:00:00"/>
    <n v="15083028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x v="1"/>
    <n v="191"/>
    <x v="1"/>
    <s v="USD"/>
    <x v="332"/>
    <x v="332"/>
    <d v="2015-03-07T06:00:00"/>
    <n v="14257080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x v="0"/>
    <n v="3483"/>
    <x v="1"/>
    <s v="USD"/>
    <x v="333"/>
    <x v="333"/>
    <d v="2017-03-01T06:00:00"/>
    <n v="14883480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x v="0"/>
    <n v="923"/>
    <x v="1"/>
    <s v="USD"/>
    <x v="296"/>
    <x v="296"/>
    <d v="2017-08-13T05:00:00"/>
    <n v="15026004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x v="0"/>
    <n v="1"/>
    <x v="1"/>
    <s v="USD"/>
    <x v="334"/>
    <x v="334"/>
    <d v="2015-06-07T05:00:00"/>
    <n v="14336532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x v="1"/>
    <n v="2013"/>
    <x v="1"/>
    <s v="USD"/>
    <x v="335"/>
    <x v="335"/>
    <d v="2015-09-07T05:00:00"/>
    <n v="14416020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x v="0"/>
    <n v="33"/>
    <x v="0"/>
    <s v="CAD"/>
    <x v="336"/>
    <x v="336"/>
    <d v="2015-11-15T06:00:00"/>
    <n v="14475672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x v="1"/>
    <n v="1703"/>
    <x v="1"/>
    <s v="USD"/>
    <x v="337"/>
    <x v="337"/>
    <d v="2019-07-06T05:00:00"/>
    <n v="15623892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x v="1"/>
    <n v="80"/>
    <x v="3"/>
    <s v="DKK"/>
    <x v="338"/>
    <x v="338"/>
    <d v="2013-09-10T05:00:00"/>
    <n v="13787892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x v="2"/>
    <n v="86"/>
    <x v="1"/>
    <s v="USD"/>
    <x v="339"/>
    <x v="339"/>
    <d v="2017-03-03T06:00:00"/>
    <n v="14885208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x v="0"/>
    <n v="40"/>
    <x v="6"/>
    <s v="EUR"/>
    <x v="340"/>
    <x v="340"/>
    <d v="2012-01-23T06:00:00"/>
    <n v="13272984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x v="1"/>
    <n v="41"/>
    <x v="1"/>
    <s v="USD"/>
    <x v="341"/>
    <x v="341"/>
    <d v="2015-09-28T05:00:00"/>
    <n v="14434164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x v="0"/>
    <n v="23"/>
    <x v="0"/>
    <s v="CAD"/>
    <x v="342"/>
    <x v="342"/>
    <d v="2018-08-13T05:00:00"/>
    <n v="15341364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x v="1"/>
    <n v="187"/>
    <x v="1"/>
    <s v="USD"/>
    <x v="343"/>
    <x v="343"/>
    <d v="2011-09-03T05:00:00"/>
    <n v="13150260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x v="1"/>
    <n v="2875"/>
    <x v="4"/>
    <s v="GBP"/>
    <x v="344"/>
    <x v="344"/>
    <d v="2011-01-15T06:00:00"/>
    <n v="12950712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x v="1"/>
    <n v="88"/>
    <x v="1"/>
    <s v="USD"/>
    <x v="345"/>
    <x v="345"/>
    <d v="2017-10-31T05:00:00"/>
    <n v="15094260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x v="1"/>
    <n v="191"/>
    <x v="1"/>
    <s v="USD"/>
    <x v="65"/>
    <x v="65"/>
    <d v="2011-03-06T06:00:00"/>
    <n v="12993912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x v="1"/>
    <n v="139"/>
    <x v="1"/>
    <s v="USD"/>
    <x v="346"/>
    <x v="346"/>
    <d v="2011-12-28T06:00:00"/>
    <n v="13250520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x v="1"/>
    <n v="186"/>
    <x v="1"/>
    <s v="USD"/>
    <x v="347"/>
    <x v="347"/>
    <d v="2018-04-04T05:00:00"/>
    <n v="15228180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x v="1"/>
    <n v="112"/>
    <x v="2"/>
    <s v="AUD"/>
    <x v="348"/>
    <x v="348"/>
    <d v="2017-01-25T06:00:00"/>
    <n v="14853240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x v="1"/>
    <n v="101"/>
    <x v="1"/>
    <s v="USD"/>
    <x v="349"/>
    <x v="349"/>
    <d v="2011-01-04T06:00:00"/>
    <n v="12941208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x v="0"/>
    <n v="75"/>
    <x v="1"/>
    <s v="USD"/>
    <x v="350"/>
    <x v="350"/>
    <d v="2014-11-11T06:00:00"/>
    <n v="14156856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x v="1"/>
    <n v="206"/>
    <x v="4"/>
    <s v="GBP"/>
    <x v="351"/>
    <x v="351"/>
    <d v="2010-11-05T05:00:00"/>
    <n v="12889332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x v="1"/>
    <n v="154"/>
    <x v="1"/>
    <s v="USD"/>
    <x v="352"/>
    <x v="352"/>
    <d v="2013-03-14T05:00:00"/>
    <n v="13632372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x v="1"/>
    <n v="5966"/>
    <x v="1"/>
    <s v="USD"/>
    <x v="353"/>
    <x v="353"/>
    <d v="2019-04-21T05:00:00"/>
    <n v="15558228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x v="0"/>
    <n v="2176"/>
    <x v="1"/>
    <s v="USD"/>
    <x v="354"/>
    <x v="354"/>
    <d v="2015-03-31T05:00:00"/>
    <n v="14277780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x v="1"/>
    <n v="169"/>
    <x v="1"/>
    <s v="USD"/>
    <x v="355"/>
    <x v="355"/>
    <d v="2015-01-28T06:00:00"/>
    <n v="14224248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x v="1"/>
    <n v="2106"/>
    <x v="1"/>
    <s v="USD"/>
    <x v="356"/>
    <x v="356"/>
    <d v="2017-08-25T05:00:00"/>
    <n v="15036372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x v="0"/>
    <n v="441"/>
    <x v="1"/>
    <s v="USD"/>
    <x v="357"/>
    <x v="357"/>
    <d v="2019-01-16T06:00:00"/>
    <n v="15476184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x v="0"/>
    <n v="25"/>
    <x v="1"/>
    <s v="USD"/>
    <x v="358"/>
    <x v="358"/>
    <d v="2015-12-12T06:00:00"/>
    <n v="14499000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x v="1"/>
    <n v="131"/>
    <x v="1"/>
    <s v="USD"/>
    <x v="359"/>
    <x v="359"/>
    <d v="2014-07-12T05:00:00"/>
    <n v="14051412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x v="0"/>
    <n v="127"/>
    <x v="1"/>
    <s v="USD"/>
    <x v="12"/>
    <x v="12"/>
    <d v="2019-11-05T06:00:00"/>
    <n v="15729336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x v="0"/>
    <n v="355"/>
    <x v="1"/>
    <s v="USD"/>
    <x v="360"/>
    <x v="360"/>
    <d v="2018-06-28T05:00:00"/>
    <n v="15301620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x v="0"/>
    <n v="44"/>
    <x v="4"/>
    <s v="GBP"/>
    <x v="361"/>
    <x v="361"/>
    <d v="2011-11-10T06:00:00"/>
    <n v="13209048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x v="1"/>
    <n v="84"/>
    <x v="1"/>
    <s v="USD"/>
    <x v="362"/>
    <x v="362"/>
    <d v="2013-06-28T05:00:00"/>
    <n v="13723956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x v="1"/>
    <n v="155"/>
    <x v="1"/>
    <s v="USD"/>
    <x v="363"/>
    <x v="363"/>
    <d v="2015-07-24T05:00:00"/>
    <n v="14377140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x v="0"/>
    <n v="67"/>
    <x v="1"/>
    <s v="USD"/>
    <x v="364"/>
    <x v="364"/>
    <d v="2017-11-04T05:00:00"/>
    <n v="15097716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x v="1"/>
    <n v="189"/>
    <x v="1"/>
    <s v="USD"/>
    <x v="210"/>
    <x v="210"/>
    <d v="2019-02-19T06:00:00"/>
    <n v="15505560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x v="1"/>
    <n v="4799"/>
    <x v="1"/>
    <s v="USD"/>
    <x v="365"/>
    <x v="365"/>
    <d v="2017-03-09T06:00:00"/>
    <n v="14890392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x v="1"/>
    <n v="1137"/>
    <x v="1"/>
    <s v="USD"/>
    <x v="366"/>
    <x v="366"/>
    <d v="2019-04-30T05:00:00"/>
    <n v="15566004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x v="0"/>
    <n v="1068"/>
    <x v="1"/>
    <s v="USD"/>
    <x v="367"/>
    <x v="367"/>
    <d v="2010-07-08T05:00:00"/>
    <n v="12785652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x v="0"/>
    <n v="424"/>
    <x v="1"/>
    <s v="USD"/>
    <x v="368"/>
    <x v="368"/>
    <d v="2012-06-17T05:00:00"/>
    <n v="13399092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x v="3"/>
    <n v="145"/>
    <x v="5"/>
    <s v="CHF"/>
    <x v="369"/>
    <x v="369"/>
    <d v="2012-01-06T06:00:00"/>
    <n v="13258296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x v="1"/>
    <n v="1152"/>
    <x v="1"/>
    <s v="USD"/>
    <x v="370"/>
    <x v="370"/>
    <d v="2010-11-24T06:00:00"/>
    <n v="12905784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x v="1"/>
    <n v="50"/>
    <x v="1"/>
    <s v="USD"/>
    <x v="371"/>
    <x v="371"/>
    <d v="2013-09-28T05:00:00"/>
    <n v="13803444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x v="0"/>
    <n v="151"/>
    <x v="1"/>
    <s v="USD"/>
    <x v="287"/>
    <x v="287"/>
    <d v="2014-01-16T06:00:00"/>
    <n v="13898520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x v="0"/>
    <n v="1608"/>
    <x v="1"/>
    <s v="USD"/>
    <x v="372"/>
    <x v="372"/>
    <d v="2011-01-08T06:00:00"/>
    <n v="12944664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x v="1"/>
    <n v="3059"/>
    <x v="0"/>
    <s v="CAD"/>
    <x v="373"/>
    <x v="373"/>
    <d v="2017-07-18T05:00:00"/>
    <n v="15003540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x v="1"/>
    <n v="34"/>
    <x v="1"/>
    <s v="USD"/>
    <x v="374"/>
    <x v="374"/>
    <d v="2013-08-08T05:00:00"/>
    <n v="13759380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x v="1"/>
    <n v="220"/>
    <x v="1"/>
    <s v="USD"/>
    <x v="375"/>
    <x v="375"/>
    <d v="2011-12-09T06:00:00"/>
    <n v="13234104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x v="1"/>
    <n v="1604"/>
    <x v="2"/>
    <s v="AUD"/>
    <x v="376"/>
    <x v="376"/>
    <d v="2018-10-13T05:00:00"/>
    <n v="15394068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x v="1"/>
    <n v="454"/>
    <x v="1"/>
    <s v="USD"/>
    <x v="377"/>
    <x v="377"/>
    <d v="2013-05-29T05:00:00"/>
    <n v="13698036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x v="1"/>
    <n v="123"/>
    <x v="6"/>
    <s v="EUR"/>
    <x v="378"/>
    <x v="378"/>
    <d v="2018-05-10T05:00:00"/>
    <n v="15259284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x v="0"/>
    <n v="941"/>
    <x v="1"/>
    <s v="USD"/>
    <x v="379"/>
    <x v="379"/>
    <d v="2011-02-09T06:00:00"/>
    <n v="12972312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x v="0"/>
    <n v="1"/>
    <x v="1"/>
    <s v="USD"/>
    <x v="380"/>
    <x v="380"/>
    <d v="2013-09-07T05:00:00"/>
    <n v="13785300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x v="1"/>
    <n v="299"/>
    <x v="1"/>
    <s v="USD"/>
    <x v="381"/>
    <x v="381"/>
    <d v="2019-10-27T05:00:00"/>
    <n v="15721524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x v="0"/>
    <n v="40"/>
    <x v="1"/>
    <s v="USD"/>
    <x v="382"/>
    <x v="382"/>
    <d v="2012-02-22T06:00:00"/>
    <n v="13298904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x v="0"/>
    <n v="3015"/>
    <x v="0"/>
    <s v="CAD"/>
    <x v="125"/>
    <x v="125"/>
    <d v="2010-06-17T05:00:00"/>
    <n v="12767508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x v="1"/>
    <n v="2237"/>
    <x v="1"/>
    <s v="USD"/>
    <x v="383"/>
    <x v="383"/>
    <d v="2017-11-17T06:00:00"/>
    <n v="15108984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x v="0"/>
    <n v="435"/>
    <x v="1"/>
    <s v="USD"/>
    <x v="384"/>
    <x v="384"/>
    <d v="2018-07-24T05:00:00"/>
    <n v="15324084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x v="1"/>
    <n v="645"/>
    <x v="1"/>
    <s v="USD"/>
    <x v="385"/>
    <x v="385"/>
    <d v="2013-02-11T06:00:00"/>
    <n v="13605624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x v="1"/>
    <n v="484"/>
    <x v="3"/>
    <s v="DKK"/>
    <x v="386"/>
    <x v="386"/>
    <d v="2019-10-20T05:00:00"/>
    <n v="15715476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x v="1"/>
    <n v="154"/>
    <x v="0"/>
    <s v="CAD"/>
    <x v="387"/>
    <x v="387"/>
    <d v="2016-07-10T05:00:00"/>
    <n v="14681268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x v="0"/>
    <n v="714"/>
    <x v="1"/>
    <s v="USD"/>
    <x v="388"/>
    <x v="388"/>
    <d v="2017-04-22T05:00:00"/>
    <n v="14928372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x v="2"/>
    <n v="1111"/>
    <x v="1"/>
    <s v="USD"/>
    <x v="277"/>
    <x v="277"/>
    <d v="2015-04-28T05:00:00"/>
    <n v="14301972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x v="1"/>
    <n v="82"/>
    <x v="1"/>
    <s v="USD"/>
    <x v="389"/>
    <x v="389"/>
    <d v="2017-05-31T05:00:00"/>
    <n v="14962068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x v="1"/>
    <n v="134"/>
    <x v="1"/>
    <s v="USD"/>
    <x v="390"/>
    <x v="390"/>
    <d v="2014-01-13T06:00:00"/>
    <n v="13895928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x v="2"/>
    <n v="1089"/>
    <x v="1"/>
    <s v="USD"/>
    <x v="391"/>
    <x v="391"/>
    <d v="2018-12-24T06:00:00"/>
    <n v="15456312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x v="0"/>
    <n v="5497"/>
    <x v="1"/>
    <s v="USD"/>
    <x v="392"/>
    <x v="392"/>
    <d v="2010-04-28T05:00:00"/>
    <n v="12724308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x v="0"/>
    <n v="418"/>
    <x v="1"/>
    <s v="USD"/>
    <x v="393"/>
    <x v="393"/>
    <d v="2012-01-30T06:00:00"/>
    <n v="13279032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x v="0"/>
    <n v="1439"/>
    <x v="1"/>
    <s v="USD"/>
    <x v="394"/>
    <x v="394"/>
    <d v="2011-01-26T06:00:00"/>
    <n v="12960216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x v="0"/>
    <n v="15"/>
    <x v="1"/>
    <s v="USD"/>
    <x v="395"/>
    <x v="395"/>
    <d v="2018-11-27T06:00:00"/>
    <n v="15432984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x v="0"/>
    <n v="1999"/>
    <x v="0"/>
    <s v="CAD"/>
    <x v="396"/>
    <x v="396"/>
    <d v="2012-05-07T05:00:00"/>
    <n v="13363668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x v="1"/>
    <n v="5203"/>
    <x v="1"/>
    <s v="USD"/>
    <x v="397"/>
    <x v="397"/>
    <d v="2011-12-28T06:00:00"/>
    <n v="13250520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x v="1"/>
    <n v="94"/>
    <x v="1"/>
    <s v="USD"/>
    <x v="398"/>
    <x v="398"/>
    <d v="2017-07-09T05:00:00"/>
    <n v="14995764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x v="0"/>
    <n v="118"/>
    <x v="1"/>
    <s v="USD"/>
    <x v="399"/>
    <x v="399"/>
    <d v="2017-07-29T05:00:00"/>
    <n v="15013044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x v="1"/>
    <n v="205"/>
    <x v="1"/>
    <s v="USD"/>
    <x v="400"/>
    <x v="400"/>
    <d v="2010-05-07T05:00:00"/>
    <n v="12732084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x v="0"/>
    <n v="162"/>
    <x v="1"/>
    <s v="USD"/>
    <x v="116"/>
    <x v="116"/>
    <d v="2011-09-24T05:00:00"/>
    <n v="13168404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x v="0"/>
    <n v="83"/>
    <x v="1"/>
    <s v="USD"/>
    <x v="401"/>
    <x v="401"/>
    <d v="2018-04-24T05:00:00"/>
    <n v="15245460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x v="1"/>
    <n v="92"/>
    <x v="1"/>
    <s v="USD"/>
    <x v="402"/>
    <x v="402"/>
    <d v="2015-08-03T05:00:00"/>
    <n v="14385780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x v="1"/>
    <n v="219"/>
    <x v="1"/>
    <s v="USD"/>
    <x v="403"/>
    <x v="403"/>
    <d v="2013-03-06T06:00:00"/>
    <n v="13625496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x v="1"/>
    <n v="2526"/>
    <x v="1"/>
    <s v="USD"/>
    <x v="404"/>
    <x v="404"/>
    <d v="2014-10-15T05:00:00"/>
    <n v="14133492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x v="0"/>
    <n v="747"/>
    <x v="1"/>
    <s v="USD"/>
    <x v="405"/>
    <x v="405"/>
    <d v="2011-02-18T06:00:00"/>
    <n v="12980088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x v="3"/>
    <n v="2138"/>
    <x v="1"/>
    <s v="USD"/>
    <x v="406"/>
    <x v="406"/>
    <d v="2014-03-10T05:00:00"/>
    <n v="13944276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x v="0"/>
    <n v="84"/>
    <x v="1"/>
    <s v="USD"/>
    <x v="407"/>
    <x v="407"/>
    <d v="2019-11-02T05:00:00"/>
    <n v="15726708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x v="1"/>
    <n v="94"/>
    <x v="1"/>
    <s v="USD"/>
    <x v="408"/>
    <x v="408"/>
    <d v="2018-07-09T05:00:00"/>
    <n v="15311124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x v="0"/>
    <n v="91"/>
    <x v="1"/>
    <s v="USD"/>
    <x v="409"/>
    <x v="409"/>
    <d v="2014-05-22T05:00:00"/>
    <n v="14007348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x v="0"/>
    <n v="792"/>
    <x v="1"/>
    <s v="USD"/>
    <x v="410"/>
    <x v="410"/>
    <d v="2013-12-11T06:00:00"/>
    <n v="13867416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x v="3"/>
    <n v="10"/>
    <x v="0"/>
    <s v="CAD"/>
    <x v="411"/>
    <x v="411"/>
    <d v="2016-12-15T06:00:00"/>
    <n v="14817816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x v="1"/>
    <n v="1713"/>
    <x v="6"/>
    <s v="EUR"/>
    <x v="412"/>
    <x v="412"/>
    <d v="2014-12-27T06:00:00"/>
    <n v="14196600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x v="1"/>
    <n v="249"/>
    <x v="1"/>
    <s v="USD"/>
    <x v="413"/>
    <x v="413"/>
    <d v="2019-04-21T05:00:00"/>
    <n v="15558228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x v="1"/>
    <n v="192"/>
    <x v="1"/>
    <s v="USD"/>
    <x v="414"/>
    <x v="414"/>
    <d v="2015-09-16T05:00:00"/>
    <n v="14423796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x v="1"/>
    <n v="247"/>
    <x v="1"/>
    <s v="USD"/>
    <x v="415"/>
    <x v="415"/>
    <d v="2013-04-03T05:00:00"/>
    <n v="13649652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x v="1"/>
    <n v="2293"/>
    <x v="1"/>
    <s v="USD"/>
    <x v="416"/>
    <x v="416"/>
    <d v="2016-11-13T06:00:00"/>
    <n v="14790168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x v="1"/>
    <n v="3131"/>
    <x v="1"/>
    <s v="USD"/>
    <x v="417"/>
    <x v="417"/>
    <d v="2017-07-10T05:00:00"/>
    <n v="14996628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x v="0"/>
    <n v="32"/>
    <x v="1"/>
    <s v="USD"/>
    <x v="418"/>
    <x v="418"/>
    <d v="2012-05-24T05:00:00"/>
    <n v="13378356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x v="1"/>
    <n v="143"/>
    <x v="6"/>
    <s v="EUR"/>
    <x v="419"/>
    <x v="419"/>
    <d v="2017-09-18T05:00:00"/>
    <n v="15057108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x v="3"/>
    <n v="90"/>
    <x v="1"/>
    <s v="USD"/>
    <x v="420"/>
    <x v="420"/>
    <d v="2010-10-19T05:00:00"/>
    <n v="12874644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x v="1"/>
    <n v="296"/>
    <x v="1"/>
    <s v="USD"/>
    <x v="421"/>
    <x v="421"/>
    <d v="2011-07-26T05:00:00"/>
    <n v="13116564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x v="1"/>
    <n v="170"/>
    <x v="1"/>
    <s v="USD"/>
    <x v="422"/>
    <x v="422"/>
    <d v="2010-12-24T06:00:00"/>
    <n v="12931704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x v="0"/>
    <n v="186"/>
    <x v="1"/>
    <s v="USD"/>
    <x v="423"/>
    <x v="423"/>
    <d v="2012-12-20T06:00:00"/>
    <n v="13559832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x v="3"/>
    <n v="439"/>
    <x v="4"/>
    <s v="GBP"/>
    <x v="424"/>
    <x v="424"/>
    <d v="2018-01-04T06:00:00"/>
    <n v="15150456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x v="0"/>
    <n v="605"/>
    <x v="1"/>
    <s v="USD"/>
    <x v="425"/>
    <x v="425"/>
    <d v="2013-04-16T05:00:00"/>
    <n v="13660884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x v="1"/>
    <n v="86"/>
    <x v="3"/>
    <s v="DKK"/>
    <x v="426"/>
    <x v="426"/>
    <d v="2019-03-23T05:00:00"/>
    <n v="15533172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x v="0"/>
    <n v="1"/>
    <x v="0"/>
    <s v="CAD"/>
    <x v="427"/>
    <x v="427"/>
    <d v="2018-11-13T06:00:00"/>
    <n v="15420888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x v="1"/>
    <n v="6286"/>
    <x v="1"/>
    <s v="USD"/>
    <x v="428"/>
    <x v="428"/>
    <d v="2017-08-19T05:00:00"/>
    <n v="15031188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x v="0"/>
    <n v="31"/>
    <x v="1"/>
    <s v="USD"/>
    <x v="429"/>
    <x v="429"/>
    <d v="2010-07-07T05:00:00"/>
    <n v="12784788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x v="0"/>
    <n v="1181"/>
    <x v="1"/>
    <s v="USD"/>
    <x v="411"/>
    <x v="411"/>
    <d v="2017-01-11T06:00:00"/>
    <n v="14841144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x v="0"/>
    <n v="39"/>
    <x v="1"/>
    <s v="USD"/>
    <x v="430"/>
    <x v="430"/>
    <d v="2013-11-26T06:00:00"/>
    <n v="13854456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x v="1"/>
    <n v="3727"/>
    <x v="1"/>
    <s v="USD"/>
    <x v="431"/>
    <x v="431"/>
    <d v="2011-10-16T05:00:00"/>
    <n v="13187412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x v="1"/>
    <n v="1605"/>
    <x v="1"/>
    <s v="USD"/>
    <x v="432"/>
    <x v="432"/>
    <d v="2018-02-10T06:00:00"/>
    <n v="15182424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x v="0"/>
    <n v="46"/>
    <x v="1"/>
    <s v="USD"/>
    <x v="433"/>
    <x v="433"/>
    <d v="2016-10-16T05:00:00"/>
    <n v="14765940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x v="1"/>
    <n v="2120"/>
    <x v="1"/>
    <s v="USD"/>
    <x v="434"/>
    <x v="434"/>
    <d v="2010-05-11T05:00:00"/>
    <n v="12735540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x v="0"/>
    <n v="105"/>
    <x v="1"/>
    <s v="USD"/>
    <x v="435"/>
    <x v="435"/>
    <d v="2015-01-22T06:00:00"/>
    <n v="14219064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x v="1"/>
    <n v="50"/>
    <x v="1"/>
    <s v="USD"/>
    <x v="8"/>
    <x v="8"/>
    <d v="2010-08-12T05:00:00"/>
    <n v="12815892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x v="1"/>
    <n v="2080"/>
    <x v="1"/>
    <s v="USD"/>
    <x v="436"/>
    <x v="436"/>
    <d v="2014-05-18T05:00:00"/>
    <n v="14003892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x v="0"/>
    <n v="535"/>
    <x v="1"/>
    <s v="USD"/>
    <x v="385"/>
    <x v="385"/>
    <d v="2013-03-09T06:00:00"/>
    <n v="13628088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x v="1"/>
    <n v="2105"/>
    <x v="1"/>
    <s v="USD"/>
    <x v="437"/>
    <x v="437"/>
    <d v="2014-01-04T06:00:00"/>
    <n v="13888152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x v="1"/>
    <n v="2436"/>
    <x v="1"/>
    <s v="USD"/>
    <x v="438"/>
    <x v="438"/>
    <d v="2018-02-25T06:00:00"/>
    <n v="15195384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x v="1"/>
    <n v="80"/>
    <x v="1"/>
    <s v="USD"/>
    <x v="439"/>
    <x v="439"/>
    <d v="2018-02-05T06:00:00"/>
    <n v="15178104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x v="1"/>
    <n v="42"/>
    <x v="1"/>
    <s v="USD"/>
    <x v="440"/>
    <x v="440"/>
    <d v="2013-06-07T05:00:00"/>
    <n v="13705812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x v="1"/>
    <n v="139"/>
    <x v="0"/>
    <s v="CAD"/>
    <x v="441"/>
    <x v="441"/>
    <d v="2015-11-30T06:00:00"/>
    <n v="14488632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x v="0"/>
    <n v="16"/>
    <x v="1"/>
    <s v="USD"/>
    <x v="442"/>
    <x v="442"/>
    <d v="2019-04-30T05:00:00"/>
    <n v="15566004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x v="1"/>
    <n v="159"/>
    <x v="1"/>
    <s v="USD"/>
    <x v="443"/>
    <x v="443"/>
    <d v="2015-05-20T05:00:00"/>
    <n v="14320980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x v="1"/>
    <n v="381"/>
    <x v="1"/>
    <s v="USD"/>
    <x v="315"/>
    <x v="315"/>
    <d v="2016-12-19T06:00:00"/>
    <n v="14821272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x v="1"/>
    <n v="194"/>
    <x v="4"/>
    <s v="GBP"/>
    <x v="444"/>
    <x v="444"/>
    <d v="2012-05-02T05:00:00"/>
    <n v="13359348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x v="0"/>
    <n v="575"/>
    <x v="1"/>
    <s v="USD"/>
    <x v="445"/>
    <x v="445"/>
    <d v="2019-05-04T05:00:00"/>
    <n v="15569460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x v="1"/>
    <n v="106"/>
    <x v="1"/>
    <s v="USD"/>
    <x v="446"/>
    <x v="446"/>
    <d v="2018-06-27T05:00:00"/>
    <n v="15300756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x v="1"/>
    <n v="142"/>
    <x v="1"/>
    <s v="USD"/>
    <x v="447"/>
    <x v="447"/>
    <d v="2014-12-17T06:00:00"/>
    <n v="14187960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x v="1"/>
    <n v="211"/>
    <x v="1"/>
    <s v="USD"/>
    <x v="448"/>
    <x v="448"/>
    <d v="2013-06-29T05:00:00"/>
    <n v="13724820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x v="0"/>
    <n v="1120"/>
    <x v="1"/>
    <s v="USD"/>
    <x v="342"/>
    <x v="342"/>
    <d v="2018-08-16T05:00:00"/>
    <n v="15343956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x v="0"/>
    <n v="113"/>
    <x v="1"/>
    <s v="USD"/>
    <x v="449"/>
    <x v="449"/>
    <d v="2011-07-23T05:00:00"/>
    <n v="13113972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x v="1"/>
    <n v="2756"/>
    <x v="1"/>
    <s v="USD"/>
    <x v="450"/>
    <x v="450"/>
    <d v="2015-03-21T05:00:00"/>
    <n v="14269140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x v="1"/>
    <n v="173"/>
    <x v="4"/>
    <s v="GBP"/>
    <x v="451"/>
    <x v="451"/>
    <d v="2017-07-31T05:00:00"/>
    <n v="15014772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x v="1"/>
    <n v="87"/>
    <x v="1"/>
    <s v="USD"/>
    <x v="452"/>
    <x v="452"/>
    <d v="2010-03-20T05:00:00"/>
    <n v="12690612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x v="0"/>
    <n v="1538"/>
    <x v="1"/>
    <s v="USD"/>
    <x v="453"/>
    <x v="453"/>
    <d v="2014-11-12T06:00:00"/>
    <n v="14157720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x v="0"/>
    <n v="9"/>
    <x v="1"/>
    <s v="USD"/>
    <x v="454"/>
    <x v="454"/>
    <d v="2012-03-06T06:00:00"/>
    <n v="13310136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x v="0"/>
    <n v="554"/>
    <x v="1"/>
    <s v="USD"/>
    <x v="455"/>
    <x v="455"/>
    <d v="2019-12-19T06:00:00"/>
    <n v="15767352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x v="1"/>
    <n v="1572"/>
    <x v="4"/>
    <s v="GBP"/>
    <x v="456"/>
    <x v="456"/>
    <d v="2014-09-22T05:00:00"/>
    <n v="14113620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x v="0"/>
    <n v="648"/>
    <x v="4"/>
    <s v="GBP"/>
    <x v="457"/>
    <x v="457"/>
    <d v="2019-07-21T05:00:00"/>
    <n v="15636852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x v="0"/>
    <n v="21"/>
    <x v="4"/>
    <s v="GBP"/>
    <x v="458"/>
    <x v="458"/>
    <d v="2018-03-24T05:00:00"/>
    <n v="15218676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x v="1"/>
    <n v="2346"/>
    <x v="1"/>
    <s v="USD"/>
    <x v="459"/>
    <x v="459"/>
    <d v="2017-05-23T05:00:00"/>
    <n v="14955156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x v="1"/>
    <n v="115"/>
    <x v="1"/>
    <s v="USD"/>
    <x v="460"/>
    <x v="460"/>
    <d v="2016-02-20T06:00:00"/>
    <n v="14559480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x v="1"/>
    <n v="85"/>
    <x v="6"/>
    <s v="EUR"/>
    <x v="461"/>
    <x v="461"/>
    <d v="2010-08-21T05:00:00"/>
    <n v="12823668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x v="1"/>
    <n v="144"/>
    <x v="1"/>
    <s v="USD"/>
    <x v="462"/>
    <x v="462"/>
    <d v="2019-11-24T06:00:00"/>
    <n v="15745752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x v="1"/>
    <n v="2443"/>
    <x v="1"/>
    <s v="USD"/>
    <x v="463"/>
    <x v="463"/>
    <d v="2013-07-27T05:00:00"/>
    <n v="13749012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x v="3"/>
    <n v="595"/>
    <x v="1"/>
    <s v="USD"/>
    <x v="464"/>
    <x v="464"/>
    <d v="2010-07-12T05:00:00"/>
    <n v="12789108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x v="1"/>
    <n v="64"/>
    <x v="1"/>
    <s v="USD"/>
    <x v="465"/>
    <x v="465"/>
    <d v="2019-07-12T05:00:00"/>
    <n v="15629076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x v="1"/>
    <n v="268"/>
    <x v="1"/>
    <s v="USD"/>
    <x v="466"/>
    <x v="466"/>
    <d v="2012-03-23T05:00:00"/>
    <n v="13324788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x v="1"/>
    <n v="195"/>
    <x v="3"/>
    <s v="DKK"/>
    <x v="467"/>
    <x v="467"/>
    <d v="2014-06-14T05:00:00"/>
    <n v="14027220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x v="0"/>
    <n v="54"/>
    <x v="1"/>
    <s v="USD"/>
    <x v="468"/>
    <x v="468"/>
    <d v="2017-06-07T05:00:00"/>
    <n v="14968116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x v="0"/>
    <n v="120"/>
    <x v="1"/>
    <s v="USD"/>
    <x v="469"/>
    <x v="469"/>
    <d v="2016-12-20T06:00:00"/>
    <n v="14822136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x v="0"/>
    <n v="579"/>
    <x v="3"/>
    <s v="DKK"/>
    <x v="470"/>
    <x v="470"/>
    <d v="2015-01-03T06:00:00"/>
    <n v="14202648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x v="0"/>
    <n v="2072"/>
    <x v="1"/>
    <s v="USD"/>
    <x v="471"/>
    <x v="471"/>
    <d v="2016-03-20T05:00:00"/>
    <n v="14584500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x v="0"/>
    <n v="0"/>
    <x v="1"/>
    <s v="USD"/>
    <x v="472"/>
    <x v="472"/>
    <d v="2013-05-29T05:00:00"/>
    <n v="1369803600"/>
    <b v="0"/>
    <b v="1"/>
    <s v="theater/plays"/>
    <x v="3"/>
    <x v="3"/>
    <n v="0"/>
    <e v="#DIV/0!"/>
  </r>
  <r>
    <n v="501"/>
    <s v="Mccann-Le"/>
    <s v="Focused coherent methodology"/>
    <n v="153600"/>
    <n v="107743"/>
    <x v="0"/>
    <x v="0"/>
    <n v="1796"/>
    <x v="1"/>
    <s v="USD"/>
    <x v="473"/>
    <x v="473"/>
    <d v="2013-03-14T05:00:00"/>
    <n v="13632372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x v="1"/>
    <n v="186"/>
    <x v="2"/>
    <s v="AUD"/>
    <x v="474"/>
    <x v="474"/>
    <d v="2012-08-25T05:00:00"/>
    <n v="13458708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x v="1"/>
    <n v="460"/>
    <x v="1"/>
    <s v="USD"/>
    <x v="72"/>
    <x v="72"/>
    <d v="2015-07-21T05:00:00"/>
    <n v="14374548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x v="0"/>
    <n v="62"/>
    <x v="6"/>
    <s v="EUR"/>
    <x v="443"/>
    <x v="443"/>
    <d v="2015-05-19T05:00:00"/>
    <n v="14320116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x v="0"/>
    <n v="347"/>
    <x v="1"/>
    <s v="USD"/>
    <x v="475"/>
    <x v="475"/>
    <d v="2013-04-19T05:00:00"/>
    <n v="13663476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x v="1"/>
    <n v="2528"/>
    <x v="1"/>
    <s v="USD"/>
    <x v="81"/>
    <x v="81"/>
    <d v="2017-12-10T06:00:00"/>
    <n v="15128856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x v="0"/>
    <n v="19"/>
    <x v="1"/>
    <s v="USD"/>
    <x v="476"/>
    <x v="476"/>
    <d v="2013-05-28T05:00:00"/>
    <n v="13697172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x v="1"/>
    <n v="3657"/>
    <x v="1"/>
    <s v="USD"/>
    <x v="192"/>
    <x v="192"/>
    <d v="2018-08-19T05:00:00"/>
    <n v="15346548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x v="0"/>
    <n v="1258"/>
    <x v="1"/>
    <s v="USD"/>
    <x v="477"/>
    <x v="477"/>
    <d v="2012-05-15T05:00:00"/>
    <n v="13370580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x v="1"/>
    <n v="131"/>
    <x v="2"/>
    <s v="AUD"/>
    <x v="478"/>
    <x v="478"/>
    <d v="2018-06-24T05:00:00"/>
    <n v="15298164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x v="0"/>
    <n v="362"/>
    <x v="1"/>
    <s v="USD"/>
    <x v="479"/>
    <x v="479"/>
    <d v="2019-08-04T05:00:00"/>
    <n v="15648948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x v="1"/>
    <n v="239"/>
    <x v="1"/>
    <s v="USD"/>
    <x v="480"/>
    <x v="480"/>
    <d v="2014-07-06T05:00:00"/>
    <n v="14046228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x v="3"/>
    <n v="35"/>
    <x v="1"/>
    <s v="USD"/>
    <x v="180"/>
    <x v="180"/>
    <d v="2010-09-11T05:00:00"/>
    <n v="12841812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x v="3"/>
    <n v="528"/>
    <x v="5"/>
    <s v="CHF"/>
    <x v="481"/>
    <x v="481"/>
    <d v="2013-12-11T06:00:00"/>
    <n v="13867416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x v="0"/>
    <n v="133"/>
    <x v="0"/>
    <s v="CAD"/>
    <x v="482"/>
    <x v="482"/>
    <d v="2011-12-25T06:00:00"/>
    <n v="13247928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x v="0"/>
    <n v="846"/>
    <x v="1"/>
    <s v="USD"/>
    <x v="194"/>
    <x v="194"/>
    <d v="2010-09-13T05:00:00"/>
    <n v="12843540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x v="1"/>
    <n v="78"/>
    <x v="1"/>
    <s v="USD"/>
    <x v="483"/>
    <x v="483"/>
    <d v="2017-05-10T05:00:00"/>
    <n v="14943924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x v="0"/>
    <n v="10"/>
    <x v="1"/>
    <s v="USD"/>
    <x v="484"/>
    <x v="484"/>
    <d v="2018-02-25T06:00:00"/>
    <n v="15195384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x v="1"/>
    <n v="1773"/>
    <x v="1"/>
    <s v="USD"/>
    <x v="355"/>
    <x v="355"/>
    <d v="2015-01-22T06:00:00"/>
    <n v="14219064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x v="1"/>
    <n v="32"/>
    <x v="1"/>
    <s v="USD"/>
    <x v="485"/>
    <x v="485"/>
    <d v="2019-04-22T05:00:00"/>
    <n v="15559092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x v="1"/>
    <n v="369"/>
    <x v="1"/>
    <s v="USD"/>
    <x v="486"/>
    <x v="486"/>
    <d v="2016-08-29T05:00:00"/>
    <n v="14724468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x v="0"/>
    <n v="191"/>
    <x v="1"/>
    <s v="USD"/>
    <x v="487"/>
    <x v="487"/>
    <d v="2012-07-15T05:00:00"/>
    <n v="13423284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x v="1"/>
    <n v="89"/>
    <x v="1"/>
    <s v="USD"/>
    <x v="488"/>
    <x v="488"/>
    <d v="2010-03-09T06:00:00"/>
    <n v="12681144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x v="0"/>
    <n v="1979"/>
    <x v="1"/>
    <s v="USD"/>
    <x v="489"/>
    <x v="489"/>
    <d v="2010-05-09T05:00:00"/>
    <n v="12733812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x v="0"/>
    <n v="63"/>
    <x v="1"/>
    <s v="USD"/>
    <x v="490"/>
    <x v="490"/>
    <d v="2010-11-27T06:00:00"/>
    <n v="12908376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x v="1"/>
    <n v="147"/>
    <x v="1"/>
    <s v="USD"/>
    <x v="312"/>
    <x v="312"/>
    <d v="2016-02-01T06:00:00"/>
    <n v="14543064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x v="0"/>
    <n v="6080"/>
    <x v="0"/>
    <s v="CAD"/>
    <x v="491"/>
    <x v="491"/>
    <d v="2016-03-12T06:00:00"/>
    <n v="14577624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x v="0"/>
    <n v="80"/>
    <x v="4"/>
    <s v="GBP"/>
    <x v="492"/>
    <x v="492"/>
    <d v="2014-01-07T06:00:00"/>
    <n v="13890744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x v="0"/>
    <n v="9"/>
    <x v="1"/>
    <s v="USD"/>
    <x v="493"/>
    <x v="493"/>
    <d v="2014-06-07T05:00:00"/>
    <n v="14021172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x v="0"/>
    <n v="1784"/>
    <x v="1"/>
    <s v="USD"/>
    <x v="494"/>
    <x v="494"/>
    <d v="2010-09-14T05:00:00"/>
    <n v="12844404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x v="2"/>
    <n v="3640"/>
    <x v="5"/>
    <s v="CHF"/>
    <x v="495"/>
    <x v="495"/>
    <d v="2014-01-06T06:00:00"/>
    <n v="13889880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x v="1"/>
    <n v="126"/>
    <x v="0"/>
    <s v="CAD"/>
    <x v="496"/>
    <x v="496"/>
    <d v="2018-01-26T06:00:00"/>
    <n v="15169464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x v="1"/>
    <n v="2218"/>
    <x v="4"/>
    <s v="GBP"/>
    <x v="497"/>
    <x v="497"/>
    <d v="2013-08-29T05:00:00"/>
    <n v="13777524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x v="0"/>
    <n v="243"/>
    <x v="1"/>
    <s v="USD"/>
    <x v="498"/>
    <x v="498"/>
    <d v="2018-08-18T05:00:00"/>
    <n v="15345684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x v="1"/>
    <n v="202"/>
    <x v="6"/>
    <s v="EUR"/>
    <x v="499"/>
    <x v="499"/>
    <d v="2018-06-10T05:00:00"/>
    <n v="15286068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x v="1"/>
    <n v="140"/>
    <x v="6"/>
    <s v="EUR"/>
    <x v="500"/>
    <x v="500"/>
    <d v="2010-09-19T05:00:00"/>
    <n v="12848724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x v="1"/>
    <n v="1052"/>
    <x v="3"/>
    <s v="DKK"/>
    <x v="501"/>
    <x v="501"/>
    <d v="2018-09-22T05:00:00"/>
    <n v="15375924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x v="0"/>
    <n v="1296"/>
    <x v="1"/>
    <s v="USD"/>
    <x v="502"/>
    <x v="502"/>
    <d v="2013-10-08T05:00:00"/>
    <n v="13812084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x v="0"/>
    <n v="77"/>
    <x v="1"/>
    <s v="USD"/>
    <x v="503"/>
    <x v="503"/>
    <d v="2019-07-07T05:00:00"/>
    <n v="15624756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x v="1"/>
    <n v="247"/>
    <x v="1"/>
    <s v="USD"/>
    <x v="504"/>
    <x v="504"/>
    <d v="2018-05-27T05:00:00"/>
    <n v="15273972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x v="0"/>
    <n v="395"/>
    <x v="6"/>
    <s v="EUR"/>
    <x v="505"/>
    <x v="505"/>
    <d v="2015-07-06T05:00:00"/>
    <n v="14361588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x v="0"/>
    <n v="49"/>
    <x v="4"/>
    <s v="GBP"/>
    <x v="506"/>
    <x v="506"/>
    <d v="2016-02-21T06:00:00"/>
    <n v="14560344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x v="0"/>
    <n v="180"/>
    <x v="1"/>
    <s v="USD"/>
    <x v="507"/>
    <x v="507"/>
    <d v="2013-09-26T05:00:00"/>
    <n v="13801716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x v="1"/>
    <n v="84"/>
    <x v="1"/>
    <s v="USD"/>
    <x v="508"/>
    <x v="508"/>
    <d v="2016-01-21T06:00:00"/>
    <n v="14533560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x v="0"/>
    <n v="2690"/>
    <x v="1"/>
    <s v="USD"/>
    <x v="509"/>
    <x v="509"/>
    <d v="2020-01-14T06:00:00"/>
    <n v="15789816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x v="1"/>
    <n v="88"/>
    <x v="1"/>
    <s v="USD"/>
    <x v="510"/>
    <x v="510"/>
    <d v="2018-09-20T05:00:00"/>
    <n v="15374196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x v="1"/>
    <n v="156"/>
    <x v="1"/>
    <s v="USD"/>
    <x v="511"/>
    <x v="511"/>
    <d v="2015-02-06T06:00:00"/>
    <n v="14232024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x v="1"/>
    <n v="2985"/>
    <x v="1"/>
    <s v="USD"/>
    <x v="512"/>
    <x v="512"/>
    <d v="2016-04-14T05:00:00"/>
    <n v="14606100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x v="1"/>
    <n v="762"/>
    <x v="1"/>
    <s v="USD"/>
    <x v="513"/>
    <x v="513"/>
    <d v="2013-06-06T05:00:00"/>
    <n v="13704948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x v="3"/>
    <n v="1"/>
    <x v="5"/>
    <s v="CHF"/>
    <x v="514"/>
    <x v="514"/>
    <d v="2012-03-21T05:00:00"/>
    <n v="13323060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x v="0"/>
    <n v="2779"/>
    <x v="2"/>
    <s v="AUD"/>
    <x v="515"/>
    <x v="515"/>
    <d v="2015-01-29T06:00:00"/>
    <n v="14225112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x v="0"/>
    <n v="92"/>
    <x v="1"/>
    <s v="USD"/>
    <x v="516"/>
    <x v="516"/>
    <d v="2016-11-28T06:00:00"/>
    <n v="14803128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x v="0"/>
    <n v="1028"/>
    <x v="1"/>
    <s v="USD"/>
    <x v="517"/>
    <x v="517"/>
    <d v="2011-01-03T06:00:00"/>
    <n v="12940344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x v="1"/>
    <n v="554"/>
    <x v="0"/>
    <s v="CAD"/>
    <x v="518"/>
    <x v="518"/>
    <d v="2016-12-25T06:00:00"/>
    <n v="14826456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x v="1"/>
    <n v="135"/>
    <x v="3"/>
    <s v="DKK"/>
    <x v="519"/>
    <x v="519"/>
    <d v="2014-05-03T05:00:00"/>
    <n v="13990932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x v="1"/>
    <n v="122"/>
    <x v="1"/>
    <s v="USD"/>
    <x v="520"/>
    <x v="520"/>
    <d v="2011-09-13T05:00:00"/>
    <n v="13158900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x v="1"/>
    <n v="221"/>
    <x v="1"/>
    <s v="USD"/>
    <x v="521"/>
    <x v="521"/>
    <d v="2015-10-05T05:00:00"/>
    <n v="14440212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x v="1"/>
    <n v="126"/>
    <x v="1"/>
    <s v="USD"/>
    <x v="522"/>
    <x v="522"/>
    <d v="2016-04-07T05:00:00"/>
    <n v="14600052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x v="1"/>
    <n v="1022"/>
    <x v="1"/>
    <s v="USD"/>
    <x v="523"/>
    <x v="523"/>
    <d v="2016-08-09T05:00:00"/>
    <n v="14707188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x v="1"/>
    <n v="3177"/>
    <x v="1"/>
    <s v="USD"/>
    <x v="524"/>
    <x v="524"/>
    <d v="2011-12-28T06:00:00"/>
    <n v="13250520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x v="1"/>
    <n v="198"/>
    <x v="5"/>
    <s v="CHF"/>
    <x v="525"/>
    <x v="525"/>
    <d v="2011-10-19T05:00:00"/>
    <n v="13190004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x v="0"/>
    <n v="26"/>
    <x v="5"/>
    <s v="CHF"/>
    <x v="188"/>
    <x v="188"/>
    <d v="2019-03-14T05:00:00"/>
    <n v="15525396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x v="1"/>
    <n v="85"/>
    <x v="2"/>
    <s v="AUD"/>
    <x v="526"/>
    <x v="526"/>
    <d v="2018-12-03T06:00:00"/>
    <n v="15438168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x v="0"/>
    <n v="1790"/>
    <x v="1"/>
    <s v="USD"/>
    <x v="527"/>
    <x v="527"/>
    <d v="2015-03-23T05:00:00"/>
    <n v="14270868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x v="1"/>
    <n v="3596"/>
    <x v="1"/>
    <s v="USD"/>
    <x v="528"/>
    <x v="528"/>
    <d v="2011-12-05T06:00:00"/>
    <n v="13230648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x v="0"/>
    <n v="37"/>
    <x v="1"/>
    <s v="USD"/>
    <x v="522"/>
    <x v="522"/>
    <d v="2016-03-18T05:00:00"/>
    <n v="14582772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x v="1"/>
    <n v="244"/>
    <x v="1"/>
    <s v="USD"/>
    <x v="529"/>
    <x v="529"/>
    <d v="2014-07-12T05:00:00"/>
    <n v="14051412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x v="1"/>
    <n v="5180"/>
    <x v="1"/>
    <s v="USD"/>
    <x v="530"/>
    <x v="530"/>
    <d v="2010-08-29T05:00:00"/>
    <n v="12830580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x v="1"/>
    <n v="589"/>
    <x v="6"/>
    <s v="EUR"/>
    <x v="531"/>
    <x v="531"/>
    <d v="2011-01-23T06:00:00"/>
    <n v="12957624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x v="1"/>
    <n v="2725"/>
    <x v="1"/>
    <s v="USD"/>
    <x v="515"/>
    <x v="515"/>
    <d v="2014-12-26T06:00:00"/>
    <n v="14195736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x v="0"/>
    <n v="35"/>
    <x v="6"/>
    <s v="EUR"/>
    <x v="532"/>
    <x v="532"/>
    <d v="2015-08-05T05:00:00"/>
    <n v="14387508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x v="3"/>
    <n v="94"/>
    <x v="1"/>
    <s v="USD"/>
    <x v="533"/>
    <x v="533"/>
    <d v="2015-10-14T05:00:00"/>
    <n v="14447988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x v="1"/>
    <n v="300"/>
    <x v="1"/>
    <s v="USD"/>
    <x v="409"/>
    <x v="409"/>
    <d v="2014-05-04T05:00:00"/>
    <n v="13991796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x v="1"/>
    <n v="144"/>
    <x v="1"/>
    <s v="USD"/>
    <x v="534"/>
    <x v="534"/>
    <d v="2019-12-17T06:00:00"/>
    <n v="15765624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x v="0"/>
    <n v="558"/>
    <x v="1"/>
    <s v="USD"/>
    <x v="53"/>
    <x v="53"/>
    <d v="2014-05-23T05:00:00"/>
    <n v="14008212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x v="0"/>
    <n v="64"/>
    <x v="1"/>
    <s v="USD"/>
    <x v="535"/>
    <x v="535"/>
    <d v="2017-11-18T06:00:00"/>
    <n v="15109848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x v="3"/>
    <n v="37"/>
    <x v="1"/>
    <s v="USD"/>
    <x v="536"/>
    <x v="536"/>
    <d v="2011-04-06T05:00:00"/>
    <n v="13020660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x v="0"/>
    <n v="245"/>
    <x v="1"/>
    <s v="USD"/>
    <x v="537"/>
    <x v="537"/>
    <d v="2011-12-04T06:00:00"/>
    <n v="13229784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x v="1"/>
    <n v="87"/>
    <x v="1"/>
    <s v="USD"/>
    <x v="538"/>
    <x v="538"/>
    <d v="2011-08-19T05:00:00"/>
    <n v="13137300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x v="1"/>
    <n v="3116"/>
    <x v="1"/>
    <s v="USD"/>
    <x v="539"/>
    <x v="539"/>
    <d v="2014-03-06T06:00:00"/>
    <n v="13940856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x v="0"/>
    <n v="71"/>
    <x v="1"/>
    <s v="USD"/>
    <x v="540"/>
    <x v="540"/>
    <d v="2011-05-14T05:00:00"/>
    <n v="13053492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x v="0"/>
    <n v="42"/>
    <x v="1"/>
    <s v="USD"/>
    <x v="505"/>
    <x v="505"/>
    <d v="2015-06-15T05:00:00"/>
    <n v="14343444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x v="1"/>
    <n v="909"/>
    <x v="1"/>
    <s v="USD"/>
    <x v="541"/>
    <x v="541"/>
    <d v="2012-03-08T06:00:00"/>
    <n v="13311864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x v="1"/>
    <n v="1613"/>
    <x v="1"/>
    <s v="USD"/>
    <x v="542"/>
    <x v="542"/>
    <d v="2012-05-09T05:00:00"/>
    <n v="13365396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x v="1"/>
    <n v="136"/>
    <x v="1"/>
    <s v="USD"/>
    <x v="543"/>
    <x v="543"/>
    <d v="2010-03-28T05:00:00"/>
    <n v="12697524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x v="1"/>
    <n v="130"/>
    <x v="1"/>
    <s v="USD"/>
    <x v="544"/>
    <x v="544"/>
    <d v="2010-12-06T06:00:00"/>
    <n v="12916152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x v="0"/>
    <n v="156"/>
    <x v="0"/>
    <s v="CAD"/>
    <x v="35"/>
    <x v="35"/>
    <d v="2019-03-12T05:00:00"/>
    <n v="15523668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x v="0"/>
    <n v="1368"/>
    <x v="4"/>
    <s v="GBP"/>
    <x v="152"/>
    <x v="152"/>
    <d v="2010-04-25T05:00:00"/>
    <n v="12721716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x v="0"/>
    <n v="102"/>
    <x v="1"/>
    <s v="USD"/>
    <x v="545"/>
    <x v="545"/>
    <d v="2015-07-12T05:00:00"/>
    <n v="14366772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x v="0"/>
    <n v="86"/>
    <x v="2"/>
    <s v="AUD"/>
    <x v="546"/>
    <x v="546"/>
    <d v="2015-01-01T06:00:00"/>
    <n v="14200920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x v="1"/>
    <n v="102"/>
    <x v="1"/>
    <s v="USD"/>
    <x v="547"/>
    <x v="547"/>
    <d v="2010-07-24T05:00:00"/>
    <n v="12799476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x v="0"/>
    <n v="253"/>
    <x v="1"/>
    <s v="USD"/>
    <x v="548"/>
    <x v="548"/>
    <d v="2014-06-08T05:00:00"/>
    <n v="14022036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x v="1"/>
    <n v="4006"/>
    <x v="1"/>
    <s v="USD"/>
    <x v="549"/>
    <x v="549"/>
    <d v="2014-04-08T05:00:00"/>
    <n v="13969332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x v="0"/>
    <n v="157"/>
    <x v="1"/>
    <s v="USD"/>
    <x v="550"/>
    <x v="550"/>
    <d v="2016-06-30T05:00:00"/>
    <n v="14672628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x v="1"/>
    <n v="1629"/>
    <x v="1"/>
    <s v="USD"/>
    <x v="551"/>
    <x v="551"/>
    <d v="2010-04-06T05:00:00"/>
    <n v="12705300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x v="0"/>
    <n v="183"/>
    <x v="1"/>
    <s v="USD"/>
    <x v="552"/>
    <x v="552"/>
    <d v="2016-03-12T06:00:00"/>
    <n v="14577624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x v="1"/>
    <n v="2188"/>
    <x v="1"/>
    <s v="USD"/>
    <x v="462"/>
    <x v="462"/>
    <d v="2019-12-05T06:00:00"/>
    <n v="15755256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x v="1"/>
    <n v="2409"/>
    <x v="6"/>
    <s v="EUR"/>
    <x v="553"/>
    <x v="553"/>
    <d v="2010-07-14T05:00:00"/>
    <n v="12790836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x v="0"/>
    <n v="82"/>
    <x v="3"/>
    <s v="DKK"/>
    <x v="554"/>
    <x v="554"/>
    <d v="2015-02-20T06:00:00"/>
    <n v="14244120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x v="0"/>
    <n v="1"/>
    <x v="4"/>
    <s v="GBP"/>
    <x v="555"/>
    <x v="555"/>
    <d v="2013-08-11T05:00:00"/>
    <n v="13761972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x v="1"/>
    <n v="194"/>
    <x v="1"/>
    <s v="USD"/>
    <x v="548"/>
    <x v="548"/>
    <d v="2014-06-16T05:00:00"/>
    <n v="14028948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x v="1"/>
    <n v="1140"/>
    <x v="1"/>
    <s v="USD"/>
    <x v="62"/>
    <x v="62"/>
    <d v="2015-06-16T05:00:00"/>
    <n v="14344308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x v="1"/>
    <n v="102"/>
    <x v="1"/>
    <s v="USD"/>
    <x v="556"/>
    <x v="556"/>
    <d v="2019-05-15T05:00:00"/>
    <n v="15578964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x v="1"/>
    <n v="2857"/>
    <x v="1"/>
    <s v="USD"/>
    <x v="557"/>
    <x v="557"/>
    <d v="2011-02-12T06:00:00"/>
    <n v="12974904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x v="1"/>
    <n v="107"/>
    <x v="1"/>
    <s v="USD"/>
    <x v="27"/>
    <x v="27"/>
    <d v="2015-11-13T06:00:00"/>
    <n v="14473944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x v="1"/>
    <n v="160"/>
    <x v="4"/>
    <s v="GBP"/>
    <x v="558"/>
    <x v="558"/>
    <d v="2016-03-18T05:00:00"/>
    <n v="14582772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x v="1"/>
    <n v="2230"/>
    <x v="1"/>
    <s v="USD"/>
    <x v="559"/>
    <x v="559"/>
    <d v="2014-03-25T05:00:00"/>
    <n v="13957236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x v="1"/>
    <n v="316"/>
    <x v="1"/>
    <s v="USD"/>
    <x v="426"/>
    <x v="426"/>
    <d v="2019-03-10T06:00:00"/>
    <n v="15521976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x v="1"/>
    <n v="117"/>
    <x v="1"/>
    <s v="USD"/>
    <x v="560"/>
    <x v="560"/>
    <d v="2019-02-02T06:00:00"/>
    <n v="15490872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x v="1"/>
    <n v="6406"/>
    <x v="1"/>
    <s v="USD"/>
    <x v="561"/>
    <x v="561"/>
    <d v="2012-12-30T06:00:00"/>
    <n v="13568472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x v="3"/>
    <n v="15"/>
    <x v="1"/>
    <s v="USD"/>
    <x v="562"/>
    <x v="562"/>
    <d v="2013-08-06T05:00:00"/>
    <n v="13757652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x v="1"/>
    <n v="192"/>
    <x v="1"/>
    <s v="USD"/>
    <x v="563"/>
    <x v="563"/>
    <d v="2010-11-15T06:00:00"/>
    <n v="12898008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x v="1"/>
    <n v="26"/>
    <x v="0"/>
    <s v="CAD"/>
    <x v="564"/>
    <x v="564"/>
    <d v="2017-09-04T05:00:00"/>
    <n v="15045012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x v="1"/>
    <n v="723"/>
    <x v="1"/>
    <s v="USD"/>
    <x v="565"/>
    <x v="565"/>
    <d v="2017-01-29T06:00:00"/>
    <n v="14856696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x v="1"/>
    <n v="170"/>
    <x v="6"/>
    <s v="EUR"/>
    <x v="566"/>
    <x v="566"/>
    <d v="2016-05-09T05:00:00"/>
    <n v="14627700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x v="1"/>
    <n v="238"/>
    <x v="4"/>
    <s v="GBP"/>
    <x v="567"/>
    <x v="567"/>
    <d v="2013-09-21T05:00:00"/>
    <n v="13797396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x v="1"/>
    <n v="55"/>
    <x v="1"/>
    <s v="USD"/>
    <x v="568"/>
    <x v="568"/>
    <d v="2014-06-14T05:00:00"/>
    <n v="14027220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x v="0"/>
    <n v="1198"/>
    <x v="1"/>
    <s v="USD"/>
    <x v="569"/>
    <x v="569"/>
    <d v="2013-05-23T05:00:00"/>
    <n v="13692852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x v="0"/>
    <n v="648"/>
    <x v="1"/>
    <s v="USD"/>
    <x v="570"/>
    <x v="570"/>
    <d v="2011-05-07T05:00:00"/>
    <n v="13047444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x v="1"/>
    <n v="128"/>
    <x v="2"/>
    <s v="AUD"/>
    <x v="571"/>
    <x v="571"/>
    <d v="2016-07-12T05:00:00"/>
    <n v="14682996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x v="1"/>
    <n v="2144"/>
    <x v="1"/>
    <s v="USD"/>
    <x v="572"/>
    <x v="572"/>
    <d v="2016-09-18T05:00:00"/>
    <n v="14741748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x v="0"/>
    <n v="64"/>
    <x v="1"/>
    <s v="USD"/>
    <x v="573"/>
    <x v="573"/>
    <d v="2018-05-11T05:00:00"/>
    <n v="15260148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x v="1"/>
    <n v="2693"/>
    <x v="4"/>
    <s v="GBP"/>
    <x v="574"/>
    <x v="574"/>
    <d v="2015-07-21T05:00:00"/>
    <n v="14374548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x v="1"/>
    <n v="432"/>
    <x v="1"/>
    <s v="USD"/>
    <x v="511"/>
    <x v="511"/>
    <d v="2015-01-31T06:00:00"/>
    <n v="14226840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x v="0"/>
    <n v="62"/>
    <x v="1"/>
    <s v="USD"/>
    <x v="575"/>
    <x v="575"/>
    <d v="2020-02-10T06:00:00"/>
    <n v="15813144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x v="1"/>
    <n v="189"/>
    <x v="1"/>
    <s v="USD"/>
    <x v="576"/>
    <x v="576"/>
    <d v="2010-10-07T05:00:00"/>
    <n v="12864276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x v="1"/>
    <n v="154"/>
    <x v="4"/>
    <s v="GBP"/>
    <x v="577"/>
    <x v="577"/>
    <d v="2010-07-10T05:00:00"/>
    <n v="12787380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x v="1"/>
    <n v="96"/>
    <x v="1"/>
    <s v="USD"/>
    <x v="578"/>
    <x v="578"/>
    <d v="2010-10-07T05:00:00"/>
    <n v="12864276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x v="0"/>
    <n v="750"/>
    <x v="1"/>
    <s v="USD"/>
    <x v="579"/>
    <x v="579"/>
    <d v="2016-07-08T05:00:00"/>
    <n v="14679540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x v="3"/>
    <n v="87"/>
    <x v="1"/>
    <s v="USD"/>
    <x v="580"/>
    <x v="580"/>
    <d v="2019-05-12T05:00:00"/>
    <n v="15576372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x v="1"/>
    <n v="3063"/>
    <x v="1"/>
    <s v="USD"/>
    <x v="581"/>
    <x v="581"/>
    <d v="2019-03-30T05:00:00"/>
    <n v="15539220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x v="2"/>
    <n v="278"/>
    <x v="1"/>
    <s v="USD"/>
    <x v="582"/>
    <x v="582"/>
    <d v="2014-11-20T06:00:00"/>
    <n v="14164632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x v="0"/>
    <n v="105"/>
    <x v="1"/>
    <s v="USD"/>
    <x v="336"/>
    <x v="336"/>
    <d v="2015-11-11T06:00:00"/>
    <n v="14472216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x v="3"/>
    <n v="1658"/>
    <x v="1"/>
    <s v="USD"/>
    <x v="583"/>
    <x v="583"/>
    <d v="2017-04-08T05:00:00"/>
    <n v="14916276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x v="1"/>
    <n v="2266"/>
    <x v="1"/>
    <s v="USD"/>
    <x v="584"/>
    <x v="584"/>
    <d v="2013-03-13T05:00:00"/>
    <n v="13631508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x v="0"/>
    <n v="2604"/>
    <x v="3"/>
    <s v="DKK"/>
    <x v="585"/>
    <x v="585"/>
    <d v="2012-03-03T06:00:00"/>
    <n v="13307544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x v="0"/>
    <n v="65"/>
    <x v="1"/>
    <s v="USD"/>
    <x v="586"/>
    <x v="586"/>
    <d v="2016-11-22T06:00:00"/>
    <n v="14797944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x v="0"/>
    <n v="94"/>
    <x v="1"/>
    <s v="USD"/>
    <x v="587"/>
    <x v="587"/>
    <d v="2010-08-08T05:00:00"/>
    <n v="12812436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x v="2"/>
    <n v="45"/>
    <x v="1"/>
    <s v="USD"/>
    <x v="588"/>
    <x v="588"/>
    <d v="2018-07-28T05:00:00"/>
    <n v="15327540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x v="0"/>
    <n v="257"/>
    <x v="1"/>
    <s v="USD"/>
    <x v="589"/>
    <x v="589"/>
    <d v="2016-01-21T06:00:00"/>
    <n v="14533560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x v="1"/>
    <n v="194"/>
    <x v="5"/>
    <s v="CHF"/>
    <x v="590"/>
    <x v="590"/>
    <d v="2017-03-20T05:00:00"/>
    <n v="14899860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x v="1"/>
    <n v="129"/>
    <x v="0"/>
    <s v="CAD"/>
    <x v="591"/>
    <x v="591"/>
    <d v="2018-12-26T06:00:00"/>
    <n v="15458040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x v="1"/>
    <n v="375"/>
    <x v="1"/>
    <s v="USD"/>
    <x v="592"/>
    <x v="592"/>
    <d v="2017-03-19T05:00:00"/>
    <n v="14898996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x v="0"/>
    <n v="2928"/>
    <x v="0"/>
    <s v="CAD"/>
    <x v="593"/>
    <x v="593"/>
    <d v="2019-01-03T06:00:00"/>
    <n v="15464952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x v="0"/>
    <n v="4697"/>
    <x v="1"/>
    <s v="USD"/>
    <x v="594"/>
    <x v="594"/>
    <d v="2018-10-17T05:00:00"/>
    <n v="15397524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x v="0"/>
    <n v="2915"/>
    <x v="1"/>
    <s v="USD"/>
    <x v="595"/>
    <x v="595"/>
    <d v="2013-03-24T05:00:00"/>
    <n v="13641012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x v="0"/>
    <n v="18"/>
    <x v="1"/>
    <s v="USD"/>
    <x v="596"/>
    <x v="596"/>
    <d v="2018-05-03T05:00:00"/>
    <n v="15253236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x v="3"/>
    <n v="723"/>
    <x v="1"/>
    <s v="USD"/>
    <x v="597"/>
    <x v="597"/>
    <d v="2017-07-24T05:00:00"/>
    <n v="15008724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x v="0"/>
    <n v="602"/>
    <x v="5"/>
    <s v="CHF"/>
    <x v="598"/>
    <x v="598"/>
    <d v="2010-10-31T05:00:00"/>
    <n v="12885012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x v="0"/>
    <n v="1"/>
    <x v="1"/>
    <s v="USD"/>
    <x v="599"/>
    <x v="599"/>
    <d v="2014-08-04T05:00:00"/>
    <n v="14071284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x v="0"/>
    <n v="3868"/>
    <x v="6"/>
    <s v="EUR"/>
    <x v="600"/>
    <x v="600"/>
    <d v="2014-03-09T06:00:00"/>
    <n v="13943448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x v="1"/>
    <n v="409"/>
    <x v="1"/>
    <s v="USD"/>
    <x v="601"/>
    <x v="601"/>
    <d v="2016-09-17T05:00:00"/>
    <n v="14740884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x v="1"/>
    <n v="234"/>
    <x v="1"/>
    <s v="USD"/>
    <x v="602"/>
    <x v="602"/>
    <d v="2016-04-10T05:00:00"/>
    <n v="14602644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x v="1"/>
    <n v="3016"/>
    <x v="1"/>
    <s v="USD"/>
    <x v="335"/>
    <x v="335"/>
    <d v="2015-08-29T05:00:00"/>
    <n v="14408244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x v="1"/>
    <n v="264"/>
    <x v="1"/>
    <s v="USD"/>
    <x v="603"/>
    <x v="603"/>
    <d v="2017-03-15T05:00:00"/>
    <n v="14895540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x v="0"/>
    <n v="504"/>
    <x v="2"/>
    <s v="AUD"/>
    <x v="604"/>
    <x v="604"/>
    <d v="2018-01-02T06:00:00"/>
    <n v="15148728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x v="0"/>
    <n v="14"/>
    <x v="1"/>
    <s v="USD"/>
    <x v="605"/>
    <x v="605"/>
    <d v="2018-01-12T06:00:00"/>
    <n v="15157368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x v="3"/>
    <n v="390"/>
    <x v="1"/>
    <s v="USD"/>
    <x v="606"/>
    <x v="606"/>
    <d v="2015-09-22T05:00:00"/>
    <n v="14428980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x v="0"/>
    <n v="750"/>
    <x v="4"/>
    <s v="GBP"/>
    <x v="65"/>
    <x v="65"/>
    <d v="2011-01-28T06:00:00"/>
    <n v="12961944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x v="0"/>
    <n v="77"/>
    <x v="1"/>
    <s v="USD"/>
    <x v="607"/>
    <x v="607"/>
    <d v="2015-08-30T05:00:00"/>
    <n v="14409108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x v="0"/>
    <n v="752"/>
    <x v="3"/>
    <s v="DKK"/>
    <x v="608"/>
    <x v="608"/>
    <d v="2012-04-27T05:00:00"/>
    <n v="13355028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x v="0"/>
    <n v="131"/>
    <x v="1"/>
    <s v="USD"/>
    <x v="609"/>
    <x v="609"/>
    <d v="2018-12-13T06:00:00"/>
    <n v="15446808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x v="0"/>
    <n v="87"/>
    <x v="1"/>
    <s v="USD"/>
    <x v="610"/>
    <x v="610"/>
    <d v="2010-10-30T05:00:00"/>
    <n v="12884148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x v="0"/>
    <n v="1063"/>
    <x v="1"/>
    <s v="USD"/>
    <x v="541"/>
    <x v="541"/>
    <d v="2012-03-01T06:00:00"/>
    <n v="13305816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x v="1"/>
    <n v="272"/>
    <x v="1"/>
    <s v="USD"/>
    <x v="611"/>
    <x v="611"/>
    <d v="2011-07-23T05:00:00"/>
    <n v="13113972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x v="3"/>
    <n v="25"/>
    <x v="1"/>
    <s v="USD"/>
    <x v="612"/>
    <x v="612"/>
    <d v="2013-09-05T05:00:00"/>
    <n v="13783572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x v="1"/>
    <n v="419"/>
    <x v="1"/>
    <s v="USD"/>
    <x v="613"/>
    <x v="613"/>
    <d v="2014-09-19T05:00:00"/>
    <n v="14111028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x v="0"/>
    <n v="76"/>
    <x v="1"/>
    <s v="USD"/>
    <x v="614"/>
    <x v="614"/>
    <d v="2012-08-13T05:00:00"/>
    <n v="13448340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x v="1"/>
    <n v="1621"/>
    <x v="6"/>
    <s v="EUR"/>
    <x v="615"/>
    <x v="615"/>
    <d v="2017-07-05T05:00:00"/>
    <n v="14992308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x v="1"/>
    <n v="1101"/>
    <x v="1"/>
    <s v="USD"/>
    <x v="90"/>
    <x v="90"/>
    <d v="2016-03-08T06:00:00"/>
    <n v="14574168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x v="1"/>
    <n v="1073"/>
    <x v="1"/>
    <s v="USD"/>
    <x v="616"/>
    <x v="616"/>
    <d v="2010-08-04T05:00:00"/>
    <n v="12808980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x v="0"/>
    <n v="4428"/>
    <x v="2"/>
    <s v="AUD"/>
    <x v="617"/>
    <x v="617"/>
    <d v="2018-03-31T05:00:00"/>
    <n v="15224724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x v="0"/>
    <n v="58"/>
    <x v="6"/>
    <s v="EUR"/>
    <x v="618"/>
    <x v="618"/>
    <d v="2016-05-06T05:00:00"/>
    <n v="14625108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x v="3"/>
    <n v="1218"/>
    <x v="1"/>
    <s v="USD"/>
    <x v="619"/>
    <x v="619"/>
    <d v="2011-10-05T05:00:00"/>
    <n v="13177908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x v="1"/>
    <n v="331"/>
    <x v="1"/>
    <s v="USD"/>
    <x v="620"/>
    <x v="620"/>
    <d v="2019-09-18T05:00:00"/>
    <n v="15687828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x v="1"/>
    <n v="1170"/>
    <x v="1"/>
    <s v="USD"/>
    <x v="621"/>
    <x v="621"/>
    <d v="2012-10-05T05:00:00"/>
    <n v="13494132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x v="0"/>
    <n v="111"/>
    <x v="1"/>
    <s v="USD"/>
    <x v="622"/>
    <x v="622"/>
    <d v="2016-08-29T05:00:00"/>
    <n v="14724468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x v="3"/>
    <n v="215"/>
    <x v="1"/>
    <s v="USD"/>
    <x v="35"/>
    <x v="35"/>
    <d v="2019-01-21T06:00:00"/>
    <n v="15480504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x v="1"/>
    <n v="363"/>
    <x v="1"/>
    <s v="USD"/>
    <x v="623"/>
    <x v="623"/>
    <d v="2019-10-23T05:00:00"/>
    <n v="15718068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x v="0"/>
    <n v="2955"/>
    <x v="1"/>
    <s v="USD"/>
    <x v="624"/>
    <x v="624"/>
    <d v="2019-12-16T06:00:00"/>
    <n v="15764760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x v="0"/>
    <n v="1657"/>
    <x v="1"/>
    <s v="USD"/>
    <x v="625"/>
    <x v="625"/>
    <d v="2011-12-27T06:00:00"/>
    <n v="13249656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x v="1"/>
    <n v="103"/>
    <x v="1"/>
    <s v="USD"/>
    <x v="626"/>
    <x v="626"/>
    <d v="2013-12-20T06:00:00"/>
    <n v="13875192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x v="1"/>
    <n v="147"/>
    <x v="1"/>
    <s v="USD"/>
    <x v="627"/>
    <x v="627"/>
    <d v="2018-09-18T05:00:00"/>
    <n v="15372468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x v="1"/>
    <n v="110"/>
    <x v="0"/>
    <s v="CAD"/>
    <x v="628"/>
    <x v="628"/>
    <d v="2010-07-19T05:00:00"/>
    <n v="12795156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x v="0"/>
    <n v="926"/>
    <x v="0"/>
    <s v="CAD"/>
    <x v="629"/>
    <x v="629"/>
    <d v="2015-09-16T05:00:00"/>
    <n v="14423796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x v="1"/>
    <n v="134"/>
    <x v="1"/>
    <s v="USD"/>
    <x v="630"/>
    <x v="630"/>
    <d v="2018-04-07T05:00:00"/>
    <n v="15230772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x v="1"/>
    <n v="269"/>
    <x v="1"/>
    <s v="USD"/>
    <x v="631"/>
    <x v="631"/>
    <d v="2017-03-15T05:00:00"/>
    <n v="14895540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x v="1"/>
    <n v="175"/>
    <x v="1"/>
    <s v="USD"/>
    <x v="632"/>
    <x v="632"/>
    <d v="2019-01-26T06:00:00"/>
    <n v="15484824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x v="1"/>
    <n v="69"/>
    <x v="1"/>
    <s v="USD"/>
    <x v="633"/>
    <x v="633"/>
    <d v="2013-11-10T06:00:00"/>
    <n v="13840632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x v="1"/>
    <n v="190"/>
    <x v="1"/>
    <s v="USD"/>
    <x v="634"/>
    <x v="634"/>
    <d v="2011-12-03T06:00:00"/>
    <n v="13228920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x v="1"/>
    <n v="237"/>
    <x v="1"/>
    <s v="USD"/>
    <x v="635"/>
    <x v="635"/>
    <d v="2012-10-20T05:00:00"/>
    <n v="13507092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x v="0"/>
    <n v="77"/>
    <x v="4"/>
    <s v="GBP"/>
    <x v="636"/>
    <x v="636"/>
    <d v="2019-07-27T05:00:00"/>
    <n v="15642036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x v="0"/>
    <n v="1748"/>
    <x v="1"/>
    <s v="USD"/>
    <x v="637"/>
    <x v="637"/>
    <d v="2017-11-03T05:00:00"/>
    <n v="15096852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x v="0"/>
    <n v="79"/>
    <x v="1"/>
    <s v="USD"/>
    <x v="638"/>
    <x v="638"/>
    <d v="2018-01-03T06:00:00"/>
    <n v="15149592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x v="1"/>
    <n v="196"/>
    <x v="6"/>
    <s v="EUR"/>
    <x v="639"/>
    <x v="639"/>
    <d v="2015-11-30T06:00:00"/>
    <n v="14488632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x v="0"/>
    <n v="889"/>
    <x v="1"/>
    <s v="USD"/>
    <x v="640"/>
    <x v="640"/>
    <d v="2015-04-21T05:00:00"/>
    <n v="14295924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x v="1"/>
    <n v="7295"/>
    <x v="1"/>
    <s v="USD"/>
    <x v="641"/>
    <x v="641"/>
    <d v="2018-04-02T05:00:00"/>
    <n v="15226452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x v="1"/>
    <n v="2893"/>
    <x v="0"/>
    <s v="CAD"/>
    <x v="642"/>
    <x v="642"/>
    <d v="2011-12-08T06:00:00"/>
    <n v="13233240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x v="0"/>
    <n v="56"/>
    <x v="1"/>
    <s v="USD"/>
    <x v="230"/>
    <x v="230"/>
    <d v="2019-06-26T05:00:00"/>
    <n v="15615252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x v="0"/>
    <n v="1"/>
    <x v="1"/>
    <s v="USD"/>
    <x v="67"/>
    <x v="67"/>
    <d v="2010-02-09T06:00:00"/>
    <n v="12656952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x v="1"/>
    <n v="820"/>
    <x v="1"/>
    <s v="USD"/>
    <x v="643"/>
    <x v="643"/>
    <d v="2011-04-03T05:00:00"/>
    <n v="13018068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x v="0"/>
    <n v="83"/>
    <x v="1"/>
    <s v="USD"/>
    <x v="644"/>
    <x v="644"/>
    <d v="2013-07-27T05:00:00"/>
    <n v="13749012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x v="1"/>
    <n v="2038"/>
    <x v="1"/>
    <s v="USD"/>
    <x v="645"/>
    <x v="645"/>
    <d v="2012-05-08T05:00:00"/>
    <n v="13364532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x v="1"/>
    <n v="116"/>
    <x v="1"/>
    <s v="USD"/>
    <x v="646"/>
    <x v="646"/>
    <d v="2016-07-19T05:00:00"/>
    <n v="14689044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x v="0"/>
    <n v="2025"/>
    <x v="4"/>
    <s v="GBP"/>
    <x v="626"/>
    <x v="626"/>
    <d v="2013-12-15T06:00:00"/>
    <n v="13870872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x v="1"/>
    <n v="1345"/>
    <x v="2"/>
    <s v="AUD"/>
    <x v="647"/>
    <x v="647"/>
    <d v="2019-01-14T06:00:00"/>
    <n v="15474456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x v="1"/>
    <n v="168"/>
    <x v="1"/>
    <s v="USD"/>
    <x v="159"/>
    <x v="159"/>
    <d v="2019-01-13T06:00:00"/>
    <n v="15473592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x v="1"/>
    <n v="137"/>
    <x v="5"/>
    <s v="CHF"/>
    <x v="648"/>
    <x v="648"/>
    <d v="2017-06-01T05:00:00"/>
    <n v="14962932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x v="1"/>
    <n v="186"/>
    <x v="6"/>
    <s v="EUR"/>
    <x v="267"/>
    <x v="267"/>
    <d v="2012-04-26T05:00:00"/>
    <n v="13354164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x v="1"/>
    <n v="125"/>
    <x v="1"/>
    <s v="USD"/>
    <x v="649"/>
    <x v="649"/>
    <d v="2018-07-21T05:00:00"/>
    <n v="15321492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x v="0"/>
    <n v="14"/>
    <x v="6"/>
    <s v="EUR"/>
    <x v="248"/>
    <x v="248"/>
    <d v="2016-01-26T06:00:00"/>
    <n v="14537880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x v="1"/>
    <n v="202"/>
    <x v="1"/>
    <s v="USD"/>
    <x v="571"/>
    <x v="571"/>
    <d v="2016-08-18T05:00:00"/>
    <n v="14714964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x v="1"/>
    <n v="103"/>
    <x v="1"/>
    <s v="USD"/>
    <x v="650"/>
    <x v="650"/>
    <d v="2016-09-03T05:00:00"/>
    <n v="14728788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x v="1"/>
    <n v="1785"/>
    <x v="1"/>
    <s v="USD"/>
    <x v="1"/>
    <x v="1"/>
    <d v="2014-08-20T05:00:00"/>
    <n v="14085108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x v="0"/>
    <n v="656"/>
    <x v="1"/>
    <s v="USD"/>
    <x v="651"/>
    <x v="651"/>
    <d v="2010-08-12T05:00:00"/>
    <n v="12815892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x v="1"/>
    <n v="157"/>
    <x v="1"/>
    <s v="USD"/>
    <x v="652"/>
    <x v="652"/>
    <d v="2013-08-07T05:00:00"/>
    <n v="13758516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x v="1"/>
    <n v="555"/>
    <x v="1"/>
    <s v="USD"/>
    <x v="653"/>
    <x v="653"/>
    <d v="2011-09-12T05:00:00"/>
    <n v="13158036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x v="1"/>
    <n v="297"/>
    <x v="1"/>
    <s v="USD"/>
    <x v="654"/>
    <x v="654"/>
    <d v="2013-07-13T05:00:00"/>
    <n v="13736916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x v="1"/>
    <n v="123"/>
    <x v="1"/>
    <s v="USD"/>
    <x v="655"/>
    <x v="655"/>
    <d v="2012-06-09T05:00:00"/>
    <n v="13392180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x v="3"/>
    <n v="38"/>
    <x v="3"/>
    <s v="DKK"/>
    <x v="656"/>
    <x v="656"/>
    <d v="2018-03-07T06:00:00"/>
    <n v="15204024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x v="3"/>
    <n v="60"/>
    <x v="1"/>
    <s v="USD"/>
    <x v="657"/>
    <x v="657"/>
    <d v="2018-04-10T05:00:00"/>
    <n v="15233364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x v="1"/>
    <n v="3036"/>
    <x v="1"/>
    <s v="USD"/>
    <x v="265"/>
    <x v="265"/>
    <d v="2017-12-03T06:00:00"/>
    <n v="15122808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x v="1"/>
    <n v="144"/>
    <x v="2"/>
    <s v="AUD"/>
    <x v="658"/>
    <x v="658"/>
    <d v="2016-03-23T05:00:00"/>
    <n v="14587092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x v="1"/>
    <n v="121"/>
    <x v="4"/>
    <s v="GBP"/>
    <x v="659"/>
    <x v="659"/>
    <d v="2014-10-24T05:00:00"/>
    <n v="14141268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x v="0"/>
    <n v="1596"/>
    <x v="1"/>
    <s v="USD"/>
    <x v="660"/>
    <x v="660"/>
    <d v="2014-11-17T06:00:00"/>
    <n v="14162040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x v="3"/>
    <n v="524"/>
    <x v="1"/>
    <s v="USD"/>
    <x v="661"/>
    <x v="661"/>
    <d v="2010-10-31T05:00:00"/>
    <n v="12885012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x v="1"/>
    <n v="181"/>
    <x v="1"/>
    <s v="USD"/>
    <x v="4"/>
    <x v="4"/>
    <d v="2019-03-19T05:00:00"/>
    <n v="15529716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x v="0"/>
    <n v="10"/>
    <x v="1"/>
    <s v="USD"/>
    <x v="662"/>
    <x v="662"/>
    <d v="2016-06-05T05:00:00"/>
    <n v="14651028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x v="1"/>
    <n v="122"/>
    <x v="1"/>
    <s v="USD"/>
    <x v="663"/>
    <x v="663"/>
    <d v="2013-02-06T06:00:00"/>
    <n v="13601304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x v="1"/>
    <n v="1071"/>
    <x v="0"/>
    <s v="CAD"/>
    <x v="664"/>
    <x v="664"/>
    <d v="2015-05-29T05:00:00"/>
    <n v="14328756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x v="3"/>
    <n v="219"/>
    <x v="1"/>
    <s v="USD"/>
    <x v="665"/>
    <x v="665"/>
    <d v="2017-07-24T05:00:00"/>
    <n v="15008724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x v="0"/>
    <n v="1121"/>
    <x v="1"/>
    <s v="USD"/>
    <x v="666"/>
    <x v="666"/>
    <d v="2017-04-14T05:00:00"/>
    <n v="14921460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x v="1"/>
    <n v="980"/>
    <x v="1"/>
    <s v="USD"/>
    <x v="43"/>
    <x v="43"/>
    <d v="2014-08-06T05:00:00"/>
    <n v="14073012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x v="1"/>
    <n v="536"/>
    <x v="1"/>
    <s v="USD"/>
    <x v="667"/>
    <x v="667"/>
    <d v="2017-02-09T06:00:00"/>
    <n v="14866200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x v="1"/>
    <n v="1991"/>
    <x v="1"/>
    <s v="USD"/>
    <x v="668"/>
    <x v="668"/>
    <d v="2016-04-06T05:00:00"/>
    <n v="14599188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x v="3"/>
    <n v="29"/>
    <x v="1"/>
    <s v="USD"/>
    <x v="669"/>
    <x v="669"/>
    <d v="2015-02-24T06:00:00"/>
    <n v="14247576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x v="1"/>
    <n v="180"/>
    <x v="1"/>
    <s v="USD"/>
    <x v="670"/>
    <x v="670"/>
    <d v="2016-11-23T06:00:00"/>
    <n v="14798808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x v="0"/>
    <n v="15"/>
    <x v="1"/>
    <s v="USD"/>
    <x v="671"/>
    <x v="671"/>
    <d v="2014-12-08T06:00:00"/>
    <n v="14180184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x v="0"/>
    <n v="191"/>
    <x v="1"/>
    <s v="USD"/>
    <x v="672"/>
    <x v="672"/>
    <d v="2012-06-30T05:00:00"/>
    <n v="13410324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x v="0"/>
    <n v="16"/>
    <x v="1"/>
    <s v="USD"/>
    <x v="673"/>
    <x v="673"/>
    <d v="2017-02-06T06:00:00"/>
    <n v="14863608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x v="1"/>
    <n v="130"/>
    <x v="1"/>
    <s v="USD"/>
    <x v="674"/>
    <x v="674"/>
    <d v="2010-05-24T05:00:00"/>
    <n v="12746772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x v="1"/>
    <n v="122"/>
    <x v="1"/>
    <s v="USD"/>
    <x v="675"/>
    <x v="675"/>
    <d v="2010-03-02T06:00:00"/>
    <n v="12675096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x v="0"/>
    <n v="17"/>
    <x v="1"/>
    <s v="USD"/>
    <x v="676"/>
    <x v="676"/>
    <d v="2015-10-27T05:00:00"/>
    <n v="14459220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x v="1"/>
    <n v="140"/>
    <x v="1"/>
    <s v="USD"/>
    <x v="342"/>
    <x v="342"/>
    <d v="2018-08-12T05:00:00"/>
    <n v="15340500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x v="0"/>
    <n v="34"/>
    <x v="1"/>
    <s v="USD"/>
    <x v="677"/>
    <x v="677"/>
    <d v="2010-06-26T05:00:00"/>
    <n v="12775284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x v="1"/>
    <n v="3388"/>
    <x v="1"/>
    <s v="USD"/>
    <x v="678"/>
    <x v="678"/>
    <d v="2011-10-14T05:00:00"/>
    <n v="13185684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x v="1"/>
    <n v="280"/>
    <x v="1"/>
    <s v="USD"/>
    <x v="679"/>
    <x v="679"/>
    <d v="2010-09-13T05:00:00"/>
    <n v="12843540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x v="3"/>
    <n v="614"/>
    <x v="1"/>
    <s v="USD"/>
    <x v="680"/>
    <x v="680"/>
    <d v="2010-03-26T05:00:00"/>
    <n v="12695796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x v="1"/>
    <n v="366"/>
    <x v="6"/>
    <s v="EUR"/>
    <x v="681"/>
    <x v="681"/>
    <d v="2014-10-20T05:00:00"/>
    <n v="14137812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x v="0"/>
    <n v="1"/>
    <x v="4"/>
    <s v="GBP"/>
    <x v="682"/>
    <x v="682"/>
    <d v="2010-07-26T05:00:00"/>
    <n v="12801204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x v="1"/>
    <n v="270"/>
    <x v="1"/>
    <s v="USD"/>
    <x v="683"/>
    <x v="683"/>
    <d v="2016-04-01T05:00:00"/>
    <n v="14594868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x v="3"/>
    <n v="114"/>
    <x v="1"/>
    <s v="USD"/>
    <x v="684"/>
    <x v="684"/>
    <d v="2010-08-23T05:00:00"/>
    <n v="12825396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x v="1"/>
    <n v="137"/>
    <x v="1"/>
    <s v="USD"/>
    <x v="674"/>
    <x v="674"/>
    <d v="2010-06-07T05:00:00"/>
    <n v="12758868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x v="1"/>
    <n v="3205"/>
    <x v="1"/>
    <s v="USD"/>
    <x v="685"/>
    <x v="685"/>
    <d v="2012-12-20T06:00:00"/>
    <n v="13559832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x v="1"/>
    <n v="288"/>
    <x v="3"/>
    <s v="DKK"/>
    <x v="605"/>
    <x v="605"/>
    <d v="2018-01-08T06:00:00"/>
    <n v="15153912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x v="1"/>
    <n v="148"/>
    <x v="1"/>
    <s v="USD"/>
    <x v="686"/>
    <x v="686"/>
    <d v="2015-01-26T06:00:00"/>
    <n v="14222520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x v="1"/>
    <n v="114"/>
    <x v="1"/>
    <s v="USD"/>
    <x v="687"/>
    <x v="687"/>
    <d v="2011-05-16T05:00:00"/>
    <n v="13055220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x v="1"/>
    <n v="1518"/>
    <x v="0"/>
    <s v="CAD"/>
    <x v="688"/>
    <x v="688"/>
    <d v="2014-11-02T05:00:00"/>
    <n v="14149044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x v="0"/>
    <n v="1274"/>
    <x v="1"/>
    <s v="USD"/>
    <x v="689"/>
    <x v="689"/>
    <d v="2018-03-07T06:00:00"/>
    <n v="15204024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x v="0"/>
    <n v="210"/>
    <x v="6"/>
    <s v="EUR"/>
    <x v="690"/>
    <x v="690"/>
    <d v="2019-08-30T05:00:00"/>
    <n v="15671412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x v="1"/>
    <n v="166"/>
    <x v="1"/>
    <s v="USD"/>
    <x v="691"/>
    <x v="691"/>
    <d v="2017-07-27T05:00:00"/>
    <n v="15011316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x v="1"/>
    <n v="100"/>
    <x v="2"/>
    <s v="AUD"/>
    <x v="692"/>
    <x v="692"/>
    <d v="2012-12-09T06:00:00"/>
    <n v="13550328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x v="1"/>
    <n v="235"/>
    <x v="1"/>
    <s v="USD"/>
    <x v="693"/>
    <x v="693"/>
    <d v="2012-06-12T05:00:00"/>
    <n v="13394772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x v="1"/>
    <n v="148"/>
    <x v="1"/>
    <s v="USD"/>
    <x v="694"/>
    <x v="694"/>
    <d v="2011-05-21T05:00:00"/>
    <n v="13059540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x v="1"/>
    <n v="198"/>
    <x v="1"/>
    <s v="USD"/>
    <x v="695"/>
    <x v="695"/>
    <d v="2017-05-10T05:00:00"/>
    <n v="14943924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x v="0"/>
    <n v="248"/>
    <x v="2"/>
    <s v="AUD"/>
    <x v="123"/>
    <x v="123"/>
    <d v="2018-09-20T05:00:00"/>
    <n v="15374196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x v="0"/>
    <n v="513"/>
    <x v="1"/>
    <s v="USD"/>
    <x v="696"/>
    <x v="696"/>
    <d v="2015-11-20T06:00:00"/>
    <n v="14479992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x v="1"/>
    <n v="150"/>
    <x v="1"/>
    <s v="USD"/>
    <x v="626"/>
    <x v="626"/>
    <d v="2013-12-26T06:00:00"/>
    <n v="13880376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x v="0"/>
    <n v="3410"/>
    <x v="1"/>
    <s v="USD"/>
    <x v="697"/>
    <x v="697"/>
    <d v="2013-09-10T05:00:00"/>
    <n v="13787892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x v="1"/>
    <n v="216"/>
    <x v="6"/>
    <s v="EUR"/>
    <x v="698"/>
    <x v="698"/>
    <d v="2014-04-21T05:00:00"/>
    <n v="13980564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x v="3"/>
    <n v="26"/>
    <x v="1"/>
    <s v="USD"/>
    <x v="699"/>
    <x v="699"/>
    <d v="2019-02-22T06:00:00"/>
    <n v="15508152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x v="1"/>
    <n v="5139"/>
    <x v="1"/>
    <s v="USD"/>
    <x v="700"/>
    <x v="700"/>
    <d v="2019-02-13T06:00:00"/>
    <n v="15500376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x v="1"/>
    <n v="2353"/>
    <x v="1"/>
    <s v="USD"/>
    <x v="701"/>
    <x v="701"/>
    <d v="2017-04-23T05:00:00"/>
    <n v="14929236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x v="1"/>
    <n v="78"/>
    <x v="6"/>
    <s v="EUR"/>
    <x v="702"/>
    <x v="702"/>
    <d v="2016-07-03T05:00:00"/>
    <n v="14675220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x v="0"/>
    <n v="10"/>
    <x v="1"/>
    <s v="USD"/>
    <x v="703"/>
    <x v="703"/>
    <d v="2014-11-16T06:00:00"/>
    <n v="14161176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x v="0"/>
    <n v="2201"/>
    <x v="1"/>
    <s v="USD"/>
    <x v="704"/>
    <x v="704"/>
    <d v="2019-07-22T05:00:00"/>
    <n v="15637716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x v="0"/>
    <n v="676"/>
    <x v="1"/>
    <s v="USD"/>
    <x v="431"/>
    <x v="431"/>
    <d v="2011-10-22T05:00:00"/>
    <n v="13192596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x v="1"/>
    <n v="174"/>
    <x v="5"/>
    <s v="CHF"/>
    <x v="705"/>
    <x v="705"/>
    <d v="2011-08-18T05:00:00"/>
    <n v="13136436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x v="0"/>
    <n v="831"/>
    <x v="1"/>
    <s v="USD"/>
    <x v="706"/>
    <x v="706"/>
    <d v="2015-08-23T05:00:00"/>
    <n v="14403060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x v="1"/>
    <n v="164"/>
    <x v="1"/>
    <s v="USD"/>
    <x v="707"/>
    <x v="707"/>
    <d v="2016-08-10T05:00:00"/>
    <n v="14708052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x v="3"/>
    <n v="56"/>
    <x v="5"/>
    <s v="CHF"/>
    <x v="708"/>
    <x v="708"/>
    <d v="2010-12-21T06:00:00"/>
    <n v="12929112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x v="1"/>
    <n v="161"/>
    <x v="1"/>
    <s v="USD"/>
    <x v="709"/>
    <x v="709"/>
    <d v="2011-03-29T05:00:00"/>
    <n v="13013748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x v="1"/>
    <n v="138"/>
    <x v="1"/>
    <s v="USD"/>
    <x v="710"/>
    <x v="710"/>
    <d v="2013-12-24T06:00:00"/>
    <n v="13878648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x v="1"/>
    <n v="3308"/>
    <x v="1"/>
    <s v="USD"/>
    <x v="711"/>
    <x v="711"/>
    <d v="2016-03-17T05:00:00"/>
    <n v="14581908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x v="1"/>
    <n v="127"/>
    <x v="2"/>
    <s v="AUD"/>
    <x v="157"/>
    <x v="157"/>
    <d v="2019-05-31T05:00:00"/>
    <n v="15592788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x v="1"/>
    <n v="207"/>
    <x v="6"/>
    <s v="EUR"/>
    <x v="630"/>
    <x v="630"/>
    <d v="2018-04-03T05:00:00"/>
    <n v="15227316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x v="0"/>
    <n v="859"/>
    <x v="0"/>
    <s v="CAD"/>
    <x v="712"/>
    <x v="712"/>
    <d v="2011-05-30T05:00:00"/>
    <n v="13067316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x v="2"/>
    <n v="31"/>
    <x v="1"/>
    <s v="USD"/>
    <x v="93"/>
    <x v="93"/>
    <d v="2012-11-10T06:00:00"/>
    <n v="13525272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x v="0"/>
    <n v="45"/>
    <x v="1"/>
    <s v="USD"/>
    <x v="713"/>
    <x v="713"/>
    <d v="2014-07-03T05:00:00"/>
    <n v="14043636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x v="3"/>
    <n v="1113"/>
    <x v="1"/>
    <s v="USD"/>
    <x v="714"/>
    <x v="714"/>
    <d v="2010-02-20T06:00:00"/>
    <n v="12666456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x v="0"/>
    <n v="6"/>
    <x v="1"/>
    <s v="USD"/>
    <x v="715"/>
    <x v="715"/>
    <d v="2016-12-27T06:00:00"/>
    <n v="14828184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x v="0"/>
    <n v="7"/>
    <x v="1"/>
    <s v="USD"/>
    <x v="716"/>
    <x v="716"/>
    <d v="2013-07-24T05:00:00"/>
    <n v="13746420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x v="1"/>
    <n v="181"/>
    <x v="5"/>
    <s v="CHF"/>
    <x v="448"/>
    <x v="448"/>
    <d v="2013-06-29T05:00:00"/>
    <n v="13724820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x v="1"/>
    <n v="110"/>
    <x v="1"/>
    <s v="USD"/>
    <x v="717"/>
    <x v="717"/>
    <d v="2018-01-03T06:00:00"/>
    <n v="15149592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x v="0"/>
    <n v="31"/>
    <x v="1"/>
    <s v="USD"/>
    <x v="718"/>
    <x v="718"/>
    <d v="2016-11-04T05:00:00"/>
    <n v="14782356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x v="0"/>
    <n v="78"/>
    <x v="1"/>
    <s v="USD"/>
    <x v="719"/>
    <x v="719"/>
    <d v="2014-08-15T05:00:00"/>
    <n v="14080788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x v="1"/>
    <n v="185"/>
    <x v="1"/>
    <s v="USD"/>
    <x v="720"/>
    <x v="720"/>
    <d v="2019-01-22T06:00:00"/>
    <n v="15481368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x v="1"/>
    <n v="121"/>
    <x v="1"/>
    <s v="USD"/>
    <x v="721"/>
    <x v="721"/>
    <d v="2012-06-28T05:00:00"/>
    <n v="13408596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x v="0"/>
    <n v="1225"/>
    <x v="4"/>
    <s v="GBP"/>
    <x v="722"/>
    <x v="722"/>
    <d v="2016-02-03T06:00:00"/>
    <n v="14544792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x v="0"/>
    <n v="1"/>
    <x v="5"/>
    <s v="CHF"/>
    <x v="139"/>
    <x v="139"/>
    <d v="2015-06-16T05:00:00"/>
    <n v="14344308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x v="1"/>
    <n v="106"/>
    <x v="1"/>
    <s v="USD"/>
    <x v="723"/>
    <x v="723"/>
    <d v="2020-01-22T06:00:00"/>
    <n v="15796728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x v="1"/>
    <n v="142"/>
    <x v="1"/>
    <s v="USD"/>
    <x v="704"/>
    <x v="704"/>
    <d v="2019-07-06T05:00:00"/>
    <n v="15623892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x v="1"/>
    <n v="233"/>
    <x v="1"/>
    <s v="USD"/>
    <x v="724"/>
    <x v="724"/>
    <d v="2019-03-02T06:00:00"/>
    <n v="15515064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x v="1"/>
    <n v="218"/>
    <x v="1"/>
    <s v="USD"/>
    <x v="725"/>
    <x v="725"/>
    <d v="2018-01-22T06:00:00"/>
    <n v="15166008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x v="0"/>
    <n v="67"/>
    <x v="2"/>
    <s v="AUD"/>
    <x v="660"/>
    <x v="660"/>
    <d v="2015-01-05T06:00:00"/>
    <n v="14204376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x v="1"/>
    <n v="76"/>
    <x v="1"/>
    <s v="USD"/>
    <x v="726"/>
    <x v="726"/>
    <d v="2012-03-29T05:00:00"/>
    <n v="13329972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x v="1"/>
    <n v="43"/>
    <x v="1"/>
    <s v="USD"/>
    <x v="727"/>
    <x v="727"/>
    <d v="2019-11-28T06:00:00"/>
    <n v="15749208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x v="0"/>
    <n v="19"/>
    <x v="1"/>
    <s v="USD"/>
    <x v="728"/>
    <x v="728"/>
    <d v="2016-06-03T05:00:00"/>
    <n v="14649300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x v="0"/>
    <n v="2108"/>
    <x v="5"/>
    <s v="CHF"/>
    <x v="729"/>
    <x v="729"/>
    <d v="2012-08-15T05:00:00"/>
    <n v="13450068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x v="1"/>
    <n v="221"/>
    <x v="1"/>
    <s v="USD"/>
    <x v="730"/>
    <x v="730"/>
    <d v="2017-12-08T06:00:00"/>
    <n v="15127128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x v="0"/>
    <n v="679"/>
    <x v="1"/>
    <s v="USD"/>
    <x v="731"/>
    <x v="731"/>
    <d v="2016-01-11T06:00:00"/>
    <n v="14524920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x v="1"/>
    <n v="2805"/>
    <x v="0"/>
    <s v="CAD"/>
    <x v="78"/>
    <x v="78"/>
    <d v="2018-04-21T05:00:00"/>
    <n v="15242868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x v="1"/>
    <n v="68"/>
    <x v="1"/>
    <s v="USD"/>
    <x v="732"/>
    <x v="732"/>
    <d v="2012-09-06T05:00:00"/>
    <n v="13469076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x v="0"/>
    <n v="36"/>
    <x v="3"/>
    <s v="DKK"/>
    <x v="733"/>
    <x v="733"/>
    <d v="2016-05-29T05:00:00"/>
    <n v="14644980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x v="1"/>
    <n v="183"/>
    <x v="0"/>
    <s v="CAD"/>
    <x v="734"/>
    <x v="734"/>
    <d v="2017-12-25T06:00:00"/>
    <n v="15141816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x v="1"/>
    <n v="133"/>
    <x v="1"/>
    <s v="USD"/>
    <x v="406"/>
    <x v="406"/>
    <d v="2014-02-12T06:00:00"/>
    <n v="13921848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x v="1"/>
    <n v="2489"/>
    <x v="6"/>
    <s v="EUR"/>
    <x v="735"/>
    <x v="735"/>
    <d v="2019-06-01T05:00:00"/>
    <n v="15593652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x v="1"/>
    <n v="69"/>
    <x v="1"/>
    <s v="USD"/>
    <x v="736"/>
    <x v="736"/>
    <d v="2019-02-03T06:00:00"/>
    <n v="15491736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x v="0"/>
    <n v="47"/>
    <x v="1"/>
    <s v="USD"/>
    <x v="737"/>
    <x v="737"/>
    <d v="2012-12-09T06:00:00"/>
    <n v="13550328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x v="1"/>
    <n v="279"/>
    <x v="4"/>
    <s v="GBP"/>
    <x v="192"/>
    <x v="192"/>
    <d v="2018-08-11T05:00:00"/>
    <n v="15339636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x v="1"/>
    <n v="210"/>
    <x v="1"/>
    <s v="USD"/>
    <x v="738"/>
    <x v="738"/>
    <d v="2017-03-13T05:00:00"/>
    <n v="14893812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x v="1"/>
    <n v="2100"/>
    <x v="1"/>
    <s v="USD"/>
    <x v="739"/>
    <x v="739"/>
    <d v="2014-03-17T05:00:00"/>
    <n v="13950324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x v="1"/>
    <n v="252"/>
    <x v="1"/>
    <s v="USD"/>
    <x v="613"/>
    <x v="613"/>
    <d v="2014-10-05T05:00:00"/>
    <n v="14124852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x v="1"/>
    <n v="1280"/>
    <x v="1"/>
    <s v="USD"/>
    <x v="740"/>
    <x v="740"/>
    <d v="2010-07-21T05:00:00"/>
    <n v="12796884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x v="1"/>
    <n v="157"/>
    <x v="4"/>
    <s v="GBP"/>
    <x v="145"/>
    <x v="145"/>
    <d v="2017-08-06T05:00:00"/>
    <n v="15019956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x v="1"/>
    <n v="194"/>
    <x v="1"/>
    <s v="USD"/>
    <x v="741"/>
    <x v="741"/>
    <d v="2011-01-10T06:00:00"/>
    <n v="12946392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x v="1"/>
    <n v="82"/>
    <x v="2"/>
    <s v="AUD"/>
    <x v="742"/>
    <x v="742"/>
    <d v="2011-05-15T05:00:00"/>
    <n v="13054356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x v="0"/>
    <n v="70"/>
    <x v="1"/>
    <s v="USD"/>
    <x v="202"/>
    <x v="202"/>
    <d v="2018-09-22T05:00:00"/>
    <n v="15375924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x v="0"/>
    <n v="154"/>
    <x v="1"/>
    <s v="USD"/>
    <x v="743"/>
    <x v="743"/>
    <d v="2015-06-24T05:00:00"/>
    <n v="14351220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x v="0"/>
    <n v="22"/>
    <x v="1"/>
    <s v="USD"/>
    <x v="744"/>
    <x v="744"/>
    <d v="2018-03-03T06:00:00"/>
    <n v="15200568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x v="1"/>
    <n v="4233"/>
    <x v="1"/>
    <s v="USD"/>
    <x v="745"/>
    <x v="745"/>
    <d v="2012-04-29T05:00:00"/>
    <n v="13356756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x v="1"/>
    <n v="1297"/>
    <x v="3"/>
    <s v="DKK"/>
    <x v="746"/>
    <x v="746"/>
    <d v="2015-11-25T06:00:00"/>
    <n v="14484312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x v="1"/>
    <n v="165"/>
    <x v="3"/>
    <s v="DKK"/>
    <x v="747"/>
    <x v="747"/>
    <d v="2011-02-25T06:00:00"/>
    <n v="12986136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x v="1"/>
    <n v="119"/>
    <x v="1"/>
    <s v="USD"/>
    <x v="362"/>
    <x v="362"/>
    <d v="2013-06-29T05:00:00"/>
    <n v="13724820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x v="0"/>
    <n v="1758"/>
    <x v="1"/>
    <s v="USD"/>
    <x v="748"/>
    <x v="748"/>
    <d v="2015-03-06T06:00:00"/>
    <n v="14256216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x v="0"/>
    <n v="94"/>
    <x v="1"/>
    <s v="USD"/>
    <x v="749"/>
    <x v="749"/>
    <d v="2010-02-16T06:00:00"/>
    <n v="12663000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x v="1"/>
    <n v="1797"/>
    <x v="1"/>
    <s v="USD"/>
    <x v="643"/>
    <x v="643"/>
    <d v="2011-05-20T05:00:00"/>
    <n v="13058676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x v="1"/>
    <n v="261"/>
    <x v="1"/>
    <s v="USD"/>
    <x v="750"/>
    <x v="750"/>
    <d v="2018-10-06T05:00:00"/>
    <n v="15388020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x v="1"/>
    <n v="157"/>
    <x v="1"/>
    <s v="USD"/>
    <x v="751"/>
    <x v="751"/>
    <d v="2014-05-01T05:00:00"/>
    <n v="13989204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x v="1"/>
    <n v="3533"/>
    <x v="1"/>
    <s v="USD"/>
    <x v="752"/>
    <x v="752"/>
    <d v="2014-07-18T05:00:00"/>
    <n v="14056596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x v="1"/>
    <n v="155"/>
    <x v="1"/>
    <s v="USD"/>
    <x v="753"/>
    <x v="753"/>
    <d v="2016-03-06T06:00:00"/>
    <n v="14572440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x v="1"/>
    <n v="132"/>
    <x v="6"/>
    <s v="EUR"/>
    <x v="754"/>
    <x v="754"/>
    <d v="2018-06-18T05:00:00"/>
    <n v="15292980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x v="0"/>
    <n v="33"/>
    <x v="1"/>
    <s v="USD"/>
    <x v="755"/>
    <x v="755"/>
    <d v="2018-09-01T05:00:00"/>
    <n v="15357780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x v="3"/>
    <n v="94"/>
    <x v="1"/>
    <s v="USD"/>
    <x v="756"/>
    <x v="756"/>
    <d v="2012-01-25T06:00:00"/>
    <n v="13274712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x v="1"/>
    <n v="1354"/>
    <x v="4"/>
    <s v="GBP"/>
    <x v="757"/>
    <x v="757"/>
    <d v="2018-06-21T05:00:00"/>
    <n v="15295572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x v="1"/>
    <n v="48"/>
    <x v="1"/>
    <s v="USD"/>
    <x v="758"/>
    <x v="758"/>
    <d v="2018-08-26T05:00:00"/>
    <n v="15352596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x v="1"/>
    <n v="110"/>
    <x v="1"/>
    <s v="USD"/>
    <x v="759"/>
    <x v="759"/>
    <d v="2018-01-10T06:00:00"/>
    <n v="15155640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x v="1"/>
    <n v="172"/>
    <x v="1"/>
    <s v="USD"/>
    <x v="760"/>
    <x v="760"/>
    <d v="2010-06-21T05:00:00"/>
    <n v="12770964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x v="1"/>
    <n v="307"/>
    <x v="1"/>
    <s v="USD"/>
    <x v="761"/>
    <x v="761"/>
    <d v="2012-02-12T06:00:00"/>
    <n v="13290264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x v="0"/>
    <n v="1"/>
    <x v="1"/>
    <s v="USD"/>
    <x v="762"/>
    <x v="762"/>
    <d v="2011-12-04T06:00:00"/>
    <n v="13229784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x v="1"/>
    <n v="160"/>
    <x v="1"/>
    <s v="USD"/>
    <x v="444"/>
    <x v="444"/>
    <d v="2012-06-04T05:00:00"/>
    <n v="13387860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x v="0"/>
    <n v="31"/>
    <x v="1"/>
    <s v="USD"/>
    <x v="763"/>
    <x v="763"/>
    <d v="2011-07-26T05:00:00"/>
    <n v="13116564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x v="1"/>
    <n v="1467"/>
    <x v="0"/>
    <s v="CAD"/>
    <x v="764"/>
    <x v="764"/>
    <d v="2011-06-25T05:00:00"/>
    <n v="13089780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x v="1"/>
    <n v="2662"/>
    <x v="0"/>
    <s v="CAD"/>
    <x v="765"/>
    <x v="765"/>
    <d v="2019-12-15T06:00:00"/>
    <n v="15763896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x v="1"/>
    <n v="452"/>
    <x v="2"/>
    <s v="AUD"/>
    <x v="766"/>
    <x v="766"/>
    <d v="2011-07-19T05:00:00"/>
    <n v="13110516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x v="1"/>
    <n v="158"/>
    <x v="1"/>
    <s v="USD"/>
    <x v="767"/>
    <x v="767"/>
    <d v="2012-05-11T05:00:00"/>
    <n v="13367124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x v="1"/>
    <n v="225"/>
    <x v="5"/>
    <s v="CHF"/>
    <x v="768"/>
    <x v="768"/>
    <d v="2012-02-28T06:00:00"/>
    <n v="13304088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x v="0"/>
    <n v="35"/>
    <x v="1"/>
    <s v="USD"/>
    <x v="769"/>
    <x v="769"/>
    <d v="2018-04-28T05:00:00"/>
    <n v="15248916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x v="0"/>
    <n v="63"/>
    <x v="1"/>
    <s v="USD"/>
    <x v="770"/>
    <x v="770"/>
    <d v="2013-03-19T05:00:00"/>
    <n v="13636692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x v="1"/>
    <n v="65"/>
    <x v="1"/>
    <s v="USD"/>
    <x v="771"/>
    <x v="771"/>
    <d v="2019-03-01T06:00:00"/>
    <n v="15514200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x v="1"/>
    <n v="163"/>
    <x v="1"/>
    <s v="USD"/>
    <x v="772"/>
    <x v="772"/>
    <d v="2010-03-29T05:00:00"/>
    <n v="12698388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x v="1"/>
    <n v="85"/>
    <x v="1"/>
    <s v="USD"/>
    <x v="773"/>
    <x v="773"/>
    <d v="2011-08-05T05:00:00"/>
    <n v="13125204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x v="1"/>
    <n v="217"/>
    <x v="1"/>
    <s v="USD"/>
    <x v="774"/>
    <x v="774"/>
    <d v="2015-07-10T05:00:00"/>
    <n v="14365044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x v="1"/>
    <n v="150"/>
    <x v="1"/>
    <s v="USD"/>
    <x v="775"/>
    <x v="775"/>
    <d v="2016-08-24T05:00:00"/>
    <n v="14720148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x v="1"/>
    <n v="3272"/>
    <x v="1"/>
    <s v="USD"/>
    <x v="776"/>
    <x v="776"/>
    <d v="2014-09-24T05:00:00"/>
    <n v="14115348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x v="3"/>
    <n v="898"/>
    <x v="1"/>
    <s v="USD"/>
    <x v="777"/>
    <x v="777"/>
    <d v="2011-05-09T05:00:00"/>
    <n v="13049172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x v="1"/>
    <n v="300"/>
    <x v="1"/>
    <s v="USD"/>
    <x v="778"/>
    <x v="778"/>
    <d v="2018-10-15T05:00:00"/>
    <n v="15395796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x v="1"/>
    <n v="126"/>
    <x v="1"/>
    <s v="USD"/>
    <x v="779"/>
    <x v="779"/>
    <d v="2013-10-23T05:00:00"/>
    <n v="13825044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x v="0"/>
    <n v="526"/>
    <x v="1"/>
    <s v="USD"/>
    <x v="780"/>
    <x v="780"/>
    <d v="2010-07-05T05:00:00"/>
    <n v="12783060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x v="0"/>
    <n v="121"/>
    <x v="1"/>
    <s v="USD"/>
    <x v="335"/>
    <x v="335"/>
    <d v="2015-09-18T05:00:00"/>
    <n v="14425524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x v="1"/>
    <n v="2320"/>
    <x v="1"/>
    <s v="USD"/>
    <x v="535"/>
    <x v="535"/>
    <d v="2017-11-19T06:00:00"/>
    <n v="15110712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x v="1"/>
    <n v="81"/>
    <x v="2"/>
    <s v="AUD"/>
    <x v="270"/>
    <x v="270"/>
    <d v="2018-09-08T05:00:00"/>
    <n v="15363828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x v="1"/>
    <n v="1887"/>
    <x v="1"/>
    <s v="USD"/>
    <x v="781"/>
    <x v="781"/>
    <d v="2014-01-13T06:00:00"/>
    <n v="13895928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x v="1"/>
    <n v="4358"/>
    <x v="1"/>
    <s v="USD"/>
    <x v="782"/>
    <x v="782"/>
    <d v="2010-05-31T05:00:00"/>
    <n v="12752820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x v="0"/>
    <n v="67"/>
    <x v="1"/>
    <s v="USD"/>
    <x v="783"/>
    <x v="783"/>
    <d v="2011-01-14T06:00:00"/>
    <n v="12949848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x v="0"/>
    <n v="57"/>
    <x v="0"/>
    <s v="CAD"/>
    <x v="784"/>
    <x v="784"/>
    <d v="2019-07-02T05:00:00"/>
    <n v="15620436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x v="0"/>
    <n v="1229"/>
    <x v="1"/>
    <s v="USD"/>
    <x v="785"/>
    <x v="785"/>
    <d v="2016-07-27T05:00:00"/>
    <n v="14695956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x v="0"/>
    <n v="12"/>
    <x v="6"/>
    <s v="EUR"/>
    <x v="786"/>
    <x v="786"/>
    <d v="2020-02-08T06:00:00"/>
    <n v="15811416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x v="1"/>
    <n v="53"/>
    <x v="1"/>
    <s v="USD"/>
    <x v="787"/>
    <x v="787"/>
    <d v="2017-03-03T06:00:00"/>
    <n v="14885208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x v="1"/>
    <n v="2414"/>
    <x v="1"/>
    <s v="USD"/>
    <x v="788"/>
    <x v="788"/>
    <d v="2019-07-23T05:00:00"/>
    <n v="15638580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x v="0"/>
    <n v="452"/>
    <x v="1"/>
    <s v="USD"/>
    <x v="330"/>
    <x v="330"/>
    <d v="2015-08-07T05:00:00"/>
    <n v="14389236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x v="1"/>
    <n v="80"/>
    <x v="1"/>
    <s v="USD"/>
    <x v="789"/>
    <x v="789"/>
    <d v="2015-01-25T06:00:00"/>
    <n v="14221656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x v="1"/>
    <n v="193"/>
    <x v="1"/>
    <s v="USD"/>
    <x v="790"/>
    <x v="790"/>
    <d v="2010-06-30T05:00:00"/>
    <n v="12778740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x v="0"/>
    <n v="1886"/>
    <x v="1"/>
    <s v="USD"/>
    <x v="791"/>
    <x v="791"/>
    <d v="2014-05-06T05:00:00"/>
    <n v="13993524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x v="1"/>
    <n v="52"/>
    <x v="1"/>
    <s v="USD"/>
    <x v="792"/>
    <x v="792"/>
    <d v="2010-07-14T05:00:00"/>
    <n v="12790836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x v="0"/>
    <n v="1825"/>
    <x v="1"/>
    <s v="USD"/>
    <x v="793"/>
    <x v="793"/>
    <d v="2010-09-13T05:00:00"/>
    <n v="12843540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x v="0"/>
    <n v="31"/>
    <x v="1"/>
    <s v="USD"/>
    <x v="794"/>
    <x v="794"/>
    <d v="2015-09-02T05:00:00"/>
    <n v="14411700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x v="1"/>
    <n v="290"/>
    <x v="1"/>
    <s v="USD"/>
    <x v="795"/>
    <x v="795"/>
    <d v="2017-04-30T05:00:00"/>
    <n v="14935284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x v="1"/>
    <n v="122"/>
    <x v="1"/>
    <s v="USD"/>
    <x v="796"/>
    <x v="796"/>
    <d v="2014-03-19T05:00:00"/>
    <n v="13952052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x v="1"/>
    <n v="1470"/>
    <x v="1"/>
    <s v="USD"/>
    <x v="797"/>
    <x v="797"/>
    <d v="2019-06-25T05:00:00"/>
    <n v="15614388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x v="1"/>
    <n v="165"/>
    <x v="0"/>
    <s v="CAD"/>
    <x v="798"/>
    <x v="798"/>
    <d v="2012-01-16T06:00:00"/>
    <n v="13266936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x v="1"/>
    <n v="182"/>
    <x v="1"/>
    <s v="USD"/>
    <x v="799"/>
    <x v="799"/>
    <d v="2010-07-01T05:00:00"/>
    <n v="12779604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x v="1"/>
    <n v="199"/>
    <x v="6"/>
    <s v="EUR"/>
    <x v="800"/>
    <x v="800"/>
    <d v="2015-06-19T05:00:00"/>
    <n v="14346900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x v="1"/>
    <n v="56"/>
    <x v="4"/>
    <s v="GBP"/>
    <x v="801"/>
    <x v="801"/>
    <d v="2013-08-10T05:00:00"/>
    <n v="13761108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x v="0"/>
    <n v="107"/>
    <x v="1"/>
    <s v="USD"/>
    <x v="802"/>
    <x v="802"/>
    <d v="2018-02-12T06:00:00"/>
    <n v="15184152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x v="1"/>
    <n v="1460"/>
    <x v="2"/>
    <s v="AUD"/>
    <x v="803"/>
    <x v="803"/>
    <d v="2011-07-17T05:00:00"/>
    <n v="13108788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x v="0"/>
    <n v="27"/>
    <x v="1"/>
    <s v="USD"/>
    <x v="212"/>
    <x v="212"/>
    <d v="2019-04-30T05:00:00"/>
    <n v="15566004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x v="0"/>
    <n v="1221"/>
    <x v="1"/>
    <s v="USD"/>
    <x v="804"/>
    <x v="804"/>
    <d v="2019-12-22T06:00:00"/>
    <n v="15769944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x v="1"/>
    <n v="123"/>
    <x v="5"/>
    <s v="CHF"/>
    <x v="805"/>
    <x v="805"/>
    <d v="2013-10-25T05:00:00"/>
    <n v="13826772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x v="0"/>
    <n v="1"/>
    <x v="1"/>
    <s v="USD"/>
    <x v="806"/>
    <x v="806"/>
    <d v="2014-09-20T05:00:00"/>
    <n v="14111892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x v="1"/>
    <n v="159"/>
    <x v="1"/>
    <s v="USD"/>
    <x v="807"/>
    <x v="807"/>
    <d v="2018-08-19T05:00:00"/>
    <n v="15346548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x v="1"/>
    <n v="110"/>
    <x v="1"/>
    <s v="USD"/>
    <x v="722"/>
    <x v="722"/>
    <d v="2016-03-12T06:00:00"/>
    <n v="14577624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x v="2"/>
    <n v="14"/>
    <x v="1"/>
    <s v="USD"/>
    <x v="477"/>
    <x v="477"/>
    <d v="2012-05-20T05:00:00"/>
    <n v="13374900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x v="0"/>
    <n v="16"/>
    <x v="1"/>
    <s v="USD"/>
    <x v="259"/>
    <x v="259"/>
    <d v="2012-10-08T05:00:00"/>
    <n v="13496724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x v="1"/>
    <n v="236"/>
    <x v="1"/>
    <s v="USD"/>
    <x v="9"/>
    <x v="9"/>
    <d v="2013-09-22T05:00:00"/>
    <n v="13798260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x v="1"/>
    <n v="191"/>
    <x v="1"/>
    <s v="USD"/>
    <x v="808"/>
    <x v="808"/>
    <d v="2017-06-18T05:00:00"/>
    <n v="14977620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x v="0"/>
    <n v="41"/>
    <x v="1"/>
    <s v="USD"/>
    <x v="809"/>
    <x v="809"/>
    <d v="2011-05-04T05:00:00"/>
    <n v="13044852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x v="1"/>
    <n v="3934"/>
    <x v="1"/>
    <s v="USD"/>
    <x v="444"/>
    <x v="444"/>
    <d v="2012-05-13T05:00:00"/>
    <n v="13368852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x v="1"/>
    <n v="80"/>
    <x v="0"/>
    <s v="CAD"/>
    <x v="384"/>
    <x v="384"/>
    <d v="2018-07-01T05:00:00"/>
    <n v="15304212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x v="3"/>
    <n v="296"/>
    <x v="1"/>
    <s v="USD"/>
    <x v="810"/>
    <x v="810"/>
    <d v="2015-01-23T06:00:00"/>
    <n v="14219928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x v="1"/>
    <n v="462"/>
    <x v="1"/>
    <s v="USD"/>
    <x v="811"/>
    <x v="811"/>
    <d v="2019-09-11T05:00:00"/>
    <n v="15681780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x v="1"/>
    <n v="179"/>
    <x v="1"/>
    <s v="USD"/>
    <x v="812"/>
    <x v="812"/>
    <d v="2012-09-18T05:00:00"/>
    <n v="13479444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x v="0"/>
    <n v="523"/>
    <x v="2"/>
    <s v="AUD"/>
    <x v="813"/>
    <x v="813"/>
    <d v="2019-05-25T05:00:00"/>
    <n v="15587604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x v="0"/>
    <n v="141"/>
    <x v="4"/>
    <s v="GBP"/>
    <x v="814"/>
    <x v="814"/>
    <d v="2013-08-16T05:00:00"/>
    <n v="13766292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x v="1"/>
    <n v="1866"/>
    <x v="4"/>
    <s v="GBP"/>
    <x v="80"/>
    <x v="80"/>
    <d v="2017-09-07T05:00:00"/>
    <n v="15047604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x v="0"/>
    <n v="52"/>
    <x v="1"/>
    <s v="USD"/>
    <x v="815"/>
    <x v="815"/>
    <d v="2014-12-27T06:00:00"/>
    <n v="14196600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x v="2"/>
    <n v="27"/>
    <x v="4"/>
    <s v="GBP"/>
    <x v="816"/>
    <x v="816"/>
    <d v="2011-07-22T05:00:00"/>
    <n v="13113108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x v="1"/>
    <n v="156"/>
    <x v="5"/>
    <s v="CHF"/>
    <x v="474"/>
    <x v="474"/>
    <d v="2012-08-07T05:00:00"/>
    <n v="13443156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x v="0"/>
    <n v="225"/>
    <x v="2"/>
    <s v="AUD"/>
    <x v="817"/>
    <x v="817"/>
    <d v="2017-11-15T06:00:00"/>
    <n v="15107256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x v="1"/>
    <n v="255"/>
    <x v="1"/>
    <s v="USD"/>
    <x v="818"/>
    <x v="818"/>
    <d v="2019-02-27T06:00:00"/>
    <n v="15512472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x v="0"/>
    <n v="38"/>
    <x v="1"/>
    <s v="USD"/>
    <x v="819"/>
    <x v="819"/>
    <d v="2012-02-26T06:00:00"/>
    <n v="13302360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x v="1"/>
    <n v="2261"/>
    <x v="1"/>
    <s v="USD"/>
    <x v="609"/>
    <x v="609"/>
    <d v="2018-12-18T06:00:00"/>
    <n v="15451128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x v="1"/>
    <n v="40"/>
    <x v="1"/>
    <s v="USD"/>
    <x v="547"/>
    <x v="547"/>
    <d v="2010-07-15T05:00:00"/>
    <n v="12791700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x v="1"/>
    <n v="2289"/>
    <x v="6"/>
    <s v="EUR"/>
    <x v="820"/>
    <x v="820"/>
    <d v="2019-11-11T06:00:00"/>
    <n v="15734520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x v="1"/>
    <n v="65"/>
    <x v="1"/>
    <s v="USD"/>
    <x v="821"/>
    <x v="821"/>
    <d v="2017-10-04T05:00:00"/>
    <n v="15070932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x v="0"/>
    <n v="15"/>
    <x v="1"/>
    <s v="USD"/>
    <x v="151"/>
    <x v="151"/>
    <d v="2016-05-16T05:00:00"/>
    <n v="14633748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x v="0"/>
    <n v="37"/>
    <x v="1"/>
    <s v="USD"/>
    <x v="822"/>
    <x v="822"/>
    <d v="2012-08-10T05:00:00"/>
    <n v="13445748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x v="1"/>
    <n v="3777"/>
    <x v="6"/>
    <s v="EUR"/>
    <x v="823"/>
    <x v="823"/>
    <d v="2014-01-07T06:00:00"/>
    <n v="13890744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x v="1"/>
    <n v="184"/>
    <x v="4"/>
    <s v="GBP"/>
    <x v="824"/>
    <x v="824"/>
    <d v="2017-05-17T05:00:00"/>
    <n v="14949972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x v="1"/>
    <n v="85"/>
    <x v="1"/>
    <s v="USD"/>
    <x v="825"/>
    <x v="825"/>
    <d v="2015-03-04T06:00:00"/>
    <n v="14254488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x v="0"/>
    <n v="112"/>
    <x v="1"/>
    <s v="USD"/>
    <x v="826"/>
    <x v="826"/>
    <d v="2014-06-30T05:00:00"/>
    <n v="14041044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x v="1"/>
    <n v="144"/>
    <x v="1"/>
    <s v="USD"/>
    <x v="827"/>
    <x v="827"/>
    <d v="2014-03-14T05:00:00"/>
    <n v="13947732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x v="1"/>
    <n v="1902"/>
    <x v="1"/>
    <s v="USD"/>
    <x v="828"/>
    <x v="828"/>
    <d v="2013-04-21T05:00:00"/>
    <n v="13665204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x v="1"/>
    <n v="105"/>
    <x v="1"/>
    <s v="USD"/>
    <x v="829"/>
    <x v="829"/>
    <d v="2016-02-28T06:00:00"/>
    <n v="14566392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x v="1"/>
    <n v="132"/>
    <x v="1"/>
    <s v="USD"/>
    <x v="830"/>
    <x v="830"/>
    <d v="2015-07-31T05:00:00"/>
    <n v="14383188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x v="0"/>
    <n v="21"/>
    <x v="1"/>
    <s v="USD"/>
    <x v="831"/>
    <x v="831"/>
    <d v="2019-07-25T05:00:00"/>
    <n v="15640308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x v="3"/>
    <n v="976"/>
    <x v="1"/>
    <s v="USD"/>
    <x v="832"/>
    <x v="832"/>
    <d v="2015-12-05T06:00:00"/>
    <n v="14492952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x v="1"/>
    <n v="96"/>
    <x v="1"/>
    <s v="USD"/>
    <x v="833"/>
    <x v="833"/>
    <d v="2018-07-18T05:00:00"/>
    <n v="15318900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x v="0"/>
    <n v="67"/>
    <x v="1"/>
    <s v="USD"/>
    <x v="834"/>
    <x v="834"/>
    <d v="2011-05-24T05:00:00"/>
    <n v="13062132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x v="2"/>
    <n v="66"/>
    <x v="0"/>
    <s v="CAD"/>
    <x v="835"/>
    <x v="835"/>
    <d v="2012-12-23T06:00:00"/>
    <n v="13562424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x v="0"/>
    <n v="78"/>
    <x v="1"/>
    <s v="USD"/>
    <x v="836"/>
    <x v="836"/>
    <d v="2011-02-13T06:00:00"/>
    <n v="12975768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x v="0"/>
    <n v="67"/>
    <x v="2"/>
    <s v="AUD"/>
    <x v="837"/>
    <x v="837"/>
    <d v="2011-01-28T06:00:00"/>
    <n v="12961944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x v="1"/>
    <n v="114"/>
    <x v="1"/>
    <s v="USD"/>
    <x v="219"/>
    <x v="219"/>
    <d v="2014-10-29T05:00:00"/>
    <n v="14145588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x v="0"/>
    <n v="263"/>
    <x v="2"/>
    <s v="AUD"/>
    <x v="365"/>
    <x v="365"/>
    <d v="2017-03-01T06:00:00"/>
    <n v="14883480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x v="0"/>
    <n v="1691"/>
    <x v="1"/>
    <s v="USD"/>
    <x v="838"/>
    <x v="838"/>
    <d v="2012-04-20T05:00:00"/>
    <n v="13348980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x v="0"/>
    <n v="181"/>
    <x v="1"/>
    <s v="USD"/>
    <x v="839"/>
    <x v="839"/>
    <d v="2011-06-18T05:00:00"/>
    <n v="13083732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x v="0"/>
    <n v="13"/>
    <x v="1"/>
    <s v="USD"/>
    <x v="840"/>
    <x v="840"/>
    <d v="2014-10-03T05:00:00"/>
    <n v="14123124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x v="3"/>
    <n v="160"/>
    <x v="1"/>
    <s v="USD"/>
    <x v="841"/>
    <x v="841"/>
    <d v="2014-12-22T06:00:00"/>
    <n v="14192280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x v="1"/>
    <n v="203"/>
    <x v="1"/>
    <s v="USD"/>
    <x v="842"/>
    <x v="842"/>
    <d v="2015-05-07T05:00:00"/>
    <n v="14309748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x v="0"/>
    <n v="1"/>
    <x v="1"/>
    <s v="USD"/>
    <x v="843"/>
    <x v="843"/>
    <d v="2019-04-21T05:00:00"/>
    <n v="15558228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x v="1"/>
    <n v="1559"/>
    <x v="1"/>
    <s v="USD"/>
    <x v="844"/>
    <x v="844"/>
    <d v="2016-12-27T06:00:00"/>
    <n v="14828184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x v="3"/>
    <n v="2266"/>
    <x v="1"/>
    <s v="USD"/>
    <x v="845"/>
    <x v="845"/>
    <d v="2016-08-23T05:00:00"/>
    <n v="14719284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x v="0"/>
    <n v="21"/>
    <x v="1"/>
    <s v="USD"/>
    <x v="846"/>
    <x v="846"/>
    <d v="2016-01-25T06:00:00"/>
    <n v="14537016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x v="1"/>
    <n v="1548"/>
    <x v="2"/>
    <s v="AUD"/>
    <x v="110"/>
    <x v="110"/>
    <d v="2012-10-16T05:00:00"/>
    <n v="13503636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x v="1"/>
    <n v="80"/>
    <x v="1"/>
    <s v="USD"/>
    <x v="847"/>
    <x v="847"/>
    <d v="2012-11-27T06:00:00"/>
    <n v="13539960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x v="0"/>
    <n v="830"/>
    <x v="1"/>
    <s v="USD"/>
    <x v="848"/>
    <x v="848"/>
    <d v="2015-12-26T06:00:00"/>
    <n v="14511096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x v="1"/>
    <n v="131"/>
    <x v="1"/>
    <s v="USD"/>
    <x v="849"/>
    <x v="849"/>
    <d v="2012-02-19T06:00:00"/>
    <n v="13296312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x v="1"/>
    <n v="112"/>
    <x v="1"/>
    <s v="USD"/>
    <x v="780"/>
    <x v="780"/>
    <d v="2010-07-13T05:00:00"/>
    <n v="12789972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x v="0"/>
    <n v="130"/>
    <x v="1"/>
    <s v="USD"/>
    <x v="140"/>
    <x v="140"/>
    <d v="2010-07-26T05:00:00"/>
    <n v="12801204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x v="0"/>
    <n v="55"/>
    <x v="1"/>
    <s v="USD"/>
    <x v="850"/>
    <x v="850"/>
    <d v="2016-03-16T05:00:00"/>
    <n v="14581044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x v="1"/>
    <n v="155"/>
    <x v="1"/>
    <s v="USD"/>
    <x v="851"/>
    <x v="851"/>
    <d v="2011-02-21T06:00:00"/>
    <n v="12982680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x v="1"/>
    <n v="266"/>
    <x v="1"/>
    <s v="USD"/>
    <x v="852"/>
    <x v="852"/>
    <d v="2013-12-05T06:00:00"/>
    <n v="13862232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x v="0"/>
    <n v="114"/>
    <x v="6"/>
    <s v="EUR"/>
    <x v="853"/>
    <x v="853"/>
    <d v="2011-03-11T06:00:00"/>
    <n v="12998232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x v="1"/>
    <n v="155"/>
    <x v="1"/>
    <s v="USD"/>
    <x v="854"/>
    <x v="854"/>
    <d v="2015-05-16T05:00:00"/>
    <n v="14317524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x v="1"/>
    <n v="207"/>
    <x v="4"/>
    <s v="GBP"/>
    <x v="67"/>
    <x v="67"/>
    <d v="2010-03-06T06:00:00"/>
    <n v="12678552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x v="1"/>
    <n v="245"/>
    <x v="1"/>
    <s v="USD"/>
    <x v="855"/>
    <x v="855"/>
    <d v="2017-06-17T05:00:00"/>
    <n v="14976756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x v="1"/>
    <n v="1573"/>
    <x v="1"/>
    <s v="USD"/>
    <x v="107"/>
    <x v="107"/>
    <d v="2012-05-13T05:00:00"/>
    <n v="13368852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x v="1"/>
    <n v="114"/>
    <x v="1"/>
    <s v="USD"/>
    <x v="344"/>
    <x v="344"/>
    <d v="2011-01-16T06:00:00"/>
    <n v="12951576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x v="1"/>
    <n v="93"/>
    <x v="1"/>
    <s v="USD"/>
    <x v="856"/>
    <x v="856"/>
    <d v="2019-12-29T06:00:00"/>
    <n v="15775992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x v="0"/>
    <n v="594"/>
    <x v="1"/>
    <s v="USD"/>
    <x v="857"/>
    <x v="857"/>
    <d v="2011-05-10T05:00:00"/>
    <n v="13050036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x v="0"/>
    <n v="24"/>
    <x v="1"/>
    <s v="USD"/>
    <x v="858"/>
    <x v="858"/>
    <d v="2013-10-14T05:00:00"/>
    <n v="13817268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x v="1"/>
    <n v="1681"/>
    <x v="1"/>
    <s v="USD"/>
    <x v="859"/>
    <x v="859"/>
    <d v="2014-06-11T05:00:00"/>
    <n v="14024628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x v="0"/>
    <n v="252"/>
    <x v="1"/>
    <s v="USD"/>
    <x v="860"/>
    <x v="860"/>
    <d v="2010-12-12T06:00:00"/>
    <n v="12921336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x v="1"/>
    <n v="32"/>
    <x v="1"/>
    <s v="USD"/>
    <x v="170"/>
    <x v="170"/>
    <d v="2013-05-19T05:00:00"/>
    <n v="13689396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x v="1"/>
    <n v="135"/>
    <x v="1"/>
    <s v="USD"/>
    <x v="861"/>
    <x v="861"/>
    <d v="2016-01-07T06:00:00"/>
    <n v="14521464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x v="1"/>
    <n v="140"/>
    <x v="1"/>
    <s v="USD"/>
    <x v="862"/>
    <x v="862"/>
    <d v="2011-02-03T06:00:00"/>
    <n v="12967128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x v="0"/>
    <n v="67"/>
    <x v="1"/>
    <s v="USD"/>
    <x v="863"/>
    <x v="863"/>
    <d v="2018-03-11T06:00:00"/>
    <n v="15207480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x v="1"/>
    <n v="92"/>
    <x v="1"/>
    <s v="USD"/>
    <x v="864"/>
    <x v="864"/>
    <d v="2016-12-04T06:00:00"/>
    <n v="14808312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x v="1"/>
    <n v="1015"/>
    <x v="4"/>
    <s v="GBP"/>
    <x v="527"/>
    <x v="527"/>
    <d v="2015-03-21T05:00:00"/>
    <n v="14269140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x v="0"/>
    <n v="742"/>
    <x v="1"/>
    <s v="USD"/>
    <x v="865"/>
    <x v="865"/>
    <d v="2015-11-04T06:00:00"/>
    <n v="14466168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x v="1"/>
    <n v="323"/>
    <x v="1"/>
    <s v="USD"/>
    <x v="866"/>
    <x v="866"/>
    <d v="2018-01-27T06:00:00"/>
    <n v="15170328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x v="0"/>
    <n v="75"/>
    <x v="1"/>
    <s v="USD"/>
    <x v="867"/>
    <x v="867"/>
    <d v="2011-07-21T05:00:00"/>
    <n v="13112244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x v="1"/>
    <n v="2326"/>
    <x v="1"/>
    <s v="USD"/>
    <x v="868"/>
    <x v="868"/>
    <d v="2019-08-19T05:00:00"/>
    <n v="15661908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x v="1"/>
    <n v="381"/>
    <x v="1"/>
    <s v="USD"/>
    <x v="105"/>
    <x v="105"/>
    <d v="2019-10-04T05:00:00"/>
    <n v="15701652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x v="0"/>
    <n v="4405"/>
    <x v="1"/>
    <s v="USD"/>
    <x v="481"/>
    <x v="481"/>
    <d v="2014-01-01T06:00:00"/>
    <n v="13885560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x v="0"/>
    <n v="92"/>
    <x v="1"/>
    <s v="USD"/>
    <x v="253"/>
    <x v="253"/>
    <d v="2011-04-19T05:00:00"/>
    <n v="13031892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x v="1"/>
    <n v="480"/>
    <x v="1"/>
    <s v="USD"/>
    <x v="869"/>
    <x v="869"/>
    <d v="2017-05-11T05:00:00"/>
    <n v="14944788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x v="0"/>
    <n v="64"/>
    <x v="1"/>
    <s v="USD"/>
    <x v="864"/>
    <x v="864"/>
    <d v="2016-12-03T06:00:00"/>
    <n v="14807448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x v="1"/>
    <n v="226"/>
    <x v="1"/>
    <s v="USD"/>
    <x v="843"/>
    <x v="843"/>
    <d v="2019-04-21T05:00:00"/>
    <n v="15558228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x v="0"/>
    <n v="64"/>
    <x v="1"/>
    <s v="USD"/>
    <x v="289"/>
    <x v="289"/>
    <d v="2016-03-25T05:00:00"/>
    <n v="14588820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x v="1"/>
    <n v="241"/>
    <x v="1"/>
    <s v="USD"/>
    <x v="870"/>
    <x v="870"/>
    <d v="2014-09-29T05:00:00"/>
    <n v="14119668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x v="1"/>
    <n v="132"/>
    <x v="1"/>
    <s v="USD"/>
    <x v="871"/>
    <x v="871"/>
    <d v="2018-05-21T05:00:00"/>
    <n v="15268788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x v="3"/>
    <n v="75"/>
    <x v="6"/>
    <s v="EUR"/>
    <x v="872"/>
    <x v="872"/>
    <d v="2016-01-10T06:00:00"/>
    <n v="14524056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x v="0"/>
    <n v="842"/>
    <x v="1"/>
    <s v="USD"/>
    <x v="873"/>
    <x v="873"/>
    <d v="2014-10-23T05:00:00"/>
    <n v="14140404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x v="1"/>
    <n v="2043"/>
    <x v="1"/>
    <s v="USD"/>
    <x v="874"/>
    <x v="874"/>
    <d v="2018-12-03T06:00:00"/>
    <n v="15438168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x v="0"/>
    <n v="112"/>
    <x v="1"/>
    <s v="USD"/>
    <x v="875"/>
    <x v="875"/>
    <d v="2013-02-01T06:00:00"/>
    <n v="13596984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x v="3"/>
    <n v="139"/>
    <x v="6"/>
    <s v="EUR"/>
    <x v="876"/>
    <x v="876"/>
    <d v="2014-01-25T06:00:00"/>
    <n v="13906296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x v="0"/>
    <n v="374"/>
    <x v="1"/>
    <s v="USD"/>
    <x v="877"/>
    <x v="877"/>
    <d v="2010-02-25T06:00:00"/>
    <n v="12670776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x v="3"/>
    <n v="1122"/>
    <x v="1"/>
    <s v="USD"/>
    <x v="878"/>
    <x v="878"/>
    <d v="2016-07-06T05:00:00"/>
    <n v="14677812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F095-E799-43B5-9DAC-260EC9CAE3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A5:F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." fld="5" subtotal="count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7" type="button" dataOnly="0" labelOnly="1" outline="0" axis="axisRow" fieldPosition="0"/>
    </format>
    <format dxfId="21">
      <pivotArea dataOnly="0" labelOnly="1" fieldPosition="0">
        <references count="1">
          <reference field="17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E3979-4282-40A1-B695-A356161BE8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">
  <location ref="A6:F3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7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2B865-2C83-4E60-854C-CB6CE910E72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aunch Date Year" colHeaderCaption="Outcome">
  <location ref="A4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Filter by Year:" fld="6" subtotal="count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22" type="button" dataOnly="0" labelOnly="1" outline="0" axis="axisRow" fieldPosition="0"/>
    </format>
    <format dxfId="11">
      <pivotArea dataOnly="0" labelOnly="1" fieldPosition="0">
        <references count="1">
          <reference field="22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U1" sqref="U1:U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customWidth="1"/>
    <col min="7" max="7" width="10.6640625" hidden="1" customWidth="1"/>
    <col min="9" max="9" width="13" bestFit="1" customWidth="1"/>
    <col min="12" max="12" width="22.58203125" customWidth="1"/>
    <col min="13" max="13" width="16.33203125" customWidth="1"/>
    <col min="14" max="14" width="22.58203125" customWidth="1"/>
    <col min="15" max="15" width="18.4140625" customWidth="1"/>
    <col min="18" max="18" width="28" bestFit="1" customWidth="1"/>
    <col min="19" max="19" width="19.08203125" customWidth="1"/>
    <col min="20" max="20" width="20" customWidth="1"/>
    <col min="21" max="21" width="18.082031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2077</v>
      </c>
      <c r="M1" s="1" t="s">
        <v>8</v>
      </c>
      <c r="N1" s="1" t="s">
        <v>2078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2030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 t="s">
        <v>14</v>
      </c>
      <c r="I2">
        <v>0</v>
      </c>
      <c r="J2" t="s">
        <v>15</v>
      </c>
      <c r="K2" t="s">
        <v>16</v>
      </c>
      <c r="L2" s="8">
        <f>(((M2/60)/60)/24)+DATE(1970,1,1)</f>
        <v>42336.25</v>
      </c>
      <c r="M2">
        <v>1448690400</v>
      </c>
      <c r="N2" s="8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 t="shared" ref="S2:S65" si="0">LEFT(R2,SEARCH("/",R2)-1)</f>
        <v>food</v>
      </c>
      <c r="T2" t="str">
        <f>RIGHT(R2,LEN(R2)-FIND("/",R2))</f>
        <v>food trucks</v>
      </c>
      <c r="U2" s="5">
        <v>0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 t="s">
        <v>20</v>
      </c>
      <c r="I3">
        <v>158</v>
      </c>
      <c r="J3" t="s">
        <v>21</v>
      </c>
      <c r="K3" t="s">
        <v>22</v>
      </c>
      <c r="L3" s="8">
        <f t="shared" ref="L3:L66" si="1">(((M3/60)/60)/24)+DATE(1970,1,1)</f>
        <v>41870.208333333336</v>
      </c>
      <c r="M3">
        <v>1408424400</v>
      </c>
      <c r="N3" s="8">
        <f t="shared" ref="N3:N66" si="2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ref="T3:T66" si="3">RIGHT(R3,LEN(R3)-FIND("/",R3))</f>
        <v>rock</v>
      </c>
      <c r="U3" s="5">
        <f>E3/I3</f>
        <v>92.151898734177209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 t="s">
        <v>20</v>
      </c>
      <c r="I4">
        <v>1425</v>
      </c>
      <c r="J4" t="s">
        <v>26</v>
      </c>
      <c r="K4" t="s">
        <v>27</v>
      </c>
      <c r="L4" s="8">
        <f t="shared" si="1"/>
        <v>41595.25</v>
      </c>
      <c r="M4">
        <v>1384668000</v>
      </c>
      <c r="N4" s="8">
        <f t="shared" si="2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3"/>
        <v>web</v>
      </c>
      <c r="U4" s="5">
        <f t="shared" ref="U4:U67" si="4">E4/I4</f>
        <v>100.01614035087719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(E5/D5)</f>
        <v>0.58976190476190471</v>
      </c>
      <c r="G5" t="s">
        <v>14</v>
      </c>
      <c r="H5" t="s">
        <v>14</v>
      </c>
      <c r="I5">
        <v>24</v>
      </c>
      <c r="J5" t="s">
        <v>21</v>
      </c>
      <c r="K5" t="s">
        <v>22</v>
      </c>
      <c r="L5" s="8">
        <f t="shared" si="1"/>
        <v>43688.208333333328</v>
      </c>
      <c r="M5">
        <v>1565499600</v>
      </c>
      <c r="N5" s="8">
        <f t="shared" si="2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3"/>
        <v>rock</v>
      </c>
      <c r="U5" s="5">
        <f t="shared" si="4"/>
        <v>103.20833333333333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(E6/D6)</f>
        <v>0.69276315789473686</v>
      </c>
      <c r="G6" t="s">
        <v>14</v>
      </c>
      <c r="H6" t="s">
        <v>14</v>
      </c>
      <c r="I6">
        <v>53</v>
      </c>
      <c r="J6" t="s">
        <v>21</v>
      </c>
      <c r="K6" t="s">
        <v>22</v>
      </c>
      <c r="L6" s="8">
        <f t="shared" si="1"/>
        <v>43485.25</v>
      </c>
      <c r="M6">
        <v>1547964000</v>
      </c>
      <c r="N6" s="8">
        <f t="shared" si="2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3"/>
        <v>plays</v>
      </c>
      <c r="U6" s="5">
        <f t="shared" si="4"/>
        <v>99.339622641509436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(E7/D7)</f>
        <v>1.7361842105263159</v>
      </c>
      <c r="G7" t="s">
        <v>20</v>
      </c>
      <c r="H7" t="s">
        <v>20</v>
      </c>
      <c r="I7">
        <v>174</v>
      </c>
      <c r="J7" t="s">
        <v>36</v>
      </c>
      <c r="K7" t="s">
        <v>37</v>
      </c>
      <c r="L7" s="8">
        <f t="shared" si="1"/>
        <v>41149.208333333336</v>
      </c>
      <c r="M7">
        <v>1346130000</v>
      </c>
      <c r="N7" s="8">
        <f t="shared" si="2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3"/>
        <v>plays</v>
      </c>
      <c r="U7" s="5">
        <f t="shared" si="4"/>
        <v>75.833333333333329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(E8/D8)</f>
        <v>0.20961538461538462</v>
      </c>
      <c r="G8" t="s">
        <v>14</v>
      </c>
      <c r="H8" t="s">
        <v>14</v>
      </c>
      <c r="I8">
        <v>18</v>
      </c>
      <c r="J8" t="s">
        <v>40</v>
      </c>
      <c r="K8" t="s">
        <v>41</v>
      </c>
      <c r="L8" s="8">
        <f t="shared" si="1"/>
        <v>42991.208333333328</v>
      </c>
      <c r="M8">
        <v>1505278800</v>
      </c>
      <c r="N8" s="8">
        <f t="shared" si="2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3"/>
        <v>documentary</v>
      </c>
      <c r="U8" s="5">
        <f t="shared" si="4"/>
        <v>60.555555555555557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(E9/D9)</f>
        <v>3.2757777777777779</v>
      </c>
      <c r="G9" t="s">
        <v>20</v>
      </c>
      <c r="H9" t="s">
        <v>20</v>
      </c>
      <c r="I9">
        <v>227</v>
      </c>
      <c r="J9" t="s">
        <v>36</v>
      </c>
      <c r="K9" t="s">
        <v>37</v>
      </c>
      <c r="L9" s="8">
        <f t="shared" si="1"/>
        <v>42229.208333333328</v>
      </c>
      <c r="M9">
        <v>1439442000</v>
      </c>
      <c r="N9" s="8">
        <f t="shared" si="2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3"/>
        <v>plays</v>
      </c>
      <c r="U9" s="5">
        <f t="shared" si="4"/>
        <v>64.93832599118943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</f>
        <v>0.19932788374205268</v>
      </c>
      <c r="G10" t="s">
        <v>47</v>
      </c>
      <c r="H10" t="s">
        <v>47</v>
      </c>
      <c r="I10">
        <v>708</v>
      </c>
      <c r="J10" t="s">
        <v>36</v>
      </c>
      <c r="K10" t="s">
        <v>37</v>
      </c>
      <c r="L10" s="8">
        <f t="shared" si="1"/>
        <v>40399.208333333336</v>
      </c>
      <c r="M10">
        <v>1281330000</v>
      </c>
      <c r="N10" s="8">
        <f t="shared" si="2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3"/>
        <v>plays</v>
      </c>
      <c r="U10" s="5">
        <f t="shared" si="4"/>
        <v>30.997175141242938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(E11/D11)</f>
        <v>0.51741935483870971</v>
      </c>
      <c r="G11" t="s">
        <v>14</v>
      </c>
      <c r="H11" t="s">
        <v>14</v>
      </c>
      <c r="I11">
        <v>44</v>
      </c>
      <c r="J11" t="s">
        <v>21</v>
      </c>
      <c r="K11" t="s">
        <v>22</v>
      </c>
      <c r="L11" s="8">
        <f t="shared" si="1"/>
        <v>41536.208333333336</v>
      </c>
      <c r="M11">
        <v>1379566800</v>
      </c>
      <c r="N11" s="8">
        <f t="shared" si="2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3"/>
        <v>electric music</v>
      </c>
      <c r="U11" s="5">
        <f t="shared" si="4"/>
        <v>72.909090909090907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(E12/D12)</f>
        <v>2.6611538461538462</v>
      </c>
      <c r="G12" t="s">
        <v>20</v>
      </c>
      <c r="H12" t="s">
        <v>20</v>
      </c>
      <c r="I12">
        <v>220</v>
      </c>
      <c r="J12" t="s">
        <v>21</v>
      </c>
      <c r="K12" t="s">
        <v>22</v>
      </c>
      <c r="L12" s="8">
        <f t="shared" si="1"/>
        <v>40404.208333333336</v>
      </c>
      <c r="M12">
        <v>1281762000</v>
      </c>
      <c r="N12" s="8">
        <f t="shared" si="2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3"/>
        <v>drama</v>
      </c>
      <c r="U12" s="5">
        <f t="shared" si="4"/>
        <v>62.9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(E13/D13)</f>
        <v>0.48095238095238096</v>
      </c>
      <c r="G13" t="s">
        <v>14</v>
      </c>
      <c r="H13" t="s">
        <v>14</v>
      </c>
      <c r="I13">
        <v>27</v>
      </c>
      <c r="J13" t="s">
        <v>21</v>
      </c>
      <c r="K13" t="s">
        <v>22</v>
      </c>
      <c r="L13" s="8">
        <f t="shared" si="1"/>
        <v>40442.208333333336</v>
      </c>
      <c r="M13">
        <v>1285045200</v>
      </c>
      <c r="N13" s="8">
        <f t="shared" si="2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3"/>
        <v>plays</v>
      </c>
      <c r="U13" s="5">
        <f t="shared" si="4"/>
        <v>112.22222222222223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(E14/D14)</f>
        <v>0.89349206349206345</v>
      </c>
      <c r="G14" t="s">
        <v>14</v>
      </c>
      <c r="H14" t="s">
        <v>14</v>
      </c>
      <c r="I14">
        <v>55</v>
      </c>
      <c r="J14" t="s">
        <v>21</v>
      </c>
      <c r="K14" t="s">
        <v>22</v>
      </c>
      <c r="L14" s="8">
        <f t="shared" si="1"/>
        <v>43760.208333333328</v>
      </c>
      <c r="M14">
        <v>1571720400</v>
      </c>
      <c r="N14" s="8">
        <f t="shared" si="2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3"/>
        <v>drama</v>
      </c>
      <c r="U14" s="5">
        <f t="shared" si="4"/>
        <v>102.34545454545454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(E15/D15)</f>
        <v>2.4511904761904764</v>
      </c>
      <c r="G15" t="s">
        <v>20</v>
      </c>
      <c r="H15" t="s">
        <v>20</v>
      </c>
      <c r="I15">
        <v>98</v>
      </c>
      <c r="J15" t="s">
        <v>21</v>
      </c>
      <c r="K15" t="s">
        <v>22</v>
      </c>
      <c r="L15" s="8">
        <f t="shared" si="1"/>
        <v>42532.208333333328</v>
      </c>
      <c r="M15">
        <v>1465621200</v>
      </c>
      <c r="N15" s="8">
        <f t="shared" si="2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3"/>
        <v>indie rock</v>
      </c>
      <c r="U15" s="5">
        <f t="shared" si="4"/>
        <v>105.05102040816327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 t="s">
        <v>14</v>
      </c>
      <c r="I16">
        <v>200</v>
      </c>
      <c r="J16" t="s">
        <v>21</v>
      </c>
      <c r="K16" t="s">
        <v>22</v>
      </c>
      <c r="L16" s="8">
        <f t="shared" si="1"/>
        <v>40974.25</v>
      </c>
      <c r="M16">
        <v>1331013600</v>
      </c>
      <c r="N16" s="8">
        <f t="shared" si="2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3"/>
        <v>indie rock</v>
      </c>
      <c r="U16" s="5">
        <f t="shared" si="4"/>
        <v>94.144999999999996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 t="s">
        <v>14</v>
      </c>
      <c r="I17">
        <v>452</v>
      </c>
      <c r="J17" t="s">
        <v>21</v>
      </c>
      <c r="K17" t="s">
        <v>22</v>
      </c>
      <c r="L17" s="8">
        <f t="shared" si="1"/>
        <v>43809.25</v>
      </c>
      <c r="M17">
        <v>1575957600</v>
      </c>
      <c r="N17" s="8">
        <f t="shared" si="2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3"/>
        <v>wearables</v>
      </c>
      <c r="U17" s="5">
        <f t="shared" si="4"/>
        <v>84.986725663716811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(E18/D18)</f>
        <v>6.4947058823529416</v>
      </c>
      <c r="G18" t="s">
        <v>20</v>
      </c>
      <c r="H18" t="s">
        <v>20</v>
      </c>
      <c r="I18">
        <v>100</v>
      </c>
      <c r="J18" t="s">
        <v>21</v>
      </c>
      <c r="K18" t="s">
        <v>22</v>
      </c>
      <c r="L18" s="8">
        <f t="shared" si="1"/>
        <v>41661.25</v>
      </c>
      <c r="M18">
        <v>1390370400</v>
      </c>
      <c r="N18" s="8">
        <f t="shared" si="2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3"/>
        <v>nonfiction</v>
      </c>
      <c r="U18" s="5">
        <f t="shared" si="4"/>
        <v>110.41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(E19/D19)</f>
        <v>1.5939125295508274</v>
      </c>
      <c r="G19" t="s">
        <v>20</v>
      </c>
      <c r="H19" t="s">
        <v>20</v>
      </c>
      <c r="I19">
        <v>1249</v>
      </c>
      <c r="J19" t="s">
        <v>21</v>
      </c>
      <c r="K19" t="s">
        <v>22</v>
      </c>
      <c r="L19" s="8">
        <f t="shared" si="1"/>
        <v>40555.25</v>
      </c>
      <c r="M19">
        <v>1294812000</v>
      </c>
      <c r="N19" s="8">
        <f t="shared" si="2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3"/>
        <v>animation</v>
      </c>
      <c r="U19" s="5">
        <f t="shared" si="4"/>
        <v>107.96236989591674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</f>
        <v>0.66912087912087914</v>
      </c>
      <c r="G20" t="s">
        <v>74</v>
      </c>
      <c r="H20" t="s">
        <v>74</v>
      </c>
      <c r="I20">
        <v>135</v>
      </c>
      <c r="J20" t="s">
        <v>21</v>
      </c>
      <c r="K20" t="s">
        <v>22</v>
      </c>
      <c r="L20" s="8">
        <f t="shared" si="1"/>
        <v>43351.208333333328</v>
      </c>
      <c r="M20">
        <v>1536382800</v>
      </c>
      <c r="N20" s="8">
        <f t="shared" si="2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3"/>
        <v>plays</v>
      </c>
      <c r="U20" s="5">
        <f t="shared" si="4"/>
        <v>45.103703703703701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 t="s">
        <v>14</v>
      </c>
      <c r="I21">
        <v>674</v>
      </c>
      <c r="J21" t="s">
        <v>21</v>
      </c>
      <c r="K21" t="s">
        <v>22</v>
      </c>
      <c r="L21" s="8">
        <f t="shared" si="1"/>
        <v>43528.25</v>
      </c>
      <c r="M21">
        <v>1551679200</v>
      </c>
      <c r="N21" s="8">
        <f t="shared" si="2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3"/>
        <v>plays</v>
      </c>
      <c r="U21" s="5">
        <f t="shared" si="4"/>
        <v>45.001483679525222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(E22/D22)</f>
        <v>1.1224279210925645</v>
      </c>
      <c r="G22" t="s">
        <v>20</v>
      </c>
      <c r="H22" t="s">
        <v>20</v>
      </c>
      <c r="I22">
        <v>1396</v>
      </c>
      <c r="J22" t="s">
        <v>21</v>
      </c>
      <c r="K22" t="s">
        <v>22</v>
      </c>
      <c r="L22" s="8">
        <f t="shared" si="1"/>
        <v>41848.208333333336</v>
      </c>
      <c r="M22">
        <v>1406523600</v>
      </c>
      <c r="N22" s="8">
        <f t="shared" si="2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3"/>
        <v>drama</v>
      </c>
      <c r="U22" s="5">
        <f t="shared" si="4"/>
        <v>105.97134670487107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 t="s">
        <v>14</v>
      </c>
      <c r="I23">
        <v>558</v>
      </c>
      <c r="J23" t="s">
        <v>21</v>
      </c>
      <c r="K23" t="s">
        <v>22</v>
      </c>
      <c r="L23" s="8">
        <f t="shared" si="1"/>
        <v>40770.208333333336</v>
      </c>
      <c r="M23">
        <v>1313384400</v>
      </c>
      <c r="N23" s="8">
        <f t="shared" si="2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3"/>
        <v>plays</v>
      </c>
      <c r="U23" s="5">
        <f t="shared" si="4"/>
        <v>69.055555555555557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(E24/D24)</f>
        <v>1.2807106598984772</v>
      </c>
      <c r="G24" t="s">
        <v>20</v>
      </c>
      <c r="H24" t="s">
        <v>20</v>
      </c>
      <c r="I24">
        <v>890</v>
      </c>
      <c r="J24" t="s">
        <v>21</v>
      </c>
      <c r="K24" t="s">
        <v>22</v>
      </c>
      <c r="L24" s="8">
        <f t="shared" si="1"/>
        <v>43193.208333333328</v>
      </c>
      <c r="M24">
        <v>1522731600</v>
      </c>
      <c r="N24" s="8">
        <f t="shared" si="2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3"/>
        <v>plays</v>
      </c>
      <c r="U24" s="5">
        <f t="shared" si="4"/>
        <v>85.044943820224717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(E25/D25)</f>
        <v>3.3204444444444445</v>
      </c>
      <c r="G25" t="s">
        <v>20</v>
      </c>
      <c r="H25" t="s">
        <v>20</v>
      </c>
      <c r="I25">
        <v>142</v>
      </c>
      <c r="J25" t="s">
        <v>40</v>
      </c>
      <c r="K25" t="s">
        <v>41</v>
      </c>
      <c r="L25" s="8">
        <f t="shared" si="1"/>
        <v>43510.25</v>
      </c>
      <c r="M25">
        <v>1550124000</v>
      </c>
      <c r="N25" s="8">
        <f t="shared" si="2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3"/>
        <v>documentary</v>
      </c>
      <c r="U25" s="5">
        <f t="shared" si="4"/>
        <v>105.22535211267606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(E26/D26)</f>
        <v>1.1283225108225108</v>
      </c>
      <c r="G26" t="s">
        <v>20</v>
      </c>
      <c r="H26" t="s">
        <v>20</v>
      </c>
      <c r="I26">
        <v>2673</v>
      </c>
      <c r="J26" t="s">
        <v>21</v>
      </c>
      <c r="K26" t="s">
        <v>22</v>
      </c>
      <c r="L26" s="8">
        <f t="shared" si="1"/>
        <v>41811.208333333336</v>
      </c>
      <c r="M26">
        <v>1403326800</v>
      </c>
      <c r="N26" s="8">
        <f t="shared" si="2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3"/>
        <v>wearables</v>
      </c>
      <c r="U26" s="5">
        <f t="shared" si="4"/>
        <v>39.003741114852225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(E27/D27)</f>
        <v>2.1643636363636363</v>
      </c>
      <c r="G27" t="s">
        <v>20</v>
      </c>
      <c r="H27" t="s">
        <v>20</v>
      </c>
      <c r="I27">
        <v>163</v>
      </c>
      <c r="J27" t="s">
        <v>21</v>
      </c>
      <c r="K27" t="s">
        <v>22</v>
      </c>
      <c r="L27" s="8">
        <f t="shared" si="1"/>
        <v>40681.208333333336</v>
      </c>
      <c r="M27">
        <v>1305694800</v>
      </c>
      <c r="N27" s="8">
        <f t="shared" si="2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3"/>
        <v>video games</v>
      </c>
      <c r="U27" s="5">
        <f t="shared" si="4"/>
        <v>73.030674846625772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</f>
        <v>0.4819906976744186</v>
      </c>
      <c r="G28" t="s">
        <v>74</v>
      </c>
      <c r="H28" t="s">
        <v>74</v>
      </c>
      <c r="I28">
        <v>1480</v>
      </c>
      <c r="J28" t="s">
        <v>21</v>
      </c>
      <c r="K28" t="s">
        <v>22</v>
      </c>
      <c r="L28" s="8">
        <f t="shared" si="1"/>
        <v>43312.208333333328</v>
      </c>
      <c r="M28">
        <v>1533013200</v>
      </c>
      <c r="N28" s="8">
        <f t="shared" si="2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3"/>
        <v>plays</v>
      </c>
      <c r="U28" s="5">
        <f t="shared" si="4"/>
        <v>35.009459459459457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(E29/D29)</f>
        <v>0.79949999999999999</v>
      </c>
      <c r="G29" t="s">
        <v>14</v>
      </c>
      <c r="H29" t="s">
        <v>14</v>
      </c>
      <c r="I29">
        <v>15</v>
      </c>
      <c r="J29" t="s">
        <v>21</v>
      </c>
      <c r="K29" t="s">
        <v>22</v>
      </c>
      <c r="L29" s="8">
        <f t="shared" si="1"/>
        <v>42280.208333333328</v>
      </c>
      <c r="M29">
        <v>1443848400</v>
      </c>
      <c r="N29" s="8">
        <f t="shared" si="2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3"/>
        <v>rock</v>
      </c>
      <c r="U29" s="5">
        <f t="shared" si="4"/>
        <v>106.6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(E30/D30)</f>
        <v>1.0522553516819573</v>
      </c>
      <c r="G30" t="s">
        <v>20</v>
      </c>
      <c r="H30" t="s">
        <v>20</v>
      </c>
      <c r="I30">
        <v>2220</v>
      </c>
      <c r="J30" t="s">
        <v>21</v>
      </c>
      <c r="K30" t="s">
        <v>22</v>
      </c>
      <c r="L30" s="8">
        <f t="shared" si="1"/>
        <v>40218.25</v>
      </c>
      <c r="M30">
        <v>1265695200</v>
      </c>
      <c r="N30" s="8">
        <f t="shared" si="2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3"/>
        <v>plays</v>
      </c>
      <c r="U30" s="5">
        <f t="shared" si="4"/>
        <v>61.997747747747745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(E31/D31)</f>
        <v>3.2889978213507627</v>
      </c>
      <c r="G31" t="s">
        <v>20</v>
      </c>
      <c r="H31" t="s">
        <v>20</v>
      </c>
      <c r="I31">
        <v>1606</v>
      </c>
      <c r="J31" t="s">
        <v>98</v>
      </c>
      <c r="K31" t="s">
        <v>99</v>
      </c>
      <c r="L31" s="8">
        <f t="shared" si="1"/>
        <v>43301.208333333328</v>
      </c>
      <c r="M31">
        <v>1532062800</v>
      </c>
      <c r="N31" s="8">
        <f t="shared" si="2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3"/>
        <v>shorts</v>
      </c>
      <c r="U31" s="5">
        <f t="shared" si="4"/>
        <v>94.000622665006233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(E32/D32)</f>
        <v>1.606111111111111</v>
      </c>
      <c r="G32" t="s">
        <v>20</v>
      </c>
      <c r="H32" t="s">
        <v>20</v>
      </c>
      <c r="I32">
        <v>129</v>
      </c>
      <c r="J32" t="s">
        <v>21</v>
      </c>
      <c r="K32" t="s">
        <v>22</v>
      </c>
      <c r="L32" s="8">
        <f t="shared" si="1"/>
        <v>43609.208333333328</v>
      </c>
      <c r="M32">
        <v>1558674000</v>
      </c>
      <c r="N32" s="8">
        <f t="shared" si="2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3"/>
        <v>animation</v>
      </c>
      <c r="U32" s="5">
        <f t="shared" si="4"/>
        <v>112.05426356589147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(E33/D33)</f>
        <v>3.1</v>
      </c>
      <c r="G33" t="s">
        <v>20</v>
      </c>
      <c r="H33" t="s">
        <v>20</v>
      </c>
      <c r="I33">
        <v>226</v>
      </c>
      <c r="J33" t="s">
        <v>40</v>
      </c>
      <c r="K33" t="s">
        <v>41</v>
      </c>
      <c r="L33" s="8">
        <f t="shared" si="1"/>
        <v>42374.25</v>
      </c>
      <c r="M33">
        <v>1451973600</v>
      </c>
      <c r="N33" s="8">
        <f t="shared" si="2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3"/>
        <v>video games</v>
      </c>
      <c r="U33" s="5">
        <f t="shared" si="4"/>
        <v>48.008849557522126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 t="s">
        <v>14</v>
      </c>
      <c r="I34">
        <v>2307</v>
      </c>
      <c r="J34" t="s">
        <v>107</v>
      </c>
      <c r="K34" t="s">
        <v>108</v>
      </c>
      <c r="L34" s="8">
        <f t="shared" si="1"/>
        <v>43110.25</v>
      </c>
      <c r="M34">
        <v>1515564000</v>
      </c>
      <c r="N34" s="8">
        <f t="shared" si="2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>RIGHT(R34,LEN(R34)-FIND("/",R34))</f>
        <v>documentary</v>
      </c>
      <c r="U34" s="5">
        <f t="shared" si="4"/>
        <v>38.004334633723452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(E35/D35)</f>
        <v>3.7782071713147412</v>
      </c>
      <c r="G35" t="s">
        <v>20</v>
      </c>
      <c r="H35" t="s">
        <v>20</v>
      </c>
      <c r="I35">
        <v>5419</v>
      </c>
      <c r="J35" t="s">
        <v>21</v>
      </c>
      <c r="K35" t="s">
        <v>22</v>
      </c>
      <c r="L35" s="8">
        <f t="shared" si="1"/>
        <v>41917.208333333336</v>
      </c>
      <c r="M35">
        <v>1412485200</v>
      </c>
      <c r="N35" s="8">
        <f t="shared" si="2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3"/>
        <v>plays</v>
      </c>
      <c r="U35" s="5">
        <f t="shared" si="4"/>
        <v>35.000184535892231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(E36/D36)</f>
        <v>1.5080645161290323</v>
      </c>
      <c r="G36" t="s">
        <v>20</v>
      </c>
      <c r="H36" t="s">
        <v>20</v>
      </c>
      <c r="I36">
        <v>165</v>
      </c>
      <c r="J36" t="s">
        <v>21</v>
      </c>
      <c r="K36" t="s">
        <v>22</v>
      </c>
      <c r="L36" s="8">
        <f t="shared" si="1"/>
        <v>42817.208333333328</v>
      </c>
      <c r="M36">
        <v>1490245200</v>
      </c>
      <c r="N36" s="8">
        <f t="shared" si="2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3"/>
        <v>documentary</v>
      </c>
      <c r="U36" s="5">
        <f t="shared" si="4"/>
        <v>85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(E37/D37)</f>
        <v>1.5030119521912351</v>
      </c>
      <c r="G37" t="s">
        <v>20</v>
      </c>
      <c r="H37" t="s">
        <v>20</v>
      </c>
      <c r="I37">
        <v>1965</v>
      </c>
      <c r="J37" t="s">
        <v>36</v>
      </c>
      <c r="K37" t="s">
        <v>37</v>
      </c>
      <c r="L37" s="8">
        <f t="shared" si="1"/>
        <v>43484.25</v>
      </c>
      <c r="M37">
        <v>1547877600</v>
      </c>
      <c r="N37" s="8">
        <f t="shared" si="2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3"/>
        <v>drama</v>
      </c>
      <c r="U37" s="5">
        <f t="shared" si="4"/>
        <v>95.993893129770996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(E38/D38)</f>
        <v>1.572857142857143</v>
      </c>
      <c r="G38" t="s">
        <v>20</v>
      </c>
      <c r="H38" t="s">
        <v>20</v>
      </c>
      <c r="I38">
        <v>16</v>
      </c>
      <c r="J38" t="s">
        <v>21</v>
      </c>
      <c r="K38" t="s">
        <v>22</v>
      </c>
      <c r="L38" s="8">
        <f t="shared" si="1"/>
        <v>40600.25</v>
      </c>
      <c r="M38">
        <v>1298700000</v>
      </c>
      <c r="N38" s="8">
        <f t="shared" si="2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3"/>
        <v>plays</v>
      </c>
      <c r="U38" s="5">
        <f t="shared" si="4"/>
        <v>68.8125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(E39/D39)</f>
        <v>1.3998765432098765</v>
      </c>
      <c r="G39" t="s">
        <v>20</v>
      </c>
      <c r="H39" t="s">
        <v>20</v>
      </c>
      <c r="I39">
        <v>107</v>
      </c>
      <c r="J39" t="s">
        <v>21</v>
      </c>
      <c r="K39" t="s">
        <v>22</v>
      </c>
      <c r="L39" s="8">
        <f t="shared" si="1"/>
        <v>43744.208333333328</v>
      </c>
      <c r="M39">
        <v>1570338000</v>
      </c>
      <c r="N39" s="8">
        <f t="shared" si="2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3"/>
        <v>fiction</v>
      </c>
      <c r="U39" s="5">
        <f t="shared" si="4"/>
        <v>105.97196261682242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(E40/D40)</f>
        <v>3.2532258064516131</v>
      </c>
      <c r="G40" t="s">
        <v>20</v>
      </c>
      <c r="H40" t="s">
        <v>20</v>
      </c>
      <c r="I40">
        <v>134</v>
      </c>
      <c r="J40" t="s">
        <v>21</v>
      </c>
      <c r="K40" t="s">
        <v>22</v>
      </c>
      <c r="L40" s="8">
        <f t="shared" si="1"/>
        <v>40469.208333333336</v>
      </c>
      <c r="M40">
        <v>1287378000</v>
      </c>
      <c r="N40" s="8">
        <f t="shared" si="2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3"/>
        <v>photography books</v>
      </c>
      <c r="U40" s="5">
        <f t="shared" si="4"/>
        <v>75.261194029850742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(E41/D41)</f>
        <v>0.50777777777777777</v>
      </c>
      <c r="G41" t="s">
        <v>14</v>
      </c>
      <c r="H41" t="s">
        <v>14</v>
      </c>
      <c r="I41">
        <v>88</v>
      </c>
      <c r="J41" t="s">
        <v>36</v>
      </c>
      <c r="K41" t="s">
        <v>37</v>
      </c>
      <c r="L41" s="8">
        <f t="shared" si="1"/>
        <v>41330.25</v>
      </c>
      <c r="M41">
        <v>1361772000</v>
      </c>
      <c r="N41" s="8">
        <f t="shared" si="2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3"/>
        <v>plays</v>
      </c>
      <c r="U41" s="5">
        <f t="shared" si="4"/>
        <v>57.125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(E42/D42)</f>
        <v>1.6906818181818182</v>
      </c>
      <c r="G42" t="s">
        <v>20</v>
      </c>
      <c r="H42" t="s">
        <v>20</v>
      </c>
      <c r="I42">
        <v>198</v>
      </c>
      <c r="J42" t="s">
        <v>21</v>
      </c>
      <c r="K42" t="s">
        <v>22</v>
      </c>
      <c r="L42" s="8">
        <f t="shared" si="1"/>
        <v>40334.208333333336</v>
      </c>
      <c r="M42">
        <v>1275714000</v>
      </c>
      <c r="N42" s="8">
        <f t="shared" si="2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3"/>
        <v>wearables</v>
      </c>
      <c r="U42" s="5">
        <f t="shared" si="4"/>
        <v>75.141414141414145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(E43/D43)</f>
        <v>2.1292857142857144</v>
      </c>
      <c r="G43" t="s">
        <v>20</v>
      </c>
      <c r="H43" t="s">
        <v>20</v>
      </c>
      <c r="I43">
        <v>111</v>
      </c>
      <c r="J43" t="s">
        <v>107</v>
      </c>
      <c r="K43" t="s">
        <v>108</v>
      </c>
      <c r="L43" s="8">
        <f t="shared" si="1"/>
        <v>41156.208333333336</v>
      </c>
      <c r="M43">
        <v>1346734800</v>
      </c>
      <c r="N43" s="8">
        <f t="shared" si="2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3"/>
        <v>rock</v>
      </c>
      <c r="U43" s="5">
        <f t="shared" si="4"/>
        <v>107.42342342342343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(E44/D44)</f>
        <v>4.4394444444444447</v>
      </c>
      <c r="G44" t="s">
        <v>20</v>
      </c>
      <c r="H44" t="s">
        <v>20</v>
      </c>
      <c r="I44">
        <v>222</v>
      </c>
      <c r="J44" t="s">
        <v>21</v>
      </c>
      <c r="K44" t="s">
        <v>22</v>
      </c>
      <c r="L44" s="8">
        <f t="shared" si="1"/>
        <v>40728.208333333336</v>
      </c>
      <c r="M44">
        <v>1309755600</v>
      </c>
      <c r="N44" s="8">
        <f t="shared" si="2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3"/>
        <v>food trucks</v>
      </c>
      <c r="U44" s="5">
        <f t="shared" si="4"/>
        <v>35.995495495495497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(E45/D45)</f>
        <v>1.859390243902439</v>
      </c>
      <c r="G45" t="s">
        <v>20</v>
      </c>
      <c r="H45" t="s">
        <v>20</v>
      </c>
      <c r="I45">
        <v>6212</v>
      </c>
      <c r="J45" t="s">
        <v>21</v>
      </c>
      <c r="K45" t="s">
        <v>22</v>
      </c>
      <c r="L45" s="8">
        <f t="shared" si="1"/>
        <v>41844.208333333336</v>
      </c>
      <c r="M45">
        <v>1406178000</v>
      </c>
      <c r="N45" s="8">
        <f t="shared" si="2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3"/>
        <v>radio &amp; podcasts</v>
      </c>
      <c r="U45" s="5">
        <f t="shared" si="4"/>
        <v>26.998873148744366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(E46/D46)</f>
        <v>6.5881249999999998</v>
      </c>
      <c r="G46" t="s">
        <v>20</v>
      </c>
      <c r="H46" t="s">
        <v>20</v>
      </c>
      <c r="I46">
        <v>98</v>
      </c>
      <c r="J46" t="s">
        <v>36</v>
      </c>
      <c r="K46" t="s">
        <v>37</v>
      </c>
      <c r="L46" s="8">
        <f t="shared" si="1"/>
        <v>43541.208333333328</v>
      </c>
      <c r="M46">
        <v>1552798800</v>
      </c>
      <c r="N46" s="8">
        <f t="shared" si="2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3"/>
        <v>fiction</v>
      </c>
      <c r="U46" s="5">
        <f t="shared" si="4"/>
        <v>107.56122448979592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(E47/D47)</f>
        <v>0.4768421052631579</v>
      </c>
      <c r="G47" t="s">
        <v>14</v>
      </c>
      <c r="H47" t="s">
        <v>14</v>
      </c>
      <c r="I47">
        <v>48</v>
      </c>
      <c r="J47" t="s">
        <v>21</v>
      </c>
      <c r="K47" t="s">
        <v>22</v>
      </c>
      <c r="L47" s="8">
        <f t="shared" si="1"/>
        <v>42676.208333333328</v>
      </c>
      <c r="M47">
        <v>1478062800</v>
      </c>
      <c r="N47" s="8">
        <f t="shared" si="2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3"/>
        <v>plays</v>
      </c>
      <c r="U47" s="5">
        <f t="shared" si="4"/>
        <v>94.375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(E48/D48)</f>
        <v>1.1478378378378378</v>
      </c>
      <c r="G48" t="s">
        <v>20</v>
      </c>
      <c r="H48" t="s">
        <v>20</v>
      </c>
      <c r="I48">
        <v>92</v>
      </c>
      <c r="J48" t="s">
        <v>21</v>
      </c>
      <c r="K48" t="s">
        <v>22</v>
      </c>
      <c r="L48" s="8">
        <f t="shared" si="1"/>
        <v>40367.208333333336</v>
      </c>
      <c r="M48">
        <v>1278565200</v>
      </c>
      <c r="N48" s="8">
        <f t="shared" si="2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3"/>
        <v>rock</v>
      </c>
      <c r="U48" s="5">
        <f t="shared" si="4"/>
        <v>46.163043478260867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(E49/D49)</f>
        <v>4.7526666666666664</v>
      </c>
      <c r="G49" t="s">
        <v>20</v>
      </c>
      <c r="H49" t="s">
        <v>20</v>
      </c>
      <c r="I49">
        <v>149</v>
      </c>
      <c r="J49" t="s">
        <v>21</v>
      </c>
      <c r="K49" t="s">
        <v>22</v>
      </c>
      <c r="L49" s="8">
        <f t="shared" si="1"/>
        <v>41727.208333333336</v>
      </c>
      <c r="M49">
        <v>1396069200</v>
      </c>
      <c r="N49" s="8">
        <f t="shared" si="2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3"/>
        <v>plays</v>
      </c>
      <c r="U49" s="5">
        <f t="shared" si="4"/>
        <v>47.845637583892618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(E50/D50)</f>
        <v>3.86972972972973</v>
      </c>
      <c r="G50" t="s">
        <v>20</v>
      </c>
      <c r="H50" t="s">
        <v>20</v>
      </c>
      <c r="I50">
        <v>2431</v>
      </c>
      <c r="J50" t="s">
        <v>21</v>
      </c>
      <c r="K50" t="s">
        <v>22</v>
      </c>
      <c r="L50" s="8">
        <f t="shared" si="1"/>
        <v>42180.208333333328</v>
      </c>
      <c r="M50">
        <v>1435208400</v>
      </c>
      <c r="N50" s="8">
        <f t="shared" si="2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3"/>
        <v>plays</v>
      </c>
      <c r="U50" s="5">
        <f t="shared" si="4"/>
        <v>53.007815713698065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(E51/D51)</f>
        <v>1.89625</v>
      </c>
      <c r="G51" t="s">
        <v>20</v>
      </c>
      <c r="H51" t="s">
        <v>20</v>
      </c>
      <c r="I51">
        <v>303</v>
      </c>
      <c r="J51" t="s">
        <v>21</v>
      </c>
      <c r="K51" t="s">
        <v>22</v>
      </c>
      <c r="L51" s="8">
        <f t="shared" si="1"/>
        <v>43758.208333333328</v>
      </c>
      <c r="M51">
        <v>1571547600</v>
      </c>
      <c r="N51" s="8">
        <f t="shared" si="2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3"/>
        <v>rock</v>
      </c>
      <c r="U51" s="5">
        <f t="shared" si="4"/>
        <v>45.059405940594061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(E52/D52)</f>
        <v>0.02</v>
      </c>
      <c r="G52" t="s">
        <v>14</v>
      </c>
      <c r="H52" t="s">
        <v>14</v>
      </c>
      <c r="I52">
        <v>1</v>
      </c>
      <c r="J52" t="s">
        <v>107</v>
      </c>
      <c r="K52" t="s">
        <v>108</v>
      </c>
      <c r="L52" s="8">
        <f t="shared" si="1"/>
        <v>41487.208333333336</v>
      </c>
      <c r="M52">
        <v>1375333200</v>
      </c>
      <c r="N52" s="8">
        <f t="shared" si="2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3"/>
        <v>metal</v>
      </c>
      <c r="U52" s="5">
        <f t="shared" si="4"/>
        <v>2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 t="s">
        <v>14</v>
      </c>
      <c r="I53">
        <v>1467</v>
      </c>
      <c r="J53" t="s">
        <v>40</v>
      </c>
      <c r="K53" t="s">
        <v>41</v>
      </c>
      <c r="L53" s="8">
        <f t="shared" si="1"/>
        <v>40995.208333333336</v>
      </c>
      <c r="M53">
        <v>1332824400</v>
      </c>
      <c r="N53" s="8">
        <f t="shared" si="2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3"/>
        <v>wearables</v>
      </c>
      <c r="U53" s="5">
        <f t="shared" si="4"/>
        <v>99.006816632583508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(E54/D54)</f>
        <v>0.34152777777777776</v>
      </c>
      <c r="G54" t="s">
        <v>14</v>
      </c>
      <c r="H54" t="s">
        <v>14</v>
      </c>
      <c r="I54">
        <v>75</v>
      </c>
      <c r="J54" t="s">
        <v>21</v>
      </c>
      <c r="K54" t="s">
        <v>22</v>
      </c>
      <c r="L54" s="8">
        <f t="shared" si="1"/>
        <v>40436.208333333336</v>
      </c>
      <c r="M54">
        <v>1284526800</v>
      </c>
      <c r="N54" s="8">
        <f t="shared" si="2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3"/>
        <v>plays</v>
      </c>
      <c r="U54" s="5">
        <f t="shared" si="4"/>
        <v>32.786666666666669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(E55/D55)</f>
        <v>1.4040909090909091</v>
      </c>
      <c r="G55" t="s">
        <v>20</v>
      </c>
      <c r="H55" t="s">
        <v>20</v>
      </c>
      <c r="I55">
        <v>209</v>
      </c>
      <c r="J55" t="s">
        <v>21</v>
      </c>
      <c r="K55" t="s">
        <v>22</v>
      </c>
      <c r="L55" s="8">
        <f t="shared" si="1"/>
        <v>41779.208333333336</v>
      </c>
      <c r="M55">
        <v>1400562000</v>
      </c>
      <c r="N55" s="8">
        <f t="shared" si="2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3"/>
        <v>drama</v>
      </c>
      <c r="U55" s="5">
        <f t="shared" si="4"/>
        <v>59.119617224880386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(E56/D56)</f>
        <v>0.89866666666666661</v>
      </c>
      <c r="G56" t="s">
        <v>14</v>
      </c>
      <c r="H56" t="s">
        <v>14</v>
      </c>
      <c r="I56">
        <v>120</v>
      </c>
      <c r="J56" t="s">
        <v>21</v>
      </c>
      <c r="K56" t="s">
        <v>22</v>
      </c>
      <c r="L56" s="8">
        <f t="shared" si="1"/>
        <v>43170.25</v>
      </c>
      <c r="M56">
        <v>1520748000</v>
      </c>
      <c r="N56" s="8">
        <f t="shared" si="2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3"/>
        <v>wearables</v>
      </c>
      <c r="U56" s="5">
        <f t="shared" si="4"/>
        <v>44.93333333333333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(E57/D57)</f>
        <v>1.7796969696969698</v>
      </c>
      <c r="G57" t="s">
        <v>20</v>
      </c>
      <c r="H57" t="s">
        <v>20</v>
      </c>
      <c r="I57">
        <v>131</v>
      </c>
      <c r="J57" t="s">
        <v>21</v>
      </c>
      <c r="K57" t="s">
        <v>22</v>
      </c>
      <c r="L57" s="8">
        <f t="shared" si="1"/>
        <v>43311.208333333328</v>
      </c>
      <c r="M57">
        <v>1532926800</v>
      </c>
      <c r="N57" s="8">
        <f t="shared" si="2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3"/>
        <v>jazz</v>
      </c>
      <c r="U57" s="5">
        <f t="shared" si="4"/>
        <v>89.664122137404576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(E58/D58)</f>
        <v>1.436625</v>
      </c>
      <c r="G58" t="s">
        <v>20</v>
      </c>
      <c r="H58" t="s">
        <v>20</v>
      </c>
      <c r="I58">
        <v>164</v>
      </c>
      <c r="J58" t="s">
        <v>21</v>
      </c>
      <c r="K58" t="s">
        <v>22</v>
      </c>
      <c r="L58" s="8">
        <f t="shared" si="1"/>
        <v>42014.25</v>
      </c>
      <c r="M58">
        <v>1420869600</v>
      </c>
      <c r="N58" s="8">
        <f t="shared" si="2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3"/>
        <v>wearables</v>
      </c>
      <c r="U58" s="5">
        <f t="shared" si="4"/>
        <v>70.079268292682926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(E59/D59)</f>
        <v>2.1527586206896552</v>
      </c>
      <c r="G59" t="s">
        <v>20</v>
      </c>
      <c r="H59" t="s">
        <v>20</v>
      </c>
      <c r="I59">
        <v>201</v>
      </c>
      <c r="J59" t="s">
        <v>21</v>
      </c>
      <c r="K59" t="s">
        <v>22</v>
      </c>
      <c r="L59" s="8">
        <f t="shared" si="1"/>
        <v>42979.208333333328</v>
      </c>
      <c r="M59">
        <v>1504242000</v>
      </c>
      <c r="N59" s="8">
        <f t="shared" si="2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3"/>
        <v>video games</v>
      </c>
      <c r="U59" s="5">
        <f t="shared" si="4"/>
        <v>31.059701492537314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(E60/D60)</f>
        <v>2.2711111111111113</v>
      </c>
      <c r="G60" t="s">
        <v>20</v>
      </c>
      <c r="H60" t="s">
        <v>20</v>
      </c>
      <c r="I60">
        <v>211</v>
      </c>
      <c r="J60" t="s">
        <v>21</v>
      </c>
      <c r="K60" t="s">
        <v>22</v>
      </c>
      <c r="L60" s="8">
        <f t="shared" si="1"/>
        <v>42268.208333333328</v>
      </c>
      <c r="M60">
        <v>1442811600</v>
      </c>
      <c r="N60" s="8">
        <f t="shared" si="2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3"/>
        <v>plays</v>
      </c>
      <c r="U60" s="5">
        <f t="shared" si="4"/>
        <v>29.061611374407583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(E61/D61)</f>
        <v>2.7507142857142859</v>
      </c>
      <c r="G61" t="s">
        <v>20</v>
      </c>
      <c r="H61" t="s">
        <v>20</v>
      </c>
      <c r="I61">
        <v>128</v>
      </c>
      <c r="J61" t="s">
        <v>21</v>
      </c>
      <c r="K61" t="s">
        <v>22</v>
      </c>
      <c r="L61" s="8">
        <f t="shared" si="1"/>
        <v>42898.208333333328</v>
      </c>
      <c r="M61">
        <v>1497243600</v>
      </c>
      <c r="N61" s="8">
        <f t="shared" si="2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3"/>
        <v>plays</v>
      </c>
      <c r="U61" s="5">
        <f t="shared" si="4"/>
        <v>30.0859375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(E62/D62)</f>
        <v>1.4437048832271762</v>
      </c>
      <c r="G62" t="s">
        <v>20</v>
      </c>
      <c r="H62" t="s">
        <v>20</v>
      </c>
      <c r="I62">
        <v>1600</v>
      </c>
      <c r="J62" t="s">
        <v>15</v>
      </c>
      <c r="K62" t="s">
        <v>16</v>
      </c>
      <c r="L62" s="8">
        <f t="shared" si="1"/>
        <v>41107.208333333336</v>
      </c>
      <c r="M62">
        <v>1342501200</v>
      </c>
      <c r="N62" s="8">
        <f t="shared" si="2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3"/>
        <v>plays</v>
      </c>
      <c r="U62" s="5">
        <f t="shared" si="4"/>
        <v>84.998125000000002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 t="s">
        <v>14</v>
      </c>
      <c r="I63">
        <v>2253</v>
      </c>
      <c r="J63" t="s">
        <v>15</v>
      </c>
      <c r="K63" t="s">
        <v>16</v>
      </c>
      <c r="L63" s="8">
        <f t="shared" si="1"/>
        <v>40595.25</v>
      </c>
      <c r="M63">
        <v>1298268000</v>
      </c>
      <c r="N63" s="8">
        <f t="shared" si="2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3"/>
        <v>plays</v>
      </c>
      <c r="U63" s="5">
        <f t="shared" si="4"/>
        <v>82.001775410563695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(E64/D64)</f>
        <v>7.226</v>
      </c>
      <c r="G64" t="s">
        <v>20</v>
      </c>
      <c r="H64" t="s">
        <v>20</v>
      </c>
      <c r="I64">
        <v>249</v>
      </c>
      <c r="J64" t="s">
        <v>21</v>
      </c>
      <c r="K64" t="s">
        <v>22</v>
      </c>
      <c r="L64" s="8">
        <f t="shared" si="1"/>
        <v>42160.208333333328</v>
      </c>
      <c r="M64">
        <v>1433480400</v>
      </c>
      <c r="N64" s="8">
        <f t="shared" si="2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3"/>
        <v>web</v>
      </c>
      <c r="U64" s="5">
        <f t="shared" si="4"/>
        <v>58.040160642570278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(E65/D65)</f>
        <v>0.11851063829787234</v>
      </c>
      <c r="G65" t="s">
        <v>14</v>
      </c>
      <c r="H65" t="s">
        <v>14</v>
      </c>
      <c r="I65">
        <v>5</v>
      </c>
      <c r="J65" t="s">
        <v>21</v>
      </c>
      <c r="K65" t="s">
        <v>22</v>
      </c>
      <c r="L65" s="8">
        <f t="shared" si="1"/>
        <v>42853.208333333328</v>
      </c>
      <c r="M65">
        <v>1493355600</v>
      </c>
      <c r="N65" s="8">
        <f t="shared" si="2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3"/>
        <v>plays</v>
      </c>
      <c r="U65" s="5">
        <f t="shared" si="4"/>
        <v>111.4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(E66/D66)</f>
        <v>0.97642857142857142</v>
      </c>
      <c r="G66" t="s">
        <v>14</v>
      </c>
      <c r="H66" t="s">
        <v>14</v>
      </c>
      <c r="I66">
        <v>38</v>
      </c>
      <c r="J66" t="s">
        <v>21</v>
      </c>
      <c r="K66" t="s">
        <v>22</v>
      </c>
      <c r="L66" s="8">
        <f t="shared" si="1"/>
        <v>43283.208333333328</v>
      </c>
      <c r="M66">
        <v>1530507600</v>
      </c>
      <c r="N66" s="8">
        <f t="shared" si="2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ref="S66:S129" si="5">LEFT(R66,SEARCH("/",R66)-1)</f>
        <v>technology</v>
      </c>
      <c r="T66" t="str">
        <f t="shared" si="3"/>
        <v>web</v>
      </c>
      <c r="U66" s="5">
        <f t="shared" si="4"/>
        <v>71.94736842105263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(E67/D67)</f>
        <v>2.3614754098360655</v>
      </c>
      <c r="G67" t="s">
        <v>20</v>
      </c>
      <c r="H67" t="s">
        <v>20</v>
      </c>
      <c r="I67">
        <v>236</v>
      </c>
      <c r="J67" t="s">
        <v>21</v>
      </c>
      <c r="K67" t="s">
        <v>22</v>
      </c>
      <c r="L67" s="8">
        <f t="shared" ref="L67:L130" si="6">(((M67/60)/60)/24)+DATE(1970,1,1)</f>
        <v>40570.25</v>
      </c>
      <c r="M67">
        <v>1296108000</v>
      </c>
      <c r="N67" s="8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8">RIGHT(R67,LEN(R67)-FIND("/",R67))</f>
        <v>plays</v>
      </c>
      <c r="U67" s="5">
        <f t="shared" si="4"/>
        <v>61.038135593220339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(E68/D68)</f>
        <v>0.45068965517241377</v>
      </c>
      <c r="G68" t="s">
        <v>14</v>
      </c>
      <c r="H68" t="s">
        <v>14</v>
      </c>
      <c r="I68">
        <v>12</v>
      </c>
      <c r="J68" t="s">
        <v>21</v>
      </c>
      <c r="K68" t="s">
        <v>22</v>
      </c>
      <c r="L68" s="8">
        <f t="shared" si="6"/>
        <v>42102.208333333328</v>
      </c>
      <c r="M68">
        <v>1428469200</v>
      </c>
      <c r="N68" s="8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si="8"/>
        <v>plays</v>
      </c>
      <c r="U68" s="5">
        <f t="shared" ref="U68:U131" si="9">E68/I68</f>
        <v>108.91666666666667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(E69/D69)</f>
        <v>1.6238567493112948</v>
      </c>
      <c r="G69" t="s">
        <v>20</v>
      </c>
      <c r="H69" t="s">
        <v>20</v>
      </c>
      <c r="I69">
        <v>4065</v>
      </c>
      <c r="J69" t="s">
        <v>40</v>
      </c>
      <c r="K69" t="s">
        <v>41</v>
      </c>
      <c r="L69" s="8">
        <f t="shared" si="6"/>
        <v>40203.25</v>
      </c>
      <c r="M69">
        <v>1264399200</v>
      </c>
      <c r="N69" s="8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5"/>
        <v>technology</v>
      </c>
      <c r="T69" t="str">
        <f t="shared" si="8"/>
        <v>wearables</v>
      </c>
      <c r="U69" s="5">
        <f t="shared" si="9"/>
        <v>29.001722017220171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(E70/D70)</f>
        <v>2.5452631578947367</v>
      </c>
      <c r="G70" t="s">
        <v>20</v>
      </c>
      <c r="H70" t="s">
        <v>20</v>
      </c>
      <c r="I70">
        <v>246</v>
      </c>
      <c r="J70" t="s">
        <v>107</v>
      </c>
      <c r="K70" t="s">
        <v>108</v>
      </c>
      <c r="L70" s="8">
        <f t="shared" si="6"/>
        <v>42943.208333333328</v>
      </c>
      <c r="M70">
        <v>1501131600</v>
      </c>
      <c r="N70" s="8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5"/>
        <v>theater</v>
      </c>
      <c r="T70" t="str">
        <f t="shared" si="8"/>
        <v>plays</v>
      </c>
      <c r="U70" s="5">
        <f t="shared" si="9"/>
        <v>58.975609756097562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</f>
        <v>0.24063291139240506</v>
      </c>
      <c r="G71" t="s">
        <v>74</v>
      </c>
      <c r="H71" t="s">
        <v>74</v>
      </c>
      <c r="I71">
        <v>17</v>
      </c>
      <c r="J71" t="s">
        <v>21</v>
      </c>
      <c r="K71" t="s">
        <v>22</v>
      </c>
      <c r="L71" s="8">
        <f t="shared" si="6"/>
        <v>40531.25</v>
      </c>
      <c r="M71">
        <v>1292738400</v>
      </c>
      <c r="N71" s="8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5"/>
        <v>theater</v>
      </c>
      <c r="T71" t="str">
        <f t="shared" si="8"/>
        <v>plays</v>
      </c>
      <c r="U71" s="5">
        <f t="shared" si="9"/>
        <v>111.82352941176471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(E72/D72)</f>
        <v>1.2374140625000001</v>
      </c>
      <c r="G72" t="s">
        <v>20</v>
      </c>
      <c r="H72" t="s">
        <v>20</v>
      </c>
      <c r="I72">
        <v>2475</v>
      </c>
      <c r="J72" t="s">
        <v>107</v>
      </c>
      <c r="K72" t="s">
        <v>108</v>
      </c>
      <c r="L72" s="8">
        <f t="shared" si="6"/>
        <v>40484.208333333336</v>
      </c>
      <c r="M72">
        <v>1288674000</v>
      </c>
      <c r="N72" s="8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5"/>
        <v>theater</v>
      </c>
      <c r="T72" t="str">
        <f t="shared" si="8"/>
        <v>plays</v>
      </c>
      <c r="U72" s="5">
        <f t="shared" si="9"/>
        <v>63.995555555555555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(E73/D73)</f>
        <v>1.0806666666666667</v>
      </c>
      <c r="G73" t="s">
        <v>20</v>
      </c>
      <c r="H73" t="s">
        <v>20</v>
      </c>
      <c r="I73">
        <v>76</v>
      </c>
      <c r="J73" t="s">
        <v>21</v>
      </c>
      <c r="K73" t="s">
        <v>22</v>
      </c>
      <c r="L73" s="8">
        <f t="shared" si="6"/>
        <v>43799.25</v>
      </c>
      <c r="M73">
        <v>1575093600</v>
      </c>
      <c r="N73" s="8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5"/>
        <v>theater</v>
      </c>
      <c r="T73" t="str">
        <f t="shared" si="8"/>
        <v>plays</v>
      </c>
      <c r="U73" s="5">
        <f t="shared" si="9"/>
        <v>85.315789473684205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(E74/D74)</f>
        <v>6.7033333333333331</v>
      </c>
      <c r="G74" t="s">
        <v>20</v>
      </c>
      <c r="H74" t="s">
        <v>20</v>
      </c>
      <c r="I74">
        <v>54</v>
      </c>
      <c r="J74" t="s">
        <v>21</v>
      </c>
      <c r="K74" t="s">
        <v>22</v>
      </c>
      <c r="L74" s="8">
        <f t="shared" si="6"/>
        <v>42186.208333333328</v>
      </c>
      <c r="M74">
        <v>1435726800</v>
      </c>
      <c r="N74" s="8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5"/>
        <v>film &amp; video</v>
      </c>
      <c r="T74" t="str">
        <f t="shared" si="8"/>
        <v>animation</v>
      </c>
      <c r="U74" s="5">
        <f t="shared" si="9"/>
        <v>74.481481481481481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(E75/D75)</f>
        <v>6.609285714285714</v>
      </c>
      <c r="G75" t="s">
        <v>20</v>
      </c>
      <c r="H75" t="s">
        <v>20</v>
      </c>
      <c r="I75">
        <v>88</v>
      </c>
      <c r="J75" t="s">
        <v>21</v>
      </c>
      <c r="K75" t="s">
        <v>22</v>
      </c>
      <c r="L75" s="8">
        <f t="shared" si="6"/>
        <v>42701.25</v>
      </c>
      <c r="M75">
        <v>1480226400</v>
      </c>
      <c r="N75" s="8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5"/>
        <v>music</v>
      </c>
      <c r="T75" t="str">
        <f t="shared" si="8"/>
        <v>jazz</v>
      </c>
      <c r="U75" s="5">
        <f t="shared" si="9"/>
        <v>105.14772727272727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(E76/D76)</f>
        <v>1.2246153846153847</v>
      </c>
      <c r="G76" t="s">
        <v>20</v>
      </c>
      <c r="H76" t="s">
        <v>20</v>
      </c>
      <c r="I76">
        <v>85</v>
      </c>
      <c r="J76" t="s">
        <v>40</v>
      </c>
      <c r="K76" t="s">
        <v>41</v>
      </c>
      <c r="L76" s="8">
        <f t="shared" si="6"/>
        <v>42456.208333333328</v>
      </c>
      <c r="M76">
        <v>1459054800</v>
      </c>
      <c r="N76" s="8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5"/>
        <v>music</v>
      </c>
      <c r="T76" t="str">
        <f t="shared" si="8"/>
        <v>metal</v>
      </c>
      <c r="U76" s="5">
        <f t="shared" si="9"/>
        <v>56.188235294117646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(E77/D77)</f>
        <v>1.5057731958762886</v>
      </c>
      <c r="G77" t="s">
        <v>20</v>
      </c>
      <c r="H77" t="s">
        <v>20</v>
      </c>
      <c r="I77">
        <v>170</v>
      </c>
      <c r="J77" t="s">
        <v>21</v>
      </c>
      <c r="K77" t="s">
        <v>22</v>
      </c>
      <c r="L77" s="8">
        <f t="shared" si="6"/>
        <v>43296.208333333328</v>
      </c>
      <c r="M77">
        <v>1531630800</v>
      </c>
      <c r="N77" s="8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5"/>
        <v>photography</v>
      </c>
      <c r="T77" t="str">
        <f t="shared" si="8"/>
        <v>photography books</v>
      </c>
      <c r="U77" s="5">
        <f t="shared" si="9"/>
        <v>85.917647058823533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 t="s">
        <v>14</v>
      </c>
      <c r="I78">
        <v>1684</v>
      </c>
      <c r="J78" t="s">
        <v>21</v>
      </c>
      <c r="K78" t="s">
        <v>22</v>
      </c>
      <c r="L78" s="8">
        <f t="shared" si="6"/>
        <v>42027.25</v>
      </c>
      <c r="M78">
        <v>1421992800</v>
      </c>
      <c r="N78" s="8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5"/>
        <v>theater</v>
      </c>
      <c r="T78" t="str">
        <f t="shared" si="8"/>
        <v>plays</v>
      </c>
      <c r="U78" s="5">
        <f t="shared" si="9"/>
        <v>57.00296912114014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(E79/D79)</f>
        <v>0.46947368421052632</v>
      </c>
      <c r="G79" t="s">
        <v>14</v>
      </c>
      <c r="H79" t="s">
        <v>14</v>
      </c>
      <c r="I79">
        <v>56</v>
      </c>
      <c r="J79" t="s">
        <v>21</v>
      </c>
      <c r="K79" t="s">
        <v>22</v>
      </c>
      <c r="L79" s="8">
        <f t="shared" si="6"/>
        <v>40448.208333333336</v>
      </c>
      <c r="M79">
        <v>1285563600</v>
      </c>
      <c r="N79" s="8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5"/>
        <v>film &amp; video</v>
      </c>
      <c r="T79" t="str">
        <f t="shared" si="8"/>
        <v>animation</v>
      </c>
      <c r="U79" s="5">
        <f t="shared" si="9"/>
        <v>79.642857142857139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(E80/D80)</f>
        <v>3.008</v>
      </c>
      <c r="G80" t="s">
        <v>20</v>
      </c>
      <c r="H80" t="s">
        <v>20</v>
      </c>
      <c r="I80">
        <v>330</v>
      </c>
      <c r="J80" t="s">
        <v>21</v>
      </c>
      <c r="K80" t="s">
        <v>22</v>
      </c>
      <c r="L80" s="8">
        <f t="shared" si="6"/>
        <v>43206.208333333328</v>
      </c>
      <c r="M80">
        <v>1523854800</v>
      </c>
      <c r="N80" s="8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5"/>
        <v>publishing</v>
      </c>
      <c r="T80" t="str">
        <f t="shared" si="8"/>
        <v>translations</v>
      </c>
      <c r="U80" s="5">
        <f t="shared" si="9"/>
        <v>41.018181818181816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(E81/D81)</f>
        <v>0.6959861591695502</v>
      </c>
      <c r="G81" t="s">
        <v>14</v>
      </c>
      <c r="H81" t="s">
        <v>14</v>
      </c>
      <c r="I81">
        <v>838</v>
      </c>
      <c r="J81" t="s">
        <v>21</v>
      </c>
      <c r="K81" t="s">
        <v>22</v>
      </c>
      <c r="L81" s="8">
        <f t="shared" si="6"/>
        <v>43267.208333333328</v>
      </c>
      <c r="M81">
        <v>1529125200</v>
      </c>
      <c r="N81" s="8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5"/>
        <v>theater</v>
      </c>
      <c r="T81" t="str">
        <f t="shared" si="8"/>
        <v>plays</v>
      </c>
      <c r="U81" s="5">
        <f t="shared" si="9"/>
        <v>48.004773269689736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(E82/D82)</f>
        <v>6.374545454545455</v>
      </c>
      <c r="G82" t="s">
        <v>20</v>
      </c>
      <c r="H82" t="s">
        <v>20</v>
      </c>
      <c r="I82">
        <v>127</v>
      </c>
      <c r="J82" t="s">
        <v>21</v>
      </c>
      <c r="K82" t="s">
        <v>22</v>
      </c>
      <c r="L82" s="8">
        <f t="shared" si="6"/>
        <v>42976.208333333328</v>
      </c>
      <c r="M82">
        <v>1503982800</v>
      </c>
      <c r="N82" s="8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5"/>
        <v>games</v>
      </c>
      <c r="T82" t="str">
        <f t="shared" si="8"/>
        <v>video games</v>
      </c>
      <c r="U82" s="5">
        <f t="shared" si="9"/>
        <v>55.212598425196852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(E83/D83)</f>
        <v>2.253392857142857</v>
      </c>
      <c r="G83" t="s">
        <v>20</v>
      </c>
      <c r="H83" t="s">
        <v>20</v>
      </c>
      <c r="I83">
        <v>411</v>
      </c>
      <c r="J83" t="s">
        <v>21</v>
      </c>
      <c r="K83" t="s">
        <v>22</v>
      </c>
      <c r="L83" s="8">
        <f t="shared" si="6"/>
        <v>43062.25</v>
      </c>
      <c r="M83">
        <v>1511416800</v>
      </c>
      <c r="N83" s="8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5"/>
        <v>music</v>
      </c>
      <c r="T83" t="str">
        <f t="shared" si="8"/>
        <v>rock</v>
      </c>
      <c r="U83" s="5">
        <f t="shared" si="9"/>
        <v>92.109489051094897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(E84/D84)</f>
        <v>14.973000000000001</v>
      </c>
      <c r="G84" t="s">
        <v>20</v>
      </c>
      <c r="H84" t="s">
        <v>20</v>
      </c>
      <c r="I84">
        <v>180</v>
      </c>
      <c r="J84" t="s">
        <v>40</v>
      </c>
      <c r="K84" t="s">
        <v>41</v>
      </c>
      <c r="L84" s="8">
        <f t="shared" si="6"/>
        <v>43482.25</v>
      </c>
      <c r="M84">
        <v>1547704800</v>
      </c>
      <c r="N84" s="8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5"/>
        <v>games</v>
      </c>
      <c r="T84" t="str">
        <f t="shared" si="8"/>
        <v>video games</v>
      </c>
      <c r="U84" s="5">
        <f t="shared" si="9"/>
        <v>83.183333333333337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 t="s">
        <v>14</v>
      </c>
      <c r="I85">
        <v>1000</v>
      </c>
      <c r="J85" t="s">
        <v>21</v>
      </c>
      <c r="K85" t="s">
        <v>22</v>
      </c>
      <c r="L85" s="8">
        <f t="shared" si="6"/>
        <v>42579.208333333328</v>
      </c>
      <c r="M85">
        <v>1469682000</v>
      </c>
      <c r="N85" s="8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5"/>
        <v>music</v>
      </c>
      <c r="T85" t="str">
        <f t="shared" si="8"/>
        <v>electric music</v>
      </c>
      <c r="U85" s="5">
        <f t="shared" si="9"/>
        <v>39.996000000000002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(E86/D86)</f>
        <v>1.3236942675159236</v>
      </c>
      <c r="G86" t="s">
        <v>20</v>
      </c>
      <c r="H86" t="s">
        <v>20</v>
      </c>
      <c r="I86">
        <v>374</v>
      </c>
      <c r="J86" t="s">
        <v>21</v>
      </c>
      <c r="K86" t="s">
        <v>22</v>
      </c>
      <c r="L86" s="8">
        <f t="shared" si="6"/>
        <v>41118.208333333336</v>
      </c>
      <c r="M86">
        <v>1343451600</v>
      </c>
      <c r="N86" s="8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5"/>
        <v>technology</v>
      </c>
      <c r="T86" t="str">
        <f t="shared" si="8"/>
        <v>wearables</v>
      </c>
      <c r="U86" s="5">
        <f t="shared" si="9"/>
        <v>111.1336898395722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(E87/D87)</f>
        <v>1.3122448979591836</v>
      </c>
      <c r="G87" t="s">
        <v>20</v>
      </c>
      <c r="H87" t="s">
        <v>20</v>
      </c>
      <c r="I87">
        <v>71</v>
      </c>
      <c r="J87" t="s">
        <v>26</v>
      </c>
      <c r="K87" t="s">
        <v>27</v>
      </c>
      <c r="L87" s="8">
        <f t="shared" si="6"/>
        <v>40797.208333333336</v>
      </c>
      <c r="M87">
        <v>1315717200</v>
      </c>
      <c r="N87" s="8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5"/>
        <v>music</v>
      </c>
      <c r="T87" t="str">
        <f t="shared" si="8"/>
        <v>indie rock</v>
      </c>
      <c r="U87" s="5">
        <f t="shared" si="9"/>
        <v>90.563380281690144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(E88/D88)</f>
        <v>1.6763513513513513</v>
      </c>
      <c r="G88" t="s">
        <v>20</v>
      </c>
      <c r="H88" t="s">
        <v>20</v>
      </c>
      <c r="I88">
        <v>203</v>
      </c>
      <c r="J88" t="s">
        <v>21</v>
      </c>
      <c r="K88" t="s">
        <v>22</v>
      </c>
      <c r="L88" s="8">
        <f t="shared" si="6"/>
        <v>42128.208333333328</v>
      </c>
      <c r="M88">
        <v>1430715600</v>
      </c>
      <c r="N88" s="8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5"/>
        <v>theater</v>
      </c>
      <c r="T88" t="str">
        <f t="shared" si="8"/>
        <v>plays</v>
      </c>
      <c r="U88" s="5">
        <f t="shared" si="9"/>
        <v>61.108374384236456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 t="s">
        <v>14</v>
      </c>
      <c r="I89">
        <v>1482</v>
      </c>
      <c r="J89" t="s">
        <v>26</v>
      </c>
      <c r="K89" t="s">
        <v>27</v>
      </c>
      <c r="L89" s="8">
        <f t="shared" si="6"/>
        <v>40610.25</v>
      </c>
      <c r="M89">
        <v>1299564000</v>
      </c>
      <c r="N89" s="8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5"/>
        <v>music</v>
      </c>
      <c r="T89" t="str">
        <f t="shared" si="8"/>
        <v>rock</v>
      </c>
      <c r="U89" s="5">
        <f t="shared" si="9"/>
        <v>83.022941970310384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(E90/D90)</f>
        <v>2.6074999999999999</v>
      </c>
      <c r="G90" t="s">
        <v>20</v>
      </c>
      <c r="H90" t="s">
        <v>20</v>
      </c>
      <c r="I90">
        <v>113</v>
      </c>
      <c r="J90" t="s">
        <v>21</v>
      </c>
      <c r="K90" t="s">
        <v>22</v>
      </c>
      <c r="L90" s="8">
        <f t="shared" si="6"/>
        <v>42110.208333333328</v>
      </c>
      <c r="M90">
        <v>1429160400</v>
      </c>
      <c r="N90" s="8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5"/>
        <v>publishing</v>
      </c>
      <c r="T90" t="str">
        <f t="shared" si="8"/>
        <v>translations</v>
      </c>
      <c r="U90" s="5">
        <f t="shared" si="9"/>
        <v>110.76106194690266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(E91/D91)</f>
        <v>2.5258823529411765</v>
      </c>
      <c r="G91" t="s">
        <v>20</v>
      </c>
      <c r="H91" t="s">
        <v>20</v>
      </c>
      <c r="I91">
        <v>96</v>
      </c>
      <c r="J91" t="s">
        <v>21</v>
      </c>
      <c r="K91" t="s">
        <v>22</v>
      </c>
      <c r="L91" s="8">
        <f t="shared" si="6"/>
        <v>40283.208333333336</v>
      </c>
      <c r="M91">
        <v>1271307600</v>
      </c>
      <c r="N91" s="8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5"/>
        <v>theater</v>
      </c>
      <c r="T91" t="str">
        <f t="shared" si="8"/>
        <v>plays</v>
      </c>
      <c r="U91" s="5">
        <f t="shared" si="9"/>
        <v>89.458333333333329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(E92/D92)</f>
        <v>0.7861538461538462</v>
      </c>
      <c r="G92" t="s">
        <v>14</v>
      </c>
      <c r="H92" t="s">
        <v>14</v>
      </c>
      <c r="I92">
        <v>106</v>
      </c>
      <c r="J92" t="s">
        <v>21</v>
      </c>
      <c r="K92" t="s">
        <v>22</v>
      </c>
      <c r="L92" s="8">
        <f t="shared" si="6"/>
        <v>42425.25</v>
      </c>
      <c r="M92">
        <v>1456380000</v>
      </c>
      <c r="N92" s="8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5"/>
        <v>theater</v>
      </c>
      <c r="T92" t="str">
        <f t="shared" si="8"/>
        <v>plays</v>
      </c>
      <c r="U92" s="5">
        <f t="shared" si="9"/>
        <v>57.849056603773583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 t="s">
        <v>14</v>
      </c>
      <c r="I93">
        <v>679</v>
      </c>
      <c r="J93" t="s">
        <v>107</v>
      </c>
      <c r="K93" t="s">
        <v>108</v>
      </c>
      <c r="L93" s="8">
        <f t="shared" si="6"/>
        <v>42588.208333333328</v>
      </c>
      <c r="M93">
        <v>1470459600</v>
      </c>
      <c r="N93" s="8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5"/>
        <v>publishing</v>
      </c>
      <c r="T93" t="str">
        <f t="shared" si="8"/>
        <v>translations</v>
      </c>
      <c r="U93" s="5">
        <f t="shared" si="9"/>
        <v>109.99705449189985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(E94/D94)</f>
        <v>2.5887500000000001</v>
      </c>
      <c r="G94" t="s">
        <v>20</v>
      </c>
      <c r="H94" t="s">
        <v>20</v>
      </c>
      <c r="I94">
        <v>498</v>
      </c>
      <c r="J94" t="s">
        <v>98</v>
      </c>
      <c r="K94" t="s">
        <v>99</v>
      </c>
      <c r="L94" s="8">
        <f t="shared" si="6"/>
        <v>40352.208333333336</v>
      </c>
      <c r="M94">
        <v>1277269200</v>
      </c>
      <c r="N94" s="8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5"/>
        <v>games</v>
      </c>
      <c r="T94" t="str">
        <f t="shared" si="8"/>
        <v>video games</v>
      </c>
      <c r="U94" s="5">
        <f t="shared" si="9"/>
        <v>103.96586345381526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</f>
        <v>0.60548713235294116</v>
      </c>
      <c r="G95" t="s">
        <v>74</v>
      </c>
      <c r="H95" t="s">
        <v>74</v>
      </c>
      <c r="I95">
        <v>610</v>
      </c>
      <c r="J95" t="s">
        <v>21</v>
      </c>
      <c r="K95" t="s">
        <v>22</v>
      </c>
      <c r="L95" s="8">
        <f t="shared" si="6"/>
        <v>41202.208333333336</v>
      </c>
      <c r="M95">
        <v>1350709200</v>
      </c>
      <c r="N95" s="8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5"/>
        <v>theater</v>
      </c>
      <c r="T95" t="str">
        <f t="shared" si="8"/>
        <v>plays</v>
      </c>
      <c r="U95" s="5">
        <f t="shared" si="9"/>
        <v>107.99508196721311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(E96/D96)</f>
        <v>3.036896551724138</v>
      </c>
      <c r="G96" t="s">
        <v>20</v>
      </c>
      <c r="H96" t="s">
        <v>20</v>
      </c>
      <c r="I96">
        <v>180</v>
      </c>
      <c r="J96" t="s">
        <v>40</v>
      </c>
      <c r="K96" t="s">
        <v>41</v>
      </c>
      <c r="L96" s="8">
        <f t="shared" si="6"/>
        <v>43562.208333333328</v>
      </c>
      <c r="M96">
        <v>1554613200</v>
      </c>
      <c r="N96" s="8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5"/>
        <v>technology</v>
      </c>
      <c r="T96" t="str">
        <f t="shared" si="8"/>
        <v>web</v>
      </c>
      <c r="U96" s="5">
        <f t="shared" si="9"/>
        <v>48.927777777777777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(E97/D97)</f>
        <v>1.1299999999999999</v>
      </c>
      <c r="G97" t="s">
        <v>20</v>
      </c>
      <c r="H97" t="s">
        <v>20</v>
      </c>
      <c r="I97">
        <v>27</v>
      </c>
      <c r="J97" t="s">
        <v>21</v>
      </c>
      <c r="K97" t="s">
        <v>22</v>
      </c>
      <c r="L97" s="8">
        <f t="shared" si="6"/>
        <v>43752.208333333328</v>
      </c>
      <c r="M97">
        <v>1571029200</v>
      </c>
      <c r="N97" s="8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5"/>
        <v>film &amp; video</v>
      </c>
      <c r="T97" t="str">
        <f t="shared" si="8"/>
        <v>documentary</v>
      </c>
      <c r="U97" s="5">
        <f t="shared" si="9"/>
        <v>37.666666666666664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(E98/D98)</f>
        <v>2.1737876614060259</v>
      </c>
      <c r="G98" t="s">
        <v>20</v>
      </c>
      <c r="H98" t="s">
        <v>20</v>
      </c>
      <c r="I98">
        <v>2331</v>
      </c>
      <c r="J98" t="s">
        <v>21</v>
      </c>
      <c r="K98" t="s">
        <v>22</v>
      </c>
      <c r="L98" s="8">
        <f t="shared" si="6"/>
        <v>40612.25</v>
      </c>
      <c r="M98">
        <v>1299736800</v>
      </c>
      <c r="N98" s="8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5"/>
        <v>theater</v>
      </c>
      <c r="T98" t="str">
        <f t="shared" si="8"/>
        <v>plays</v>
      </c>
      <c r="U98" s="5">
        <f t="shared" si="9"/>
        <v>64.999141999141997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(E99/D99)</f>
        <v>9.2669230769230762</v>
      </c>
      <c r="G99" t="s">
        <v>20</v>
      </c>
      <c r="H99" t="s">
        <v>20</v>
      </c>
      <c r="I99">
        <v>113</v>
      </c>
      <c r="J99" t="s">
        <v>21</v>
      </c>
      <c r="K99" t="s">
        <v>22</v>
      </c>
      <c r="L99" s="8">
        <f t="shared" si="6"/>
        <v>42180.208333333328</v>
      </c>
      <c r="M99">
        <v>1435208400</v>
      </c>
      <c r="N99" s="8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5"/>
        <v>food</v>
      </c>
      <c r="T99" t="str">
        <f t="shared" si="8"/>
        <v>food trucks</v>
      </c>
      <c r="U99" s="5">
        <f t="shared" si="9"/>
        <v>106.61061946902655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 t="s">
        <v>14</v>
      </c>
      <c r="I100">
        <v>1220</v>
      </c>
      <c r="J100" t="s">
        <v>26</v>
      </c>
      <c r="K100" t="s">
        <v>27</v>
      </c>
      <c r="L100" s="8">
        <f t="shared" si="6"/>
        <v>42212.208333333328</v>
      </c>
      <c r="M100">
        <v>1437973200</v>
      </c>
      <c r="N100" s="8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5"/>
        <v>games</v>
      </c>
      <c r="T100" t="str">
        <f t="shared" si="8"/>
        <v>video games</v>
      </c>
      <c r="U100" s="5">
        <f t="shared" si="9"/>
        <v>27.009016393442622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(E101/D101)</f>
        <v>1.9672368421052631</v>
      </c>
      <c r="G101" t="s">
        <v>20</v>
      </c>
      <c r="H101" t="s">
        <v>20</v>
      </c>
      <c r="I101">
        <v>164</v>
      </c>
      <c r="J101" t="s">
        <v>21</v>
      </c>
      <c r="K101" t="s">
        <v>22</v>
      </c>
      <c r="L101" s="8">
        <f t="shared" si="6"/>
        <v>41968.25</v>
      </c>
      <c r="M101">
        <v>1416895200</v>
      </c>
      <c r="N101" s="8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5"/>
        <v>theater</v>
      </c>
      <c r="T101" t="str">
        <f t="shared" si="8"/>
        <v>plays</v>
      </c>
      <c r="U101" s="5">
        <f t="shared" si="9"/>
        <v>91.16463414634147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(E102/D102)</f>
        <v>0.01</v>
      </c>
      <c r="G102" t="s">
        <v>14</v>
      </c>
      <c r="H102" t="s">
        <v>14</v>
      </c>
      <c r="I102">
        <v>1</v>
      </c>
      <c r="J102" t="s">
        <v>21</v>
      </c>
      <c r="K102" t="s">
        <v>22</v>
      </c>
      <c r="L102" s="8">
        <f t="shared" si="6"/>
        <v>40835.208333333336</v>
      </c>
      <c r="M102">
        <v>1319000400</v>
      </c>
      <c r="N102" s="8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5"/>
        <v>theater</v>
      </c>
      <c r="T102" t="str">
        <f t="shared" si="8"/>
        <v>plays</v>
      </c>
      <c r="U102" s="5">
        <f t="shared" si="9"/>
        <v>1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(E103/D103)</f>
        <v>10.214444444444444</v>
      </c>
      <c r="G103" t="s">
        <v>20</v>
      </c>
      <c r="H103" t="s">
        <v>20</v>
      </c>
      <c r="I103">
        <v>164</v>
      </c>
      <c r="J103" t="s">
        <v>21</v>
      </c>
      <c r="K103" t="s">
        <v>22</v>
      </c>
      <c r="L103" s="8">
        <f t="shared" si="6"/>
        <v>42056.25</v>
      </c>
      <c r="M103">
        <v>1424498400</v>
      </c>
      <c r="N103" s="8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5"/>
        <v>music</v>
      </c>
      <c r="T103" t="str">
        <f t="shared" si="8"/>
        <v>electric music</v>
      </c>
      <c r="U103" s="5">
        <f t="shared" si="9"/>
        <v>56.054878048780488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(E104/D104)</f>
        <v>2.8167567567567566</v>
      </c>
      <c r="G104" t="s">
        <v>20</v>
      </c>
      <c r="H104" t="s">
        <v>20</v>
      </c>
      <c r="I104">
        <v>336</v>
      </c>
      <c r="J104" t="s">
        <v>21</v>
      </c>
      <c r="K104" t="s">
        <v>22</v>
      </c>
      <c r="L104" s="8">
        <f t="shared" si="6"/>
        <v>43234.208333333328</v>
      </c>
      <c r="M104">
        <v>1526274000</v>
      </c>
      <c r="N104" s="8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5"/>
        <v>technology</v>
      </c>
      <c r="T104" t="str">
        <f t="shared" si="8"/>
        <v>wearables</v>
      </c>
      <c r="U104" s="5">
        <f t="shared" si="9"/>
        <v>31.017857142857142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 t="s">
        <v>14</v>
      </c>
      <c r="I105">
        <v>37</v>
      </c>
      <c r="J105" t="s">
        <v>107</v>
      </c>
      <c r="K105" t="s">
        <v>108</v>
      </c>
      <c r="L105" s="8">
        <f t="shared" si="6"/>
        <v>40475.208333333336</v>
      </c>
      <c r="M105">
        <v>1287896400</v>
      </c>
      <c r="N105" s="8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5"/>
        <v>music</v>
      </c>
      <c r="T105" t="str">
        <f t="shared" si="8"/>
        <v>electric music</v>
      </c>
      <c r="U105" s="5">
        <f t="shared" si="9"/>
        <v>66.513513513513516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(E106/D106)</f>
        <v>1.4314010067114094</v>
      </c>
      <c r="G106" t="s">
        <v>20</v>
      </c>
      <c r="H106" t="s">
        <v>20</v>
      </c>
      <c r="I106">
        <v>1917</v>
      </c>
      <c r="J106" t="s">
        <v>21</v>
      </c>
      <c r="K106" t="s">
        <v>22</v>
      </c>
      <c r="L106" s="8">
        <f t="shared" si="6"/>
        <v>42878.208333333328</v>
      </c>
      <c r="M106">
        <v>1495515600</v>
      </c>
      <c r="N106" s="8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5"/>
        <v>music</v>
      </c>
      <c r="T106" t="str">
        <f t="shared" si="8"/>
        <v>indie rock</v>
      </c>
      <c r="U106" s="5">
        <f t="shared" si="9"/>
        <v>89.005216484089729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(E107/D107)</f>
        <v>1.4454411764705883</v>
      </c>
      <c r="G107" t="s">
        <v>20</v>
      </c>
      <c r="H107" t="s">
        <v>20</v>
      </c>
      <c r="I107">
        <v>95</v>
      </c>
      <c r="J107" t="s">
        <v>21</v>
      </c>
      <c r="K107" t="s">
        <v>22</v>
      </c>
      <c r="L107" s="8">
        <f t="shared" si="6"/>
        <v>41366.208333333336</v>
      </c>
      <c r="M107">
        <v>1364878800</v>
      </c>
      <c r="N107" s="8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5"/>
        <v>technology</v>
      </c>
      <c r="T107" t="str">
        <f t="shared" si="8"/>
        <v>web</v>
      </c>
      <c r="U107" s="5">
        <f t="shared" si="9"/>
        <v>103.46315789473684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(E108/D108)</f>
        <v>3.5912820512820511</v>
      </c>
      <c r="G108" t="s">
        <v>20</v>
      </c>
      <c r="H108" t="s">
        <v>20</v>
      </c>
      <c r="I108">
        <v>147</v>
      </c>
      <c r="J108" t="s">
        <v>21</v>
      </c>
      <c r="K108" t="s">
        <v>22</v>
      </c>
      <c r="L108" s="8">
        <f t="shared" si="6"/>
        <v>43716.208333333328</v>
      </c>
      <c r="M108">
        <v>1567918800</v>
      </c>
      <c r="N108" s="8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5"/>
        <v>theater</v>
      </c>
      <c r="T108" t="str">
        <f t="shared" si="8"/>
        <v>plays</v>
      </c>
      <c r="U108" s="5">
        <f t="shared" si="9"/>
        <v>95.278911564625844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(E109/D109)</f>
        <v>1.8648571428571428</v>
      </c>
      <c r="G109" t="s">
        <v>20</v>
      </c>
      <c r="H109" t="s">
        <v>20</v>
      </c>
      <c r="I109">
        <v>86</v>
      </c>
      <c r="J109" t="s">
        <v>21</v>
      </c>
      <c r="K109" t="s">
        <v>22</v>
      </c>
      <c r="L109" s="8">
        <f t="shared" si="6"/>
        <v>43213.208333333328</v>
      </c>
      <c r="M109">
        <v>1524459600</v>
      </c>
      <c r="N109" s="8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5"/>
        <v>theater</v>
      </c>
      <c r="T109" t="str">
        <f t="shared" si="8"/>
        <v>plays</v>
      </c>
      <c r="U109" s="5">
        <f t="shared" si="9"/>
        <v>75.895348837209298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(E110/D110)</f>
        <v>5.9526666666666666</v>
      </c>
      <c r="G110" t="s">
        <v>20</v>
      </c>
      <c r="H110" t="s">
        <v>20</v>
      </c>
      <c r="I110">
        <v>83</v>
      </c>
      <c r="J110" t="s">
        <v>21</v>
      </c>
      <c r="K110" t="s">
        <v>22</v>
      </c>
      <c r="L110" s="8">
        <f t="shared" si="6"/>
        <v>41005.208333333336</v>
      </c>
      <c r="M110">
        <v>1333688400</v>
      </c>
      <c r="N110" s="8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5"/>
        <v>film &amp; video</v>
      </c>
      <c r="T110" t="str">
        <f t="shared" si="8"/>
        <v>documentary</v>
      </c>
      <c r="U110" s="5">
        <f t="shared" si="9"/>
        <v>107.57831325301204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 t="s">
        <v>14</v>
      </c>
      <c r="I111">
        <v>60</v>
      </c>
      <c r="J111" t="s">
        <v>21</v>
      </c>
      <c r="K111" t="s">
        <v>22</v>
      </c>
      <c r="L111" s="8">
        <f t="shared" si="6"/>
        <v>41651.25</v>
      </c>
      <c r="M111">
        <v>1389506400</v>
      </c>
      <c r="N111" s="8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5"/>
        <v>film &amp; video</v>
      </c>
      <c r="T111" t="str">
        <f t="shared" si="8"/>
        <v>television</v>
      </c>
      <c r="U111" s="5">
        <f t="shared" si="9"/>
        <v>51.31666666666667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 t="s">
        <v>14</v>
      </c>
      <c r="I112">
        <v>296</v>
      </c>
      <c r="J112" t="s">
        <v>21</v>
      </c>
      <c r="K112" t="s">
        <v>22</v>
      </c>
      <c r="L112" s="8">
        <f t="shared" si="6"/>
        <v>43354.208333333328</v>
      </c>
      <c r="M112">
        <v>1536642000</v>
      </c>
      <c r="N112" s="8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5"/>
        <v>food</v>
      </c>
      <c r="T112" t="str">
        <f t="shared" si="8"/>
        <v>food trucks</v>
      </c>
      <c r="U112" s="5">
        <f t="shared" si="9"/>
        <v>71.983108108108112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(E113/D113)</f>
        <v>1.1995602605863191</v>
      </c>
      <c r="G113" t="s">
        <v>20</v>
      </c>
      <c r="H113" t="s">
        <v>20</v>
      </c>
      <c r="I113">
        <v>676</v>
      </c>
      <c r="J113" t="s">
        <v>21</v>
      </c>
      <c r="K113" t="s">
        <v>22</v>
      </c>
      <c r="L113" s="8">
        <f t="shared" si="6"/>
        <v>41174.208333333336</v>
      </c>
      <c r="M113">
        <v>1348290000</v>
      </c>
      <c r="N113" s="8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5"/>
        <v>publishing</v>
      </c>
      <c r="T113" t="str">
        <f t="shared" si="8"/>
        <v>radio &amp; podcasts</v>
      </c>
      <c r="U113" s="5">
        <f t="shared" si="9"/>
        <v>108.95414201183432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(E114/D114)</f>
        <v>2.6882978723404256</v>
      </c>
      <c r="G114" t="s">
        <v>20</v>
      </c>
      <c r="H114" t="s">
        <v>20</v>
      </c>
      <c r="I114">
        <v>361</v>
      </c>
      <c r="J114" t="s">
        <v>26</v>
      </c>
      <c r="K114" t="s">
        <v>27</v>
      </c>
      <c r="L114" s="8">
        <f t="shared" si="6"/>
        <v>41875.208333333336</v>
      </c>
      <c r="M114">
        <v>1408856400</v>
      </c>
      <c r="N114" s="8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5"/>
        <v>technology</v>
      </c>
      <c r="T114" t="str">
        <f t="shared" si="8"/>
        <v>web</v>
      </c>
      <c r="U114" s="5">
        <f t="shared" si="9"/>
        <v>35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(E115/D115)</f>
        <v>3.7687878787878786</v>
      </c>
      <c r="G115" t="s">
        <v>20</v>
      </c>
      <c r="H115" t="s">
        <v>20</v>
      </c>
      <c r="I115">
        <v>131</v>
      </c>
      <c r="J115" t="s">
        <v>21</v>
      </c>
      <c r="K115" t="s">
        <v>22</v>
      </c>
      <c r="L115" s="8">
        <f t="shared" si="6"/>
        <v>42990.208333333328</v>
      </c>
      <c r="M115">
        <v>1505192400</v>
      </c>
      <c r="N115" s="8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5"/>
        <v>food</v>
      </c>
      <c r="T115" t="str">
        <f t="shared" si="8"/>
        <v>food trucks</v>
      </c>
      <c r="U115" s="5">
        <f t="shared" si="9"/>
        <v>94.938931297709928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(E116/D116)</f>
        <v>7.2715789473684209</v>
      </c>
      <c r="G116" t="s">
        <v>20</v>
      </c>
      <c r="H116" t="s">
        <v>20</v>
      </c>
      <c r="I116">
        <v>126</v>
      </c>
      <c r="J116" t="s">
        <v>21</v>
      </c>
      <c r="K116" t="s">
        <v>22</v>
      </c>
      <c r="L116" s="8">
        <f t="shared" si="6"/>
        <v>43564.208333333328</v>
      </c>
      <c r="M116">
        <v>1554786000</v>
      </c>
      <c r="N116" s="8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5"/>
        <v>technology</v>
      </c>
      <c r="T116" t="str">
        <f t="shared" si="8"/>
        <v>wearables</v>
      </c>
      <c r="U116" s="5">
        <f t="shared" si="9"/>
        <v>109.65079365079364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 t="s">
        <v>14</v>
      </c>
      <c r="I117">
        <v>3304</v>
      </c>
      <c r="J117" t="s">
        <v>107</v>
      </c>
      <c r="K117" t="s">
        <v>108</v>
      </c>
      <c r="L117" s="8">
        <f t="shared" si="6"/>
        <v>43056.25</v>
      </c>
      <c r="M117">
        <v>1510898400</v>
      </c>
      <c r="N117" s="8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5"/>
        <v>publishing</v>
      </c>
      <c r="T117" t="str">
        <f t="shared" si="8"/>
        <v>fiction</v>
      </c>
      <c r="U117" s="5">
        <f t="shared" si="9"/>
        <v>44.001815980629537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(E118/D118)</f>
        <v>0.88</v>
      </c>
      <c r="G118" t="s">
        <v>14</v>
      </c>
      <c r="H118" t="s">
        <v>14</v>
      </c>
      <c r="I118">
        <v>73</v>
      </c>
      <c r="J118" t="s">
        <v>21</v>
      </c>
      <c r="K118" t="s">
        <v>22</v>
      </c>
      <c r="L118" s="8">
        <f t="shared" si="6"/>
        <v>42265.208333333328</v>
      </c>
      <c r="M118">
        <v>1442552400</v>
      </c>
      <c r="N118" s="8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5"/>
        <v>theater</v>
      </c>
      <c r="T118" t="str">
        <f t="shared" si="8"/>
        <v>plays</v>
      </c>
      <c r="U118" s="5">
        <f t="shared" si="9"/>
        <v>86.794520547945211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(E119/D119)</f>
        <v>1.7393877551020409</v>
      </c>
      <c r="G119" t="s">
        <v>20</v>
      </c>
      <c r="H119" t="s">
        <v>20</v>
      </c>
      <c r="I119">
        <v>275</v>
      </c>
      <c r="J119" t="s">
        <v>21</v>
      </c>
      <c r="K119" t="s">
        <v>22</v>
      </c>
      <c r="L119" s="8">
        <f t="shared" si="6"/>
        <v>40808.208333333336</v>
      </c>
      <c r="M119">
        <v>1316667600</v>
      </c>
      <c r="N119" s="8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5"/>
        <v>film &amp; video</v>
      </c>
      <c r="T119" t="str">
        <f t="shared" si="8"/>
        <v>television</v>
      </c>
      <c r="U119" s="5">
        <f t="shared" si="9"/>
        <v>30.992727272727272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(E120/D120)</f>
        <v>1.1761111111111111</v>
      </c>
      <c r="G120" t="s">
        <v>20</v>
      </c>
      <c r="H120" t="s">
        <v>20</v>
      </c>
      <c r="I120">
        <v>67</v>
      </c>
      <c r="J120" t="s">
        <v>21</v>
      </c>
      <c r="K120" t="s">
        <v>22</v>
      </c>
      <c r="L120" s="8">
        <f t="shared" si="6"/>
        <v>41665.25</v>
      </c>
      <c r="M120">
        <v>1390716000</v>
      </c>
      <c r="N120" s="8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5"/>
        <v>photography</v>
      </c>
      <c r="T120" t="str">
        <f t="shared" si="8"/>
        <v>photography books</v>
      </c>
      <c r="U120" s="5">
        <f t="shared" si="9"/>
        <v>94.791044776119406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(E121/D121)</f>
        <v>2.1496</v>
      </c>
      <c r="G121" t="s">
        <v>20</v>
      </c>
      <c r="H121" t="s">
        <v>20</v>
      </c>
      <c r="I121">
        <v>154</v>
      </c>
      <c r="J121" t="s">
        <v>21</v>
      </c>
      <c r="K121" t="s">
        <v>22</v>
      </c>
      <c r="L121" s="8">
        <f t="shared" si="6"/>
        <v>41806.208333333336</v>
      </c>
      <c r="M121">
        <v>1402894800</v>
      </c>
      <c r="N121" s="8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5"/>
        <v>film &amp; video</v>
      </c>
      <c r="T121" t="str">
        <f t="shared" si="8"/>
        <v>documentary</v>
      </c>
      <c r="U121" s="5">
        <f t="shared" si="9"/>
        <v>69.79220779220779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(E122/D122)</f>
        <v>1.4949667110519307</v>
      </c>
      <c r="G122" t="s">
        <v>20</v>
      </c>
      <c r="H122" t="s">
        <v>20</v>
      </c>
      <c r="I122">
        <v>1782</v>
      </c>
      <c r="J122" t="s">
        <v>21</v>
      </c>
      <c r="K122" t="s">
        <v>22</v>
      </c>
      <c r="L122" s="8">
        <f t="shared" si="6"/>
        <v>42111.208333333328</v>
      </c>
      <c r="M122">
        <v>1429246800</v>
      </c>
      <c r="N122" s="8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5"/>
        <v>games</v>
      </c>
      <c r="T122" t="str">
        <f t="shared" si="8"/>
        <v>mobile games</v>
      </c>
      <c r="U122" s="5">
        <f t="shared" si="9"/>
        <v>63.003367003367003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(E123/D123)</f>
        <v>2.1933995584988963</v>
      </c>
      <c r="G123" t="s">
        <v>20</v>
      </c>
      <c r="H123" t="s">
        <v>20</v>
      </c>
      <c r="I123">
        <v>903</v>
      </c>
      <c r="J123" t="s">
        <v>21</v>
      </c>
      <c r="K123" t="s">
        <v>22</v>
      </c>
      <c r="L123" s="8">
        <f t="shared" si="6"/>
        <v>41917.208333333336</v>
      </c>
      <c r="M123">
        <v>1412485200</v>
      </c>
      <c r="N123" s="8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5"/>
        <v>games</v>
      </c>
      <c r="T123" t="str">
        <f t="shared" si="8"/>
        <v>video games</v>
      </c>
      <c r="U123" s="5">
        <f t="shared" si="9"/>
        <v>110.0343300110742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 t="s">
        <v>14</v>
      </c>
      <c r="I124">
        <v>3387</v>
      </c>
      <c r="J124" t="s">
        <v>21</v>
      </c>
      <c r="K124" t="s">
        <v>22</v>
      </c>
      <c r="L124" s="8">
        <f t="shared" si="6"/>
        <v>41970.25</v>
      </c>
      <c r="M124">
        <v>1417068000</v>
      </c>
      <c r="N124" s="8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5"/>
        <v>publishing</v>
      </c>
      <c r="T124" t="str">
        <f t="shared" si="8"/>
        <v>fiction</v>
      </c>
      <c r="U124" s="5">
        <f t="shared" si="9"/>
        <v>25.997933274284026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 t="s">
        <v>14</v>
      </c>
      <c r="I125">
        <v>662</v>
      </c>
      <c r="J125" t="s">
        <v>15</v>
      </c>
      <c r="K125" t="s">
        <v>16</v>
      </c>
      <c r="L125" s="8">
        <f t="shared" si="6"/>
        <v>42332.25</v>
      </c>
      <c r="M125">
        <v>1448344800</v>
      </c>
      <c r="N125" s="8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5"/>
        <v>theater</v>
      </c>
      <c r="T125" t="str">
        <f t="shared" si="8"/>
        <v>plays</v>
      </c>
      <c r="U125" s="5">
        <f t="shared" si="9"/>
        <v>49.987915407854985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(E126/D126)</f>
        <v>3.6776923076923076</v>
      </c>
      <c r="G126" t="s">
        <v>20</v>
      </c>
      <c r="H126" t="s">
        <v>20</v>
      </c>
      <c r="I126">
        <v>94</v>
      </c>
      <c r="J126" t="s">
        <v>107</v>
      </c>
      <c r="K126" t="s">
        <v>108</v>
      </c>
      <c r="L126" s="8">
        <f t="shared" si="6"/>
        <v>43598.208333333328</v>
      </c>
      <c r="M126">
        <v>1557723600</v>
      </c>
      <c r="N126" s="8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5"/>
        <v>photography</v>
      </c>
      <c r="T126" t="str">
        <f t="shared" si="8"/>
        <v>photography books</v>
      </c>
      <c r="U126" s="5">
        <f t="shared" si="9"/>
        <v>101.72340425531915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(E127/D127)</f>
        <v>1.5990566037735849</v>
      </c>
      <c r="G127" t="s">
        <v>20</v>
      </c>
      <c r="H127" t="s">
        <v>20</v>
      </c>
      <c r="I127">
        <v>180</v>
      </c>
      <c r="J127" t="s">
        <v>21</v>
      </c>
      <c r="K127" t="s">
        <v>22</v>
      </c>
      <c r="L127" s="8">
        <f t="shared" si="6"/>
        <v>43362.208333333328</v>
      </c>
      <c r="M127">
        <v>1537333200</v>
      </c>
      <c r="N127" s="8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5"/>
        <v>theater</v>
      </c>
      <c r="T127" t="str">
        <f t="shared" si="8"/>
        <v>plays</v>
      </c>
      <c r="U127" s="5">
        <f t="shared" si="9"/>
        <v>47.083333333333336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 t="s">
        <v>14</v>
      </c>
      <c r="I128">
        <v>774</v>
      </c>
      <c r="J128" t="s">
        <v>21</v>
      </c>
      <c r="K128" t="s">
        <v>22</v>
      </c>
      <c r="L128" s="8">
        <f t="shared" si="6"/>
        <v>42596.208333333328</v>
      </c>
      <c r="M128">
        <v>1471150800</v>
      </c>
      <c r="N128" s="8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5"/>
        <v>theater</v>
      </c>
      <c r="T128" t="str">
        <f t="shared" si="8"/>
        <v>plays</v>
      </c>
      <c r="U128" s="5">
        <f t="shared" si="9"/>
        <v>89.944444444444443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 t="s">
        <v>14</v>
      </c>
      <c r="I129">
        <v>672</v>
      </c>
      <c r="J129" t="s">
        <v>15</v>
      </c>
      <c r="K129" t="s">
        <v>16</v>
      </c>
      <c r="L129" s="8">
        <f t="shared" si="6"/>
        <v>40310.208333333336</v>
      </c>
      <c r="M129">
        <v>1273640400</v>
      </c>
      <c r="N129" s="8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5"/>
        <v>theater</v>
      </c>
      <c r="T129" t="str">
        <f t="shared" si="8"/>
        <v>plays</v>
      </c>
      <c r="U129" s="5">
        <f t="shared" si="9"/>
        <v>78.96875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</f>
        <v>0.60334277620396604</v>
      </c>
      <c r="G130" t="s">
        <v>74</v>
      </c>
      <c r="H130" t="s">
        <v>74</v>
      </c>
      <c r="I130">
        <v>532</v>
      </c>
      <c r="J130" t="s">
        <v>21</v>
      </c>
      <c r="K130" t="s">
        <v>22</v>
      </c>
      <c r="L130" s="8">
        <f t="shared" si="6"/>
        <v>40417.208333333336</v>
      </c>
      <c r="M130">
        <v>1282885200</v>
      </c>
      <c r="N130" s="8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ref="S130:S193" si="10">LEFT(R130,SEARCH("/",R130)-1)</f>
        <v>music</v>
      </c>
      <c r="T130" t="str">
        <f t="shared" si="8"/>
        <v>rock</v>
      </c>
      <c r="U130" s="5">
        <f t="shared" si="9"/>
        <v>80.067669172932327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</f>
        <v>3.2026936026936029E-2</v>
      </c>
      <c r="G131" t="s">
        <v>74</v>
      </c>
      <c r="H131" t="s">
        <v>74</v>
      </c>
      <c r="I131">
        <v>55</v>
      </c>
      <c r="J131" t="s">
        <v>26</v>
      </c>
      <c r="K131" t="s">
        <v>27</v>
      </c>
      <c r="L131" s="8">
        <f t="shared" ref="L131:L194" si="11">(((M131/60)/60)/24)+DATE(1970,1,1)</f>
        <v>42038.25</v>
      </c>
      <c r="M131">
        <v>1422943200</v>
      </c>
      <c r="N131" s="8">
        <f t="shared" ref="N131:N194" si="12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si="10"/>
        <v>food</v>
      </c>
      <c r="T131" t="str">
        <f t="shared" ref="T131:T194" si="13">RIGHT(R131,LEN(R131)-FIND("/",R131))</f>
        <v>food trucks</v>
      </c>
      <c r="U131" s="5">
        <f t="shared" si="9"/>
        <v>86.472727272727269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(E132/D132)</f>
        <v>1.5546875</v>
      </c>
      <c r="G132" t="s">
        <v>20</v>
      </c>
      <c r="H132" t="s">
        <v>20</v>
      </c>
      <c r="I132">
        <v>533</v>
      </c>
      <c r="J132" t="s">
        <v>36</v>
      </c>
      <c r="K132" t="s">
        <v>37</v>
      </c>
      <c r="L132" s="8">
        <f t="shared" si="11"/>
        <v>40842.208333333336</v>
      </c>
      <c r="M132">
        <v>1319605200</v>
      </c>
      <c r="N132" s="8">
        <f t="shared" si="12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3"/>
        <v>drama</v>
      </c>
      <c r="U132" s="5">
        <f t="shared" ref="U132:U195" si="14">E132/I132</f>
        <v>28.001876172607879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(E133/D133)</f>
        <v>1.0085974499089254</v>
      </c>
      <c r="G133" t="s">
        <v>20</v>
      </c>
      <c r="H133" t="s">
        <v>20</v>
      </c>
      <c r="I133">
        <v>2443</v>
      </c>
      <c r="J133" t="s">
        <v>40</v>
      </c>
      <c r="K133" t="s">
        <v>41</v>
      </c>
      <c r="L133" s="8">
        <f t="shared" si="11"/>
        <v>41607.25</v>
      </c>
      <c r="M133">
        <v>1385704800</v>
      </c>
      <c r="N133" s="8">
        <f t="shared" si="12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3"/>
        <v>web</v>
      </c>
      <c r="U133" s="5">
        <f t="shared" si="14"/>
        <v>67.996725337699544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(E134/D134)</f>
        <v>1.1618181818181819</v>
      </c>
      <c r="G134" t="s">
        <v>20</v>
      </c>
      <c r="H134" t="s">
        <v>20</v>
      </c>
      <c r="I134">
        <v>89</v>
      </c>
      <c r="J134" t="s">
        <v>21</v>
      </c>
      <c r="K134" t="s">
        <v>22</v>
      </c>
      <c r="L134" s="8">
        <f t="shared" si="11"/>
        <v>43112.25</v>
      </c>
      <c r="M134">
        <v>1515736800</v>
      </c>
      <c r="N134" s="8">
        <f t="shared" si="12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3"/>
        <v>plays</v>
      </c>
      <c r="U134" s="5">
        <f t="shared" si="14"/>
        <v>43.078651685393261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(E135/D135)</f>
        <v>3.1077777777777778</v>
      </c>
      <c r="G135" t="s">
        <v>20</v>
      </c>
      <c r="H135" t="s">
        <v>20</v>
      </c>
      <c r="I135">
        <v>159</v>
      </c>
      <c r="J135" t="s">
        <v>21</v>
      </c>
      <c r="K135" t="s">
        <v>22</v>
      </c>
      <c r="L135" s="8">
        <f t="shared" si="11"/>
        <v>40767.208333333336</v>
      </c>
      <c r="M135">
        <v>1313125200</v>
      </c>
      <c r="N135" s="8">
        <f t="shared" si="12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3"/>
        <v>world music</v>
      </c>
      <c r="U135" s="5">
        <f t="shared" si="14"/>
        <v>87.95597484276729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 t="s">
        <v>14</v>
      </c>
      <c r="I136">
        <v>940</v>
      </c>
      <c r="J136" t="s">
        <v>98</v>
      </c>
      <c r="K136" t="s">
        <v>99</v>
      </c>
      <c r="L136" s="8">
        <f t="shared" si="11"/>
        <v>40713.208333333336</v>
      </c>
      <c r="M136">
        <v>1308459600</v>
      </c>
      <c r="N136" s="8">
        <f t="shared" si="12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3"/>
        <v>documentary</v>
      </c>
      <c r="U136" s="5">
        <f t="shared" si="14"/>
        <v>94.987234042553197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 t="s">
        <v>14</v>
      </c>
      <c r="I137">
        <v>117</v>
      </c>
      <c r="J137" t="s">
        <v>21</v>
      </c>
      <c r="K137" t="s">
        <v>22</v>
      </c>
      <c r="L137" s="8">
        <f t="shared" si="11"/>
        <v>41340.25</v>
      </c>
      <c r="M137">
        <v>1362636000</v>
      </c>
      <c r="N137" s="8">
        <f t="shared" si="12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3"/>
        <v>plays</v>
      </c>
      <c r="U137" s="5">
        <f t="shared" si="14"/>
        <v>46.905982905982903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</f>
        <v>3.2862318840579711E-2</v>
      </c>
      <c r="G138" t="s">
        <v>74</v>
      </c>
      <c r="H138" t="s">
        <v>74</v>
      </c>
      <c r="I138">
        <v>58</v>
      </c>
      <c r="J138" t="s">
        <v>21</v>
      </c>
      <c r="K138" t="s">
        <v>22</v>
      </c>
      <c r="L138" s="8">
        <f t="shared" si="11"/>
        <v>41797.208333333336</v>
      </c>
      <c r="M138">
        <v>1402117200</v>
      </c>
      <c r="N138" s="8">
        <f t="shared" si="12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3"/>
        <v>drama</v>
      </c>
      <c r="U138" s="5">
        <f t="shared" si="14"/>
        <v>46.913793103448278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(E139/D139)</f>
        <v>2.617777777777778</v>
      </c>
      <c r="G139" t="s">
        <v>20</v>
      </c>
      <c r="H139" t="s">
        <v>20</v>
      </c>
      <c r="I139">
        <v>50</v>
      </c>
      <c r="J139" t="s">
        <v>21</v>
      </c>
      <c r="K139" t="s">
        <v>22</v>
      </c>
      <c r="L139" s="8">
        <f t="shared" si="11"/>
        <v>40457.208333333336</v>
      </c>
      <c r="M139">
        <v>1286341200</v>
      </c>
      <c r="N139" s="8">
        <f t="shared" si="12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3"/>
        <v>nonfiction</v>
      </c>
      <c r="U139" s="5">
        <f t="shared" si="14"/>
        <v>94.24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(E140/D140)</f>
        <v>0.96</v>
      </c>
      <c r="G140" t="s">
        <v>14</v>
      </c>
      <c r="H140" t="s">
        <v>14</v>
      </c>
      <c r="I140">
        <v>115</v>
      </c>
      <c r="J140" t="s">
        <v>21</v>
      </c>
      <c r="K140" t="s">
        <v>22</v>
      </c>
      <c r="L140" s="8">
        <f t="shared" si="11"/>
        <v>41180.208333333336</v>
      </c>
      <c r="M140">
        <v>1348808400</v>
      </c>
      <c r="N140" s="8">
        <f t="shared" si="12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3"/>
        <v>mobile games</v>
      </c>
      <c r="U140" s="5">
        <f t="shared" si="14"/>
        <v>80.139130434782615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 t="s">
        <v>14</v>
      </c>
      <c r="I141">
        <v>326</v>
      </c>
      <c r="J141" t="s">
        <v>21</v>
      </c>
      <c r="K141" t="s">
        <v>22</v>
      </c>
      <c r="L141" s="8">
        <f t="shared" si="11"/>
        <v>42115.208333333328</v>
      </c>
      <c r="M141">
        <v>1429592400</v>
      </c>
      <c r="N141" s="8">
        <f t="shared" si="12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3"/>
        <v>wearables</v>
      </c>
      <c r="U141" s="5">
        <f t="shared" si="14"/>
        <v>59.036809815950917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(E142/D142)</f>
        <v>2.2316363636363636</v>
      </c>
      <c r="G142" t="s">
        <v>20</v>
      </c>
      <c r="H142" t="s">
        <v>20</v>
      </c>
      <c r="I142">
        <v>186</v>
      </c>
      <c r="J142" t="s">
        <v>21</v>
      </c>
      <c r="K142" t="s">
        <v>22</v>
      </c>
      <c r="L142" s="8">
        <f t="shared" si="11"/>
        <v>43156.25</v>
      </c>
      <c r="M142">
        <v>1519538400</v>
      </c>
      <c r="N142" s="8">
        <f t="shared" si="12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3"/>
        <v>documentary</v>
      </c>
      <c r="U142" s="5">
        <f t="shared" si="14"/>
        <v>65.989247311827953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(E143/D143)</f>
        <v>1.0159097978227061</v>
      </c>
      <c r="G143" t="s">
        <v>20</v>
      </c>
      <c r="H143" t="s">
        <v>20</v>
      </c>
      <c r="I143">
        <v>1071</v>
      </c>
      <c r="J143" t="s">
        <v>21</v>
      </c>
      <c r="K143" t="s">
        <v>22</v>
      </c>
      <c r="L143" s="8">
        <f t="shared" si="11"/>
        <v>42167.208333333328</v>
      </c>
      <c r="M143">
        <v>1434085200</v>
      </c>
      <c r="N143" s="8">
        <f t="shared" si="12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3"/>
        <v>web</v>
      </c>
      <c r="U143" s="5">
        <f t="shared" si="14"/>
        <v>60.992530345471522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(E144/D144)</f>
        <v>2.3003999999999998</v>
      </c>
      <c r="G144" t="s">
        <v>20</v>
      </c>
      <c r="H144" t="s">
        <v>20</v>
      </c>
      <c r="I144">
        <v>117</v>
      </c>
      <c r="J144" t="s">
        <v>21</v>
      </c>
      <c r="K144" t="s">
        <v>22</v>
      </c>
      <c r="L144" s="8">
        <f t="shared" si="11"/>
        <v>41005.208333333336</v>
      </c>
      <c r="M144">
        <v>1333688400</v>
      </c>
      <c r="N144" s="8">
        <f t="shared" si="12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3"/>
        <v>web</v>
      </c>
      <c r="U144" s="5">
        <f t="shared" si="14"/>
        <v>98.307692307692307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(E145/D145)</f>
        <v>1.355925925925926</v>
      </c>
      <c r="G145" t="s">
        <v>20</v>
      </c>
      <c r="H145" t="s">
        <v>20</v>
      </c>
      <c r="I145">
        <v>70</v>
      </c>
      <c r="J145" t="s">
        <v>21</v>
      </c>
      <c r="K145" t="s">
        <v>22</v>
      </c>
      <c r="L145" s="8">
        <f t="shared" si="11"/>
        <v>40357.208333333336</v>
      </c>
      <c r="M145">
        <v>1277701200</v>
      </c>
      <c r="N145" s="8">
        <f t="shared" si="12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3"/>
        <v>indie rock</v>
      </c>
      <c r="U145" s="5">
        <f t="shared" si="14"/>
        <v>104.6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(E146/D146)</f>
        <v>1.2909999999999999</v>
      </c>
      <c r="G146" t="s">
        <v>20</v>
      </c>
      <c r="H146" t="s">
        <v>20</v>
      </c>
      <c r="I146">
        <v>135</v>
      </c>
      <c r="J146" t="s">
        <v>21</v>
      </c>
      <c r="K146" t="s">
        <v>22</v>
      </c>
      <c r="L146" s="8">
        <f t="shared" si="11"/>
        <v>43633.208333333328</v>
      </c>
      <c r="M146">
        <v>1560747600</v>
      </c>
      <c r="N146" s="8">
        <f t="shared" si="12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3"/>
        <v>plays</v>
      </c>
      <c r="U146" s="5">
        <f t="shared" si="14"/>
        <v>86.066666666666663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(E147/D147)</f>
        <v>2.3651200000000001</v>
      </c>
      <c r="G147" t="s">
        <v>20</v>
      </c>
      <c r="H147" t="s">
        <v>20</v>
      </c>
      <c r="I147">
        <v>768</v>
      </c>
      <c r="J147" t="s">
        <v>98</v>
      </c>
      <c r="K147" t="s">
        <v>99</v>
      </c>
      <c r="L147" s="8">
        <f t="shared" si="11"/>
        <v>41889.208333333336</v>
      </c>
      <c r="M147">
        <v>1410066000</v>
      </c>
      <c r="N147" s="8">
        <f t="shared" si="12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3"/>
        <v>wearables</v>
      </c>
      <c r="U147" s="5">
        <f t="shared" si="14"/>
        <v>76.989583333333329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</f>
        <v>0.17249999999999999</v>
      </c>
      <c r="G148" t="s">
        <v>74</v>
      </c>
      <c r="H148" t="s">
        <v>74</v>
      </c>
      <c r="I148">
        <v>51</v>
      </c>
      <c r="J148" t="s">
        <v>21</v>
      </c>
      <c r="K148" t="s">
        <v>22</v>
      </c>
      <c r="L148" s="8">
        <f t="shared" si="11"/>
        <v>40855.25</v>
      </c>
      <c r="M148">
        <v>1320732000</v>
      </c>
      <c r="N148" s="8">
        <f t="shared" si="12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3"/>
        <v>plays</v>
      </c>
      <c r="U148" s="5">
        <f t="shared" si="14"/>
        <v>29.764705882352942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(E149/D149)</f>
        <v>1.1249397590361445</v>
      </c>
      <c r="G149" t="s">
        <v>20</v>
      </c>
      <c r="H149" t="s">
        <v>20</v>
      </c>
      <c r="I149">
        <v>199</v>
      </c>
      <c r="J149" t="s">
        <v>21</v>
      </c>
      <c r="K149" t="s">
        <v>22</v>
      </c>
      <c r="L149" s="8">
        <f t="shared" si="11"/>
        <v>42534.208333333328</v>
      </c>
      <c r="M149">
        <v>1465794000</v>
      </c>
      <c r="N149" s="8">
        <f t="shared" si="12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3"/>
        <v>plays</v>
      </c>
      <c r="U149" s="5">
        <f t="shared" si="14"/>
        <v>46.91959798994975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(E150/D150)</f>
        <v>1.2102150537634409</v>
      </c>
      <c r="G150" t="s">
        <v>20</v>
      </c>
      <c r="H150" t="s">
        <v>20</v>
      </c>
      <c r="I150">
        <v>107</v>
      </c>
      <c r="J150" t="s">
        <v>21</v>
      </c>
      <c r="K150" t="s">
        <v>22</v>
      </c>
      <c r="L150" s="8">
        <f t="shared" si="11"/>
        <v>42941.208333333328</v>
      </c>
      <c r="M150">
        <v>1500958800</v>
      </c>
      <c r="N150" s="8">
        <f t="shared" si="12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3"/>
        <v>wearables</v>
      </c>
      <c r="U150" s="5">
        <f t="shared" si="14"/>
        <v>105.18691588785046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(E151/D151)</f>
        <v>2.1987096774193549</v>
      </c>
      <c r="G151" t="s">
        <v>20</v>
      </c>
      <c r="H151" t="s">
        <v>20</v>
      </c>
      <c r="I151">
        <v>195</v>
      </c>
      <c r="J151" t="s">
        <v>21</v>
      </c>
      <c r="K151" t="s">
        <v>22</v>
      </c>
      <c r="L151" s="8">
        <f t="shared" si="11"/>
        <v>41275.25</v>
      </c>
      <c r="M151">
        <v>1357020000</v>
      </c>
      <c r="N151" s="8">
        <f t="shared" si="12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3"/>
        <v>indie rock</v>
      </c>
      <c r="U151" s="5">
        <f t="shared" si="14"/>
        <v>69.907692307692301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(E152/D152)</f>
        <v>0.01</v>
      </c>
      <c r="G152" t="s">
        <v>14</v>
      </c>
      <c r="H152" t="s">
        <v>14</v>
      </c>
      <c r="I152">
        <v>1</v>
      </c>
      <c r="J152" t="s">
        <v>21</v>
      </c>
      <c r="K152" t="s">
        <v>22</v>
      </c>
      <c r="L152" s="8">
        <f t="shared" si="11"/>
        <v>43450.25</v>
      </c>
      <c r="M152">
        <v>1544940000</v>
      </c>
      <c r="N152" s="8">
        <f t="shared" si="12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3"/>
        <v>rock</v>
      </c>
      <c r="U152" s="5">
        <f t="shared" si="14"/>
        <v>1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 t="s">
        <v>14</v>
      </c>
      <c r="I153">
        <v>1467</v>
      </c>
      <c r="J153" t="s">
        <v>21</v>
      </c>
      <c r="K153" t="s">
        <v>22</v>
      </c>
      <c r="L153" s="8">
        <f t="shared" si="11"/>
        <v>41799.208333333336</v>
      </c>
      <c r="M153">
        <v>1402290000</v>
      </c>
      <c r="N153" s="8">
        <f t="shared" si="12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3"/>
        <v>electric music</v>
      </c>
      <c r="U153" s="5">
        <f t="shared" si="14"/>
        <v>60.011588275391958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(E154/D154)</f>
        <v>4.2306746987951804</v>
      </c>
      <c r="G154" t="s">
        <v>20</v>
      </c>
      <c r="H154" t="s">
        <v>20</v>
      </c>
      <c r="I154">
        <v>3376</v>
      </c>
      <c r="J154" t="s">
        <v>21</v>
      </c>
      <c r="K154" t="s">
        <v>22</v>
      </c>
      <c r="L154" s="8">
        <f t="shared" si="11"/>
        <v>42783.25</v>
      </c>
      <c r="M154">
        <v>1487311200</v>
      </c>
      <c r="N154" s="8">
        <f t="shared" si="12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3"/>
        <v>indie rock</v>
      </c>
      <c r="U154" s="5">
        <f t="shared" si="14"/>
        <v>52.006220379146917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 t="s">
        <v>14</v>
      </c>
      <c r="I155">
        <v>5681</v>
      </c>
      <c r="J155" t="s">
        <v>21</v>
      </c>
      <c r="K155" t="s">
        <v>22</v>
      </c>
      <c r="L155" s="8">
        <f t="shared" si="11"/>
        <v>41201.208333333336</v>
      </c>
      <c r="M155">
        <v>1350622800</v>
      </c>
      <c r="N155" s="8">
        <f t="shared" si="12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3"/>
        <v>plays</v>
      </c>
      <c r="U155" s="5">
        <f t="shared" si="14"/>
        <v>31.000176025347649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 t="s">
        <v>14</v>
      </c>
      <c r="I156">
        <v>1059</v>
      </c>
      <c r="J156" t="s">
        <v>21</v>
      </c>
      <c r="K156" t="s">
        <v>22</v>
      </c>
      <c r="L156" s="8">
        <f t="shared" si="11"/>
        <v>42502.208333333328</v>
      </c>
      <c r="M156">
        <v>1463029200</v>
      </c>
      <c r="N156" s="8">
        <f t="shared" si="12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3"/>
        <v>indie rock</v>
      </c>
      <c r="U156" s="5">
        <f t="shared" si="14"/>
        <v>95.042492917847028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 t="s">
        <v>14</v>
      </c>
      <c r="I157">
        <v>1194</v>
      </c>
      <c r="J157" t="s">
        <v>21</v>
      </c>
      <c r="K157" t="s">
        <v>22</v>
      </c>
      <c r="L157" s="8">
        <f t="shared" si="11"/>
        <v>40262.208333333336</v>
      </c>
      <c r="M157">
        <v>1269493200</v>
      </c>
      <c r="N157" s="8">
        <f t="shared" si="12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3"/>
        <v>plays</v>
      </c>
      <c r="U157" s="5">
        <f t="shared" si="14"/>
        <v>75.968174204355108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</f>
        <v>0.73939560439560437</v>
      </c>
      <c r="G158" t="s">
        <v>74</v>
      </c>
      <c r="H158" t="s">
        <v>74</v>
      </c>
      <c r="I158">
        <v>379</v>
      </c>
      <c r="J158" t="s">
        <v>26</v>
      </c>
      <c r="K158" t="s">
        <v>27</v>
      </c>
      <c r="L158" s="8">
        <f t="shared" si="11"/>
        <v>43743.208333333328</v>
      </c>
      <c r="M158">
        <v>1570251600</v>
      </c>
      <c r="N158" s="8">
        <f t="shared" si="12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3"/>
        <v>rock</v>
      </c>
      <c r="U158" s="5">
        <f t="shared" si="14"/>
        <v>71.013192612137203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 t="s">
        <v>14</v>
      </c>
      <c r="I159">
        <v>30</v>
      </c>
      <c r="J159" t="s">
        <v>26</v>
      </c>
      <c r="K159" t="s">
        <v>27</v>
      </c>
      <c r="L159" s="8">
        <f t="shared" si="11"/>
        <v>41638.25</v>
      </c>
      <c r="M159">
        <v>1388383200</v>
      </c>
      <c r="N159" s="8">
        <f t="shared" si="12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3"/>
        <v>photography books</v>
      </c>
      <c r="U159" s="5">
        <f t="shared" si="14"/>
        <v>73.733333333333334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(E160/D160)</f>
        <v>2.2095238095238097</v>
      </c>
      <c r="G160" t="s">
        <v>20</v>
      </c>
      <c r="H160" t="s">
        <v>20</v>
      </c>
      <c r="I160">
        <v>41</v>
      </c>
      <c r="J160" t="s">
        <v>21</v>
      </c>
      <c r="K160" t="s">
        <v>22</v>
      </c>
      <c r="L160" s="8">
        <f t="shared" si="11"/>
        <v>42346.25</v>
      </c>
      <c r="M160">
        <v>1449554400</v>
      </c>
      <c r="N160" s="8">
        <f t="shared" si="12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3"/>
        <v>rock</v>
      </c>
      <c r="U160" s="5">
        <f t="shared" si="14"/>
        <v>113.17073170731707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(E161/D161)</f>
        <v>1.0001150627615063</v>
      </c>
      <c r="G161" t="s">
        <v>20</v>
      </c>
      <c r="H161" t="s">
        <v>20</v>
      </c>
      <c r="I161">
        <v>1821</v>
      </c>
      <c r="J161" t="s">
        <v>21</v>
      </c>
      <c r="K161" t="s">
        <v>22</v>
      </c>
      <c r="L161" s="8">
        <f t="shared" si="11"/>
        <v>43551.208333333328</v>
      </c>
      <c r="M161">
        <v>1553662800</v>
      </c>
      <c r="N161" s="8">
        <f t="shared" si="12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3"/>
        <v>plays</v>
      </c>
      <c r="U161" s="5">
        <f t="shared" si="14"/>
        <v>105.00933552992861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(E162/D162)</f>
        <v>1.6231249999999999</v>
      </c>
      <c r="G162" t="s">
        <v>20</v>
      </c>
      <c r="H162" t="s">
        <v>20</v>
      </c>
      <c r="I162">
        <v>164</v>
      </c>
      <c r="J162" t="s">
        <v>21</v>
      </c>
      <c r="K162" t="s">
        <v>22</v>
      </c>
      <c r="L162" s="8">
        <f t="shared" si="11"/>
        <v>43582.208333333328</v>
      </c>
      <c r="M162">
        <v>1556341200</v>
      </c>
      <c r="N162" s="8">
        <f t="shared" si="12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3"/>
        <v>wearables</v>
      </c>
      <c r="U162" s="5">
        <f t="shared" si="14"/>
        <v>79.176829268292678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 t="s">
        <v>14</v>
      </c>
      <c r="I163">
        <v>75</v>
      </c>
      <c r="J163" t="s">
        <v>21</v>
      </c>
      <c r="K163" t="s">
        <v>22</v>
      </c>
      <c r="L163" s="8">
        <f t="shared" si="11"/>
        <v>42270.208333333328</v>
      </c>
      <c r="M163">
        <v>1442984400</v>
      </c>
      <c r="N163" s="8">
        <f t="shared" si="12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3"/>
        <v>web</v>
      </c>
      <c r="U163" s="5">
        <f t="shared" si="14"/>
        <v>57.333333333333336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(E164/D164)</f>
        <v>1.4973770491803278</v>
      </c>
      <c r="G164" t="s">
        <v>20</v>
      </c>
      <c r="H164" t="s">
        <v>20</v>
      </c>
      <c r="I164">
        <v>157</v>
      </c>
      <c r="J164" t="s">
        <v>98</v>
      </c>
      <c r="K164" t="s">
        <v>99</v>
      </c>
      <c r="L164" s="8">
        <f t="shared" si="11"/>
        <v>43442.25</v>
      </c>
      <c r="M164">
        <v>1544248800</v>
      </c>
      <c r="N164" s="8">
        <f t="shared" si="12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3"/>
        <v>rock</v>
      </c>
      <c r="U164" s="5">
        <f t="shared" si="14"/>
        <v>58.178343949044589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(E165/D165)</f>
        <v>2.5325714285714285</v>
      </c>
      <c r="G165" t="s">
        <v>20</v>
      </c>
      <c r="H165" t="s">
        <v>20</v>
      </c>
      <c r="I165">
        <v>246</v>
      </c>
      <c r="J165" t="s">
        <v>21</v>
      </c>
      <c r="K165" t="s">
        <v>22</v>
      </c>
      <c r="L165" s="8">
        <f t="shared" si="11"/>
        <v>43028.208333333328</v>
      </c>
      <c r="M165">
        <v>1508475600</v>
      </c>
      <c r="N165" s="8">
        <f t="shared" si="12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3"/>
        <v>photography books</v>
      </c>
      <c r="U165" s="5">
        <f t="shared" si="14"/>
        <v>36.032520325203251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(E166/D166)</f>
        <v>1.0016943521594683</v>
      </c>
      <c r="G166" t="s">
        <v>20</v>
      </c>
      <c r="H166" t="s">
        <v>20</v>
      </c>
      <c r="I166">
        <v>1396</v>
      </c>
      <c r="J166" t="s">
        <v>21</v>
      </c>
      <c r="K166" t="s">
        <v>22</v>
      </c>
      <c r="L166" s="8">
        <f t="shared" si="11"/>
        <v>43016.208333333328</v>
      </c>
      <c r="M166">
        <v>1507438800</v>
      </c>
      <c r="N166" s="8">
        <f t="shared" si="12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3"/>
        <v>plays</v>
      </c>
      <c r="U166" s="5">
        <f t="shared" si="14"/>
        <v>107.99068767908309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(E167/D167)</f>
        <v>1.2199004424778761</v>
      </c>
      <c r="G167" t="s">
        <v>20</v>
      </c>
      <c r="H167" t="s">
        <v>20</v>
      </c>
      <c r="I167">
        <v>2506</v>
      </c>
      <c r="J167" t="s">
        <v>21</v>
      </c>
      <c r="K167" t="s">
        <v>22</v>
      </c>
      <c r="L167" s="8">
        <f t="shared" si="11"/>
        <v>42948.208333333328</v>
      </c>
      <c r="M167">
        <v>1501563600</v>
      </c>
      <c r="N167" s="8">
        <f t="shared" si="12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3"/>
        <v>web</v>
      </c>
      <c r="U167" s="5">
        <f t="shared" si="14"/>
        <v>44.005985634477256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(E168/D168)</f>
        <v>1.3713265306122449</v>
      </c>
      <c r="G168" t="s">
        <v>20</v>
      </c>
      <c r="H168" t="s">
        <v>20</v>
      </c>
      <c r="I168">
        <v>244</v>
      </c>
      <c r="J168" t="s">
        <v>21</v>
      </c>
      <c r="K168" t="s">
        <v>22</v>
      </c>
      <c r="L168" s="8">
        <f t="shared" si="11"/>
        <v>40534.25</v>
      </c>
      <c r="M168">
        <v>1292997600</v>
      </c>
      <c r="N168" s="8">
        <f t="shared" si="12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3"/>
        <v>photography books</v>
      </c>
      <c r="U168" s="5">
        <f t="shared" si="14"/>
        <v>55.077868852459019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(E169/D169)</f>
        <v>4.155384615384615</v>
      </c>
      <c r="G169" t="s">
        <v>20</v>
      </c>
      <c r="H169" t="s">
        <v>20</v>
      </c>
      <c r="I169">
        <v>146</v>
      </c>
      <c r="J169" t="s">
        <v>26</v>
      </c>
      <c r="K169" t="s">
        <v>27</v>
      </c>
      <c r="L169" s="8">
        <f t="shared" si="11"/>
        <v>41435.208333333336</v>
      </c>
      <c r="M169">
        <v>1370840400</v>
      </c>
      <c r="N169" s="8">
        <f t="shared" si="12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3"/>
        <v>plays</v>
      </c>
      <c r="U169" s="5">
        <f t="shared" si="14"/>
        <v>74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 t="s">
        <v>14</v>
      </c>
      <c r="I170">
        <v>955</v>
      </c>
      <c r="J170" t="s">
        <v>36</v>
      </c>
      <c r="K170" t="s">
        <v>37</v>
      </c>
      <c r="L170" s="8">
        <f t="shared" si="11"/>
        <v>43518.25</v>
      </c>
      <c r="M170">
        <v>1550815200</v>
      </c>
      <c r="N170" s="8">
        <f t="shared" si="12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3"/>
        <v>indie rock</v>
      </c>
      <c r="U170" s="5">
        <f t="shared" si="14"/>
        <v>41.996858638743454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(E171/D171)</f>
        <v>4.240815450643777</v>
      </c>
      <c r="G171" t="s">
        <v>20</v>
      </c>
      <c r="H171" t="s">
        <v>20</v>
      </c>
      <c r="I171">
        <v>1267</v>
      </c>
      <c r="J171" t="s">
        <v>21</v>
      </c>
      <c r="K171" t="s">
        <v>22</v>
      </c>
      <c r="L171" s="8">
        <f t="shared" si="11"/>
        <v>41077.208333333336</v>
      </c>
      <c r="M171">
        <v>1339909200</v>
      </c>
      <c r="N171" s="8">
        <f t="shared" si="12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3"/>
        <v>shorts</v>
      </c>
      <c r="U171" s="5">
        <f t="shared" si="14"/>
        <v>77.988161010260455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 t="s">
        <v>14</v>
      </c>
      <c r="I172">
        <v>67</v>
      </c>
      <c r="J172" t="s">
        <v>21</v>
      </c>
      <c r="K172" t="s">
        <v>22</v>
      </c>
      <c r="L172" s="8">
        <f t="shared" si="11"/>
        <v>42950.208333333328</v>
      </c>
      <c r="M172">
        <v>1501736400</v>
      </c>
      <c r="N172" s="8">
        <f t="shared" si="12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3"/>
        <v>indie rock</v>
      </c>
      <c r="U172" s="5">
        <f t="shared" si="14"/>
        <v>82.507462686567166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 t="s">
        <v>14</v>
      </c>
      <c r="I173">
        <v>5</v>
      </c>
      <c r="J173" t="s">
        <v>21</v>
      </c>
      <c r="K173" t="s">
        <v>22</v>
      </c>
      <c r="L173" s="8">
        <f t="shared" si="11"/>
        <v>41718.208333333336</v>
      </c>
      <c r="M173">
        <v>1395291600</v>
      </c>
      <c r="N173" s="8">
        <f t="shared" si="12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3"/>
        <v>translations</v>
      </c>
      <c r="U173" s="5">
        <f t="shared" si="14"/>
        <v>104.2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 t="s">
        <v>14</v>
      </c>
      <c r="I174">
        <v>26</v>
      </c>
      <c r="J174" t="s">
        <v>21</v>
      </c>
      <c r="K174" t="s">
        <v>22</v>
      </c>
      <c r="L174" s="8">
        <f t="shared" si="11"/>
        <v>41839.208333333336</v>
      </c>
      <c r="M174">
        <v>1405746000</v>
      </c>
      <c r="N174" s="8">
        <f t="shared" si="12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3"/>
        <v>documentary</v>
      </c>
      <c r="U174" s="5">
        <f t="shared" si="14"/>
        <v>25.5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(E175/D175)</f>
        <v>1.6301447776628748</v>
      </c>
      <c r="G175" t="s">
        <v>20</v>
      </c>
      <c r="H175" t="s">
        <v>20</v>
      </c>
      <c r="I175">
        <v>1561</v>
      </c>
      <c r="J175" t="s">
        <v>21</v>
      </c>
      <c r="K175" t="s">
        <v>22</v>
      </c>
      <c r="L175" s="8">
        <f t="shared" si="11"/>
        <v>41412.208333333336</v>
      </c>
      <c r="M175">
        <v>1368853200</v>
      </c>
      <c r="N175" s="8">
        <f t="shared" si="12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3"/>
        <v>plays</v>
      </c>
      <c r="U175" s="5">
        <f t="shared" si="14"/>
        <v>100.98334401024984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(E176/D176)</f>
        <v>8.9466666666666672</v>
      </c>
      <c r="G176" t="s">
        <v>20</v>
      </c>
      <c r="H176" t="s">
        <v>20</v>
      </c>
      <c r="I176">
        <v>48</v>
      </c>
      <c r="J176" t="s">
        <v>21</v>
      </c>
      <c r="K176" t="s">
        <v>22</v>
      </c>
      <c r="L176" s="8">
        <f t="shared" si="11"/>
        <v>42282.208333333328</v>
      </c>
      <c r="M176">
        <v>1444021200</v>
      </c>
      <c r="N176" s="8">
        <f t="shared" si="12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3"/>
        <v>wearables</v>
      </c>
      <c r="U176" s="5">
        <f t="shared" si="14"/>
        <v>111.83333333333333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 t="s">
        <v>14</v>
      </c>
      <c r="I177">
        <v>1130</v>
      </c>
      <c r="J177" t="s">
        <v>21</v>
      </c>
      <c r="K177" t="s">
        <v>22</v>
      </c>
      <c r="L177" s="8">
        <f t="shared" si="11"/>
        <v>42613.208333333328</v>
      </c>
      <c r="M177">
        <v>1472619600</v>
      </c>
      <c r="N177" s="8">
        <f t="shared" si="12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3"/>
        <v>plays</v>
      </c>
      <c r="U177" s="5">
        <f t="shared" si="14"/>
        <v>41.999115044247787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 t="s">
        <v>14</v>
      </c>
      <c r="I178">
        <v>782</v>
      </c>
      <c r="J178" t="s">
        <v>21</v>
      </c>
      <c r="K178" t="s">
        <v>22</v>
      </c>
      <c r="L178" s="8">
        <f t="shared" si="11"/>
        <v>42616.208333333328</v>
      </c>
      <c r="M178">
        <v>1472878800</v>
      </c>
      <c r="N178" s="8">
        <f t="shared" si="12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3"/>
        <v>plays</v>
      </c>
      <c r="U178" s="5">
        <f t="shared" si="14"/>
        <v>110.05115089514067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(E179/D179)</f>
        <v>4.1647680412371137</v>
      </c>
      <c r="G179" t="s">
        <v>20</v>
      </c>
      <c r="H179" t="s">
        <v>20</v>
      </c>
      <c r="I179">
        <v>2739</v>
      </c>
      <c r="J179" t="s">
        <v>21</v>
      </c>
      <c r="K179" t="s">
        <v>22</v>
      </c>
      <c r="L179" s="8">
        <f t="shared" si="11"/>
        <v>40497.25</v>
      </c>
      <c r="M179">
        <v>1289800800</v>
      </c>
      <c r="N179" s="8">
        <f t="shared" si="12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3"/>
        <v>plays</v>
      </c>
      <c r="U179" s="5">
        <f t="shared" si="14"/>
        <v>58.997079225994888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 t="s">
        <v>14</v>
      </c>
      <c r="I180">
        <v>210</v>
      </c>
      <c r="J180" t="s">
        <v>21</v>
      </c>
      <c r="K180" t="s">
        <v>22</v>
      </c>
      <c r="L180" s="8">
        <f t="shared" si="11"/>
        <v>42999.208333333328</v>
      </c>
      <c r="M180">
        <v>1505970000</v>
      </c>
      <c r="N180" s="8">
        <f t="shared" si="12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3"/>
        <v>food trucks</v>
      </c>
      <c r="U180" s="5">
        <f t="shared" si="14"/>
        <v>32.985714285714288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(E181/D181)</f>
        <v>3.5771910112359548</v>
      </c>
      <c r="G181" t="s">
        <v>20</v>
      </c>
      <c r="H181" t="s">
        <v>20</v>
      </c>
      <c r="I181">
        <v>3537</v>
      </c>
      <c r="J181" t="s">
        <v>15</v>
      </c>
      <c r="K181" t="s">
        <v>16</v>
      </c>
      <c r="L181" s="8">
        <f t="shared" si="11"/>
        <v>41350.208333333336</v>
      </c>
      <c r="M181">
        <v>1363496400</v>
      </c>
      <c r="N181" s="8">
        <f t="shared" si="12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3"/>
        <v>plays</v>
      </c>
      <c r="U181" s="5">
        <f t="shared" si="14"/>
        <v>45.005654509471306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(E182/D182)</f>
        <v>3.0845714285714285</v>
      </c>
      <c r="G182" t="s">
        <v>20</v>
      </c>
      <c r="H182" t="s">
        <v>20</v>
      </c>
      <c r="I182">
        <v>2107</v>
      </c>
      <c r="J182" t="s">
        <v>26</v>
      </c>
      <c r="K182" t="s">
        <v>27</v>
      </c>
      <c r="L182" s="8">
        <f t="shared" si="11"/>
        <v>40259.208333333336</v>
      </c>
      <c r="M182">
        <v>1269234000</v>
      </c>
      <c r="N182" s="8">
        <f t="shared" si="12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3"/>
        <v>wearables</v>
      </c>
      <c r="U182" s="5">
        <f t="shared" si="14"/>
        <v>81.98196487897485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 t="s">
        <v>14</v>
      </c>
      <c r="I183">
        <v>136</v>
      </c>
      <c r="J183" t="s">
        <v>21</v>
      </c>
      <c r="K183" t="s">
        <v>22</v>
      </c>
      <c r="L183" s="8">
        <f t="shared" si="11"/>
        <v>43012.208333333328</v>
      </c>
      <c r="M183">
        <v>1507093200</v>
      </c>
      <c r="N183" s="8">
        <f t="shared" si="12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3"/>
        <v>web</v>
      </c>
      <c r="U183" s="5">
        <f t="shared" si="14"/>
        <v>39.080882352941174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(E184/D184)</f>
        <v>7.2232472324723247</v>
      </c>
      <c r="G184" t="s">
        <v>20</v>
      </c>
      <c r="H184" t="s">
        <v>20</v>
      </c>
      <c r="I184">
        <v>3318</v>
      </c>
      <c r="J184" t="s">
        <v>36</v>
      </c>
      <c r="K184" t="s">
        <v>37</v>
      </c>
      <c r="L184" s="8">
        <f t="shared" si="11"/>
        <v>43631.208333333328</v>
      </c>
      <c r="M184">
        <v>1560574800</v>
      </c>
      <c r="N184" s="8">
        <f t="shared" si="12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3"/>
        <v>plays</v>
      </c>
      <c r="U184" s="5">
        <f t="shared" si="14"/>
        <v>58.996383363471971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 t="s">
        <v>14</v>
      </c>
      <c r="I185">
        <v>86</v>
      </c>
      <c r="J185" t="s">
        <v>15</v>
      </c>
      <c r="K185" t="s">
        <v>16</v>
      </c>
      <c r="L185" s="8">
        <f t="shared" si="11"/>
        <v>40430.208333333336</v>
      </c>
      <c r="M185">
        <v>1284008400</v>
      </c>
      <c r="N185" s="8">
        <f t="shared" si="12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3"/>
        <v>rock</v>
      </c>
      <c r="U185" s="5">
        <f t="shared" si="14"/>
        <v>40.988372093023258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(E186/D186)</f>
        <v>2.9305555555555554</v>
      </c>
      <c r="G186" t="s">
        <v>20</v>
      </c>
      <c r="H186" t="s">
        <v>20</v>
      </c>
      <c r="I186">
        <v>340</v>
      </c>
      <c r="J186" t="s">
        <v>21</v>
      </c>
      <c r="K186" t="s">
        <v>22</v>
      </c>
      <c r="L186" s="8">
        <f t="shared" si="11"/>
        <v>43588.208333333328</v>
      </c>
      <c r="M186">
        <v>1556859600</v>
      </c>
      <c r="N186" s="8">
        <f t="shared" si="12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3"/>
        <v>plays</v>
      </c>
      <c r="U186" s="5">
        <f t="shared" si="14"/>
        <v>31.029411764705884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 t="s">
        <v>14</v>
      </c>
      <c r="I187">
        <v>19</v>
      </c>
      <c r="J187" t="s">
        <v>21</v>
      </c>
      <c r="K187" t="s">
        <v>22</v>
      </c>
      <c r="L187" s="8">
        <f t="shared" si="11"/>
        <v>43233.208333333328</v>
      </c>
      <c r="M187">
        <v>1526187600</v>
      </c>
      <c r="N187" s="8">
        <f t="shared" si="12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3"/>
        <v>television</v>
      </c>
      <c r="U187" s="5">
        <f t="shared" si="14"/>
        <v>37.789473684210527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 t="s">
        <v>14</v>
      </c>
      <c r="I188">
        <v>886</v>
      </c>
      <c r="J188" t="s">
        <v>21</v>
      </c>
      <c r="K188" t="s">
        <v>22</v>
      </c>
      <c r="L188" s="8">
        <f t="shared" si="11"/>
        <v>41782.208333333336</v>
      </c>
      <c r="M188">
        <v>1400821200</v>
      </c>
      <c r="N188" s="8">
        <f t="shared" si="12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3"/>
        <v>plays</v>
      </c>
      <c r="U188" s="5">
        <f t="shared" si="14"/>
        <v>32.006772009029348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(E189/D189)</f>
        <v>2.2987375415282392</v>
      </c>
      <c r="G189" t="s">
        <v>20</v>
      </c>
      <c r="H189" t="s">
        <v>20</v>
      </c>
      <c r="I189">
        <v>1442</v>
      </c>
      <c r="J189" t="s">
        <v>15</v>
      </c>
      <c r="K189" t="s">
        <v>16</v>
      </c>
      <c r="L189" s="8">
        <f t="shared" si="11"/>
        <v>41328.25</v>
      </c>
      <c r="M189">
        <v>1361599200</v>
      </c>
      <c r="N189" s="8">
        <f t="shared" si="12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3"/>
        <v>shorts</v>
      </c>
      <c r="U189" s="5">
        <f t="shared" si="14"/>
        <v>95.966712898751737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 t="s">
        <v>14</v>
      </c>
      <c r="I190">
        <v>35</v>
      </c>
      <c r="J190" t="s">
        <v>107</v>
      </c>
      <c r="K190" t="s">
        <v>108</v>
      </c>
      <c r="L190" s="8">
        <f t="shared" si="11"/>
        <v>41975.25</v>
      </c>
      <c r="M190">
        <v>1417500000</v>
      </c>
      <c r="N190" s="8">
        <f t="shared" si="12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3"/>
        <v>plays</v>
      </c>
      <c r="U190" s="5">
        <f t="shared" si="14"/>
        <v>75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</f>
        <v>0.23525352848928385</v>
      </c>
      <c r="G191" t="s">
        <v>74</v>
      </c>
      <c r="H191" t="s">
        <v>74</v>
      </c>
      <c r="I191">
        <v>441</v>
      </c>
      <c r="J191" t="s">
        <v>21</v>
      </c>
      <c r="K191" t="s">
        <v>22</v>
      </c>
      <c r="L191" s="8">
        <f t="shared" si="11"/>
        <v>42433.25</v>
      </c>
      <c r="M191">
        <v>1457071200</v>
      </c>
      <c r="N191" s="8">
        <f t="shared" si="12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3"/>
        <v>plays</v>
      </c>
      <c r="U191" s="5">
        <f t="shared" si="14"/>
        <v>102.0498866213152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 t="s">
        <v>14</v>
      </c>
      <c r="I192">
        <v>24</v>
      </c>
      <c r="J192" t="s">
        <v>21</v>
      </c>
      <c r="K192" t="s">
        <v>22</v>
      </c>
      <c r="L192" s="8">
        <f t="shared" si="11"/>
        <v>41429.208333333336</v>
      </c>
      <c r="M192">
        <v>1370322000</v>
      </c>
      <c r="N192" s="8">
        <f t="shared" si="12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3"/>
        <v>plays</v>
      </c>
      <c r="U192" s="5">
        <f t="shared" si="14"/>
        <v>105.75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 t="s">
        <v>14</v>
      </c>
      <c r="I193">
        <v>86</v>
      </c>
      <c r="J193" t="s">
        <v>107</v>
      </c>
      <c r="K193" t="s">
        <v>108</v>
      </c>
      <c r="L193" s="8">
        <f t="shared" si="11"/>
        <v>43536.208333333328</v>
      </c>
      <c r="M193">
        <v>1552366800</v>
      </c>
      <c r="N193" s="8">
        <f t="shared" si="12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3"/>
        <v>plays</v>
      </c>
      <c r="U193" s="5">
        <f t="shared" si="14"/>
        <v>37.069767441860463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 t="s">
        <v>14</v>
      </c>
      <c r="I194">
        <v>243</v>
      </c>
      <c r="J194" t="s">
        <v>21</v>
      </c>
      <c r="K194" t="s">
        <v>22</v>
      </c>
      <c r="L194" s="8">
        <f t="shared" si="11"/>
        <v>41817.208333333336</v>
      </c>
      <c r="M194">
        <v>1403845200</v>
      </c>
      <c r="N194" s="8">
        <f t="shared" si="12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ref="S194:S257" si="15">LEFT(R194,SEARCH("/",R194)-1)</f>
        <v>music</v>
      </c>
      <c r="T194" t="str">
        <f t="shared" si="13"/>
        <v>rock</v>
      </c>
      <c r="U194" s="5">
        <f t="shared" si="14"/>
        <v>35.049382716049379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 t="s">
        <v>14</v>
      </c>
      <c r="I195">
        <v>65</v>
      </c>
      <c r="J195" t="s">
        <v>21</v>
      </c>
      <c r="K195" t="s">
        <v>22</v>
      </c>
      <c r="L195" s="8">
        <f t="shared" ref="L195:L258" si="16">(((M195/60)/60)/24)+DATE(1970,1,1)</f>
        <v>43198.208333333328</v>
      </c>
      <c r="M195">
        <v>1523163600</v>
      </c>
      <c r="N195" s="8">
        <f t="shared" ref="N195:N258" si="17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si="15"/>
        <v>music</v>
      </c>
      <c r="T195" t="str">
        <f t="shared" ref="T195:T258" si="18">RIGHT(R195,LEN(R195)-FIND("/",R195))</f>
        <v>indie rock</v>
      </c>
      <c r="U195" s="5">
        <f t="shared" si="14"/>
        <v>46.338461538461537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(E196/D196)</f>
        <v>1.227605633802817</v>
      </c>
      <c r="G196" t="s">
        <v>20</v>
      </c>
      <c r="H196" t="s">
        <v>20</v>
      </c>
      <c r="I196">
        <v>126</v>
      </c>
      <c r="J196" t="s">
        <v>21</v>
      </c>
      <c r="K196" t="s">
        <v>22</v>
      </c>
      <c r="L196" s="8">
        <f t="shared" si="16"/>
        <v>42261.208333333328</v>
      </c>
      <c r="M196">
        <v>1442206800</v>
      </c>
      <c r="N196" s="8">
        <f t="shared" si="17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15"/>
        <v>music</v>
      </c>
      <c r="T196" t="str">
        <f t="shared" si="18"/>
        <v>metal</v>
      </c>
      <c r="U196" s="5">
        <f t="shared" ref="U196:U259" si="19">E196/I196</f>
        <v>69.174603174603178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(E197/D197)</f>
        <v>3.61753164556962</v>
      </c>
      <c r="G197" t="s">
        <v>20</v>
      </c>
      <c r="H197" t="s">
        <v>20</v>
      </c>
      <c r="I197">
        <v>524</v>
      </c>
      <c r="J197" t="s">
        <v>21</v>
      </c>
      <c r="K197" t="s">
        <v>22</v>
      </c>
      <c r="L197" s="8">
        <f t="shared" si="16"/>
        <v>43310.208333333328</v>
      </c>
      <c r="M197">
        <v>1532840400</v>
      </c>
      <c r="N197" s="8">
        <f t="shared" si="17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15"/>
        <v>music</v>
      </c>
      <c r="T197" t="str">
        <f t="shared" si="18"/>
        <v>electric music</v>
      </c>
      <c r="U197" s="5">
        <f t="shared" si="19"/>
        <v>109.07824427480917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 t="s">
        <v>14</v>
      </c>
      <c r="I198">
        <v>100</v>
      </c>
      <c r="J198" t="s">
        <v>36</v>
      </c>
      <c r="K198" t="s">
        <v>37</v>
      </c>
      <c r="L198" s="8">
        <f t="shared" si="16"/>
        <v>42616.208333333328</v>
      </c>
      <c r="M198">
        <v>1472878800</v>
      </c>
      <c r="N198" s="8">
        <f t="shared" si="17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15"/>
        <v>technology</v>
      </c>
      <c r="T198" t="str">
        <f t="shared" si="18"/>
        <v>wearables</v>
      </c>
      <c r="U198" s="5">
        <f t="shared" si="19"/>
        <v>51.78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(E199/D199)</f>
        <v>2.9820475319926874</v>
      </c>
      <c r="G199" t="s">
        <v>20</v>
      </c>
      <c r="H199" t="s">
        <v>20</v>
      </c>
      <c r="I199">
        <v>1989</v>
      </c>
      <c r="J199" t="s">
        <v>21</v>
      </c>
      <c r="K199" t="s">
        <v>22</v>
      </c>
      <c r="L199" s="8">
        <f t="shared" si="16"/>
        <v>42909.208333333328</v>
      </c>
      <c r="M199">
        <v>1498194000</v>
      </c>
      <c r="N199" s="8">
        <f t="shared" si="17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15"/>
        <v>film &amp; video</v>
      </c>
      <c r="T199" t="str">
        <f t="shared" si="18"/>
        <v>drama</v>
      </c>
      <c r="U199" s="5">
        <f t="shared" si="19"/>
        <v>82.010055304172951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 t="s">
        <v>14</v>
      </c>
      <c r="I200">
        <v>168</v>
      </c>
      <c r="J200" t="s">
        <v>21</v>
      </c>
      <c r="K200" t="s">
        <v>22</v>
      </c>
      <c r="L200" s="8">
        <f t="shared" si="16"/>
        <v>40396.208333333336</v>
      </c>
      <c r="M200">
        <v>1281070800</v>
      </c>
      <c r="N200" s="8">
        <f t="shared" si="17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15"/>
        <v>music</v>
      </c>
      <c r="T200" t="str">
        <f t="shared" si="18"/>
        <v>electric music</v>
      </c>
      <c r="U200" s="5">
        <f t="shared" si="19"/>
        <v>35.958333333333336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 t="s">
        <v>14</v>
      </c>
      <c r="I201">
        <v>13</v>
      </c>
      <c r="J201" t="s">
        <v>21</v>
      </c>
      <c r="K201" t="s">
        <v>22</v>
      </c>
      <c r="L201" s="8">
        <f t="shared" si="16"/>
        <v>42192.208333333328</v>
      </c>
      <c r="M201">
        <v>1436245200</v>
      </c>
      <c r="N201" s="8">
        <f t="shared" si="17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15"/>
        <v>music</v>
      </c>
      <c r="T201" t="str">
        <f t="shared" si="18"/>
        <v>rock</v>
      </c>
      <c r="U201" s="5">
        <f t="shared" si="19"/>
        <v>74.461538461538467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(E202/D202)</f>
        <v>0.02</v>
      </c>
      <c r="G202" t="s">
        <v>14</v>
      </c>
      <c r="H202" t="s">
        <v>14</v>
      </c>
      <c r="I202">
        <v>1</v>
      </c>
      <c r="J202" t="s">
        <v>15</v>
      </c>
      <c r="K202" t="s">
        <v>16</v>
      </c>
      <c r="L202" s="8">
        <f t="shared" si="16"/>
        <v>40262.208333333336</v>
      </c>
      <c r="M202">
        <v>1269493200</v>
      </c>
      <c r="N202" s="8">
        <f t="shared" si="17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15"/>
        <v>theater</v>
      </c>
      <c r="T202" t="str">
        <f t="shared" si="18"/>
        <v>plays</v>
      </c>
      <c r="U202" s="5">
        <f t="shared" si="19"/>
        <v>2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(E203/D203)</f>
        <v>6.8119047619047617</v>
      </c>
      <c r="G203" t="s">
        <v>20</v>
      </c>
      <c r="H203" t="s">
        <v>20</v>
      </c>
      <c r="I203">
        <v>157</v>
      </c>
      <c r="J203" t="s">
        <v>21</v>
      </c>
      <c r="K203" t="s">
        <v>22</v>
      </c>
      <c r="L203" s="8">
        <f t="shared" si="16"/>
        <v>41845.208333333336</v>
      </c>
      <c r="M203">
        <v>1406264400</v>
      </c>
      <c r="N203" s="8">
        <f t="shared" si="17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15"/>
        <v>technology</v>
      </c>
      <c r="T203" t="str">
        <f t="shared" si="18"/>
        <v>web</v>
      </c>
      <c r="U203" s="5">
        <f t="shared" si="19"/>
        <v>91.114649681528661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</f>
        <v>0.78831325301204824</v>
      </c>
      <c r="G204" t="s">
        <v>74</v>
      </c>
      <c r="H204" t="s">
        <v>74</v>
      </c>
      <c r="I204">
        <v>82</v>
      </c>
      <c r="J204" t="s">
        <v>21</v>
      </c>
      <c r="K204" t="s">
        <v>22</v>
      </c>
      <c r="L204" s="8">
        <f t="shared" si="16"/>
        <v>40818.208333333336</v>
      </c>
      <c r="M204">
        <v>1317531600</v>
      </c>
      <c r="N204" s="8">
        <f t="shared" si="17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15"/>
        <v>food</v>
      </c>
      <c r="T204" t="str">
        <f t="shared" si="18"/>
        <v>food trucks</v>
      </c>
      <c r="U204" s="5">
        <f t="shared" si="19"/>
        <v>79.792682926829272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(E205/D205)</f>
        <v>1.3440792216817234</v>
      </c>
      <c r="G205" t="s">
        <v>20</v>
      </c>
      <c r="H205" t="s">
        <v>20</v>
      </c>
      <c r="I205">
        <v>4498</v>
      </c>
      <c r="J205" t="s">
        <v>26</v>
      </c>
      <c r="K205" t="s">
        <v>27</v>
      </c>
      <c r="L205" s="8">
        <f t="shared" si="16"/>
        <v>42752.25</v>
      </c>
      <c r="M205">
        <v>1484632800</v>
      </c>
      <c r="N205" s="8">
        <f t="shared" si="17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15"/>
        <v>theater</v>
      </c>
      <c r="T205" t="str">
        <f t="shared" si="18"/>
        <v>plays</v>
      </c>
      <c r="U205" s="5">
        <f t="shared" si="19"/>
        <v>42.999777678968428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(E206/D206)</f>
        <v>3.372E-2</v>
      </c>
      <c r="G206" t="s">
        <v>14</v>
      </c>
      <c r="H206" t="s">
        <v>14</v>
      </c>
      <c r="I206">
        <v>40</v>
      </c>
      <c r="J206" t="s">
        <v>21</v>
      </c>
      <c r="K206" t="s">
        <v>22</v>
      </c>
      <c r="L206" s="8">
        <f t="shared" si="16"/>
        <v>40636.208333333336</v>
      </c>
      <c r="M206">
        <v>1301806800</v>
      </c>
      <c r="N206" s="8">
        <f t="shared" si="17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15"/>
        <v>music</v>
      </c>
      <c r="T206" t="str">
        <f t="shared" si="18"/>
        <v>jazz</v>
      </c>
      <c r="U206" s="5">
        <f t="shared" si="19"/>
        <v>63.225000000000001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(E207/D207)</f>
        <v>4.3184615384615386</v>
      </c>
      <c r="G207" t="s">
        <v>20</v>
      </c>
      <c r="H207" t="s">
        <v>20</v>
      </c>
      <c r="I207">
        <v>80</v>
      </c>
      <c r="J207" t="s">
        <v>21</v>
      </c>
      <c r="K207" t="s">
        <v>22</v>
      </c>
      <c r="L207" s="8">
        <f t="shared" si="16"/>
        <v>43390.208333333328</v>
      </c>
      <c r="M207">
        <v>1539752400</v>
      </c>
      <c r="N207" s="8">
        <f t="shared" si="17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15"/>
        <v>theater</v>
      </c>
      <c r="T207" t="str">
        <f t="shared" si="18"/>
        <v>plays</v>
      </c>
      <c r="U207" s="5">
        <f t="shared" si="19"/>
        <v>70.174999999999997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</f>
        <v>0.38844444444444443</v>
      </c>
      <c r="G208" t="s">
        <v>74</v>
      </c>
      <c r="H208" t="s">
        <v>74</v>
      </c>
      <c r="I208">
        <v>57</v>
      </c>
      <c r="J208" t="s">
        <v>21</v>
      </c>
      <c r="K208" t="s">
        <v>22</v>
      </c>
      <c r="L208" s="8">
        <f t="shared" si="16"/>
        <v>40236.25</v>
      </c>
      <c r="M208">
        <v>1267250400</v>
      </c>
      <c r="N208" s="8">
        <f t="shared" si="17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15"/>
        <v>publishing</v>
      </c>
      <c r="T208" t="str">
        <f t="shared" si="18"/>
        <v>fiction</v>
      </c>
      <c r="U208" s="5">
        <f t="shared" si="19"/>
        <v>61.333333333333336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(E209/D209)</f>
        <v>4.2569999999999997</v>
      </c>
      <c r="G209" t="s">
        <v>20</v>
      </c>
      <c r="H209" t="s">
        <v>20</v>
      </c>
      <c r="I209">
        <v>43</v>
      </c>
      <c r="J209" t="s">
        <v>21</v>
      </c>
      <c r="K209" t="s">
        <v>22</v>
      </c>
      <c r="L209" s="8">
        <f t="shared" si="16"/>
        <v>43340.208333333328</v>
      </c>
      <c r="M209">
        <v>1535432400</v>
      </c>
      <c r="N209" s="8">
        <f t="shared" si="17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15"/>
        <v>music</v>
      </c>
      <c r="T209" t="str">
        <f t="shared" si="18"/>
        <v>rock</v>
      </c>
      <c r="U209" s="5">
        <f t="shared" si="19"/>
        <v>99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(E210/D210)</f>
        <v>1.0112239715591671</v>
      </c>
      <c r="G210" t="s">
        <v>20</v>
      </c>
      <c r="H210" t="s">
        <v>20</v>
      </c>
      <c r="I210">
        <v>2053</v>
      </c>
      <c r="J210" t="s">
        <v>21</v>
      </c>
      <c r="K210" t="s">
        <v>22</v>
      </c>
      <c r="L210" s="8">
        <f t="shared" si="16"/>
        <v>43048.25</v>
      </c>
      <c r="M210">
        <v>1510207200</v>
      </c>
      <c r="N210" s="8">
        <f t="shared" si="17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15"/>
        <v>film &amp; video</v>
      </c>
      <c r="T210" t="str">
        <f t="shared" si="18"/>
        <v>documentary</v>
      </c>
      <c r="U210" s="5">
        <f t="shared" si="19"/>
        <v>96.984900146127615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</f>
        <v>0.21188688946015424</v>
      </c>
      <c r="G211" t="s">
        <v>47</v>
      </c>
      <c r="H211" t="s">
        <v>47</v>
      </c>
      <c r="I211">
        <v>808</v>
      </c>
      <c r="J211" t="s">
        <v>26</v>
      </c>
      <c r="K211" t="s">
        <v>27</v>
      </c>
      <c r="L211" s="8">
        <f t="shared" si="16"/>
        <v>42496.208333333328</v>
      </c>
      <c r="M211">
        <v>1462510800</v>
      </c>
      <c r="N211" s="8">
        <f t="shared" si="17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15"/>
        <v>film &amp; video</v>
      </c>
      <c r="T211" t="str">
        <f t="shared" si="18"/>
        <v>documentary</v>
      </c>
      <c r="U211" s="5">
        <f t="shared" si="19"/>
        <v>51.004950495049506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 t="s">
        <v>14</v>
      </c>
      <c r="I212">
        <v>226</v>
      </c>
      <c r="J212" t="s">
        <v>36</v>
      </c>
      <c r="K212" t="s">
        <v>37</v>
      </c>
      <c r="L212" s="8">
        <f t="shared" si="16"/>
        <v>42797.25</v>
      </c>
      <c r="M212">
        <v>1488520800</v>
      </c>
      <c r="N212" s="8">
        <f t="shared" si="17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15"/>
        <v>film &amp; video</v>
      </c>
      <c r="T212" t="str">
        <f t="shared" si="18"/>
        <v>science fiction</v>
      </c>
      <c r="U212" s="5">
        <f t="shared" si="19"/>
        <v>28.044247787610619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 t="s">
        <v>14</v>
      </c>
      <c r="I213">
        <v>1625</v>
      </c>
      <c r="J213" t="s">
        <v>21</v>
      </c>
      <c r="K213" t="s">
        <v>22</v>
      </c>
      <c r="L213" s="8">
        <f t="shared" si="16"/>
        <v>41513.208333333336</v>
      </c>
      <c r="M213">
        <v>1377579600</v>
      </c>
      <c r="N213" s="8">
        <f t="shared" si="17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15"/>
        <v>theater</v>
      </c>
      <c r="T213" t="str">
        <f t="shared" si="18"/>
        <v>plays</v>
      </c>
      <c r="U213" s="5">
        <f t="shared" si="19"/>
        <v>60.984615384615381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(E214/D214)</f>
        <v>1.5185185185185186</v>
      </c>
      <c r="G214" t="s">
        <v>20</v>
      </c>
      <c r="H214" t="s">
        <v>20</v>
      </c>
      <c r="I214">
        <v>168</v>
      </c>
      <c r="J214" t="s">
        <v>21</v>
      </c>
      <c r="K214" t="s">
        <v>22</v>
      </c>
      <c r="L214" s="8">
        <f t="shared" si="16"/>
        <v>43814.25</v>
      </c>
      <c r="M214">
        <v>1576389600</v>
      </c>
      <c r="N214" s="8">
        <f t="shared" si="17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15"/>
        <v>theater</v>
      </c>
      <c r="T214" t="str">
        <f t="shared" si="18"/>
        <v>plays</v>
      </c>
      <c r="U214" s="5">
        <f t="shared" si="19"/>
        <v>73.214285714285708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(E215/D215)</f>
        <v>1.9516382252559727</v>
      </c>
      <c r="G215" t="s">
        <v>20</v>
      </c>
      <c r="H215" t="s">
        <v>20</v>
      </c>
      <c r="I215">
        <v>4289</v>
      </c>
      <c r="J215" t="s">
        <v>21</v>
      </c>
      <c r="K215" t="s">
        <v>22</v>
      </c>
      <c r="L215" s="8">
        <f t="shared" si="16"/>
        <v>40488.208333333336</v>
      </c>
      <c r="M215">
        <v>1289019600</v>
      </c>
      <c r="N215" s="8">
        <f t="shared" si="17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15"/>
        <v>music</v>
      </c>
      <c r="T215" t="str">
        <f t="shared" si="18"/>
        <v>indie rock</v>
      </c>
      <c r="U215" s="5">
        <f t="shared" si="19"/>
        <v>39.997435299603637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(E216/D216)</f>
        <v>10.231428571428571</v>
      </c>
      <c r="G216" t="s">
        <v>20</v>
      </c>
      <c r="H216" t="s">
        <v>20</v>
      </c>
      <c r="I216">
        <v>165</v>
      </c>
      <c r="J216" t="s">
        <v>21</v>
      </c>
      <c r="K216" t="s">
        <v>22</v>
      </c>
      <c r="L216" s="8">
        <f t="shared" si="16"/>
        <v>40409.208333333336</v>
      </c>
      <c r="M216">
        <v>1282194000</v>
      </c>
      <c r="N216" s="8">
        <f t="shared" si="17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15"/>
        <v>music</v>
      </c>
      <c r="T216" t="str">
        <f t="shared" si="18"/>
        <v>rock</v>
      </c>
      <c r="U216" s="5">
        <f t="shared" si="19"/>
        <v>86.812121212121212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 t="s">
        <v>14</v>
      </c>
      <c r="I217">
        <v>143</v>
      </c>
      <c r="J217" t="s">
        <v>21</v>
      </c>
      <c r="K217" t="s">
        <v>22</v>
      </c>
      <c r="L217" s="8">
        <f t="shared" si="16"/>
        <v>43509.25</v>
      </c>
      <c r="M217">
        <v>1550037600</v>
      </c>
      <c r="N217" s="8">
        <f t="shared" si="17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15"/>
        <v>theater</v>
      </c>
      <c r="T217" t="str">
        <f t="shared" si="18"/>
        <v>plays</v>
      </c>
      <c r="U217" s="5">
        <f t="shared" si="19"/>
        <v>42.125874125874127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(E218/D218)</f>
        <v>1.5507066557107643</v>
      </c>
      <c r="G218" t="s">
        <v>20</v>
      </c>
      <c r="H218" t="s">
        <v>20</v>
      </c>
      <c r="I218">
        <v>1815</v>
      </c>
      <c r="J218" t="s">
        <v>21</v>
      </c>
      <c r="K218" t="s">
        <v>22</v>
      </c>
      <c r="L218" s="8">
        <f t="shared" si="16"/>
        <v>40869.25</v>
      </c>
      <c r="M218">
        <v>1321941600</v>
      </c>
      <c r="N218" s="8">
        <f t="shared" si="17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15"/>
        <v>theater</v>
      </c>
      <c r="T218" t="str">
        <f t="shared" si="18"/>
        <v>plays</v>
      </c>
      <c r="U218" s="5">
        <f t="shared" si="19"/>
        <v>103.97851239669421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 t="s">
        <v>14</v>
      </c>
      <c r="I219">
        <v>934</v>
      </c>
      <c r="J219" t="s">
        <v>21</v>
      </c>
      <c r="K219" t="s">
        <v>22</v>
      </c>
      <c r="L219" s="8">
        <f t="shared" si="16"/>
        <v>43583.208333333328</v>
      </c>
      <c r="M219">
        <v>1556427600</v>
      </c>
      <c r="N219" s="8">
        <f t="shared" si="17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15"/>
        <v>film &amp; video</v>
      </c>
      <c r="T219" t="str">
        <f t="shared" si="18"/>
        <v>science fiction</v>
      </c>
      <c r="U219" s="5">
        <f t="shared" si="19"/>
        <v>62.003211991434689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(E220/D220)</f>
        <v>2.1594736842105262</v>
      </c>
      <c r="G220" t="s">
        <v>20</v>
      </c>
      <c r="H220" t="s">
        <v>20</v>
      </c>
      <c r="I220">
        <v>397</v>
      </c>
      <c r="J220" t="s">
        <v>40</v>
      </c>
      <c r="K220" t="s">
        <v>41</v>
      </c>
      <c r="L220" s="8">
        <f t="shared" si="16"/>
        <v>40858.25</v>
      </c>
      <c r="M220">
        <v>1320991200</v>
      </c>
      <c r="N220" s="8">
        <f t="shared" si="17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15"/>
        <v>film &amp; video</v>
      </c>
      <c r="T220" t="str">
        <f t="shared" si="18"/>
        <v>shorts</v>
      </c>
      <c r="U220" s="5">
        <f t="shared" si="19"/>
        <v>31.005037783375315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(E221/D221)</f>
        <v>3.3212709832134291</v>
      </c>
      <c r="G221" t="s">
        <v>20</v>
      </c>
      <c r="H221" t="s">
        <v>20</v>
      </c>
      <c r="I221">
        <v>1539</v>
      </c>
      <c r="J221" t="s">
        <v>21</v>
      </c>
      <c r="K221" t="s">
        <v>22</v>
      </c>
      <c r="L221" s="8">
        <f t="shared" si="16"/>
        <v>41137.208333333336</v>
      </c>
      <c r="M221">
        <v>1345093200</v>
      </c>
      <c r="N221" s="8">
        <f t="shared" si="17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15"/>
        <v>film &amp; video</v>
      </c>
      <c r="T221" t="str">
        <f t="shared" si="18"/>
        <v>animation</v>
      </c>
      <c r="U221" s="5">
        <f t="shared" si="19"/>
        <v>89.991552956465242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 t="s">
        <v>14</v>
      </c>
      <c r="I222">
        <v>17</v>
      </c>
      <c r="J222" t="s">
        <v>21</v>
      </c>
      <c r="K222" t="s">
        <v>22</v>
      </c>
      <c r="L222" s="8">
        <f t="shared" si="16"/>
        <v>40725.208333333336</v>
      </c>
      <c r="M222">
        <v>1309496400</v>
      </c>
      <c r="N222" s="8">
        <f t="shared" si="17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15"/>
        <v>theater</v>
      </c>
      <c r="T222" t="str">
        <f t="shared" si="18"/>
        <v>plays</v>
      </c>
      <c r="U222" s="5">
        <f t="shared" si="19"/>
        <v>39.235294117647058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 t="s">
        <v>14</v>
      </c>
      <c r="I223">
        <v>2179</v>
      </c>
      <c r="J223" t="s">
        <v>21</v>
      </c>
      <c r="K223" t="s">
        <v>22</v>
      </c>
      <c r="L223" s="8">
        <f t="shared" si="16"/>
        <v>41081.208333333336</v>
      </c>
      <c r="M223">
        <v>1340254800</v>
      </c>
      <c r="N223" s="8">
        <f t="shared" si="17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15"/>
        <v>food</v>
      </c>
      <c r="T223" t="str">
        <f t="shared" si="18"/>
        <v>food trucks</v>
      </c>
      <c r="U223" s="5">
        <f t="shared" si="19"/>
        <v>54.993116108306566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(E224/D224)</f>
        <v>1.3797916666666667</v>
      </c>
      <c r="G224" t="s">
        <v>20</v>
      </c>
      <c r="H224" t="s">
        <v>20</v>
      </c>
      <c r="I224">
        <v>138</v>
      </c>
      <c r="J224" t="s">
        <v>21</v>
      </c>
      <c r="K224" t="s">
        <v>22</v>
      </c>
      <c r="L224" s="8">
        <f t="shared" si="16"/>
        <v>41914.208333333336</v>
      </c>
      <c r="M224">
        <v>1412226000</v>
      </c>
      <c r="N224" s="8">
        <f t="shared" si="17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15"/>
        <v>photography</v>
      </c>
      <c r="T224" t="str">
        <f t="shared" si="18"/>
        <v>photography books</v>
      </c>
      <c r="U224" s="5">
        <f t="shared" si="19"/>
        <v>47.992753623188406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 t="s">
        <v>14</v>
      </c>
      <c r="I225">
        <v>931</v>
      </c>
      <c r="J225" t="s">
        <v>21</v>
      </c>
      <c r="K225" t="s">
        <v>22</v>
      </c>
      <c r="L225" s="8">
        <f t="shared" si="16"/>
        <v>42445.208333333328</v>
      </c>
      <c r="M225">
        <v>1458104400</v>
      </c>
      <c r="N225" s="8">
        <f t="shared" si="17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15"/>
        <v>theater</v>
      </c>
      <c r="T225" t="str">
        <f t="shared" si="18"/>
        <v>plays</v>
      </c>
      <c r="U225" s="5">
        <f t="shared" si="19"/>
        <v>87.966702470461868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(E226/D226)</f>
        <v>4.0363930885529156</v>
      </c>
      <c r="G226" t="s">
        <v>20</v>
      </c>
      <c r="H226" t="s">
        <v>20</v>
      </c>
      <c r="I226">
        <v>3594</v>
      </c>
      <c r="J226" t="s">
        <v>21</v>
      </c>
      <c r="K226" t="s">
        <v>22</v>
      </c>
      <c r="L226" s="8">
        <f t="shared" si="16"/>
        <v>41906.208333333336</v>
      </c>
      <c r="M226">
        <v>1411534800</v>
      </c>
      <c r="N226" s="8">
        <f t="shared" si="17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15"/>
        <v>film &amp; video</v>
      </c>
      <c r="T226" t="str">
        <f t="shared" si="18"/>
        <v>science fiction</v>
      </c>
      <c r="U226" s="5">
        <f t="shared" si="19"/>
        <v>51.999165275459099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(E227/D227)</f>
        <v>2.6017404129793511</v>
      </c>
      <c r="G227" t="s">
        <v>20</v>
      </c>
      <c r="H227" t="s">
        <v>20</v>
      </c>
      <c r="I227">
        <v>5880</v>
      </c>
      <c r="J227" t="s">
        <v>21</v>
      </c>
      <c r="K227" t="s">
        <v>22</v>
      </c>
      <c r="L227" s="8">
        <f t="shared" si="16"/>
        <v>41762.208333333336</v>
      </c>
      <c r="M227">
        <v>1399093200</v>
      </c>
      <c r="N227" s="8">
        <f t="shared" si="17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15"/>
        <v>music</v>
      </c>
      <c r="T227" t="str">
        <f t="shared" si="18"/>
        <v>rock</v>
      </c>
      <c r="U227" s="5">
        <f t="shared" si="19"/>
        <v>29.999659863945578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(E228/D228)</f>
        <v>3.6663333333333332</v>
      </c>
      <c r="G228" t="s">
        <v>20</v>
      </c>
      <c r="H228" t="s">
        <v>20</v>
      </c>
      <c r="I228">
        <v>112</v>
      </c>
      <c r="J228" t="s">
        <v>21</v>
      </c>
      <c r="K228" t="s">
        <v>22</v>
      </c>
      <c r="L228" s="8">
        <f t="shared" si="16"/>
        <v>40276.208333333336</v>
      </c>
      <c r="M228">
        <v>1270702800</v>
      </c>
      <c r="N228" s="8">
        <f t="shared" si="17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15"/>
        <v>photography</v>
      </c>
      <c r="T228" t="str">
        <f t="shared" si="18"/>
        <v>photography books</v>
      </c>
      <c r="U228" s="5">
        <f t="shared" si="19"/>
        <v>98.205357142857139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(E229/D229)</f>
        <v>1.687208538587849</v>
      </c>
      <c r="G229" t="s">
        <v>20</v>
      </c>
      <c r="H229" t="s">
        <v>20</v>
      </c>
      <c r="I229">
        <v>943</v>
      </c>
      <c r="J229" t="s">
        <v>21</v>
      </c>
      <c r="K229" t="s">
        <v>22</v>
      </c>
      <c r="L229" s="8">
        <f t="shared" si="16"/>
        <v>42139.208333333328</v>
      </c>
      <c r="M229">
        <v>1431666000</v>
      </c>
      <c r="N229" s="8">
        <f t="shared" si="17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15"/>
        <v>games</v>
      </c>
      <c r="T229" t="str">
        <f t="shared" si="18"/>
        <v>mobile games</v>
      </c>
      <c r="U229" s="5">
        <f t="shared" si="19"/>
        <v>108.96182396606575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(E230/D230)</f>
        <v>1.1990717911530093</v>
      </c>
      <c r="G230" t="s">
        <v>20</v>
      </c>
      <c r="H230" t="s">
        <v>20</v>
      </c>
      <c r="I230">
        <v>2468</v>
      </c>
      <c r="J230" t="s">
        <v>21</v>
      </c>
      <c r="K230" t="s">
        <v>22</v>
      </c>
      <c r="L230" s="8">
        <f t="shared" si="16"/>
        <v>42613.208333333328</v>
      </c>
      <c r="M230">
        <v>1472619600</v>
      </c>
      <c r="N230" s="8">
        <f t="shared" si="17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15"/>
        <v>film &amp; video</v>
      </c>
      <c r="T230" t="str">
        <f t="shared" si="18"/>
        <v>animation</v>
      </c>
      <c r="U230" s="5">
        <f t="shared" si="19"/>
        <v>66.998379254457049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(E231/D231)</f>
        <v>1.936892523364486</v>
      </c>
      <c r="G231" t="s">
        <v>20</v>
      </c>
      <c r="H231" t="s">
        <v>20</v>
      </c>
      <c r="I231">
        <v>2551</v>
      </c>
      <c r="J231" t="s">
        <v>21</v>
      </c>
      <c r="K231" t="s">
        <v>22</v>
      </c>
      <c r="L231" s="8">
        <f t="shared" si="16"/>
        <v>42887.208333333328</v>
      </c>
      <c r="M231">
        <v>1496293200</v>
      </c>
      <c r="N231" s="8">
        <f t="shared" si="17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15"/>
        <v>games</v>
      </c>
      <c r="T231" t="str">
        <f t="shared" si="18"/>
        <v>mobile games</v>
      </c>
      <c r="U231" s="5">
        <f t="shared" si="19"/>
        <v>64.99333594668758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(E232/D232)</f>
        <v>4.2016666666666671</v>
      </c>
      <c r="G232" t="s">
        <v>20</v>
      </c>
      <c r="H232" t="s">
        <v>20</v>
      </c>
      <c r="I232">
        <v>101</v>
      </c>
      <c r="J232" t="s">
        <v>21</v>
      </c>
      <c r="K232" t="s">
        <v>22</v>
      </c>
      <c r="L232" s="8">
        <f t="shared" si="16"/>
        <v>43805.25</v>
      </c>
      <c r="M232">
        <v>1575612000</v>
      </c>
      <c r="N232" s="8">
        <f t="shared" si="17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15"/>
        <v>games</v>
      </c>
      <c r="T232" t="str">
        <f t="shared" si="18"/>
        <v>video games</v>
      </c>
      <c r="U232" s="5">
        <f t="shared" si="19"/>
        <v>99.841584158415841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</f>
        <v>0.76708333333333334</v>
      </c>
      <c r="G233" t="s">
        <v>74</v>
      </c>
      <c r="H233" t="s">
        <v>74</v>
      </c>
      <c r="I233">
        <v>67</v>
      </c>
      <c r="J233" t="s">
        <v>21</v>
      </c>
      <c r="K233" t="s">
        <v>22</v>
      </c>
      <c r="L233" s="8">
        <f t="shared" si="16"/>
        <v>41415.208333333336</v>
      </c>
      <c r="M233">
        <v>1369112400</v>
      </c>
      <c r="N233" s="8">
        <f t="shared" si="17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15"/>
        <v>theater</v>
      </c>
      <c r="T233" t="str">
        <f t="shared" si="18"/>
        <v>plays</v>
      </c>
      <c r="U233" s="5">
        <f t="shared" si="19"/>
        <v>82.432835820895519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(E234/D234)</f>
        <v>1.7126470588235294</v>
      </c>
      <c r="G234" t="s">
        <v>20</v>
      </c>
      <c r="H234" t="s">
        <v>20</v>
      </c>
      <c r="I234">
        <v>92</v>
      </c>
      <c r="J234" t="s">
        <v>21</v>
      </c>
      <c r="K234" t="s">
        <v>22</v>
      </c>
      <c r="L234" s="8">
        <f t="shared" si="16"/>
        <v>42576.208333333328</v>
      </c>
      <c r="M234">
        <v>1469422800</v>
      </c>
      <c r="N234" s="8">
        <f t="shared" si="17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15"/>
        <v>theater</v>
      </c>
      <c r="T234" t="str">
        <f t="shared" si="18"/>
        <v>plays</v>
      </c>
      <c r="U234" s="5">
        <f t="shared" si="19"/>
        <v>63.293478260869563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(E235/D235)</f>
        <v>1.5789473684210527</v>
      </c>
      <c r="G235" t="s">
        <v>20</v>
      </c>
      <c r="H235" t="s">
        <v>20</v>
      </c>
      <c r="I235">
        <v>62</v>
      </c>
      <c r="J235" t="s">
        <v>21</v>
      </c>
      <c r="K235" t="s">
        <v>22</v>
      </c>
      <c r="L235" s="8">
        <f t="shared" si="16"/>
        <v>40706.208333333336</v>
      </c>
      <c r="M235">
        <v>1307854800</v>
      </c>
      <c r="N235" s="8">
        <f t="shared" si="17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15"/>
        <v>film &amp; video</v>
      </c>
      <c r="T235" t="str">
        <f t="shared" si="18"/>
        <v>animation</v>
      </c>
      <c r="U235" s="5">
        <f t="shared" si="19"/>
        <v>96.774193548387103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(E236/D236)</f>
        <v>1.0908</v>
      </c>
      <c r="G236" t="s">
        <v>20</v>
      </c>
      <c r="H236" t="s">
        <v>20</v>
      </c>
      <c r="I236">
        <v>149</v>
      </c>
      <c r="J236" t="s">
        <v>107</v>
      </c>
      <c r="K236" t="s">
        <v>108</v>
      </c>
      <c r="L236" s="8">
        <f t="shared" si="16"/>
        <v>42969.208333333328</v>
      </c>
      <c r="M236">
        <v>1503378000</v>
      </c>
      <c r="N236" s="8">
        <f t="shared" si="17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15"/>
        <v>games</v>
      </c>
      <c r="T236" t="str">
        <f t="shared" si="18"/>
        <v>video games</v>
      </c>
      <c r="U236" s="5">
        <f t="shared" si="19"/>
        <v>54.906040268456373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 t="s">
        <v>14</v>
      </c>
      <c r="I237">
        <v>92</v>
      </c>
      <c r="J237" t="s">
        <v>21</v>
      </c>
      <c r="K237" t="s">
        <v>22</v>
      </c>
      <c r="L237" s="8">
        <f t="shared" si="16"/>
        <v>42779.25</v>
      </c>
      <c r="M237">
        <v>1486965600</v>
      </c>
      <c r="N237" s="8">
        <f t="shared" si="17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15"/>
        <v>film &amp; video</v>
      </c>
      <c r="T237" t="str">
        <f t="shared" si="18"/>
        <v>animation</v>
      </c>
      <c r="U237" s="5">
        <f t="shared" si="19"/>
        <v>39.010869565217391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 t="s">
        <v>14</v>
      </c>
      <c r="I238">
        <v>57</v>
      </c>
      <c r="J238" t="s">
        <v>26</v>
      </c>
      <c r="K238" t="s">
        <v>27</v>
      </c>
      <c r="L238" s="8">
        <f t="shared" si="16"/>
        <v>43641.208333333328</v>
      </c>
      <c r="M238">
        <v>1561438800</v>
      </c>
      <c r="N238" s="8">
        <f t="shared" si="17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15"/>
        <v>music</v>
      </c>
      <c r="T238" t="str">
        <f t="shared" si="18"/>
        <v>rock</v>
      </c>
      <c r="U238" s="5">
        <f t="shared" si="19"/>
        <v>75.84210526315789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(E239/D239)</f>
        <v>1.593763440860215</v>
      </c>
      <c r="G239" t="s">
        <v>20</v>
      </c>
      <c r="H239" t="s">
        <v>20</v>
      </c>
      <c r="I239">
        <v>329</v>
      </c>
      <c r="J239" t="s">
        <v>21</v>
      </c>
      <c r="K239" t="s">
        <v>22</v>
      </c>
      <c r="L239" s="8">
        <f t="shared" si="16"/>
        <v>41754.208333333336</v>
      </c>
      <c r="M239">
        <v>1398402000</v>
      </c>
      <c r="N239" s="8">
        <f t="shared" si="17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15"/>
        <v>film &amp; video</v>
      </c>
      <c r="T239" t="str">
        <f t="shared" si="18"/>
        <v>animation</v>
      </c>
      <c r="U239" s="5">
        <f t="shared" si="19"/>
        <v>45.051671732522799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(E240/D240)</f>
        <v>4.2241666666666671</v>
      </c>
      <c r="G240" t="s">
        <v>20</v>
      </c>
      <c r="H240" t="s">
        <v>20</v>
      </c>
      <c r="I240">
        <v>97</v>
      </c>
      <c r="J240" t="s">
        <v>36</v>
      </c>
      <c r="K240" t="s">
        <v>37</v>
      </c>
      <c r="L240" s="8">
        <f t="shared" si="16"/>
        <v>43083.25</v>
      </c>
      <c r="M240">
        <v>1513231200</v>
      </c>
      <c r="N240" s="8">
        <f t="shared" si="17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15"/>
        <v>theater</v>
      </c>
      <c r="T240" t="str">
        <f t="shared" si="18"/>
        <v>plays</v>
      </c>
      <c r="U240" s="5">
        <f t="shared" si="19"/>
        <v>104.51546391752578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 t="s">
        <v>14</v>
      </c>
      <c r="I241">
        <v>41</v>
      </c>
      <c r="J241" t="s">
        <v>21</v>
      </c>
      <c r="K241" t="s">
        <v>22</v>
      </c>
      <c r="L241" s="8">
        <f t="shared" si="16"/>
        <v>42245.208333333328</v>
      </c>
      <c r="M241">
        <v>1440824400</v>
      </c>
      <c r="N241" s="8">
        <f t="shared" si="17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15"/>
        <v>technology</v>
      </c>
      <c r="T241" t="str">
        <f t="shared" si="18"/>
        <v>wearables</v>
      </c>
      <c r="U241" s="5">
        <f t="shared" si="19"/>
        <v>76.268292682926827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(E242/D242)</f>
        <v>4.1878911564625847</v>
      </c>
      <c r="G242" t="s">
        <v>20</v>
      </c>
      <c r="H242" t="s">
        <v>20</v>
      </c>
      <c r="I242">
        <v>1784</v>
      </c>
      <c r="J242" t="s">
        <v>21</v>
      </c>
      <c r="K242" t="s">
        <v>22</v>
      </c>
      <c r="L242" s="8">
        <f t="shared" si="16"/>
        <v>40396.208333333336</v>
      </c>
      <c r="M242">
        <v>1281070800</v>
      </c>
      <c r="N242" s="8">
        <f t="shared" si="17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15"/>
        <v>theater</v>
      </c>
      <c r="T242" t="str">
        <f t="shared" si="18"/>
        <v>plays</v>
      </c>
      <c r="U242" s="5">
        <f t="shared" si="19"/>
        <v>69.015695067264573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(E243/D243)</f>
        <v>1.0191632047477746</v>
      </c>
      <c r="G243" t="s">
        <v>20</v>
      </c>
      <c r="H243" t="s">
        <v>20</v>
      </c>
      <c r="I243">
        <v>1684</v>
      </c>
      <c r="J243" t="s">
        <v>26</v>
      </c>
      <c r="K243" t="s">
        <v>27</v>
      </c>
      <c r="L243" s="8">
        <f t="shared" si="16"/>
        <v>41742.208333333336</v>
      </c>
      <c r="M243">
        <v>1397365200</v>
      </c>
      <c r="N243" s="8">
        <f t="shared" si="17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15"/>
        <v>publishing</v>
      </c>
      <c r="T243" t="str">
        <f t="shared" si="18"/>
        <v>nonfiction</v>
      </c>
      <c r="U243" s="5">
        <f t="shared" si="19"/>
        <v>101.97684085510689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(E244/D244)</f>
        <v>1.2772619047619047</v>
      </c>
      <c r="G244" t="s">
        <v>20</v>
      </c>
      <c r="H244" t="s">
        <v>20</v>
      </c>
      <c r="I244">
        <v>250</v>
      </c>
      <c r="J244" t="s">
        <v>21</v>
      </c>
      <c r="K244" t="s">
        <v>22</v>
      </c>
      <c r="L244" s="8">
        <f t="shared" si="16"/>
        <v>42865.208333333328</v>
      </c>
      <c r="M244">
        <v>1494392400</v>
      </c>
      <c r="N244" s="8">
        <f t="shared" si="17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15"/>
        <v>music</v>
      </c>
      <c r="T244" t="str">
        <f t="shared" si="18"/>
        <v>rock</v>
      </c>
      <c r="U244" s="5">
        <f t="shared" si="19"/>
        <v>42.915999999999997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(E245/D245)</f>
        <v>4.4521739130434783</v>
      </c>
      <c r="G245" t="s">
        <v>20</v>
      </c>
      <c r="H245" t="s">
        <v>20</v>
      </c>
      <c r="I245">
        <v>238</v>
      </c>
      <c r="J245" t="s">
        <v>21</v>
      </c>
      <c r="K245" t="s">
        <v>22</v>
      </c>
      <c r="L245" s="8">
        <f t="shared" si="16"/>
        <v>43163.25</v>
      </c>
      <c r="M245">
        <v>1520143200</v>
      </c>
      <c r="N245" s="8">
        <f t="shared" si="17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15"/>
        <v>theater</v>
      </c>
      <c r="T245" t="str">
        <f t="shared" si="18"/>
        <v>plays</v>
      </c>
      <c r="U245" s="5">
        <f t="shared" si="19"/>
        <v>43.025210084033617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(E246/D246)</f>
        <v>5.6971428571428575</v>
      </c>
      <c r="G246" t="s">
        <v>20</v>
      </c>
      <c r="H246" t="s">
        <v>20</v>
      </c>
      <c r="I246">
        <v>53</v>
      </c>
      <c r="J246" t="s">
        <v>21</v>
      </c>
      <c r="K246" t="s">
        <v>22</v>
      </c>
      <c r="L246" s="8">
        <f t="shared" si="16"/>
        <v>41834.208333333336</v>
      </c>
      <c r="M246">
        <v>1405314000</v>
      </c>
      <c r="N246" s="8">
        <f t="shared" si="17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15"/>
        <v>theater</v>
      </c>
      <c r="T246" t="str">
        <f t="shared" si="18"/>
        <v>plays</v>
      </c>
      <c r="U246" s="5">
        <f t="shared" si="19"/>
        <v>75.245283018867923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(E247/D247)</f>
        <v>5.0934482758620687</v>
      </c>
      <c r="G247" t="s">
        <v>20</v>
      </c>
      <c r="H247" t="s">
        <v>20</v>
      </c>
      <c r="I247">
        <v>214</v>
      </c>
      <c r="J247" t="s">
        <v>21</v>
      </c>
      <c r="K247" t="s">
        <v>22</v>
      </c>
      <c r="L247" s="8">
        <f t="shared" si="16"/>
        <v>41736.208333333336</v>
      </c>
      <c r="M247">
        <v>1396846800</v>
      </c>
      <c r="N247" s="8">
        <f t="shared" si="17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15"/>
        <v>theater</v>
      </c>
      <c r="T247" t="str">
        <f t="shared" si="18"/>
        <v>plays</v>
      </c>
      <c r="U247" s="5">
        <f t="shared" si="19"/>
        <v>69.023364485981304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(E248/D248)</f>
        <v>3.2553333333333332</v>
      </c>
      <c r="G248" t="s">
        <v>20</v>
      </c>
      <c r="H248" t="s">
        <v>20</v>
      </c>
      <c r="I248">
        <v>222</v>
      </c>
      <c r="J248" t="s">
        <v>21</v>
      </c>
      <c r="K248" t="s">
        <v>22</v>
      </c>
      <c r="L248" s="8">
        <f t="shared" si="16"/>
        <v>41491.208333333336</v>
      </c>
      <c r="M248">
        <v>1375678800</v>
      </c>
      <c r="N248" s="8">
        <f t="shared" si="17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15"/>
        <v>technology</v>
      </c>
      <c r="T248" t="str">
        <f t="shared" si="18"/>
        <v>web</v>
      </c>
      <c r="U248" s="5">
        <f t="shared" si="19"/>
        <v>65.986486486486484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(E249/D249)</f>
        <v>9.3261616161616168</v>
      </c>
      <c r="G249" t="s">
        <v>20</v>
      </c>
      <c r="H249" t="s">
        <v>20</v>
      </c>
      <c r="I249">
        <v>1884</v>
      </c>
      <c r="J249" t="s">
        <v>21</v>
      </c>
      <c r="K249" t="s">
        <v>22</v>
      </c>
      <c r="L249" s="8">
        <f t="shared" si="16"/>
        <v>42726.25</v>
      </c>
      <c r="M249">
        <v>1482386400</v>
      </c>
      <c r="N249" s="8">
        <f t="shared" si="17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15"/>
        <v>publishing</v>
      </c>
      <c r="T249" t="str">
        <f t="shared" si="18"/>
        <v>fiction</v>
      </c>
      <c r="U249" s="5">
        <f t="shared" si="19"/>
        <v>98.013800424628457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(E250/D250)</f>
        <v>2.1133870967741935</v>
      </c>
      <c r="G250" t="s">
        <v>20</v>
      </c>
      <c r="H250" t="s">
        <v>20</v>
      </c>
      <c r="I250">
        <v>218</v>
      </c>
      <c r="J250" t="s">
        <v>26</v>
      </c>
      <c r="K250" t="s">
        <v>27</v>
      </c>
      <c r="L250" s="8">
        <f t="shared" si="16"/>
        <v>42004.25</v>
      </c>
      <c r="M250">
        <v>1420005600</v>
      </c>
      <c r="N250" s="8">
        <f t="shared" si="17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15"/>
        <v>games</v>
      </c>
      <c r="T250" t="str">
        <f t="shared" si="18"/>
        <v>mobile games</v>
      </c>
      <c r="U250" s="5">
        <f t="shared" si="19"/>
        <v>60.105504587155963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(E251/D251)</f>
        <v>2.7332520325203253</v>
      </c>
      <c r="G251" t="s">
        <v>20</v>
      </c>
      <c r="H251" t="s">
        <v>20</v>
      </c>
      <c r="I251">
        <v>6465</v>
      </c>
      <c r="J251" t="s">
        <v>21</v>
      </c>
      <c r="K251" t="s">
        <v>22</v>
      </c>
      <c r="L251" s="8">
        <f t="shared" si="16"/>
        <v>42006.25</v>
      </c>
      <c r="M251">
        <v>1420178400</v>
      </c>
      <c r="N251" s="8">
        <f t="shared" si="17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15"/>
        <v>publishing</v>
      </c>
      <c r="T251" t="str">
        <f t="shared" si="18"/>
        <v>translations</v>
      </c>
      <c r="U251" s="5">
        <f t="shared" si="19"/>
        <v>26.000773395204948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(E252/D252)</f>
        <v>0.03</v>
      </c>
      <c r="G252" t="s">
        <v>14</v>
      </c>
      <c r="H252" t="s">
        <v>14</v>
      </c>
      <c r="I252">
        <v>1</v>
      </c>
      <c r="J252" t="s">
        <v>21</v>
      </c>
      <c r="K252" t="s">
        <v>22</v>
      </c>
      <c r="L252" s="8">
        <f t="shared" si="16"/>
        <v>40203.25</v>
      </c>
      <c r="M252">
        <v>1264399200</v>
      </c>
      <c r="N252" s="8">
        <f t="shared" si="17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15"/>
        <v>music</v>
      </c>
      <c r="T252" t="str">
        <f t="shared" si="18"/>
        <v>rock</v>
      </c>
      <c r="U252" s="5">
        <f t="shared" si="19"/>
        <v>3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 t="s">
        <v>14</v>
      </c>
      <c r="I253">
        <v>101</v>
      </c>
      <c r="J253" t="s">
        <v>21</v>
      </c>
      <c r="K253" t="s">
        <v>22</v>
      </c>
      <c r="L253" s="8">
        <f t="shared" si="16"/>
        <v>41252.25</v>
      </c>
      <c r="M253">
        <v>1355032800</v>
      </c>
      <c r="N253" s="8">
        <f t="shared" si="17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15"/>
        <v>theater</v>
      </c>
      <c r="T253" t="str">
        <f t="shared" si="18"/>
        <v>plays</v>
      </c>
      <c r="U253" s="5">
        <f t="shared" si="19"/>
        <v>38.019801980198018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(E254/D254)</f>
        <v>6.2629999999999999</v>
      </c>
      <c r="G254" t="s">
        <v>20</v>
      </c>
      <c r="H254" t="s">
        <v>20</v>
      </c>
      <c r="I254">
        <v>59</v>
      </c>
      <c r="J254" t="s">
        <v>21</v>
      </c>
      <c r="K254" t="s">
        <v>22</v>
      </c>
      <c r="L254" s="8">
        <f t="shared" si="16"/>
        <v>41572.208333333336</v>
      </c>
      <c r="M254">
        <v>1382677200</v>
      </c>
      <c r="N254" s="8">
        <f t="shared" si="17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15"/>
        <v>theater</v>
      </c>
      <c r="T254" t="str">
        <f t="shared" si="18"/>
        <v>plays</v>
      </c>
      <c r="U254" s="5">
        <f t="shared" si="19"/>
        <v>106.15254237288136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 t="s">
        <v>14</v>
      </c>
      <c r="I255">
        <v>1335</v>
      </c>
      <c r="J255" t="s">
        <v>15</v>
      </c>
      <c r="K255" t="s">
        <v>16</v>
      </c>
      <c r="L255" s="8">
        <f t="shared" si="16"/>
        <v>40641.208333333336</v>
      </c>
      <c r="M255">
        <v>1302238800</v>
      </c>
      <c r="N255" s="8">
        <f t="shared" si="17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15"/>
        <v>film &amp; video</v>
      </c>
      <c r="T255" t="str">
        <f t="shared" si="18"/>
        <v>drama</v>
      </c>
      <c r="U255" s="5">
        <f t="shared" si="19"/>
        <v>81.019475655430711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(E256/D256)</f>
        <v>1.8489130434782608</v>
      </c>
      <c r="G256" t="s">
        <v>20</v>
      </c>
      <c r="H256" t="s">
        <v>20</v>
      </c>
      <c r="I256">
        <v>88</v>
      </c>
      <c r="J256" t="s">
        <v>21</v>
      </c>
      <c r="K256" t="s">
        <v>22</v>
      </c>
      <c r="L256" s="8">
        <f t="shared" si="16"/>
        <v>42787.25</v>
      </c>
      <c r="M256">
        <v>1487656800</v>
      </c>
      <c r="N256" s="8">
        <f t="shared" si="17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15"/>
        <v>publishing</v>
      </c>
      <c r="T256" t="str">
        <f t="shared" si="18"/>
        <v>nonfiction</v>
      </c>
      <c r="U256" s="5">
        <f t="shared" si="19"/>
        <v>96.647727272727266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(E257/D257)</f>
        <v>1.2016770186335404</v>
      </c>
      <c r="G257" t="s">
        <v>20</v>
      </c>
      <c r="H257" t="s">
        <v>20</v>
      </c>
      <c r="I257">
        <v>1697</v>
      </c>
      <c r="J257" t="s">
        <v>21</v>
      </c>
      <c r="K257" t="s">
        <v>22</v>
      </c>
      <c r="L257" s="8">
        <f t="shared" si="16"/>
        <v>40590.25</v>
      </c>
      <c r="M257">
        <v>1297836000</v>
      </c>
      <c r="N257" s="8">
        <f t="shared" si="17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15"/>
        <v>music</v>
      </c>
      <c r="T257" t="str">
        <f t="shared" si="18"/>
        <v>rock</v>
      </c>
      <c r="U257" s="5">
        <f t="shared" si="19"/>
        <v>57.003535651149086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 t="s">
        <v>14</v>
      </c>
      <c r="I258">
        <v>15</v>
      </c>
      <c r="J258" t="s">
        <v>40</v>
      </c>
      <c r="K258" t="s">
        <v>41</v>
      </c>
      <c r="L258" s="8">
        <f t="shared" si="16"/>
        <v>42393.25</v>
      </c>
      <c r="M258">
        <v>1453615200</v>
      </c>
      <c r="N258" s="8">
        <f t="shared" si="17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ref="S258:S321" si="20">LEFT(R258,SEARCH("/",R258)-1)</f>
        <v>music</v>
      </c>
      <c r="T258" t="str">
        <f t="shared" si="18"/>
        <v>rock</v>
      </c>
      <c r="U258" s="5">
        <f t="shared" si="19"/>
        <v>63.93333333333333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(E259/D259)</f>
        <v>1.46</v>
      </c>
      <c r="G259" t="s">
        <v>20</v>
      </c>
      <c r="H259" t="s">
        <v>20</v>
      </c>
      <c r="I259">
        <v>92</v>
      </c>
      <c r="J259" t="s">
        <v>21</v>
      </c>
      <c r="K259" t="s">
        <v>22</v>
      </c>
      <c r="L259" s="8">
        <f t="shared" ref="L259:L322" si="21">(((M259/60)/60)/24)+DATE(1970,1,1)</f>
        <v>41338.25</v>
      </c>
      <c r="M259">
        <v>1362463200</v>
      </c>
      <c r="N259" s="8">
        <f t="shared" ref="N259:N322" si="22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si="20"/>
        <v>theater</v>
      </c>
      <c r="T259" t="str">
        <f t="shared" ref="T259:T322" si="23">RIGHT(R259,LEN(R259)-FIND("/",R259))</f>
        <v>plays</v>
      </c>
      <c r="U259" s="5">
        <f t="shared" si="19"/>
        <v>90.456521739130437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(E260/D260)</f>
        <v>2.6848000000000001</v>
      </c>
      <c r="G260" t="s">
        <v>20</v>
      </c>
      <c r="H260" t="s">
        <v>20</v>
      </c>
      <c r="I260">
        <v>186</v>
      </c>
      <c r="J260" t="s">
        <v>21</v>
      </c>
      <c r="K260" t="s">
        <v>22</v>
      </c>
      <c r="L260" s="8">
        <f t="shared" si="21"/>
        <v>42712.25</v>
      </c>
      <c r="M260">
        <v>1481176800</v>
      </c>
      <c r="N260" s="8">
        <f t="shared" si="22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0"/>
        <v>theater</v>
      </c>
      <c r="T260" t="str">
        <f t="shared" si="23"/>
        <v>plays</v>
      </c>
      <c r="U260" s="5">
        <f t="shared" ref="U260:U323" si="24">E260/I260</f>
        <v>72.172043010752688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(E261/D261)</f>
        <v>5.9749999999999996</v>
      </c>
      <c r="G261" t="s">
        <v>20</v>
      </c>
      <c r="H261" t="s">
        <v>20</v>
      </c>
      <c r="I261">
        <v>138</v>
      </c>
      <c r="J261" t="s">
        <v>21</v>
      </c>
      <c r="K261" t="s">
        <v>22</v>
      </c>
      <c r="L261" s="8">
        <f t="shared" si="21"/>
        <v>41251.25</v>
      </c>
      <c r="M261">
        <v>1354946400</v>
      </c>
      <c r="N261" s="8">
        <f t="shared" si="22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0"/>
        <v>photography</v>
      </c>
      <c r="T261" t="str">
        <f t="shared" si="23"/>
        <v>photography books</v>
      </c>
      <c r="U261" s="5">
        <f t="shared" si="24"/>
        <v>77.934782608695656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(E262/D262)</f>
        <v>1.5769841269841269</v>
      </c>
      <c r="G262" t="s">
        <v>20</v>
      </c>
      <c r="H262" t="s">
        <v>20</v>
      </c>
      <c r="I262">
        <v>261</v>
      </c>
      <c r="J262" t="s">
        <v>21</v>
      </c>
      <c r="K262" t="s">
        <v>22</v>
      </c>
      <c r="L262" s="8">
        <f t="shared" si="21"/>
        <v>41180.208333333336</v>
      </c>
      <c r="M262">
        <v>1348808400</v>
      </c>
      <c r="N262" s="8">
        <f t="shared" si="22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0"/>
        <v>music</v>
      </c>
      <c r="T262" t="str">
        <f t="shared" si="23"/>
        <v>rock</v>
      </c>
      <c r="U262" s="5">
        <f t="shared" si="24"/>
        <v>38.065134099616856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 t="s">
        <v>14</v>
      </c>
      <c r="I263">
        <v>454</v>
      </c>
      <c r="J263" t="s">
        <v>21</v>
      </c>
      <c r="K263" t="s">
        <v>22</v>
      </c>
      <c r="L263" s="8">
        <f t="shared" si="21"/>
        <v>40415.208333333336</v>
      </c>
      <c r="M263">
        <v>1282712400</v>
      </c>
      <c r="N263" s="8">
        <f t="shared" si="22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0"/>
        <v>music</v>
      </c>
      <c r="T263" t="str">
        <f t="shared" si="23"/>
        <v>rock</v>
      </c>
      <c r="U263" s="5">
        <f t="shared" si="24"/>
        <v>57.936123348017624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(E264/D264)</f>
        <v>3.1341176470588237</v>
      </c>
      <c r="G264" t="s">
        <v>20</v>
      </c>
      <c r="H264" t="s">
        <v>20</v>
      </c>
      <c r="I264">
        <v>107</v>
      </c>
      <c r="J264" t="s">
        <v>21</v>
      </c>
      <c r="K264" t="s">
        <v>22</v>
      </c>
      <c r="L264" s="8">
        <f t="shared" si="21"/>
        <v>40638.208333333336</v>
      </c>
      <c r="M264">
        <v>1301979600</v>
      </c>
      <c r="N264" s="8">
        <f t="shared" si="22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0"/>
        <v>music</v>
      </c>
      <c r="T264" t="str">
        <f t="shared" si="23"/>
        <v>indie rock</v>
      </c>
      <c r="U264" s="5">
        <f t="shared" si="24"/>
        <v>49.794392523364486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(E265/D265)</f>
        <v>3.7089655172413791</v>
      </c>
      <c r="G265" t="s">
        <v>20</v>
      </c>
      <c r="H265" t="s">
        <v>20</v>
      </c>
      <c r="I265">
        <v>199</v>
      </c>
      <c r="J265" t="s">
        <v>21</v>
      </c>
      <c r="K265" t="s">
        <v>22</v>
      </c>
      <c r="L265" s="8">
        <f t="shared" si="21"/>
        <v>40187.25</v>
      </c>
      <c r="M265">
        <v>1263016800</v>
      </c>
      <c r="N265" s="8">
        <f t="shared" si="22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0"/>
        <v>photography</v>
      </c>
      <c r="T265" t="str">
        <f t="shared" si="23"/>
        <v>photography books</v>
      </c>
      <c r="U265" s="5">
        <f t="shared" si="24"/>
        <v>54.050251256281406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(E266/D266)</f>
        <v>3.6266447368421053</v>
      </c>
      <c r="G266" t="s">
        <v>20</v>
      </c>
      <c r="H266" t="s">
        <v>20</v>
      </c>
      <c r="I266">
        <v>5512</v>
      </c>
      <c r="J266" t="s">
        <v>21</v>
      </c>
      <c r="K266" t="s">
        <v>22</v>
      </c>
      <c r="L266" s="8">
        <f t="shared" si="21"/>
        <v>41317.25</v>
      </c>
      <c r="M266">
        <v>1360648800</v>
      </c>
      <c r="N266" s="8">
        <f t="shared" si="22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0"/>
        <v>theater</v>
      </c>
      <c r="T266" t="str">
        <f t="shared" si="23"/>
        <v>plays</v>
      </c>
      <c r="U266" s="5">
        <f t="shared" si="24"/>
        <v>30.002721335268504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(E267/D267)</f>
        <v>1.2308163265306122</v>
      </c>
      <c r="G267" t="s">
        <v>20</v>
      </c>
      <c r="H267" t="s">
        <v>20</v>
      </c>
      <c r="I267">
        <v>86</v>
      </c>
      <c r="J267" t="s">
        <v>21</v>
      </c>
      <c r="K267" t="s">
        <v>22</v>
      </c>
      <c r="L267" s="8">
        <f t="shared" si="21"/>
        <v>42372.25</v>
      </c>
      <c r="M267">
        <v>1451800800</v>
      </c>
      <c r="N267" s="8">
        <f t="shared" si="22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0"/>
        <v>theater</v>
      </c>
      <c r="T267" t="str">
        <f t="shared" si="23"/>
        <v>plays</v>
      </c>
      <c r="U267" s="5">
        <f t="shared" si="24"/>
        <v>70.127906976744185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 t="s">
        <v>14</v>
      </c>
      <c r="I268">
        <v>3182</v>
      </c>
      <c r="J268" t="s">
        <v>107</v>
      </c>
      <c r="K268" t="s">
        <v>108</v>
      </c>
      <c r="L268" s="8">
        <f t="shared" si="21"/>
        <v>41950.25</v>
      </c>
      <c r="M268">
        <v>1415340000</v>
      </c>
      <c r="N268" s="8">
        <f t="shared" si="22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0"/>
        <v>music</v>
      </c>
      <c r="T268" t="str">
        <f t="shared" si="23"/>
        <v>jazz</v>
      </c>
      <c r="U268" s="5">
        <f t="shared" si="24"/>
        <v>26.996228786926462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(E269/D269)</f>
        <v>2.3362012987012988</v>
      </c>
      <c r="G269" t="s">
        <v>20</v>
      </c>
      <c r="H269" t="s">
        <v>20</v>
      </c>
      <c r="I269">
        <v>2768</v>
      </c>
      <c r="J269" t="s">
        <v>26</v>
      </c>
      <c r="K269" t="s">
        <v>27</v>
      </c>
      <c r="L269" s="8">
        <f t="shared" si="21"/>
        <v>41206.208333333336</v>
      </c>
      <c r="M269">
        <v>1351054800</v>
      </c>
      <c r="N269" s="8">
        <f t="shared" si="22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0"/>
        <v>theater</v>
      </c>
      <c r="T269" t="str">
        <f t="shared" si="23"/>
        <v>plays</v>
      </c>
      <c r="U269" s="5">
        <f t="shared" si="24"/>
        <v>51.990606936416185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(E270/D270)</f>
        <v>1.8053333333333332</v>
      </c>
      <c r="G270" t="s">
        <v>20</v>
      </c>
      <c r="H270" t="s">
        <v>20</v>
      </c>
      <c r="I270">
        <v>48</v>
      </c>
      <c r="J270" t="s">
        <v>21</v>
      </c>
      <c r="K270" t="s">
        <v>22</v>
      </c>
      <c r="L270" s="8">
        <f t="shared" si="21"/>
        <v>41186.208333333336</v>
      </c>
      <c r="M270">
        <v>1349326800</v>
      </c>
      <c r="N270" s="8">
        <f t="shared" si="22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0"/>
        <v>film &amp; video</v>
      </c>
      <c r="T270" t="str">
        <f t="shared" si="23"/>
        <v>documentary</v>
      </c>
      <c r="U270" s="5">
        <f t="shared" si="24"/>
        <v>56.416666666666664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(E271/D271)</f>
        <v>2.5262857142857142</v>
      </c>
      <c r="G271" t="s">
        <v>20</v>
      </c>
      <c r="H271" t="s">
        <v>20</v>
      </c>
      <c r="I271">
        <v>87</v>
      </c>
      <c r="J271" t="s">
        <v>21</v>
      </c>
      <c r="K271" t="s">
        <v>22</v>
      </c>
      <c r="L271" s="8">
        <f t="shared" si="21"/>
        <v>43496.25</v>
      </c>
      <c r="M271">
        <v>1548914400</v>
      </c>
      <c r="N271" s="8">
        <f t="shared" si="22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0"/>
        <v>film &amp; video</v>
      </c>
      <c r="T271" t="str">
        <f t="shared" si="23"/>
        <v>television</v>
      </c>
      <c r="U271" s="5">
        <f t="shared" si="24"/>
        <v>101.63218390804597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</f>
        <v>0.27176538240368026</v>
      </c>
      <c r="G272" t="s">
        <v>74</v>
      </c>
      <c r="H272" t="s">
        <v>74</v>
      </c>
      <c r="I272">
        <v>1890</v>
      </c>
      <c r="J272" t="s">
        <v>21</v>
      </c>
      <c r="K272" t="s">
        <v>22</v>
      </c>
      <c r="L272" s="8">
        <f t="shared" si="21"/>
        <v>40514.25</v>
      </c>
      <c r="M272">
        <v>1291269600</v>
      </c>
      <c r="N272" s="8">
        <f t="shared" si="22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0"/>
        <v>games</v>
      </c>
      <c r="T272" t="str">
        <f t="shared" si="23"/>
        <v>video games</v>
      </c>
      <c r="U272" s="5">
        <f t="shared" si="24"/>
        <v>25.005291005291006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</f>
        <v>1.2706571242680547E-2</v>
      </c>
      <c r="G273" t="s">
        <v>47</v>
      </c>
      <c r="H273" t="s">
        <v>47</v>
      </c>
      <c r="I273">
        <v>61</v>
      </c>
      <c r="J273" t="s">
        <v>21</v>
      </c>
      <c r="K273" t="s">
        <v>22</v>
      </c>
      <c r="L273" s="8">
        <f t="shared" si="21"/>
        <v>42345.25</v>
      </c>
      <c r="M273">
        <v>1449468000</v>
      </c>
      <c r="N273" s="8">
        <f t="shared" si="22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0"/>
        <v>photography</v>
      </c>
      <c r="T273" t="str">
        <f t="shared" si="23"/>
        <v>photography books</v>
      </c>
      <c r="U273" s="5">
        <f t="shared" si="24"/>
        <v>32.016393442622949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(E274/D274)</f>
        <v>3.0400978473581213</v>
      </c>
      <c r="G274" t="s">
        <v>20</v>
      </c>
      <c r="H274" t="s">
        <v>20</v>
      </c>
      <c r="I274">
        <v>1894</v>
      </c>
      <c r="J274" t="s">
        <v>21</v>
      </c>
      <c r="K274" t="s">
        <v>22</v>
      </c>
      <c r="L274" s="8">
        <f t="shared" si="21"/>
        <v>43656.208333333328</v>
      </c>
      <c r="M274">
        <v>1562734800</v>
      </c>
      <c r="N274" s="8">
        <f t="shared" si="22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0"/>
        <v>theater</v>
      </c>
      <c r="T274" t="str">
        <f t="shared" si="23"/>
        <v>plays</v>
      </c>
      <c r="U274" s="5">
        <f t="shared" si="24"/>
        <v>82.021647307286173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(E275/D275)</f>
        <v>1.3723076923076922</v>
      </c>
      <c r="G275" t="s">
        <v>20</v>
      </c>
      <c r="H275" t="s">
        <v>20</v>
      </c>
      <c r="I275">
        <v>282</v>
      </c>
      <c r="J275" t="s">
        <v>15</v>
      </c>
      <c r="K275" t="s">
        <v>16</v>
      </c>
      <c r="L275" s="8">
        <f t="shared" si="21"/>
        <v>42995.208333333328</v>
      </c>
      <c r="M275">
        <v>1505624400</v>
      </c>
      <c r="N275" s="8">
        <f t="shared" si="22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0"/>
        <v>theater</v>
      </c>
      <c r="T275" t="str">
        <f t="shared" si="23"/>
        <v>plays</v>
      </c>
      <c r="U275" s="5">
        <f t="shared" si="24"/>
        <v>37.957446808510639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 t="s">
        <v>14</v>
      </c>
      <c r="I276">
        <v>15</v>
      </c>
      <c r="J276" t="s">
        <v>21</v>
      </c>
      <c r="K276" t="s">
        <v>22</v>
      </c>
      <c r="L276" s="8">
        <f t="shared" si="21"/>
        <v>43045.25</v>
      </c>
      <c r="M276">
        <v>1509948000</v>
      </c>
      <c r="N276" s="8">
        <f t="shared" si="22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0"/>
        <v>theater</v>
      </c>
      <c r="T276" t="str">
        <f t="shared" si="23"/>
        <v>plays</v>
      </c>
      <c r="U276" s="5">
        <f t="shared" si="24"/>
        <v>51.533333333333331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(E277/D277)</f>
        <v>2.4151282051282053</v>
      </c>
      <c r="G277" t="s">
        <v>20</v>
      </c>
      <c r="H277" t="s">
        <v>20</v>
      </c>
      <c r="I277">
        <v>116</v>
      </c>
      <c r="J277" t="s">
        <v>21</v>
      </c>
      <c r="K277" t="s">
        <v>22</v>
      </c>
      <c r="L277" s="8">
        <f t="shared" si="21"/>
        <v>43561.208333333328</v>
      </c>
      <c r="M277">
        <v>1554526800</v>
      </c>
      <c r="N277" s="8">
        <f t="shared" si="22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0"/>
        <v>publishing</v>
      </c>
      <c r="T277" t="str">
        <f t="shared" si="23"/>
        <v>translations</v>
      </c>
      <c r="U277" s="5">
        <f t="shared" si="24"/>
        <v>81.198275862068968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 t="s">
        <v>14</v>
      </c>
      <c r="I278">
        <v>133</v>
      </c>
      <c r="J278" t="s">
        <v>21</v>
      </c>
      <c r="K278" t="s">
        <v>22</v>
      </c>
      <c r="L278" s="8">
        <f t="shared" si="21"/>
        <v>41018.208333333336</v>
      </c>
      <c r="M278">
        <v>1334811600</v>
      </c>
      <c r="N278" s="8">
        <f t="shared" si="22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0"/>
        <v>games</v>
      </c>
      <c r="T278" t="str">
        <f t="shared" si="23"/>
        <v>video games</v>
      </c>
      <c r="U278" s="5">
        <f t="shared" si="24"/>
        <v>40.030075187969928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(E279/D279)</f>
        <v>10.664285714285715</v>
      </c>
      <c r="G279" t="s">
        <v>20</v>
      </c>
      <c r="H279" t="s">
        <v>20</v>
      </c>
      <c r="I279">
        <v>83</v>
      </c>
      <c r="J279" t="s">
        <v>21</v>
      </c>
      <c r="K279" t="s">
        <v>22</v>
      </c>
      <c r="L279" s="8">
        <f t="shared" si="21"/>
        <v>40378.208333333336</v>
      </c>
      <c r="M279">
        <v>1279515600</v>
      </c>
      <c r="N279" s="8">
        <f t="shared" si="22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0"/>
        <v>theater</v>
      </c>
      <c r="T279" t="str">
        <f t="shared" si="23"/>
        <v>plays</v>
      </c>
      <c r="U279" s="5">
        <f t="shared" si="24"/>
        <v>89.939759036144579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(E280/D280)</f>
        <v>3.2588888888888889</v>
      </c>
      <c r="G280" t="s">
        <v>20</v>
      </c>
      <c r="H280" t="s">
        <v>20</v>
      </c>
      <c r="I280">
        <v>91</v>
      </c>
      <c r="J280" t="s">
        <v>21</v>
      </c>
      <c r="K280" t="s">
        <v>22</v>
      </c>
      <c r="L280" s="8">
        <f t="shared" si="21"/>
        <v>41239.25</v>
      </c>
      <c r="M280">
        <v>1353909600</v>
      </c>
      <c r="N280" s="8">
        <f t="shared" si="22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0"/>
        <v>technology</v>
      </c>
      <c r="T280" t="str">
        <f t="shared" si="23"/>
        <v>web</v>
      </c>
      <c r="U280" s="5">
        <f t="shared" si="24"/>
        <v>96.692307692307693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(E281/D281)</f>
        <v>1.7070000000000001</v>
      </c>
      <c r="G281" t="s">
        <v>20</v>
      </c>
      <c r="H281" t="s">
        <v>20</v>
      </c>
      <c r="I281">
        <v>546</v>
      </c>
      <c r="J281" t="s">
        <v>21</v>
      </c>
      <c r="K281" t="s">
        <v>22</v>
      </c>
      <c r="L281" s="8">
        <f t="shared" si="21"/>
        <v>43346.208333333328</v>
      </c>
      <c r="M281">
        <v>1535950800</v>
      </c>
      <c r="N281" s="8">
        <f t="shared" si="22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0"/>
        <v>theater</v>
      </c>
      <c r="T281" t="str">
        <f t="shared" si="23"/>
        <v>plays</v>
      </c>
      <c r="U281" s="5">
        <f t="shared" si="24"/>
        <v>25.010989010989011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(E282/D282)</f>
        <v>5.8144</v>
      </c>
      <c r="G282" t="s">
        <v>20</v>
      </c>
      <c r="H282" t="s">
        <v>20</v>
      </c>
      <c r="I282">
        <v>393</v>
      </c>
      <c r="J282" t="s">
        <v>21</v>
      </c>
      <c r="K282" t="s">
        <v>22</v>
      </c>
      <c r="L282" s="8">
        <f t="shared" si="21"/>
        <v>43060.25</v>
      </c>
      <c r="M282">
        <v>1511244000</v>
      </c>
      <c r="N282" s="8">
        <f t="shared" si="22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0"/>
        <v>film &amp; video</v>
      </c>
      <c r="T282" t="str">
        <f t="shared" si="23"/>
        <v>animation</v>
      </c>
      <c r="U282" s="5">
        <f t="shared" si="24"/>
        <v>36.987277353689571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 t="s">
        <v>14</v>
      </c>
      <c r="I283">
        <v>2062</v>
      </c>
      <c r="J283" t="s">
        <v>21</v>
      </c>
      <c r="K283" t="s">
        <v>22</v>
      </c>
      <c r="L283" s="8">
        <f t="shared" si="21"/>
        <v>40979.25</v>
      </c>
      <c r="M283">
        <v>1331445600</v>
      </c>
      <c r="N283" s="8">
        <f t="shared" si="22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0"/>
        <v>theater</v>
      </c>
      <c r="T283" t="str">
        <f t="shared" si="23"/>
        <v>plays</v>
      </c>
      <c r="U283" s="5">
        <f t="shared" si="24"/>
        <v>73.012609117361791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(E284/D284)</f>
        <v>1.0804761904761904</v>
      </c>
      <c r="G284" t="s">
        <v>20</v>
      </c>
      <c r="H284" t="s">
        <v>20</v>
      </c>
      <c r="I284">
        <v>133</v>
      </c>
      <c r="J284" t="s">
        <v>21</v>
      </c>
      <c r="K284" t="s">
        <v>22</v>
      </c>
      <c r="L284" s="8">
        <f t="shared" si="21"/>
        <v>42701.25</v>
      </c>
      <c r="M284">
        <v>1480226400</v>
      </c>
      <c r="N284" s="8">
        <f t="shared" si="22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0"/>
        <v>film &amp; video</v>
      </c>
      <c r="T284" t="str">
        <f t="shared" si="23"/>
        <v>television</v>
      </c>
      <c r="U284" s="5">
        <f t="shared" si="24"/>
        <v>68.240601503759393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 t="s">
        <v>14</v>
      </c>
      <c r="I285">
        <v>29</v>
      </c>
      <c r="J285" t="s">
        <v>36</v>
      </c>
      <c r="K285" t="s">
        <v>37</v>
      </c>
      <c r="L285" s="8">
        <f t="shared" si="21"/>
        <v>42520.208333333328</v>
      </c>
      <c r="M285">
        <v>1464584400</v>
      </c>
      <c r="N285" s="8">
        <f t="shared" si="22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0"/>
        <v>music</v>
      </c>
      <c r="T285" t="str">
        <f t="shared" si="23"/>
        <v>rock</v>
      </c>
      <c r="U285" s="5">
        <f t="shared" si="24"/>
        <v>52.310344827586206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 t="s">
        <v>14</v>
      </c>
      <c r="I286">
        <v>132</v>
      </c>
      <c r="J286" t="s">
        <v>21</v>
      </c>
      <c r="K286" t="s">
        <v>22</v>
      </c>
      <c r="L286" s="8">
        <f t="shared" si="21"/>
        <v>41030.208333333336</v>
      </c>
      <c r="M286">
        <v>1335848400</v>
      </c>
      <c r="N286" s="8">
        <f t="shared" si="22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0"/>
        <v>technology</v>
      </c>
      <c r="T286" t="str">
        <f t="shared" si="23"/>
        <v>web</v>
      </c>
      <c r="U286" s="5">
        <f t="shared" si="24"/>
        <v>61.765151515151516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(E287/D287)</f>
        <v>7.0633333333333335</v>
      </c>
      <c r="G287" t="s">
        <v>20</v>
      </c>
      <c r="H287" t="s">
        <v>20</v>
      </c>
      <c r="I287">
        <v>254</v>
      </c>
      <c r="J287" t="s">
        <v>21</v>
      </c>
      <c r="K287" t="s">
        <v>22</v>
      </c>
      <c r="L287" s="8">
        <f t="shared" si="21"/>
        <v>42623.208333333328</v>
      </c>
      <c r="M287">
        <v>1473483600</v>
      </c>
      <c r="N287" s="8">
        <f t="shared" si="22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0"/>
        <v>theater</v>
      </c>
      <c r="T287" t="str">
        <f t="shared" si="23"/>
        <v>plays</v>
      </c>
      <c r="U287" s="5">
        <f t="shared" si="24"/>
        <v>25.027559055118111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</f>
        <v>0.17446030330062445</v>
      </c>
      <c r="G288" t="s">
        <v>74</v>
      </c>
      <c r="H288" t="s">
        <v>74</v>
      </c>
      <c r="I288">
        <v>184</v>
      </c>
      <c r="J288" t="s">
        <v>21</v>
      </c>
      <c r="K288" t="s">
        <v>22</v>
      </c>
      <c r="L288" s="8">
        <f t="shared" si="21"/>
        <v>42697.25</v>
      </c>
      <c r="M288">
        <v>1479880800</v>
      </c>
      <c r="N288" s="8">
        <f t="shared" si="22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0"/>
        <v>theater</v>
      </c>
      <c r="T288" t="str">
        <f t="shared" si="23"/>
        <v>plays</v>
      </c>
      <c r="U288" s="5">
        <f t="shared" si="24"/>
        <v>106.28804347826087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(E289/D289)</f>
        <v>2.0973015873015872</v>
      </c>
      <c r="G289" t="s">
        <v>20</v>
      </c>
      <c r="H289" t="s">
        <v>20</v>
      </c>
      <c r="I289">
        <v>176</v>
      </c>
      <c r="J289" t="s">
        <v>21</v>
      </c>
      <c r="K289" t="s">
        <v>22</v>
      </c>
      <c r="L289" s="8">
        <f t="shared" si="21"/>
        <v>42122.208333333328</v>
      </c>
      <c r="M289">
        <v>1430197200</v>
      </c>
      <c r="N289" s="8">
        <f t="shared" si="22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0"/>
        <v>music</v>
      </c>
      <c r="T289" t="str">
        <f t="shared" si="23"/>
        <v>electric music</v>
      </c>
      <c r="U289" s="5">
        <f t="shared" si="24"/>
        <v>75.07386363636364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 t="s">
        <v>14</v>
      </c>
      <c r="I290">
        <v>137</v>
      </c>
      <c r="J290" t="s">
        <v>36</v>
      </c>
      <c r="K290" t="s">
        <v>37</v>
      </c>
      <c r="L290" s="8">
        <f t="shared" si="21"/>
        <v>40982.208333333336</v>
      </c>
      <c r="M290">
        <v>1331701200</v>
      </c>
      <c r="N290" s="8">
        <f t="shared" si="22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0"/>
        <v>music</v>
      </c>
      <c r="T290" t="str">
        <f t="shared" si="23"/>
        <v>metal</v>
      </c>
      <c r="U290" s="5">
        <f t="shared" si="24"/>
        <v>39.970802919708028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(E291/D291)</f>
        <v>16.842500000000001</v>
      </c>
      <c r="G291" t="s">
        <v>20</v>
      </c>
      <c r="H291" t="s">
        <v>20</v>
      </c>
      <c r="I291">
        <v>337</v>
      </c>
      <c r="J291" t="s">
        <v>15</v>
      </c>
      <c r="K291" t="s">
        <v>16</v>
      </c>
      <c r="L291" s="8">
        <f t="shared" si="21"/>
        <v>42219.208333333328</v>
      </c>
      <c r="M291">
        <v>1438578000</v>
      </c>
      <c r="N291" s="8">
        <f t="shared" si="22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0"/>
        <v>theater</v>
      </c>
      <c r="T291" t="str">
        <f t="shared" si="23"/>
        <v>plays</v>
      </c>
      <c r="U291" s="5">
        <f t="shared" si="24"/>
        <v>39.982195845697326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 t="s">
        <v>14</v>
      </c>
      <c r="I292">
        <v>908</v>
      </c>
      <c r="J292" t="s">
        <v>21</v>
      </c>
      <c r="K292" t="s">
        <v>22</v>
      </c>
      <c r="L292" s="8">
        <f t="shared" si="21"/>
        <v>41404.208333333336</v>
      </c>
      <c r="M292">
        <v>1368162000</v>
      </c>
      <c r="N292" s="8">
        <f t="shared" si="22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0"/>
        <v>film &amp; video</v>
      </c>
      <c r="T292" t="str">
        <f t="shared" si="23"/>
        <v>documentary</v>
      </c>
      <c r="U292" s="5">
        <f t="shared" si="24"/>
        <v>101.01541850220265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(E293/D293)</f>
        <v>4.5661111111111108</v>
      </c>
      <c r="G293" t="s">
        <v>20</v>
      </c>
      <c r="H293" t="s">
        <v>20</v>
      </c>
      <c r="I293">
        <v>107</v>
      </c>
      <c r="J293" t="s">
        <v>21</v>
      </c>
      <c r="K293" t="s">
        <v>22</v>
      </c>
      <c r="L293" s="8">
        <f t="shared" si="21"/>
        <v>40831.208333333336</v>
      </c>
      <c r="M293">
        <v>1318654800</v>
      </c>
      <c r="N293" s="8">
        <f t="shared" si="22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0"/>
        <v>technology</v>
      </c>
      <c r="T293" t="str">
        <f t="shared" si="23"/>
        <v>web</v>
      </c>
      <c r="U293" s="5">
        <f t="shared" si="24"/>
        <v>76.813084112149539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 t="s">
        <v>14</v>
      </c>
      <c r="I294">
        <v>10</v>
      </c>
      <c r="J294" t="s">
        <v>21</v>
      </c>
      <c r="K294" t="s">
        <v>22</v>
      </c>
      <c r="L294" s="8">
        <f t="shared" si="21"/>
        <v>40984.208333333336</v>
      </c>
      <c r="M294">
        <v>1331874000</v>
      </c>
      <c r="N294" s="8">
        <f t="shared" si="22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0"/>
        <v>food</v>
      </c>
      <c r="T294" t="str">
        <f t="shared" si="23"/>
        <v>food trucks</v>
      </c>
      <c r="U294" s="5">
        <f t="shared" si="24"/>
        <v>71.7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</f>
        <v>0.16384615384615384</v>
      </c>
      <c r="G295" t="s">
        <v>74</v>
      </c>
      <c r="H295" t="s">
        <v>74</v>
      </c>
      <c r="I295">
        <v>32</v>
      </c>
      <c r="J295" t="s">
        <v>107</v>
      </c>
      <c r="K295" t="s">
        <v>108</v>
      </c>
      <c r="L295" s="8">
        <f t="shared" si="21"/>
        <v>40456.208333333336</v>
      </c>
      <c r="M295">
        <v>1286254800</v>
      </c>
      <c r="N295" s="8">
        <f t="shared" si="22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0"/>
        <v>theater</v>
      </c>
      <c r="T295" t="str">
        <f t="shared" si="23"/>
        <v>plays</v>
      </c>
      <c r="U295" s="5">
        <f t="shared" si="24"/>
        <v>33.28125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(E296/D296)</f>
        <v>13.396666666666667</v>
      </c>
      <c r="G296" t="s">
        <v>20</v>
      </c>
      <c r="H296" t="s">
        <v>20</v>
      </c>
      <c r="I296">
        <v>183</v>
      </c>
      <c r="J296" t="s">
        <v>21</v>
      </c>
      <c r="K296" t="s">
        <v>22</v>
      </c>
      <c r="L296" s="8">
        <f t="shared" si="21"/>
        <v>43399.208333333328</v>
      </c>
      <c r="M296">
        <v>1540530000</v>
      </c>
      <c r="N296" s="8">
        <f t="shared" si="22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0"/>
        <v>theater</v>
      </c>
      <c r="T296" t="str">
        <f t="shared" si="23"/>
        <v>plays</v>
      </c>
      <c r="U296" s="5">
        <f t="shared" si="24"/>
        <v>43.923497267759565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 t="s">
        <v>14</v>
      </c>
      <c r="I297">
        <v>1910</v>
      </c>
      <c r="J297" t="s">
        <v>98</v>
      </c>
      <c r="K297" t="s">
        <v>99</v>
      </c>
      <c r="L297" s="8">
        <f t="shared" si="21"/>
        <v>41562.208333333336</v>
      </c>
      <c r="M297">
        <v>1381813200</v>
      </c>
      <c r="N297" s="8">
        <f t="shared" si="22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0"/>
        <v>theater</v>
      </c>
      <c r="T297" t="str">
        <f t="shared" si="23"/>
        <v>plays</v>
      </c>
      <c r="U297" s="5">
        <f t="shared" si="24"/>
        <v>36.004712041884815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 t="s">
        <v>14</v>
      </c>
      <c r="I298">
        <v>38</v>
      </c>
      <c r="J298" t="s">
        <v>26</v>
      </c>
      <c r="K298" t="s">
        <v>27</v>
      </c>
      <c r="L298" s="8">
        <f t="shared" si="21"/>
        <v>43493.25</v>
      </c>
      <c r="M298">
        <v>1548655200</v>
      </c>
      <c r="N298" s="8">
        <f t="shared" si="22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0"/>
        <v>theater</v>
      </c>
      <c r="T298" t="str">
        <f t="shared" si="23"/>
        <v>plays</v>
      </c>
      <c r="U298" s="5">
        <f t="shared" si="24"/>
        <v>88.21052631578948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 t="s">
        <v>14</v>
      </c>
      <c r="I299">
        <v>104</v>
      </c>
      <c r="J299" t="s">
        <v>26</v>
      </c>
      <c r="K299" t="s">
        <v>27</v>
      </c>
      <c r="L299" s="8">
        <f t="shared" si="21"/>
        <v>41653.25</v>
      </c>
      <c r="M299">
        <v>1389679200</v>
      </c>
      <c r="N299" s="8">
        <f t="shared" si="22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0"/>
        <v>theater</v>
      </c>
      <c r="T299" t="str">
        <f t="shared" si="23"/>
        <v>plays</v>
      </c>
      <c r="U299" s="5">
        <f t="shared" si="24"/>
        <v>65.240384615384613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(E300/D300)</f>
        <v>1.4391428571428571</v>
      </c>
      <c r="G300" t="s">
        <v>20</v>
      </c>
      <c r="H300" t="s">
        <v>20</v>
      </c>
      <c r="I300">
        <v>72</v>
      </c>
      <c r="J300" t="s">
        <v>21</v>
      </c>
      <c r="K300" t="s">
        <v>22</v>
      </c>
      <c r="L300" s="8">
        <f t="shared" si="21"/>
        <v>42426.25</v>
      </c>
      <c r="M300">
        <v>1456466400</v>
      </c>
      <c r="N300" s="8">
        <f t="shared" si="22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0"/>
        <v>music</v>
      </c>
      <c r="T300" t="str">
        <f t="shared" si="23"/>
        <v>rock</v>
      </c>
      <c r="U300" s="5">
        <f t="shared" si="24"/>
        <v>69.958333333333329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 t="s">
        <v>14</v>
      </c>
      <c r="I301">
        <v>49</v>
      </c>
      <c r="J301" t="s">
        <v>21</v>
      </c>
      <c r="K301" t="s">
        <v>22</v>
      </c>
      <c r="L301" s="8">
        <f t="shared" si="21"/>
        <v>42432.25</v>
      </c>
      <c r="M301">
        <v>1456984800</v>
      </c>
      <c r="N301" s="8">
        <f t="shared" si="22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0"/>
        <v>food</v>
      </c>
      <c r="T301" t="str">
        <f t="shared" si="23"/>
        <v>food trucks</v>
      </c>
      <c r="U301" s="5">
        <f t="shared" si="24"/>
        <v>39.877551020408163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(E302/D302)</f>
        <v>0.05</v>
      </c>
      <c r="G302" t="s">
        <v>14</v>
      </c>
      <c r="H302" t="s">
        <v>14</v>
      </c>
      <c r="I302">
        <v>1</v>
      </c>
      <c r="J302" t="s">
        <v>36</v>
      </c>
      <c r="K302" t="s">
        <v>37</v>
      </c>
      <c r="L302" s="8">
        <f t="shared" si="21"/>
        <v>42977.208333333328</v>
      </c>
      <c r="M302">
        <v>1504069200</v>
      </c>
      <c r="N302" s="8">
        <f t="shared" si="22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0"/>
        <v>publishing</v>
      </c>
      <c r="T302" t="str">
        <f t="shared" si="23"/>
        <v>nonfiction</v>
      </c>
      <c r="U302" s="5">
        <f t="shared" si="24"/>
        <v>5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(E303/D303)</f>
        <v>13.446666666666667</v>
      </c>
      <c r="G303" t="s">
        <v>20</v>
      </c>
      <c r="H303" t="s">
        <v>20</v>
      </c>
      <c r="I303">
        <v>295</v>
      </c>
      <c r="J303" t="s">
        <v>21</v>
      </c>
      <c r="K303" t="s">
        <v>22</v>
      </c>
      <c r="L303" s="8">
        <f t="shared" si="21"/>
        <v>42061.25</v>
      </c>
      <c r="M303">
        <v>1424930400</v>
      </c>
      <c r="N303" s="8">
        <f t="shared" si="22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0"/>
        <v>film &amp; video</v>
      </c>
      <c r="T303" t="str">
        <f t="shared" si="23"/>
        <v>documentary</v>
      </c>
      <c r="U303" s="5">
        <f t="shared" si="24"/>
        <v>41.023728813559323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 t="s">
        <v>14</v>
      </c>
      <c r="I304">
        <v>245</v>
      </c>
      <c r="J304" t="s">
        <v>21</v>
      </c>
      <c r="K304" t="s">
        <v>22</v>
      </c>
      <c r="L304" s="8">
        <f t="shared" si="21"/>
        <v>43345.208333333328</v>
      </c>
      <c r="M304">
        <v>1535864400</v>
      </c>
      <c r="N304" s="8">
        <f t="shared" si="22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0"/>
        <v>theater</v>
      </c>
      <c r="T304" t="str">
        <f t="shared" si="23"/>
        <v>plays</v>
      </c>
      <c r="U304" s="5">
        <f t="shared" si="24"/>
        <v>98.914285714285711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 t="s">
        <v>14</v>
      </c>
      <c r="I305">
        <v>32</v>
      </c>
      <c r="J305" t="s">
        <v>21</v>
      </c>
      <c r="K305" t="s">
        <v>22</v>
      </c>
      <c r="L305" s="8">
        <f t="shared" si="21"/>
        <v>42376.25</v>
      </c>
      <c r="M305">
        <v>1452146400</v>
      </c>
      <c r="N305" s="8">
        <f t="shared" si="22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0"/>
        <v>music</v>
      </c>
      <c r="T305" t="str">
        <f t="shared" si="23"/>
        <v>indie rock</v>
      </c>
      <c r="U305" s="5">
        <f t="shared" si="24"/>
        <v>87.78125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(E306/D306)</f>
        <v>5.4614285714285717</v>
      </c>
      <c r="G306" t="s">
        <v>20</v>
      </c>
      <c r="H306" t="s">
        <v>20</v>
      </c>
      <c r="I306">
        <v>142</v>
      </c>
      <c r="J306" t="s">
        <v>21</v>
      </c>
      <c r="K306" t="s">
        <v>22</v>
      </c>
      <c r="L306" s="8">
        <f t="shared" si="21"/>
        <v>42589.208333333328</v>
      </c>
      <c r="M306">
        <v>1470546000</v>
      </c>
      <c r="N306" s="8">
        <f t="shared" si="22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0"/>
        <v>film &amp; video</v>
      </c>
      <c r="T306" t="str">
        <f t="shared" si="23"/>
        <v>documentary</v>
      </c>
      <c r="U306" s="5">
        <f t="shared" si="24"/>
        <v>80.767605633802816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(E307/D307)</f>
        <v>2.8621428571428571</v>
      </c>
      <c r="G307" t="s">
        <v>20</v>
      </c>
      <c r="H307" t="s">
        <v>20</v>
      </c>
      <c r="I307">
        <v>85</v>
      </c>
      <c r="J307" t="s">
        <v>21</v>
      </c>
      <c r="K307" t="s">
        <v>22</v>
      </c>
      <c r="L307" s="8">
        <f t="shared" si="21"/>
        <v>42448.208333333328</v>
      </c>
      <c r="M307">
        <v>1458363600</v>
      </c>
      <c r="N307" s="8">
        <f t="shared" si="22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0"/>
        <v>theater</v>
      </c>
      <c r="T307" t="str">
        <f t="shared" si="23"/>
        <v>plays</v>
      </c>
      <c r="U307" s="5">
        <f t="shared" si="24"/>
        <v>94.28235294117647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 t="s">
        <v>14</v>
      </c>
      <c r="I308">
        <v>7</v>
      </c>
      <c r="J308" t="s">
        <v>21</v>
      </c>
      <c r="K308" t="s">
        <v>22</v>
      </c>
      <c r="L308" s="8">
        <f t="shared" si="21"/>
        <v>42930.208333333328</v>
      </c>
      <c r="M308">
        <v>1500008400</v>
      </c>
      <c r="N308" s="8">
        <f t="shared" si="22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0"/>
        <v>theater</v>
      </c>
      <c r="T308" t="str">
        <f t="shared" si="23"/>
        <v>plays</v>
      </c>
      <c r="U308" s="5">
        <f t="shared" si="24"/>
        <v>73.428571428571431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(E309/D309)</f>
        <v>1.3213677811550153</v>
      </c>
      <c r="G309" t="s">
        <v>20</v>
      </c>
      <c r="H309" t="s">
        <v>20</v>
      </c>
      <c r="I309">
        <v>659</v>
      </c>
      <c r="J309" t="s">
        <v>36</v>
      </c>
      <c r="K309" t="s">
        <v>37</v>
      </c>
      <c r="L309" s="8">
        <f t="shared" si="21"/>
        <v>41066.208333333336</v>
      </c>
      <c r="M309">
        <v>1338958800</v>
      </c>
      <c r="N309" s="8">
        <f t="shared" si="22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0"/>
        <v>publishing</v>
      </c>
      <c r="T309" t="str">
        <f t="shared" si="23"/>
        <v>fiction</v>
      </c>
      <c r="U309" s="5">
        <f t="shared" si="24"/>
        <v>65.968133535660087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 t="s">
        <v>14</v>
      </c>
      <c r="I310">
        <v>803</v>
      </c>
      <c r="J310" t="s">
        <v>21</v>
      </c>
      <c r="K310" t="s">
        <v>22</v>
      </c>
      <c r="L310" s="8">
        <f t="shared" si="21"/>
        <v>40651.208333333336</v>
      </c>
      <c r="M310">
        <v>1303102800</v>
      </c>
      <c r="N310" s="8">
        <f t="shared" si="22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0"/>
        <v>theater</v>
      </c>
      <c r="T310" t="str">
        <f t="shared" si="23"/>
        <v>plays</v>
      </c>
      <c r="U310" s="5">
        <f t="shared" si="24"/>
        <v>109.04109589041096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</f>
        <v>0.75292682926829269</v>
      </c>
      <c r="G311" t="s">
        <v>74</v>
      </c>
      <c r="H311" t="s">
        <v>74</v>
      </c>
      <c r="I311">
        <v>75</v>
      </c>
      <c r="J311" t="s">
        <v>21</v>
      </c>
      <c r="K311" t="s">
        <v>22</v>
      </c>
      <c r="L311" s="8">
        <f t="shared" si="21"/>
        <v>40807.208333333336</v>
      </c>
      <c r="M311">
        <v>1316581200</v>
      </c>
      <c r="N311" s="8">
        <f t="shared" si="22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0"/>
        <v>music</v>
      </c>
      <c r="T311" t="str">
        <f t="shared" si="23"/>
        <v>indie rock</v>
      </c>
      <c r="U311" s="5">
        <f t="shared" si="24"/>
        <v>41.16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 t="s">
        <v>14</v>
      </c>
      <c r="I312">
        <v>16</v>
      </c>
      <c r="J312" t="s">
        <v>21</v>
      </c>
      <c r="K312" t="s">
        <v>22</v>
      </c>
      <c r="L312" s="8">
        <f t="shared" si="21"/>
        <v>40277.208333333336</v>
      </c>
      <c r="M312">
        <v>1270789200</v>
      </c>
      <c r="N312" s="8">
        <f t="shared" si="22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0"/>
        <v>games</v>
      </c>
      <c r="T312" t="str">
        <f t="shared" si="23"/>
        <v>video games</v>
      </c>
      <c r="U312" s="5">
        <f t="shared" si="24"/>
        <v>99.125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(E313/D313)</f>
        <v>2.0336507936507937</v>
      </c>
      <c r="G313" t="s">
        <v>20</v>
      </c>
      <c r="H313" t="s">
        <v>20</v>
      </c>
      <c r="I313">
        <v>121</v>
      </c>
      <c r="J313" t="s">
        <v>21</v>
      </c>
      <c r="K313" t="s">
        <v>22</v>
      </c>
      <c r="L313" s="8">
        <f t="shared" si="21"/>
        <v>40590.25</v>
      </c>
      <c r="M313">
        <v>1297836000</v>
      </c>
      <c r="N313" s="8">
        <f t="shared" si="22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0"/>
        <v>theater</v>
      </c>
      <c r="T313" t="str">
        <f t="shared" si="23"/>
        <v>plays</v>
      </c>
      <c r="U313" s="5">
        <f t="shared" si="24"/>
        <v>105.88429752066116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(E314/D314)</f>
        <v>3.1022842639593908</v>
      </c>
      <c r="G314" t="s">
        <v>20</v>
      </c>
      <c r="H314" t="s">
        <v>20</v>
      </c>
      <c r="I314">
        <v>3742</v>
      </c>
      <c r="J314" t="s">
        <v>21</v>
      </c>
      <c r="K314" t="s">
        <v>22</v>
      </c>
      <c r="L314" s="8">
        <f t="shared" si="21"/>
        <v>41572.208333333336</v>
      </c>
      <c r="M314">
        <v>1382677200</v>
      </c>
      <c r="N314" s="8">
        <f t="shared" si="22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0"/>
        <v>theater</v>
      </c>
      <c r="T314" t="str">
        <f t="shared" si="23"/>
        <v>plays</v>
      </c>
      <c r="U314" s="5">
        <f t="shared" si="24"/>
        <v>48.996525921966864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(E315/D315)</f>
        <v>3.9531818181818181</v>
      </c>
      <c r="G315" t="s">
        <v>20</v>
      </c>
      <c r="H315" t="s">
        <v>20</v>
      </c>
      <c r="I315">
        <v>223</v>
      </c>
      <c r="J315" t="s">
        <v>21</v>
      </c>
      <c r="K315" t="s">
        <v>22</v>
      </c>
      <c r="L315" s="8">
        <f t="shared" si="21"/>
        <v>40966.25</v>
      </c>
      <c r="M315">
        <v>1330322400</v>
      </c>
      <c r="N315" s="8">
        <f t="shared" si="22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0"/>
        <v>music</v>
      </c>
      <c r="T315" t="str">
        <f t="shared" si="23"/>
        <v>rock</v>
      </c>
      <c r="U315" s="5">
        <f t="shared" si="24"/>
        <v>39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(E316/D316)</f>
        <v>2.9471428571428571</v>
      </c>
      <c r="G316" t="s">
        <v>20</v>
      </c>
      <c r="H316" t="s">
        <v>20</v>
      </c>
      <c r="I316">
        <v>133</v>
      </c>
      <c r="J316" t="s">
        <v>21</v>
      </c>
      <c r="K316" t="s">
        <v>22</v>
      </c>
      <c r="L316" s="8">
        <f t="shared" si="21"/>
        <v>43536.208333333328</v>
      </c>
      <c r="M316">
        <v>1552366800</v>
      </c>
      <c r="N316" s="8">
        <f t="shared" si="22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0"/>
        <v>film &amp; video</v>
      </c>
      <c r="T316" t="str">
        <f t="shared" si="23"/>
        <v>documentary</v>
      </c>
      <c r="U316" s="5">
        <f t="shared" si="24"/>
        <v>31.022556390977442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 t="s">
        <v>14</v>
      </c>
      <c r="I317">
        <v>31</v>
      </c>
      <c r="J317" t="s">
        <v>21</v>
      </c>
      <c r="K317" t="s">
        <v>22</v>
      </c>
      <c r="L317" s="8">
        <f t="shared" si="21"/>
        <v>41783.208333333336</v>
      </c>
      <c r="M317">
        <v>1400907600</v>
      </c>
      <c r="N317" s="8">
        <f t="shared" si="22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0"/>
        <v>theater</v>
      </c>
      <c r="T317" t="str">
        <f t="shared" si="23"/>
        <v>plays</v>
      </c>
      <c r="U317" s="5">
        <f t="shared" si="24"/>
        <v>103.87096774193549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 t="s">
        <v>14</v>
      </c>
      <c r="I318">
        <v>108</v>
      </c>
      <c r="J318" t="s">
        <v>107</v>
      </c>
      <c r="K318" t="s">
        <v>108</v>
      </c>
      <c r="L318" s="8">
        <f t="shared" si="21"/>
        <v>43788.25</v>
      </c>
      <c r="M318">
        <v>1574143200</v>
      </c>
      <c r="N318" s="8">
        <f t="shared" si="22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0"/>
        <v>food</v>
      </c>
      <c r="T318" t="str">
        <f t="shared" si="23"/>
        <v>food trucks</v>
      </c>
      <c r="U318" s="5">
        <f t="shared" si="24"/>
        <v>59.268518518518519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 t="s">
        <v>14</v>
      </c>
      <c r="I319">
        <v>30</v>
      </c>
      <c r="J319" t="s">
        <v>21</v>
      </c>
      <c r="K319" t="s">
        <v>22</v>
      </c>
      <c r="L319" s="8">
        <f t="shared" si="21"/>
        <v>42869.208333333328</v>
      </c>
      <c r="M319">
        <v>1494738000</v>
      </c>
      <c r="N319" s="8">
        <f t="shared" si="22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0"/>
        <v>theater</v>
      </c>
      <c r="T319" t="str">
        <f t="shared" si="23"/>
        <v>plays</v>
      </c>
      <c r="U319" s="5">
        <f t="shared" si="24"/>
        <v>42.3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 t="s">
        <v>14</v>
      </c>
      <c r="I320">
        <v>17</v>
      </c>
      <c r="J320" t="s">
        <v>21</v>
      </c>
      <c r="K320" t="s">
        <v>22</v>
      </c>
      <c r="L320" s="8">
        <f t="shared" si="21"/>
        <v>41684.25</v>
      </c>
      <c r="M320">
        <v>1392357600</v>
      </c>
      <c r="N320" s="8">
        <f t="shared" si="22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0"/>
        <v>music</v>
      </c>
      <c r="T320" t="str">
        <f t="shared" si="23"/>
        <v>rock</v>
      </c>
      <c r="U320" s="5">
        <f t="shared" si="24"/>
        <v>53.117647058823529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</f>
        <v>0.38702380952380955</v>
      </c>
      <c r="G321" t="s">
        <v>74</v>
      </c>
      <c r="H321" t="s">
        <v>74</v>
      </c>
      <c r="I321">
        <v>64</v>
      </c>
      <c r="J321" t="s">
        <v>21</v>
      </c>
      <c r="K321" t="s">
        <v>22</v>
      </c>
      <c r="L321" s="8">
        <f t="shared" si="21"/>
        <v>40402.208333333336</v>
      </c>
      <c r="M321">
        <v>1281589200</v>
      </c>
      <c r="N321" s="8">
        <f t="shared" si="22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0"/>
        <v>technology</v>
      </c>
      <c r="T321" t="str">
        <f t="shared" si="23"/>
        <v>web</v>
      </c>
      <c r="U321" s="5">
        <f t="shared" si="24"/>
        <v>50.796875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 t="s">
        <v>14</v>
      </c>
      <c r="I322">
        <v>80</v>
      </c>
      <c r="J322" t="s">
        <v>21</v>
      </c>
      <c r="K322" t="s">
        <v>22</v>
      </c>
      <c r="L322" s="8">
        <f t="shared" si="21"/>
        <v>40673.208333333336</v>
      </c>
      <c r="M322">
        <v>1305003600</v>
      </c>
      <c r="N322" s="8">
        <f t="shared" si="22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ref="S322:S385" si="25">LEFT(R322,SEARCH("/",R322)-1)</f>
        <v>publishing</v>
      </c>
      <c r="T322" t="str">
        <f t="shared" si="23"/>
        <v>fiction</v>
      </c>
      <c r="U322" s="5">
        <f t="shared" si="24"/>
        <v>101.15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 t="s">
        <v>14</v>
      </c>
      <c r="I323">
        <v>2468</v>
      </c>
      <c r="J323" t="s">
        <v>21</v>
      </c>
      <c r="K323" t="s">
        <v>22</v>
      </c>
      <c r="L323" s="8">
        <f t="shared" ref="L323:L386" si="26">(((M323/60)/60)/24)+DATE(1970,1,1)</f>
        <v>40634.208333333336</v>
      </c>
      <c r="M323">
        <v>1301634000</v>
      </c>
      <c r="N323" s="8">
        <f t="shared" ref="N323:N386" si="27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si="25"/>
        <v>film &amp; video</v>
      </c>
      <c r="T323" t="str">
        <f t="shared" ref="T323:T386" si="28">RIGHT(R323,LEN(R323)-FIND("/",R323))</f>
        <v>shorts</v>
      </c>
      <c r="U323" s="5">
        <f t="shared" si="24"/>
        <v>65.000810372771468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(E324/D324)</f>
        <v>1.6656234096692113</v>
      </c>
      <c r="G324" t="s">
        <v>20</v>
      </c>
      <c r="H324" t="s">
        <v>20</v>
      </c>
      <c r="I324">
        <v>5168</v>
      </c>
      <c r="J324" t="s">
        <v>21</v>
      </c>
      <c r="K324" t="s">
        <v>22</v>
      </c>
      <c r="L324" s="8">
        <f t="shared" si="26"/>
        <v>40507.25</v>
      </c>
      <c r="M324">
        <v>1290664800</v>
      </c>
      <c r="N324" s="8">
        <f t="shared" si="27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25"/>
        <v>theater</v>
      </c>
      <c r="T324" t="str">
        <f t="shared" si="28"/>
        <v>plays</v>
      </c>
      <c r="U324" s="5">
        <f t="shared" ref="U324:U387" si="29">E324/I324</f>
        <v>37.998645510835914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 t="s">
        <v>14</v>
      </c>
      <c r="I325">
        <v>26</v>
      </c>
      <c r="J325" t="s">
        <v>40</v>
      </c>
      <c r="K325" t="s">
        <v>41</v>
      </c>
      <c r="L325" s="8">
        <f t="shared" si="26"/>
        <v>41725.208333333336</v>
      </c>
      <c r="M325">
        <v>1395896400</v>
      </c>
      <c r="N325" s="8">
        <f t="shared" si="27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25"/>
        <v>film &amp; video</v>
      </c>
      <c r="T325" t="str">
        <f t="shared" si="28"/>
        <v>documentary</v>
      </c>
      <c r="U325" s="5">
        <f t="shared" si="29"/>
        <v>82.615384615384613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(E326/D326)</f>
        <v>1.6405633802816901</v>
      </c>
      <c r="G326" t="s">
        <v>20</v>
      </c>
      <c r="H326" t="s">
        <v>20</v>
      </c>
      <c r="I326">
        <v>307</v>
      </c>
      <c r="J326" t="s">
        <v>21</v>
      </c>
      <c r="K326" t="s">
        <v>22</v>
      </c>
      <c r="L326" s="8">
        <f t="shared" si="26"/>
        <v>42176.208333333328</v>
      </c>
      <c r="M326">
        <v>1434862800</v>
      </c>
      <c r="N326" s="8">
        <f t="shared" si="27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25"/>
        <v>theater</v>
      </c>
      <c r="T326" t="str">
        <f t="shared" si="28"/>
        <v>plays</v>
      </c>
      <c r="U326" s="5">
        <f t="shared" si="29"/>
        <v>37.941368078175898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 t="s">
        <v>14</v>
      </c>
      <c r="I327">
        <v>73</v>
      </c>
      <c r="J327" t="s">
        <v>21</v>
      </c>
      <c r="K327" t="s">
        <v>22</v>
      </c>
      <c r="L327" s="8">
        <f t="shared" si="26"/>
        <v>43267.208333333328</v>
      </c>
      <c r="M327">
        <v>1529125200</v>
      </c>
      <c r="N327" s="8">
        <f t="shared" si="27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25"/>
        <v>theater</v>
      </c>
      <c r="T327" t="str">
        <f t="shared" si="28"/>
        <v>plays</v>
      </c>
      <c r="U327" s="5">
        <f t="shared" si="29"/>
        <v>80.780821917808225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 t="s">
        <v>14</v>
      </c>
      <c r="I328">
        <v>128</v>
      </c>
      <c r="J328" t="s">
        <v>21</v>
      </c>
      <c r="K328" t="s">
        <v>22</v>
      </c>
      <c r="L328" s="8">
        <f t="shared" si="26"/>
        <v>42364.25</v>
      </c>
      <c r="M328">
        <v>1451109600</v>
      </c>
      <c r="N328" s="8">
        <f t="shared" si="27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25"/>
        <v>film &amp; video</v>
      </c>
      <c r="T328" t="str">
        <f t="shared" si="28"/>
        <v>animation</v>
      </c>
      <c r="U328" s="5">
        <f t="shared" si="29"/>
        <v>25.984375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 t="s">
        <v>14</v>
      </c>
      <c r="I329">
        <v>33</v>
      </c>
      <c r="J329" t="s">
        <v>21</v>
      </c>
      <c r="K329" t="s">
        <v>22</v>
      </c>
      <c r="L329" s="8">
        <f t="shared" si="26"/>
        <v>43705.208333333328</v>
      </c>
      <c r="M329">
        <v>1566968400</v>
      </c>
      <c r="N329" s="8">
        <f t="shared" si="27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25"/>
        <v>theater</v>
      </c>
      <c r="T329" t="str">
        <f t="shared" si="28"/>
        <v>plays</v>
      </c>
      <c r="U329" s="5">
        <f t="shared" si="29"/>
        <v>30.363636363636363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(E330/D330)</f>
        <v>1.3356231003039514</v>
      </c>
      <c r="G330" t="s">
        <v>20</v>
      </c>
      <c r="H330" t="s">
        <v>20</v>
      </c>
      <c r="I330">
        <v>2441</v>
      </c>
      <c r="J330" t="s">
        <v>21</v>
      </c>
      <c r="K330" t="s">
        <v>22</v>
      </c>
      <c r="L330" s="8">
        <f t="shared" si="26"/>
        <v>43434.25</v>
      </c>
      <c r="M330">
        <v>1543557600</v>
      </c>
      <c r="N330" s="8">
        <f t="shared" si="27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25"/>
        <v>music</v>
      </c>
      <c r="T330" t="str">
        <f t="shared" si="28"/>
        <v>rock</v>
      </c>
      <c r="U330" s="5">
        <f t="shared" si="29"/>
        <v>54.004916018025398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</f>
        <v>0.22896588486140726</v>
      </c>
      <c r="G331" t="s">
        <v>47</v>
      </c>
      <c r="H331" t="s">
        <v>47</v>
      </c>
      <c r="I331">
        <v>211</v>
      </c>
      <c r="J331" t="s">
        <v>21</v>
      </c>
      <c r="K331" t="s">
        <v>22</v>
      </c>
      <c r="L331" s="8">
        <f t="shared" si="26"/>
        <v>42716.25</v>
      </c>
      <c r="M331">
        <v>1481522400</v>
      </c>
      <c r="N331" s="8">
        <f t="shared" si="27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25"/>
        <v>games</v>
      </c>
      <c r="T331" t="str">
        <f t="shared" si="28"/>
        <v>video games</v>
      </c>
      <c r="U331" s="5">
        <f t="shared" si="29"/>
        <v>101.78672985781991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(E332/D332)</f>
        <v>1.8495548961424333</v>
      </c>
      <c r="G332" t="s">
        <v>20</v>
      </c>
      <c r="H332" t="s">
        <v>20</v>
      </c>
      <c r="I332">
        <v>1385</v>
      </c>
      <c r="J332" t="s">
        <v>40</v>
      </c>
      <c r="K332" t="s">
        <v>41</v>
      </c>
      <c r="L332" s="8">
        <f t="shared" si="26"/>
        <v>43077.25</v>
      </c>
      <c r="M332">
        <v>1512712800</v>
      </c>
      <c r="N332" s="8">
        <f t="shared" si="27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25"/>
        <v>film &amp; video</v>
      </c>
      <c r="T332" t="str">
        <f t="shared" si="28"/>
        <v>documentary</v>
      </c>
      <c r="U332" s="5">
        <f t="shared" si="29"/>
        <v>45.003610108303249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(E333/D333)</f>
        <v>4.4372727272727275</v>
      </c>
      <c r="G333" t="s">
        <v>20</v>
      </c>
      <c r="H333" t="s">
        <v>20</v>
      </c>
      <c r="I333">
        <v>190</v>
      </c>
      <c r="J333" t="s">
        <v>21</v>
      </c>
      <c r="K333" t="s">
        <v>22</v>
      </c>
      <c r="L333" s="8">
        <f t="shared" si="26"/>
        <v>40896.25</v>
      </c>
      <c r="M333">
        <v>1324274400</v>
      </c>
      <c r="N333" s="8">
        <f t="shared" si="27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25"/>
        <v>food</v>
      </c>
      <c r="T333" t="str">
        <f t="shared" si="28"/>
        <v>food trucks</v>
      </c>
      <c r="U333" s="5">
        <f t="shared" si="29"/>
        <v>77.068421052631578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(E334/D334)</f>
        <v>1.999806763285024</v>
      </c>
      <c r="G334" t="s">
        <v>20</v>
      </c>
      <c r="H334" t="s">
        <v>20</v>
      </c>
      <c r="I334">
        <v>470</v>
      </c>
      <c r="J334" t="s">
        <v>21</v>
      </c>
      <c r="K334" t="s">
        <v>22</v>
      </c>
      <c r="L334" s="8">
        <f t="shared" si="26"/>
        <v>41361.208333333336</v>
      </c>
      <c r="M334">
        <v>1364446800</v>
      </c>
      <c r="N334" s="8">
        <f t="shared" si="27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25"/>
        <v>technology</v>
      </c>
      <c r="T334" t="str">
        <f t="shared" si="28"/>
        <v>wearables</v>
      </c>
      <c r="U334" s="5">
        <f t="shared" si="29"/>
        <v>88.076595744680844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(E335/D335)</f>
        <v>1.2395833333333333</v>
      </c>
      <c r="G335" t="s">
        <v>20</v>
      </c>
      <c r="H335" t="s">
        <v>20</v>
      </c>
      <c r="I335">
        <v>253</v>
      </c>
      <c r="J335" t="s">
        <v>21</v>
      </c>
      <c r="K335" t="s">
        <v>22</v>
      </c>
      <c r="L335" s="8">
        <f t="shared" si="26"/>
        <v>43424.25</v>
      </c>
      <c r="M335">
        <v>1542693600</v>
      </c>
      <c r="N335" s="8">
        <f t="shared" si="27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25"/>
        <v>theater</v>
      </c>
      <c r="T335" t="str">
        <f t="shared" si="28"/>
        <v>plays</v>
      </c>
      <c r="U335" s="5">
        <f t="shared" si="29"/>
        <v>47.035573122529641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(E336/D336)</f>
        <v>1.8661329305135952</v>
      </c>
      <c r="G336" t="s">
        <v>20</v>
      </c>
      <c r="H336" t="s">
        <v>20</v>
      </c>
      <c r="I336">
        <v>1113</v>
      </c>
      <c r="J336" t="s">
        <v>21</v>
      </c>
      <c r="K336" t="s">
        <v>22</v>
      </c>
      <c r="L336" s="8">
        <f t="shared" si="26"/>
        <v>43110.25</v>
      </c>
      <c r="M336">
        <v>1515564000</v>
      </c>
      <c r="N336" s="8">
        <f t="shared" si="27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25"/>
        <v>music</v>
      </c>
      <c r="T336" t="str">
        <f t="shared" si="28"/>
        <v>rock</v>
      </c>
      <c r="U336" s="5">
        <f t="shared" si="29"/>
        <v>110.99550763701707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(E337/D337)</f>
        <v>1.1428538550057536</v>
      </c>
      <c r="G337" t="s">
        <v>20</v>
      </c>
      <c r="H337" t="s">
        <v>20</v>
      </c>
      <c r="I337">
        <v>2283</v>
      </c>
      <c r="J337" t="s">
        <v>21</v>
      </c>
      <c r="K337" t="s">
        <v>22</v>
      </c>
      <c r="L337" s="8">
        <f t="shared" si="26"/>
        <v>43784.25</v>
      </c>
      <c r="M337">
        <v>1573797600</v>
      </c>
      <c r="N337" s="8">
        <f t="shared" si="27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25"/>
        <v>music</v>
      </c>
      <c r="T337" t="str">
        <f t="shared" si="28"/>
        <v>rock</v>
      </c>
      <c r="U337" s="5">
        <f t="shared" si="29"/>
        <v>87.003066141042481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 t="s">
        <v>14</v>
      </c>
      <c r="I338">
        <v>1072</v>
      </c>
      <c r="J338" t="s">
        <v>21</v>
      </c>
      <c r="K338" t="s">
        <v>22</v>
      </c>
      <c r="L338" s="8">
        <f t="shared" si="26"/>
        <v>40527.25</v>
      </c>
      <c r="M338">
        <v>1292392800</v>
      </c>
      <c r="N338" s="8">
        <f t="shared" si="27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25"/>
        <v>music</v>
      </c>
      <c r="T338" t="str">
        <f t="shared" si="28"/>
        <v>rock</v>
      </c>
      <c r="U338" s="5">
        <f t="shared" si="29"/>
        <v>63.994402985074629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(E339/D339)</f>
        <v>1.2281904761904763</v>
      </c>
      <c r="G339" t="s">
        <v>20</v>
      </c>
      <c r="H339" t="s">
        <v>20</v>
      </c>
      <c r="I339">
        <v>1095</v>
      </c>
      <c r="J339" t="s">
        <v>21</v>
      </c>
      <c r="K339" t="s">
        <v>22</v>
      </c>
      <c r="L339" s="8">
        <f t="shared" si="26"/>
        <v>43780.25</v>
      </c>
      <c r="M339">
        <v>1573452000</v>
      </c>
      <c r="N339" s="8">
        <f t="shared" si="27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25"/>
        <v>theater</v>
      </c>
      <c r="T339" t="str">
        <f t="shared" si="28"/>
        <v>plays</v>
      </c>
      <c r="U339" s="5">
        <f t="shared" si="29"/>
        <v>105.9945205479452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(E340/D340)</f>
        <v>1.7914326647564469</v>
      </c>
      <c r="G340" t="s">
        <v>20</v>
      </c>
      <c r="H340" t="s">
        <v>20</v>
      </c>
      <c r="I340">
        <v>1690</v>
      </c>
      <c r="J340" t="s">
        <v>21</v>
      </c>
      <c r="K340" t="s">
        <v>22</v>
      </c>
      <c r="L340" s="8">
        <f t="shared" si="26"/>
        <v>40821.208333333336</v>
      </c>
      <c r="M340">
        <v>1317790800</v>
      </c>
      <c r="N340" s="8">
        <f t="shared" si="27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25"/>
        <v>theater</v>
      </c>
      <c r="T340" t="str">
        <f t="shared" si="28"/>
        <v>plays</v>
      </c>
      <c r="U340" s="5">
        <f t="shared" si="29"/>
        <v>73.989349112426041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</f>
        <v>0.79951577402787966</v>
      </c>
      <c r="G341" t="s">
        <v>74</v>
      </c>
      <c r="H341" t="s">
        <v>74</v>
      </c>
      <c r="I341">
        <v>1297</v>
      </c>
      <c r="J341" t="s">
        <v>15</v>
      </c>
      <c r="K341" t="s">
        <v>16</v>
      </c>
      <c r="L341" s="8">
        <f t="shared" si="26"/>
        <v>42949.208333333328</v>
      </c>
      <c r="M341">
        <v>1501650000</v>
      </c>
      <c r="N341" s="8">
        <f t="shared" si="27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25"/>
        <v>theater</v>
      </c>
      <c r="T341" t="str">
        <f t="shared" si="28"/>
        <v>plays</v>
      </c>
      <c r="U341" s="5">
        <f t="shared" si="29"/>
        <v>84.02004626060139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 t="s">
        <v>14</v>
      </c>
      <c r="I342">
        <v>393</v>
      </c>
      <c r="J342" t="s">
        <v>21</v>
      </c>
      <c r="K342" t="s">
        <v>22</v>
      </c>
      <c r="L342" s="8">
        <f t="shared" si="26"/>
        <v>40889.25</v>
      </c>
      <c r="M342">
        <v>1323669600</v>
      </c>
      <c r="N342" s="8">
        <f t="shared" si="27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25"/>
        <v>photography</v>
      </c>
      <c r="T342" t="str">
        <f t="shared" si="28"/>
        <v>photography books</v>
      </c>
      <c r="U342" s="5">
        <f t="shared" si="29"/>
        <v>88.966921119592882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 t="s">
        <v>14</v>
      </c>
      <c r="I343">
        <v>1257</v>
      </c>
      <c r="J343" t="s">
        <v>21</v>
      </c>
      <c r="K343" t="s">
        <v>22</v>
      </c>
      <c r="L343" s="8">
        <f t="shared" si="26"/>
        <v>42244.208333333328</v>
      </c>
      <c r="M343">
        <v>1440738000</v>
      </c>
      <c r="N343" s="8">
        <f t="shared" si="27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25"/>
        <v>music</v>
      </c>
      <c r="T343" t="str">
        <f t="shared" si="28"/>
        <v>indie rock</v>
      </c>
      <c r="U343" s="5">
        <f t="shared" si="29"/>
        <v>76.990453460620529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 t="s">
        <v>14</v>
      </c>
      <c r="I344">
        <v>328</v>
      </c>
      <c r="J344" t="s">
        <v>21</v>
      </c>
      <c r="K344" t="s">
        <v>22</v>
      </c>
      <c r="L344" s="8">
        <f t="shared" si="26"/>
        <v>41475.208333333336</v>
      </c>
      <c r="M344">
        <v>1374296400</v>
      </c>
      <c r="N344" s="8">
        <f t="shared" si="27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25"/>
        <v>theater</v>
      </c>
      <c r="T344" t="str">
        <f t="shared" si="28"/>
        <v>plays</v>
      </c>
      <c r="U344" s="5">
        <f t="shared" si="29"/>
        <v>97.146341463414629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 t="s">
        <v>14</v>
      </c>
      <c r="I345">
        <v>147</v>
      </c>
      <c r="J345" t="s">
        <v>21</v>
      </c>
      <c r="K345" t="s">
        <v>22</v>
      </c>
      <c r="L345" s="8">
        <f t="shared" si="26"/>
        <v>41597.25</v>
      </c>
      <c r="M345">
        <v>1384840800</v>
      </c>
      <c r="N345" s="8">
        <f t="shared" si="27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25"/>
        <v>theater</v>
      </c>
      <c r="T345" t="str">
        <f t="shared" si="28"/>
        <v>plays</v>
      </c>
      <c r="U345" s="5">
        <f t="shared" si="29"/>
        <v>33.013605442176868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 t="s">
        <v>14</v>
      </c>
      <c r="I346">
        <v>830</v>
      </c>
      <c r="J346" t="s">
        <v>21</v>
      </c>
      <c r="K346" t="s">
        <v>22</v>
      </c>
      <c r="L346" s="8">
        <f t="shared" si="26"/>
        <v>43122.25</v>
      </c>
      <c r="M346">
        <v>1516600800</v>
      </c>
      <c r="N346" s="8">
        <f t="shared" si="27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25"/>
        <v>games</v>
      </c>
      <c r="T346" t="str">
        <f t="shared" si="28"/>
        <v>video games</v>
      </c>
      <c r="U346" s="5">
        <f t="shared" si="29"/>
        <v>99.950602409638549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 t="s">
        <v>14</v>
      </c>
      <c r="I347">
        <v>331</v>
      </c>
      <c r="J347" t="s">
        <v>40</v>
      </c>
      <c r="K347" t="s">
        <v>41</v>
      </c>
      <c r="L347" s="8">
        <f t="shared" si="26"/>
        <v>42194.208333333328</v>
      </c>
      <c r="M347">
        <v>1436418000</v>
      </c>
      <c r="N347" s="8">
        <f t="shared" si="27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25"/>
        <v>film &amp; video</v>
      </c>
      <c r="T347" t="str">
        <f t="shared" si="28"/>
        <v>drama</v>
      </c>
      <c r="U347" s="5">
        <f t="shared" si="29"/>
        <v>69.966767371601208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(E348/D348)</f>
        <v>0.34475</v>
      </c>
      <c r="G348" t="s">
        <v>14</v>
      </c>
      <c r="H348" t="s">
        <v>14</v>
      </c>
      <c r="I348">
        <v>25</v>
      </c>
      <c r="J348" t="s">
        <v>21</v>
      </c>
      <c r="K348" t="s">
        <v>22</v>
      </c>
      <c r="L348" s="8">
        <f t="shared" si="26"/>
        <v>42971.208333333328</v>
      </c>
      <c r="M348">
        <v>1503550800</v>
      </c>
      <c r="N348" s="8">
        <f t="shared" si="27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25"/>
        <v>music</v>
      </c>
      <c r="T348" t="str">
        <f t="shared" si="28"/>
        <v>indie rock</v>
      </c>
      <c r="U348" s="5">
        <f t="shared" si="29"/>
        <v>110.32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(E349/D349)</f>
        <v>14.007777777777777</v>
      </c>
      <c r="G349" t="s">
        <v>20</v>
      </c>
      <c r="H349" t="s">
        <v>20</v>
      </c>
      <c r="I349">
        <v>191</v>
      </c>
      <c r="J349" t="s">
        <v>21</v>
      </c>
      <c r="K349" t="s">
        <v>22</v>
      </c>
      <c r="L349" s="8">
        <f t="shared" si="26"/>
        <v>42046.25</v>
      </c>
      <c r="M349">
        <v>1423634400</v>
      </c>
      <c r="N349" s="8">
        <f t="shared" si="27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25"/>
        <v>technology</v>
      </c>
      <c r="T349" t="str">
        <f t="shared" si="28"/>
        <v>web</v>
      </c>
      <c r="U349" s="5">
        <f t="shared" si="29"/>
        <v>66.005235602094245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 t="s">
        <v>14</v>
      </c>
      <c r="I350">
        <v>3483</v>
      </c>
      <c r="J350" t="s">
        <v>21</v>
      </c>
      <c r="K350" t="s">
        <v>22</v>
      </c>
      <c r="L350" s="8">
        <f t="shared" si="26"/>
        <v>42782.25</v>
      </c>
      <c r="M350">
        <v>1487224800</v>
      </c>
      <c r="N350" s="8">
        <f t="shared" si="27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25"/>
        <v>food</v>
      </c>
      <c r="T350" t="str">
        <f t="shared" si="28"/>
        <v>food trucks</v>
      </c>
      <c r="U350" s="5">
        <f t="shared" si="29"/>
        <v>41.005742176284812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 t="s">
        <v>14</v>
      </c>
      <c r="I351">
        <v>923</v>
      </c>
      <c r="J351" t="s">
        <v>21</v>
      </c>
      <c r="K351" t="s">
        <v>22</v>
      </c>
      <c r="L351" s="8">
        <f t="shared" si="26"/>
        <v>42930.208333333328</v>
      </c>
      <c r="M351">
        <v>1500008400</v>
      </c>
      <c r="N351" s="8">
        <f t="shared" si="27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25"/>
        <v>theater</v>
      </c>
      <c r="T351" t="str">
        <f t="shared" si="28"/>
        <v>plays</v>
      </c>
      <c r="U351" s="5">
        <f t="shared" si="29"/>
        <v>103.96316359696641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(E352/D352)</f>
        <v>0.05</v>
      </c>
      <c r="G352" t="s">
        <v>14</v>
      </c>
      <c r="H352" t="s">
        <v>14</v>
      </c>
      <c r="I352">
        <v>1</v>
      </c>
      <c r="J352" t="s">
        <v>21</v>
      </c>
      <c r="K352" t="s">
        <v>22</v>
      </c>
      <c r="L352" s="8">
        <f t="shared" si="26"/>
        <v>42144.208333333328</v>
      </c>
      <c r="M352">
        <v>1432098000</v>
      </c>
      <c r="N352" s="8">
        <f t="shared" si="27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25"/>
        <v>music</v>
      </c>
      <c r="T352" t="str">
        <f t="shared" si="28"/>
        <v>jazz</v>
      </c>
      <c r="U352" s="5">
        <f t="shared" si="29"/>
        <v>5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(E353/D353)</f>
        <v>1.2770715249662619</v>
      </c>
      <c r="G353" t="s">
        <v>20</v>
      </c>
      <c r="H353" t="s">
        <v>20</v>
      </c>
      <c r="I353">
        <v>2013</v>
      </c>
      <c r="J353" t="s">
        <v>21</v>
      </c>
      <c r="K353" t="s">
        <v>22</v>
      </c>
      <c r="L353" s="8">
        <f t="shared" si="26"/>
        <v>42240.208333333328</v>
      </c>
      <c r="M353">
        <v>1440392400</v>
      </c>
      <c r="N353" s="8">
        <f t="shared" si="27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25"/>
        <v>music</v>
      </c>
      <c r="T353" t="str">
        <f t="shared" si="28"/>
        <v>rock</v>
      </c>
      <c r="U353" s="5">
        <f t="shared" si="29"/>
        <v>47.009935419771487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 t="s">
        <v>14</v>
      </c>
      <c r="I354">
        <v>33</v>
      </c>
      <c r="J354" t="s">
        <v>15</v>
      </c>
      <c r="K354" t="s">
        <v>16</v>
      </c>
      <c r="L354" s="8">
        <f t="shared" si="26"/>
        <v>42315.25</v>
      </c>
      <c r="M354">
        <v>1446876000</v>
      </c>
      <c r="N354" s="8">
        <f t="shared" si="27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25"/>
        <v>theater</v>
      </c>
      <c r="T354" t="str">
        <f t="shared" si="28"/>
        <v>plays</v>
      </c>
      <c r="U354" s="5">
        <f t="shared" si="29"/>
        <v>29.606060606060606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(E355/D355)</f>
        <v>4.105982142857143</v>
      </c>
      <c r="G355" t="s">
        <v>20</v>
      </c>
      <c r="H355" t="s">
        <v>20</v>
      </c>
      <c r="I355">
        <v>1703</v>
      </c>
      <c r="J355" t="s">
        <v>21</v>
      </c>
      <c r="K355" t="s">
        <v>22</v>
      </c>
      <c r="L355" s="8">
        <f t="shared" si="26"/>
        <v>43651.208333333328</v>
      </c>
      <c r="M355">
        <v>1562302800</v>
      </c>
      <c r="N355" s="8">
        <f t="shared" si="27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25"/>
        <v>theater</v>
      </c>
      <c r="T355" t="str">
        <f t="shared" si="28"/>
        <v>plays</v>
      </c>
      <c r="U355" s="5">
        <f t="shared" si="29"/>
        <v>81.010569583088667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(E356/D356)</f>
        <v>1.2373770491803278</v>
      </c>
      <c r="G356" t="s">
        <v>20</v>
      </c>
      <c r="H356" t="s">
        <v>20</v>
      </c>
      <c r="I356">
        <v>80</v>
      </c>
      <c r="J356" t="s">
        <v>36</v>
      </c>
      <c r="K356" t="s">
        <v>37</v>
      </c>
      <c r="L356" s="8">
        <f t="shared" si="26"/>
        <v>41520.208333333336</v>
      </c>
      <c r="M356">
        <v>1378184400</v>
      </c>
      <c r="N356" s="8">
        <f t="shared" si="27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25"/>
        <v>film &amp; video</v>
      </c>
      <c r="T356" t="str">
        <f t="shared" si="28"/>
        <v>documentary</v>
      </c>
      <c r="U356" s="5">
        <f t="shared" si="29"/>
        <v>94.35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</f>
        <v>0.58973684210526311</v>
      </c>
      <c r="G357" t="s">
        <v>47</v>
      </c>
      <c r="H357" t="s">
        <v>47</v>
      </c>
      <c r="I357">
        <v>86</v>
      </c>
      <c r="J357" t="s">
        <v>21</v>
      </c>
      <c r="K357" t="s">
        <v>22</v>
      </c>
      <c r="L357" s="8">
        <f t="shared" si="26"/>
        <v>42757.25</v>
      </c>
      <c r="M357">
        <v>1485064800</v>
      </c>
      <c r="N357" s="8">
        <f t="shared" si="27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25"/>
        <v>technology</v>
      </c>
      <c r="T357" t="str">
        <f t="shared" si="28"/>
        <v>wearables</v>
      </c>
      <c r="U357" s="5">
        <f t="shared" si="29"/>
        <v>26.058139534883722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 t="s">
        <v>14</v>
      </c>
      <c r="I358">
        <v>40</v>
      </c>
      <c r="J358" t="s">
        <v>107</v>
      </c>
      <c r="K358" t="s">
        <v>108</v>
      </c>
      <c r="L358" s="8">
        <f t="shared" si="26"/>
        <v>40922.25</v>
      </c>
      <c r="M358">
        <v>1326520800</v>
      </c>
      <c r="N358" s="8">
        <f t="shared" si="27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25"/>
        <v>theater</v>
      </c>
      <c r="T358" t="str">
        <f t="shared" si="28"/>
        <v>plays</v>
      </c>
      <c r="U358" s="5">
        <f t="shared" si="29"/>
        <v>85.775000000000006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(E359/D359)</f>
        <v>1.8491304347826087</v>
      </c>
      <c r="G359" t="s">
        <v>20</v>
      </c>
      <c r="H359" t="s">
        <v>20</v>
      </c>
      <c r="I359">
        <v>41</v>
      </c>
      <c r="J359" t="s">
        <v>21</v>
      </c>
      <c r="K359" t="s">
        <v>22</v>
      </c>
      <c r="L359" s="8">
        <f t="shared" si="26"/>
        <v>42250.208333333328</v>
      </c>
      <c r="M359">
        <v>1441256400</v>
      </c>
      <c r="N359" s="8">
        <f t="shared" si="27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25"/>
        <v>games</v>
      </c>
      <c r="T359" t="str">
        <f t="shared" si="28"/>
        <v>video games</v>
      </c>
      <c r="U359" s="5">
        <f t="shared" si="29"/>
        <v>103.73170731707317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 t="s">
        <v>14</v>
      </c>
      <c r="I360">
        <v>23</v>
      </c>
      <c r="J360" t="s">
        <v>15</v>
      </c>
      <c r="K360" t="s">
        <v>16</v>
      </c>
      <c r="L360" s="8">
        <f t="shared" si="26"/>
        <v>43322.208333333328</v>
      </c>
      <c r="M360">
        <v>1533877200</v>
      </c>
      <c r="N360" s="8">
        <f t="shared" si="27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25"/>
        <v>photography</v>
      </c>
      <c r="T360" t="str">
        <f t="shared" si="28"/>
        <v>photography books</v>
      </c>
      <c r="U360" s="5">
        <f t="shared" si="29"/>
        <v>49.826086956521742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(E361/D361)</f>
        <v>2.9870000000000001</v>
      </c>
      <c r="G361" t="s">
        <v>20</v>
      </c>
      <c r="H361" t="s">
        <v>20</v>
      </c>
      <c r="I361">
        <v>187</v>
      </c>
      <c r="J361" t="s">
        <v>21</v>
      </c>
      <c r="K361" t="s">
        <v>22</v>
      </c>
      <c r="L361" s="8">
        <f t="shared" si="26"/>
        <v>40782.208333333336</v>
      </c>
      <c r="M361">
        <v>1314421200</v>
      </c>
      <c r="N361" s="8">
        <f t="shared" si="27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25"/>
        <v>film &amp; video</v>
      </c>
      <c r="T361" t="str">
        <f t="shared" si="28"/>
        <v>animation</v>
      </c>
      <c r="U361" s="5">
        <f t="shared" si="29"/>
        <v>63.893048128342244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(E362/D362)</f>
        <v>2.2635175879396985</v>
      </c>
      <c r="G362" t="s">
        <v>20</v>
      </c>
      <c r="H362" t="s">
        <v>20</v>
      </c>
      <c r="I362">
        <v>2875</v>
      </c>
      <c r="J362" t="s">
        <v>40</v>
      </c>
      <c r="K362" t="s">
        <v>41</v>
      </c>
      <c r="L362" s="8">
        <f t="shared" si="26"/>
        <v>40544.25</v>
      </c>
      <c r="M362">
        <v>1293861600</v>
      </c>
      <c r="N362" s="8">
        <f t="shared" si="27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25"/>
        <v>theater</v>
      </c>
      <c r="T362" t="str">
        <f t="shared" si="28"/>
        <v>plays</v>
      </c>
      <c r="U362" s="5">
        <f t="shared" si="29"/>
        <v>47.002434782608695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(E363/D363)</f>
        <v>1.7356363636363636</v>
      </c>
      <c r="G363" t="s">
        <v>20</v>
      </c>
      <c r="H363" t="s">
        <v>20</v>
      </c>
      <c r="I363">
        <v>88</v>
      </c>
      <c r="J363" t="s">
        <v>21</v>
      </c>
      <c r="K363" t="s">
        <v>22</v>
      </c>
      <c r="L363" s="8">
        <f t="shared" si="26"/>
        <v>43015.208333333328</v>
      </c>
      <c r="M363">
        <v>1507352400</v>
      </c>
      <c r="N363" s="8">
        <f t="shared" si="27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25"/>
        <v>theater</v>
      </c>
      <c r="T363" t="str">
        <f t="shared" si="28"/>
        <v>plays</v>
      </c>
      <c r="U363" s="5">
        <f t="shared" si="29"/>
        <v>108.47727272727273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(E364/D364)</f>
        <v>3.7175675675675675</v>
      </c>
      <c r="G364" t="s">
        <v>20</v>
      </c>
      <c r="H364" t="s">
        <v>20</v>
      </c>
      <c r="I364">
        <v>191</v>
      </c>
      <c r="J364" t="s">
        <v>21</v>
      </c>
      <c r="K364" t="s">
        <v>22</v>
      </c>
      <c r="L364" s="8">
        <f t="shared" si="26"/>
        <v>40570.25</v>
      </c>
      <c r="M364">
        <v>1296108000</v>
      </c>
      <c r="N364" s="8">
        <f t="shared" si="27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25"/>
        <v>music</v>
      </c>
      <c r="T364" t="str">
        <f t="shared" si="28"/>
        <v>rock</v>
      </c>
      <c r="U364" s="5">
        <f t="shared" si="29"/>
        <v>72.015706806282722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(E365/D365)</f>
        <v>1.601923076923077</v>
      </c>
      <c r="G365" t="s">
        <v>20</v>
      </c>
      <c r="H365" t="s">
        <v>20</v>
      </c>
      <c r="I365">
        <v>139</v>
      </c>
      <c r="J365" t="s">
        <v>21</v>
      </c>
      <c r="K365" t="s">
        <v>22</v>
      </c>
      <c r="L365" s="8">
        <f t="shared" si="26"/>
        <v>40904.25</v>
      </c>
      <c r="M365">
        <v>1324965600</v>
      </c>
      <c r="N365" s="8">
        <f t="shared" si="27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25"/>
        <v>music</v>
      </c>
      <c r="T365" t="str">
        <f t="shared" si="28"/>
        <v>rock</v>
      </c>
      <c r="U365" s="5">
        <f t="shared" si="29"/>
        <v>59.928057553956833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(E366/D366)</f>
        <v>16.163333333333334</v>
      </c>
      <c r="G366" t="s">
        <v>20</v>
      </c>
      <c r="H366" t="s">
        <v>20</v>
      </c>
      <c r="I366">
        <v>186</v>
      </c>
      <c r="J366" t="s">
        <v>21</v>
      </c>
      <c r="K366" t="s">
        <v>22</v>
      </c>
      <c r="L366" s="8">
        <f t="shared" si="26"/>
        <v>43164.25</v>
      </c>
      <c r="M366">
        <v>1520229600</v>
      </c>
      <c r="N366" s="8">
        <f t="shared" si="27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25"/>
        <v>music</v>
      </c>
      <c r="T366" t="str">
        <f t="shared" si="28"/>
        <v>indie rock</v>
      </c>
      <c r="U366" s="5">
        <f t="shared" si="29"/>
        <v>78.209677419354833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(E367/D367)</f>
        <v>7.3343749999999996</v>
      </c>
      <c r="G367" t="s">
        <v>20</v>
      </c>
      <c r="H367" t="s">
        <v>20</v>
      </c>
      <c r="I367">
        <v>112</v>
      </c>
      <c r="J367" t="s">
        <v>26</v>
      </c>
      <c r="K367" t="s">
        <v>27</v>
      </c>
      <c r="L367" s="8">
        <f t="shared" si="26"/>
        <v>42733.25</v>
      </c>
      <c r="M367">
        <v>1482991200</v>
      </c>
      <c r="N367" s="8">
        <f t="shared" si="27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25"/>
        <v>theater</v>
      </c>
      <c r="T367" t="str">
        <f t="shared" si="28"/>
        <v>plays</v>
      </c>
      <c r="U367" s="5">
        <f t="shared" si="29"/>
        <v>104.77678571428571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(E368/D368)</f>
        <v>5.9211111111111112</v>
      </c>
      <c r="G368" t="s">
        <v>20</v>
      </c>
      <c r="H368" t="s">
        <v>20</v>
      </c>
      <c r="I368">
        <v>101</v>
      </c>
      <c r="J368" t="s">
        <v>21</v>
      </c>
      <c r="K368" t="s">
        <v>22</v>
      </c>
      <c r="L368" s="8">
        <f t="shared" si="26"/>
        <v>40546.25</v>
      </c>
      <c r="M368">
        <v>1294034400</v>
      </c>
      <c r="N368" s="8">
        <f t="shared" si="27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25"/>
        <v>theater</v>
      </c>
      <c r="T368" t="str">
        <f t="shared" si="28"/>
        <v>plays</v>
      </c>
      <c r="U368" s="5">
        <f t="shared" si="29"/>
        <v>105.52475247524752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 t="s">
        <v>14</v>
      </c>
      <c r="I369">
        <v>75</v>
      </c>
      <c r="J369" t="s">
        <v>21</v>
      </c>
      <c r="K369" t="s">
        <v>22</v>
      </c>
      <c r="L369" s="8">
        <f t="shared" si="26"/>
        <v>41930.208333333336</v>
      </c>
      <c r="M369">
        <v>1413608400</v>
      </c>
      <c r="N369" s="8">
        <f t="shared" si="27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25"/>
        <v>theater</v>
      </c>
      <c r="T369" t="str">
        <f t="shared" si="28"/>
        <v>plays</v>
      </c>
      <c r="U369" s="5">
        <f t="shared" si="29"/>
        <v>24.933333333333334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(E370/D370)</f>
        <v>2.7680769230769231</v>
      </c>
      <c r="G370" t="s">
        <v>20</v>
      </c>
      <c r="H370" t="s">
        <v>20</v>
      </c>
      <c r="I370">
        <v>206</v>
      </c>
      <c r="J370" t="s">
        <v>40</v>
      </c>
      <c r="K370" t="s">
        <v>41</v>
      </c>
      <c r="L370" s="8">
        <f t="shared" si="26"/>
        <v>40464.208333333336</v>
      </c>
      <c r="M370">
        <v>1286946000</v>
      </c>
      <c r="N370" s="8">
        <f t="shared" si="27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25"/>
        <v>film &amp; video</v>
      </c>
      <c r="T370" t="str">
        <f t="shared" si="28"/>
        <v>documentary</v>
      </c>
      <c r="U370" s="5">
        <f t="shared" si="29"/>
        <v>69.873786407766985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(E371/D371)</f>
        <v>2.730185185185185</v>
      </c>
      <c r="G371" t="s">
        <v>20</v>
      </c>
      <c r="H371" t="s">
        <v>20</v>
      </c>
      <c r="I371">
        <v>154</v>
      </c>
      <c r="J371" t="s">
        <v>21</v>
      </c>
      <c r="K371" t="s">
        <v>22</v>
      </c>
      <c r="L371" s="8">
        <f t="shared" si="26"/>
        <v>41308.25</v>
      </c>
      <c r="M371">
        <v>1359871200</v>
      </c>
      <c r="N371" s="8">
        <f t="shared" si="27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25"/>
        <v>film &amp; video</v>
      </c>
      <c r="T371" t="str">
        <f t="shared" si="28"/>
        <v>television</v>
      </c>
      <c r="U371" s="5">
        <f t="shared" si="29"/>
        <v>95.733766233766232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(E372/D372)</f>
        <v>1.593633125556545</v>
      </c>
      <c r="G372" t="s">
        <v>20</v>
      </c>
      <c r="H372" t="s">
        <v>20</v>
      </c>
      <c r="I372">
        <v>5966</v>
      </c>
      <c r="J372" t="s">
        <v>21</v>
      </c>
      <c r="K372" t="s">
        <v>22</v>
      </c>
      <c r="L372" s="8">
        <f t="shared" si="26"/>
        <v>43570.208333333328</v>
      </c>
      <c r="M372">
        <v>1555304400</v>
      </c>
      <c r="N372" s="8">
        <f t="shared" si="27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25"/>
        <v>theater</v>
      </c>
      <c r="T372" t="str">
        <f t="shared" si="28"/>
        <v>plays</v>
      </c>
      <c r="U372" s="5">
        <f t="shared" si="29"/>
        <v>29.997485752598056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 t="s">
        <v>14</v>
      </c>
      <c r="I373">
        <v>2176</v>
      </c>
      <c r="J373" t="s">
        <v>21</v>
      </c>
      <c r="K373" t="s">
        <v>22</v>
      </c>
      <c r="L373" s="8">
        <f t="shared" si="26"/>
        <v>42043.25</v>
      </c>
      <c r="M373">
        <v>1423375200</v>
      </c>
      <c r="N373" s="8">
        <f t="shared" si="27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25"/>
        <v>theater</v>
      </c>
      <c r="T373" t="str">
        <f t="shared" si="28"/>
        <v>plays</v>
      </c>
      <c r="U373" s="5">
        <f t="shared" si="29"/>
        <v>59.011948529411768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(E374/D374)</f>
        <v>15.915555555555555</v>
      </c>
      <c r="G374" t="s">
        <v>20</v>
      </c>
      <c r="H374" t="s">
        <v>20</v>
      </c>
      <c r="I374">
        <v>169</v>
      </c>
      <c r="J374" t="s">
        <v>21</v>
      </c>
      <c r="K374" t="s">
        <v>22</v>
      </c>
      <c r="L374" s="8">
        <f t="shared" si="26"/>
        <v>42012.25</v>
      </c>
      <c r="M374">
        <v>1420696800</v>
      </c>
      <c r="N374" s="8">
        <f t="shared" si="27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25"/>
        <v>film &amp; video</v>
      </c>
      <c r="T374" t="str">
        <f t="shared" si="28"/>
        <v>documentary</v>
      </c>
      <c r="U374" s="5">
        <f t="shared" si="29"/>
        <v>84.757396449704146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(E375/D375)</f>
        <v>7.3018222222222224</v>
      </c>
      <c r="G375" t="s">
        <v>20</v>
      </c>
      <c r="H375" t="s">
        <v>20</v>
      </c>
      <c r="I375">
        <v>2106</v>
      </c>
      <c r="J375" t="s">
        <v>21</v>
      </c>
      <c r="K375" t="s">
        <v>22</v>
      </c>
      <c r="L375" s="8">
        <f t="shared" si="26"/>
        <v>42964.208333333328</v>
      </c>
      <c r="M375">
        <v>1502946000</v>
      </c>
      <c r="N375" s="8">
        <f t="shared" si="27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25"/>
        <v>theater</v>
      </c>
      <c r="T375" t="str">
        <f t="shared" si="28"/>
        <v>plays</v>
      </c>
      <c r="U375" s="5">
        <f t="shared" si="29"/>
        <v>78.010921177587846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 t="s">
        <v>14</v>
      </c>
      <c r="I376">
        <v>441</v>
      </c>
      <c r="J376" t="s">
        <v>21</v>
      </c>
      <c r="K376" t="s">
        <v>22</v>
      </c>
      <c r="L376" s="8">
        <f t="shared" si="26"/>
        <v>43476.25</v>
      </c>
      <c r="M376">
        <v>1547186400</v>
      </c>
      <c r="N376" s="8">
        <f t="shared" si="27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25"/>
        <v>film &amp; video</v>
      </c>
      <c r="T376" t="str">
        <f t="shared" si="28"/>
        <v>documentary</v>
      </c>
      <c r="U376" s="5">
        <f t="shared" si="29"/>
        <v>50.05215419501134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 t="s">
        <v>14</v>
      </c>
      <c r="I377">
        <v>25</v>
      </c>
      <c r="J377" t="s">
        <v>21</v>
      </c>
      <c r="K377" t="s">
        <v>22</v>
      </c>
      <c r="L377" s="8">
        <f t="shared" si="26"/>
        <v>42293.208333333328</v>
      </c>
      <c r="M377">
        <v>1444971600</v>
      </c>
      <c r="N377" s="8">
        <f t="shared" si="27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25"/>
        <v>music</v>
      </c>
      <c r="T377" t="str">
        <f t="shared" si="28"/>
        <v>indie rock</v>
      </c>
      <c r="U377" s="5">
        <f t="shared" si="29"/>
        <v>59.16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(E378/D378)</f>
        <v>3.6102941176470589</v>
      </c>
      <c r="G378" t="s">
        <v>20</v>
      </c>
      <c r="H378" t="s">
        <v>20</v>
      </c>
      <c r="I378">
        <v>131</v>
      </c>
      <c r="J378" t="s">
        <v>21</v>
      </c>
      <c r="K378" t="s">
        <v>22</v>
      </c>
      <c r="L378" s="8">
        <f t="shared" si="26"/>
        <v>41826.208333333336</v>
      </c>
      <c r="M378">
        <v>1404622800</v>
      </c>
      <c r="N378" s="8">
        <f t="shared" si="27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25"/>
        <v>music</v>
      </c>
      <c r="T378" t="str">
        <f t="shared" si="28"/>
        <v>rock</v>
      </c>
      <c r="U378" s="5">
        <f t="shared" si="29"/>
        <v>93.702290076335885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 t="s">
        <v>14</v>
      </c>
      <c r="I379">
        <v>127</v>
      </c>
      <c r="J379" t="s">
        <v>21</v>
      </c>
      <c r="K379" t="s">
        <v>22</v>
      </c>
      <c r="L379" s="8">
        <f t="shared" si="26"/>
        <v>43760.208333333328</v>
      </c>
      <c r="M379">
        <v>1571720400</v>
      </c>
      <c r="N379" s="8">
        <f t="shared" si="27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25"/>
        <v>theater</v>
      </c>
      <c r="T379" t="str">
        <f t="shared" si="28"/>
        <v>plays</v>
      </c>
      <c r="U379" s="5">
        <f t="shared" si="29"/>
        <v>40.14173228346457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 t="s">
        <v>14</v>
      </c>
      <c r="I380">
        <v>355</v>
      </c>
      <c r="J380" t="s">
        <v>21</v>
      </c>
      <c r="K380" t="s">
        <v>22</v>
      </c>
      <c r="L380" s="8">
        <f t="shared" si="26"/>
        <v>43241.208333333328</v>
      </c>
      <c r="M380">
        <v>1526878800</v>
      </c>
      <c r="N380" s="8">
        <f t="shared" si="27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25"/>
        <v>film &amp; video</v>
      </c>
      <c r="T380" t="str">
        <f t="shared" si="28"/>
        <v>documentary</v>
      </c>
      <c r="U380" s="5">
        <f t="shared" si="29"/>
        <v>70.090140845070422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 t="s">
        <v>14</v>
      </c>
      <c r="I381">
        <v>44</v>
      </c>
      <c r="J381" t="s">
        <v>40</v>
      </c>
      <c r="K381" t="s">
        <v>41</v>
      </c>
      <c r="L381" s="8">
        <f t="shared" si="26"/>
        <v>40843.208333333336</v>
      </c>
      <c r="M381">
        <v>1319691600</v>
      </c>
      <c r="N381" s="8">
        <f t="shared" si="27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25"/>
        <v>theater</v>
      </c>
      <c r="T381" t="str">
        <f t="shared" si="28"/>
        <v>plays</v>
      </c>
      <c r="U381" s="5">
        <f t="shared" si="29"/>
        <v>66.181818181818187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(E382/D382)</f>
        <v>1.6032</v>
      </c>
      <c r="G382" t="s">
        <v>20</v>
      </c>
      <c r="H382" t="s">
        <v>20</v>
      </c>
      <c r="I382">
        <v>84</v>
      </c>
      <c r="J382" t="s">
        <v>21</v>
      </c>
      <c r="K382" t="s">
        <v>22</v>
      </c>
      <c r="L382" s="8">
        <f t="shared" si="26"/>
        <v>41448.208333333336</v>
      </c>
      <c r="M382">
        <v>1371963600</v>
      </c>
      <c r="N382" s="8">
        <f t="shared" si="27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25"/>
        <v>theater</v>
      </c>
      <c r="T382" t="str">
        <f t="shared" si="28"/>
        <v>plays</v>
      </c>
      <c r="U382" s="5">
        <f t="shared" si="29"/>
        <v>47.714285714285715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(E383/D383)</f>
        <v>1.8394339622641509</v>
      </c>
      <c r="G383" t="s">
        <v>20</v>
      </c>
      <c r="H383" t="s">
        <v>20</v>
      </c>
      <c r="I383">
        <v>155</v>
      </c>
      <c r="J383" t="s">
        <v>21</v>
      </c>
      <c r="K383" t="s">
        <v>22</v>
      </c>
      <c r="L383" s="8">
        <f t="shared" si="26"/>
        <v>42163.208333333328</v>
      </c>
      <c r="M383">
        <v>1433739600</v>
      </c>
      <c r="N383" s="8">
        <f t="shared" si="27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25"/>
        <v>theater</v>
      </c>
      <c r="T383" t="str">
        <f t="shared" si="28"/>
        <v>plays</v>
      </c>
      <c r="U383" s="5">
        <f t="shared" si="29"/>
        <v>62.896774193548389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 t="s">
        <v>14</v>
      </c>
      <c r="I384">
        <v>67</v>
      </c>
      <c r="J384" t="s">
        <v>21</v>
      </c>
      <c r="K384" t="s">
        <v>22</v>
      </c>
      <c r="L384" s="8">
        <f t="shared" si="26"/>
        <v>43024.208333333328</v>
      </c>
      <c r="M384">
        <v>1508130000</v>
      </c>
      <c r="N384" s="8">
        <f t="shared" si="27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25"/>
        <v>photography</v>
      </c>
      <c r="T384" t="str">
        <f t="shared" si="28"/>
        <v>photography books</v>
      </c>
      <c r="U384" s="5">
        <f t="shared" si="29"/>
        <v>86.611940298507463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(E385/D385)</f>
        <v>2.2538095238095237</v>
      </c>
      <c r="G385" t="s">
        <v>20</v>
      </c>
      <c r="H385" t="s">
        <v>20</v>
      </c>
      <c r="I385">
        <v>189</v>
      </c>
      <c r="J385" t="s">
        <v>21</v>
      </c>
      <c r="K385" t="s">
        <v>22</v>
      </c>
      <c r="L385" s="8">
        <f t="shared" si="26"/>
        <v>43509.25</v>
      </c>
      <c r="M385">
        <v>1550037600</v>
      </c>
      <c r="N385" s="8">
        <f t="shared" si="27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25"/>
        <v>food</v>
      </c>
      <c r="T385" t="str">
        <f t="shared" si="28"/>
        <v>food trucks</v>
      </c>
      <c r="U385" s="5">
        <f t="shared" si="29"/>
        <v>75.126984126984127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(E386/D386)</f>
        <v>1.7200961538461539</v>
      </c>
      <c r="G386" t="s">
        <v>20</v>
      </c>
      <c r="H386" t="s">
        <v>20</v>
      </c>
      <c r="I386">
        <v>4799</v>
      </c>
      <c r="J386" t="s">
        <v>21</v>
      </c>
      <c r="K386" t="s">
        <v>22</v>
      </c>
      <c r="L386" s="8">
        <f t="shared" si="26"/>
        <v>42776.25</v>
      </c>
      <c r="M386">
        <v>1486706400</v>
      </c>
      <c r="N386" s="8">
        <f t="shared" si="27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ref="S386:S449" si="30">LEFT(R386,SEARCH("/",R386)-1)</f>
        <v>film &amp; video</v>
      </c>
      <c r="T386" t="str">
        <f t="shared" si="28"/>
        <v>documentary</v>
      </c>
      <c r="U386" s="5">
        <f t="shared" si="29"/>
        <v>41.004167534903104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(E387/D387)</f>
        <v>1.4616709511568124</v>
      </c>
      <c r="G387" t="s">
        <v>20</v>
      </c>
      <c r="H387" t="s">
        <v>20</v>
      </c>
      <c r="I387">
        <v>1137</v>
      </c>
      <c r="J387" t="s">
        <v>21</v>
      </c>
      <c r="K387" t="s">
        <v>22</v>
      </c>
      <c r="L387" s="8">
        <f t="shared" ref="L387:L450" si="31">(((M387/60)/60)/24)+DATE(1970,1,1)</f>
        <v>43553.208333333328</v>
      </c>
      <c r="M387">
        <v>1553835600</v>
      </c>
      <c r="N387" s="8">
        <f t="shared" ref="N387:N450" si="32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si="30"/>
        <v>publishing</v>
      </c>
      <c r="T387" t="str">
        <f t="shared" ref="T387:T450" si="33">RIGHT(R387,LEN(R387)-FIND("/",R387))</f>
        <v>nonfiction</v>
      </c>
      <c r="U387" s="5">
        <f t="shared" si="29"/>
        <v>50.007915567282325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 t="s">
        <v>14</v>
      </c>
      <c r="I388">
        <v>1068</v>
      </c>
      <c r="J388" t="s">
        <v>21</v>
      </c>
      <c r="K388" t="s">
        <v>22</v>
      </c>
      <c r="L388" s="8">
        <f t="shared" si="31"/>
        <v>40355.208333333336</v>
      </c>
      <c r="M388">
        <v>1277528400</v>
      </c>
      <c r="N388" s="8">
        <f t="shared" si="32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30"/>
        <v>theater</v>
      </c>
      <c r="T388" t="str">
        <f t="shared" si="33"/>
        <v>plays</v>
      </c>
      <c r="U388" s="5">
        <f t="shared" ref="U388:U451" si="34">E388/I388</f>
        <v>96.960674157303373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 t="s">
        <v>14</v>
      </c>
      <c r="I389">
        <v>424</v>
      </c>
      <c r="J389" t="s">
        <v>21</v>
      </c>
      <c r="K389" t="s">
        <v>22</v>
      </c>
      <c r="L389" s="8">
        <f t="shared" si="31"/>
        <v>41072.208333333336</v>
      </c>
      <c r="M389">
        <v>1339477200</v>
      </c>
      <c r="N389" s="8">
        <f t="shared" si="32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30"/>
        <v>technology</v>
      </c>
      <c r="T389" t="str">
        <f t="shared" si="33"/>
        <v>wearables</v>
      </c>
      <c r="U389" s="5">
        <f t="shared" si="34"/>
        <v>100.93160377358491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</f>
        <v>0.11270034843205574</v>
      </c>
      <c r="G390" t="s">
        <v>74</v>
      </c>
      <c r="H390" t="s">
        <v>74</v>
      </c>
      <c r="I390">
        <v>145</v>
      </c>
      <c r="J390" t="s">
        <v>98</v>
      </c>
      <c r="K390" t="s">
        <v>99</v>
      </c>
      <c r="L390" s="8">
        <f t="shared" si="31"/>
        <v>40912.25</v>
      </c>
      <c r="M390">
        <v>1325656800</v>
      </c>
      <c r="N390" s="8">
        <f t="shared" si="32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30"/>
        <v>music</v>
      </c>
      <c r="T390" t="str">
        <f t="shared" si="33"/>
        <v>indie rock</v>
      </c>
      <c r="U390" s="5">
        <f t="shared" si="34"/>
        <v>89.227586206896547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(E391/D391)</f>
        <v>1.2211084337349398</v>
      </c>
      <c r="G391" t="s">
        <v>20</v>
      </c>
      <c r="H391" t="s">
        <v>20</v>
      </c>
      <c r="I391">
        <v>1152</v>
      </c>
      <c r="J391" t="s">
        <v>21</v>
      </c>
      <c r="K391" t="s">
        <v>22</v>
      </c>
      <c r="L391" s="8">
        <f t="shared" si="31"/>
        <v>40479.208333333336</v>
      </c>
      <c r="M391">
        <v>1288242000</v>
      </c>
      <c r="N391" s="8">
        <f t="shared" si="32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30"/>
        <v>theater</v>
      </c>
      <c r="T391" t="str">
        <f t="shared" si="33"/>
        <v>plays</v>
      </c>
      <c r="U391" s="5">
        <f t="shared" si="34"/>
        <v>87.979166666666671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(E392/D392)</f>
        <v>1.8654166666666667</v>
      </c>
      <c r="G392" t="s">
        <v>20</v>
      </c>
      <c r="H392" t="s">
        <v>20</v>
      </c>
      <c r="I392">
        <v>50</v>
      </c>
      <c r="J392" t="s">
        <v>21</v>
      </c>
      <c r="K392" t="s">
        <v>22</v>
      </c>
      <c r="L392" s="8">
        <f t="shared" si="31"/>
        <v>41530.208333333336</v>
      </c>
      <c r="M392">
        <v>1379048400</v>
      </c>
      <c r="N392" s="8">
        <f t="shared" si="32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30"/>
        <v>photography</v>
      </c>
      <c r="T392" t="str">
        <f t="shared" si="33"/>
        <v>photography books</v>
      </c>
      <c r="U392" s="5">
        <f t="shared" si="34"/>
        <v>89.54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 t="s">
        <v>14</v>
      </c>
      <c r="I393">
        <v>151</v>
      </c>
      <c r="J393" t="s">
        <v>21</v>
      </c>
      <c r="K393" t="s">
        <v>22</v>
      </c>
      <c r="L393" s="8">
        <f t="shared" si="31"/>
        <v>41653.25</v>
      </c>
      <c r="M393">
        <v>1389679200</v>
      </c>
      <c r="N393" s="8">
        <f t="shared" si="32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30"/>
        <v>publishing</v>
      </c>
      <c r="T393" t="str">
        <f t="shared" si="33"/>
        <v>nonfiction</v>
      </c>
      <c r="U393" s="5">
        <f t="shared" si="34"/>
        <v>29.09271523178808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 t="s">
        <v>14</v>
      </c>
      <c r="I394">
        <v>1608</v>
      </c>
      <c r="J394" t="s">
        <v>21</v>
      </c>
      <c r="K394" t="s">
        <v>22</v>
      </c>
      <c r="L394" s="8">
        <f t="shared" si="31"/>
        <v>40549.25</v>
      </c>
      <c r="M394">
        <v>1294293600</v>
      </c>
      <c r="N394" s="8">
        <f t="shared" si="32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30"/>
        <v>technology</v>
      </c>
      <c r="T394" t="str">
        <f t="shared" si="33"/>
        <v>wearables</v>
      </c>
      <c r="U394" s="5">
        <f t="shared" si="34"/>
        <v>42.006218905472636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(E395/D395)</f>
        <v>2.2896178343949045</v>
      </c>
      <c r="G395" t="s">
        <v>20</v>
      </c>
      <c r="H395" t="s">
        <v>20</v>
      </c>
      <c r="I395">
        <v>3059</v>
      </c>
      <c r="J395" t="s">
        <v>15</v>
      </c>
      <c r="K395" t="s">
        <v>16</v>
      </c>
      <c r="L395" s="8">
        <f t="shared" si="31"/>
        <v>42933.208333333328</v>
      </c>
      <c r="M395">
        <v>1500267600</v>
      </c>
      <c r="N395" s="8">
        <f t="shared" si="32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30"/>
        <v>music</v>
      </c>
      <c r="T395" t="str">
        <f t="shared" si="33"/>
        <v>jazz</v>
      </c>
      <c r="U395" s="5">
        <f t="shared" si="34"/>
        <v>47.004903563255965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(E396/D396)</f>
        <v>4.6937499999999996</v>
      </c>
      <c r="G396" t="s">
        <v>20</v>
      </c>
      <c r="H396" t="s">
        <v>20</v>
      </c>
      <c r="I396">
        <v>34</v>
      </c>
      <c r="J396" t="s">
        <v>21</v>
      </c>
      <c r="K396" t="s">
        <v>22</v>
      </c>
      <c r="L396" s="8">
        <f t="shared" si="31"/>
        <v>41484.208333333336</v>
      </c>
      <c r="M396">
        <v>1375074000</v>
      </c>
      <c r="N396" s="8">
        <f t="shared" si="32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30"/>
        <v>film &amp; video</v>
      </c>
      <c r="T396" t="str">
        <f t="shared" si="33"/>
        <v>documentary</v>
      </c>
      <c r="U396" s="5">
        <f t="shared" si="34"/>
        <v>110.44117647058823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(E397/D397)</f>
        <v>1.3011267605633803</v>
      </c>
      <c r="G397" t="s">
        <v>20</v>
      </c>
      <c r="H397" t="s">
        <v>20</v>
      </c>
      <c r="I397">
        <v>220</v>
      </c>
      <c r="J397" t="s">
        <v>21</v>
      </c>
      <c r="K397" t="s">
        <v>22</v>
      </c>
      <c r="L397" s="8">
        <f t="shared" si="31"/>
        <v>40885.25</v>
      </c>
      <c r="M397">
        <v>1323324000</v>
      </c>
      <c r="N397" s="8">
        <f t="shared" si="32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30"/>
        <v>theater</v>
      </c>
      <c r="T397" t="str">
        <f t="shared" si="33"/>
        <v>plays</v>
      </c>
      <c r="U397" s="5">
        <f t="shared" si="34"/>
        <v>41.990909090909092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(E398/D398)</f>
        <v>1.6705422993492407</v>
      </c>
      <c r="G398" t="s">
        <v>20</v>
      </c>
      <c r="H398" t="s">
        <v>20</v>
      </c>
      <c r="I398">
        <v>1604</v>
      </c>
      <c r="J398" t="s">
        <v>26</v>
      </c>
      <c r="K398" t="s">
        <v>27</v>
      </c>
      <c r="L398" s="8">
        <f t="shared" si="31"/>
        <v>43378.208333333328</v>
      </c>
      <c r="M398">
        <v>1538715600</v>
      </c>
      <c r="N398" s="8">
        <f t="shared" si="32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30"/>
        <v>film &amp; video</v>
      </c>
      <c r="T398" t="str">
        <f t="shared" si="33"/>
        <v>drama</v>
      </c>
      <c r="U398" s="5">
        <f t="shared" si="34"/>
        <v>48.012468827930178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(E399/D399)</f>
        <v>1.738641975308642</v>
      </c>
      <c r="G399" t="s">
        <v>20</v>
      </c>
      <c r="H399" t="s">
        <v>20</v>
      </c>
      <c r="I399">
        <v>454</v>
      </c>
      <c r="J399" t="s">
        <v>21</v>
      </c>
      <c r="K399" t="s">
        <v>22</v>
      </c>
      <c r="L399" s="8">
        <f t="shared" si="31"/>
        <v>41417.208333333336</v>
      </c>
      <c r="M399">
        <v>1369285200</v>
      </c>
      <c r="N399" s="8">
        <f t="shared" si="32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30"/>
        <v>music</v>
      </c>
      <c r="T399" t="str">
        <f t="shared" si="33"/>
        <v>rock</v>
      </c>
      <c r="U399" s="5">
        <f t="shared" si="34"/>
        <v>31.019823788546255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(E400/D400)</f>
        <v>7.1776470588235295</v>
      </c>
      <c r="G400" t="s">
        <v>20</v>
      </c>
      <c r="H400" t="s">
        <v>20</v>
      </c>
      <c r="I400">
        <v>123</v>
      </c>
      <c r="J400" t="s">
        <v>107</v>
      </c>
      <c r="K400" t="s">
        <v>108</v>
      </c>
      <c r="L400" s="8">
        <f t="shared" si="31"/>
        <v>43228.208333333328</v>
      </c>
      <c r="M400">
        <v>1525755600</v>
      </c>
      <c r="N400" s="8">
        <f t="shared" si="32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30"/>
        <v>film &amp; video</v>
      </c>
      <c r="T400" t="str">
        <f t="shared" si="33"/>
        <v>animation</v>
      </c>
      <c r="U400" s="5">
        <f t="shared" si="34"/>
        <v>99.203252032520325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 t="s">
        <v>14</v>
      </c>
      <c r="I401">
        <v>941</v>
      </c>
      <c r="J401" t="s">
        <v>21</v>
      </c>
      <c r="K401" t="s">
        <v>22</v>
      </c>
      <c r="L401" s="8">
        <f t="shared" si="31"/>
        <v>40576.25</v>
      </c>
      <c r="M401">
        <v>1296626400</v>
      </c>
      <c r="N401" s="8">
        <f t="shared" si="32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30"/>
        <v>music</v>
      </c>
      <c r="T401" t="str">
        <f t="shared" si="33"/>
        <v>indie rock</v>
      </c>
      <c r="U401" s="5">
        <f t="shared" si="34"/>
        <v>66.022316684378325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(E402/D402)</f>
        <v>0.02</v>
      </c>
      <c r="G402" t="s">
        <v>14</v>
      </c>
      <c r="H402" t="s">
        <v>14</v>
      </c>
      <c r="I402">
        <v>1</v>
      </c>
      <c r="J402" t="s">
        <v>21</v>
      </c>
      <c r="K402" t="s">
        <v>22</v>
      </c>
      <c r="L402" s="8">
        <f t="shared" si="31"/>
        <v>41502.208333333336</v>
      </c>
      <c r="M402">
        <v>1376629200</v>
      </c>
      <c r="N402" s="8">
        <f t="shared" si="32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30"/>
        <v>photography</v>
      </c>
      <c r="T402" t="str">
        <f t="shared" si="33"/>
        <v>photography books</v>
      </c>
      <c r="U402" s="5">
        <f t="shared" si="34"/>
        <v>2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(E403/D403)</f>
        <v>15.302222222222222</v>
      </c>
      <c r="G403" t="s">
        <v>20</v>
      </c>
      <c r="H403" t="s">
        <v>20</v>
      </c>
      <c r="I403">
        <v>299</v>
      </c>
      <c r="J403" t="s">
        <v>21</v>
      </c>
      <c r="K403" t="s">
        <v>22</v>
      </c>
      <c r="L403" s="8">
        <f t="shared" si="31"/>
        <v>43765.208333333328</v>
      </c>
      <c r="M403">
        <v>1572152400</v>
      </c>
      <c r="N403" s="8">
        <f t="shared" si="32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30"/>
        <v>theater</v>
      </c>
      <c r="T403" t="str">
        <f t="shared" si="33"/>
        <v>plays</v>
      </c>
      <c r="U403" s="5">
        <f t="shared" si="34"/>
        <v>46.060200668896321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 t="s">
        <v>14</v>
      </c>
      <c r="I404">
        <v>40</v>
      </c>
      <c r="J404" t="s">
        <v>21</v>
      </c>
      <c r="K404" t="s">
        <v>22</v>
      </c>
      <c r="L404" s="8">
        <f t="shared" si="31"/>
        <v>40914.25</v>
      </c>
      <c r="M404">
        <v>1325829600</v>
      </c>
      <c r="N404" s="8">
        <f t="shared" si="32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30"/>
        <v>film &amp; video</v>
      </c>
      <c r="T404" t="str">
        <f t="shared" si="33"/>
        <v>shorts</v>
      </c>
      <c r="U404" s="5">
        <f t="shared" si="34"/>
        <v>73.650000000000006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 t="s">
        <v>14</v>
      </c>
      <c r="I405">
        <v>3015</v>
      </c>
      <c r="J405" t="s">
        <v>15</v>
      </c>
      <c r="K405" t="s">
        <v>16</v>
      </c>
      <c r="L405" s="8">
        <f t="shared" si="31"/>
        <v>40310.208333333336</v>
      </c>
      <c r="M405">
        <v>1273640400</v>
      </c>
      <c r="N405" s="8">
        <f t="shared" si="32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30"/>
        <v>theater</v>
      </c>
      <c r="T405" t="str">
        <f t="shared" si="33"/>
        <v>plays</v>
      </c>
      <c r="U405" s="5">
        <f t="shared" si="34"/>
        <v>55.99336650082919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(E406/D406)</f>
        <v>3.1558486707566464</v>
      </c>
      <c r="G406" t="s">
        <v>20</v>
      </c>
      <c r="H406" t="s">
        <v>20</v>
      </c>
      <c r="I406">
        <v>2237</v>
      </c>
      <c r="J406" t="s">
        <v>21</v>
      </c>
      <c r="K406" t="s">
        <v>22</v>
      </c>
      <c r="L406" s="8">
        <f t="shared" si="31"/>
        <v>43053.25</v>
      </c>
      <c r="M406">
        <v>1510639200</v>
      </c>
      <c r="N406" s="8">
        <f t="shared" si="32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30"/>
        <v>theater</v>
      </c>
      <c r="T406" t="str">
        <f t="shared" si="33"/>
        <v>plays</v>
      </c>
      <c r="U406" s="5">
        <f t="shared" si="34"/>
        <v>68.985695127402778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 t="s">
        <v>14</v>
      </c>
      <c r="I407">
        <v>435</v>
      </c>
      <c r="J407" t="s">
        <v>21</v>
      </c>
      <c r="K407" t="s">
        <v>22</v>
      </c>
      <c r="L407" s="8">
        <f t="shared" si="31"/>
        <v>43255.208333333328</v>
      </c>
      <c r="M407">
        <v>1528088400</v>
      </c>
      <c r="N407" s="8">
        <f t="shared" si="32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30"/>
        <v>theater</v>
      </c>
      <c r="T407" t="str">
        <f t="shared" si="33"/>
        <v>plays</v>
      </c>
      <c r="U407" s="5">
        <f t="shared" si="34"/>
        <v>60.981609195402299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(E408/D408)</f>
        <v>1.8214503816793892</v>
      </c>
      <c r="G408" t="s">
        <v>20</v>
      </c>
      <c r="H408" t="s">
        <v>20</v>
      </c>
      <c r="I408">
        <v>645</v>
      </c>
      <c r="J408" t="s">
        <v>21</v>
      </c>
      <c r="K408" t="s">
        <v>22</v>
      </c>
      <c r="L408" s="8">
        <f t="shared" si="31"/>
        <v>41304.25</v>
      </c>
      <c r="M408">
        <v>1359525600</v>
      </c>
      <c r="N408" s="8">
        <f t="shared" si="32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30"/>
        <v>film &amp; video</v>
      </c>
      <c r="T408" t="str">
        <f t="shared" si="33"/>
        <v>documentary</v>
      </c>
      <c r="U408" s="5">
        <f t="shared" si="34"/>
        <v>110.98139534883721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(E409/D409)</f>
        <v>3.5588235294117645</v>
      </c>
      <c r="G409" t="s">
        <v>20</v>
      </c>
      <c r="H409" t="s">
        <v>20</v>
      </c>
      <c r="I409">
        <v>484</v>
      </c>
      <c r="J409" t="s">
        <v>36</v>
      </c>
      <c r="K409" t="s">
        <v>37</v>
      </c>
      <c r="L409" s="8">
        <f t="shared" si="31"/>
        <v>43751.208333333328</v>
      </c>
      <c r="M409">
        <v>1570942800</v>
      </c>
      <c r="N409" s="8">
        <f t="shared" si="32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30"/>
        <v>theater</v>
      </c>
      <c r="T409" t="str">
        <f t="shared" si="33"/>
        <v>plays</v>
      </c>
      <c r="U409" s="5">
        <f t="shared" si="34"/>
        <v>25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(E410/D410)</f>
        <v>1.3183695652173912</v>
      </c>
      <c r="G410" t="s">
        <v>20</v>
      </c>
      <c r="H410" t="s">
        <v>20</v>
      </c>
      <c r="I410">
        <v>154</v>
      </c>
      <c r="J410" t="s">
        <v>15</v>
      </c>
      <c r="K410" t="s">
        <v>16</v>
      </c>
      <c r="L410" s="8">
        <f t="shared" si="31"/>
        <v>42541.208333333328</v>
      </c>
      <c r="M410">
        <v>1466398800</v>
      </c>
      <c r="N410" s="8">
        <f t="shared" si="32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30"/>
        <v>film &amp; video</v>
      </c>
      <c r="T410" t="str">
        <f t="shared" si="33"/>
        <v>documentary</v>
      </c>
      <c r="U410" s="5">
        <f t="shared" si="34"/>
        <v>78.759740259740255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 t="s">
        <v>14</v>
      </c>
      <c r="I411">
        <v>714</v>
      </c>
      <c r="J411" t="s">
        <v>21</v>
      </c>
      <c r="K411" t="s">
        <v>22</v>
      </c>
      <c r="L411" s="8">
        <f t="shared" si="31"/>
        <v>42843.208333333328</v>
      </c>
      <c r="M411">
        <v>1492491600</v>
      </c>
      <c r="N411" s="8">
        <f t="shared" si="32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30"/>
        <v>music</v>
      </c>
      <c r="T411" t="str">
        <f t="shared" si="33"/>
        <v>rock</v>
      </c>
      <c r="U411" s="5">
        <f t="shared" si="34"/>
        <v>87.960784313725483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</f>
        <v>0.36132726089785294</v>
      </c>
      <c r="G412" t="s">
        <v>47</v>
      </c>
      <c r="H412" t="s">
        <v>47</v>
      </c>
      <c r="I412">
        <v>1111</v>
      </c>
      <c r="J412" t="s">
        <v>21</v>
      </c>
      <c r="K412" t="s">
        <v>22</v>
      </c>
      <c r="L412" s="8">
        <f t="shared" si="31"/>
        <v>42122.208333333328</v>
      </c>
      <c r="M412">
        <v>1430197200</v>
      </c>
      <c r="N412" s="8">
        <f t="shared" si="32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30"/>
        <v>games</v>
      </c>
      <c r="T412" t="str">
        <f t="shared" si="33"/>
        <v>mobile games</v>
      </c>
      <c r="U412" s="5">
        <f t="shared" si="34"/>
        <v>49.987398739873989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(E413/D413)</f>
        <v>1.0462820512820512</v>
      </c>
      <c r="G413" t="s">
        <v>20</v>
      </c>
      <c r="H413" t="s">
        <v>20</v>
      </c>
      <c r="I413">
        <v>82</v>
      </c>
      <c r="J413" t="s">
        <v>21</v>
      </c>
      <c r="K413" t="s">
        <v>22</v>
      </c>
      <c r="L413" s="8">
        <f t="shared" si="31"/>
        <v>42884.208333333328</v>
      </c>
      <c r="M413">
        <v>1496034000</v>
      </c>
      <c r="N413" s="8">
        <f t="shared" si="32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30"/>
        <v>theater</v>
      </c>
      <c r="T413" t="str">
        <f t="shared" si="33"/>
        <v>plays</v>
      </c>
      <c r="U413" s="5">
        <f t="shared" si="34"/>
        <v>99.524390243902445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(E414/D414)</f>
        <v>6.6885714285714286</v>
      </c>
      <c r="G414" t="s">
        <v>20</v>
      </c>
      <c r="H414" t="s">
        <v>20</v>
      </c>
      <c r="I414">
        <v>134</v>
      </c>
      <c r="J414" t="s">
        <v>21</v>
      </c>
      <c r="K414" t="s">
        <v>22</v>
      </c>
      <c r="L414" s="8">
        <f t="shared" si="31"/>
        <v>41642.25</v>
      </c>
      <c r="M414">
        <v>1388728800</v>
      </c>
      <c r="N414" s="8">
        <f t="shared" si="32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30"/>
        <v>publishing</v>
      </c>
      <c r="T414" t="str">
        <f t="shared" si="33"/>
        <v>fiction</v>
      </c>
      <c r="U414" s="5">
        <f t="shared" si="34"/>
        <v>104.82089552238806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</f>
        <v>0.62072823218997364</v>
      </c>
      <c r="G415" t="s">
        <v>47</v>
      </c>
      <c r="H415" t="s">
        <v>47</v>
      </c>
      <c r="I415">
        <v>1089</v>
      </c>
      <c r="J415" t="s">
        <v>21</v>
      </c>
      <c r="K415" t="s">
        <v>22</v>
      </c>
      <c r="L415" s="8">
        <f t="shared" si="31"/>
        <v>43431.25</v>
      </c>
      <c r="M415">
        <v>1543298400</v>
      </c>
      <c r="N415" s="8">
        <f t="shared" si="32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30"/>
        <v>film &amp; video</v>
      </c>
      <c r="T415" t="str">
        <f t="shared" si="33"/>
        <v>animation</v>
      </c>
      <c r="U415" s="5">
        <f t="shared" si="34"/>
        <v>108.01469237832875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 t="s">
        <v>14</v>
      </c>
      <c r="I416">
        <v>5497</v>
      </c>
      <c r="J416" t="s">
        <v>21</v>
      </c>
      <c r="K416" t="s">
        <v>22</v>
      </c>
      <c r="L416" s="8">
        <f t="shared" si="31"/>
        <v>40288.208333333336</v>
      </c>
      <c r="M416">
        <v>1271739600</v>
      </c>
      <c r="N416" s="8">
        <f t="shared" si="32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30"/>
        <v>food</v>
      </c>
      <c r="T416" t="str">
        <f t="shared" si="33"/>
        <v>food trucks</v>
      </c>
      <c r="U416" s="5">
        <f t="shared" si="34"/>
        <v>28.998544660724033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 t="s">
        <v>14</v>
      </c>
      <c r="I417">
        <v>418</v>
      </c>
      <c r="J417" t="s">
        <v>21</v>
      </c>
      <c r="K417" t="s">
        <v>22</v>
      </c>
      <c r="L417" s="8">
        <f t="shared" si="31"/>
        <v>40921.25</v>
      </c>
      <c r="M417">
        <v>1326434400</v>
      </c>
      <c r="N417" s="8">
        <f t="shared" si="32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30"/>
        <v>theater</v>
      </c>
      <c r="T417" t="str">
        <f t="shared" si="33"/>
        <v>plays</v>
      </c>
      <c r="U417" s="5">
        <f t="shared" si="34"/>
        <v>30.028708133971293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 t="s">
        <v>14</v>
      </c>
      <c r="I418">
        <v>1439</v>
      </c>
      <c r="J418" t="s">
        <v>21</v>
      </c>
      <c r="K418" t="s">
        <v>22</v>
      </c>
      <c r="L418" s="8">
        <f t="shared" si="31"/>
        <v>40560.25</v>
      </c>
      <c r="M418">
        <v>1295244000</v>
      </c>
      <c r="N418" s="8">
        <f t="shared" si="32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30"/>
        <v>film &amp; video</v>
      </c>
      <c r="T418" t="str">
        <f t="shared" si="33"/>
        <v>documentary</v>
      </c>
      <c r="U418" s="5">
        <f t="shared" si="34"/>
        <v>41.005559416261292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 t="s">
        <v>14</v>
      </c>
      <c r="I419">
        <v>15</v>
      </c>
      <c r="J419" t="s">
        <v>21</v>
      </c>
      <c r="K419" t="s">
        <v>22</v>
      </c>
      <c r="L419" s="8">
        <f t="shared" si="31"/>
        <v>43407.208333333328</v>
      </c>
      <c r="M419">
        <v>1541221200</v>
      </c>
      <c r="N419" s="8">
        <f t="shared" si="32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30"/>
        <v>theater</v>
      </c>
      <c r="T419" t="str">
        <f t="shared" si="33"/>
        <v>plays</v>
      </c>
      <c r="U419" s="5">
        <f t="shared" si="34"/>
        <v>62.866666666666667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 t="s">
        <v>14</v>
      </c>
      <c r="I420">
        <v>1999</v>
      </c>
      <c r="J420" t="s">
        <v>15</v>
      </c>
      <c r="K420" t="s">
        <v>16</v>
      </c>
      <c r="L420" s="8">
        <f t="shared" si="31"/>
        <v>41035.208333333336</v>
      </c>
      <c r="M420">
        <v>1336280400</v>
      </c>
      <c r="N420" s="8">
        <f t="shared" si="32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30"/>
        <v>film &amp; video</v>
      </c>
      <c r="T420" t="str">
        <f t="shared" si="33"/>
        <v>documentary</v>
      </c>
      <c r="U420" s="5">
        <f t="shared" si="34"/>
        <v>47.005002501250623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(E421/D421)</f>
        <v>1.2343497363796134</v>
      </c>
      <c r="G421" t="s">
        <v>20</v>
      </c>
      <c r="H421" t="s">
        <v>20</v>
      </c>
      <c r="I421">
        <v>5203</v>
      </c>
      <c r="J421" t="s">
        <v>21</v>
      </c>
      <c r="K421" t="s">
        <v>22</v>
      </c>
      <c r="L421" s="8">
        <f t="shared" si="31"/>
        <v>40899.25</v>
      </c>
      <c r="M421">
        <v>1324533600</v>
      </c>
      <c r="N421" s="8">
        <f t="shared" si="32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30"/>
        <v>technology</v>
      </c>
      <c r="T421" t="str">
        <f t="shared" si="33"/>
        <v>web</v>
      </c>
      <c r="U421" s="5">
        <f t="shared" si="34"/>
        <v>26.997693638285604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(E422/D422)</f>
        <v>1.2846</v>
      </c>
      <c r="G422" t="s">
        <v>20</v>
      </c>
      <c r="H422" t="s">
        <v>20</v>
      </c>
      <c r="I422">
        <v>94</v>
      </c>
      <c r="J422" t="s">
        <v>21</v>
      </c>
      <c r="K422" t="s">
        <v>22</v>
      </c>
      <c r="L422" s="8">
        <f t="shared" si="31"/>
        <v>42911.208333333328</v>
      </c>
      <c r="M422">
        <v>1498366800</v>
      </c>
      <c r="N422" s="8">
        <f t="shared" si="32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30"/>
        <v>theater</v>
      </c>
      <c r="T422" t="str">
        <f t="shared" si="33"/>
        <v>plays</v>
      </c>
      <c r="U422" s="5">
        <f t="shared" si="34"/>
        <v>68.329787234042556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 t="s">
        <v>14</v>
      </c>
      <c r="I423">
        <v>118</v>
      </c>
      <c r="J423" t="s">
        <v>21</v>
      </c>
      <c r="K423" t="s">
        <v>22</v>
      </c>
      <c r="L423" s="8">
        <f t="shared" si="31"/>
        <v>42915.208333333328</v>
      </c>
      <c r="M423">
        <v>1498712400</v>
      </c>
      <c r="N423" s="8">
        <f t="shared" si="32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30"/>
        <v>technology</v>
      </c>
      <c r="T423" t="str">
        <f t="shared" si="33"/>
        <v>wearables</v>
      </c>
      <c r="U423" s="5">
        <f t="shared" si="34"/>
        <v>50.974576271186443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(E424/D424)</f>
        <v>1.2729885057471264</v>
      </c>
      <c r="G424" t="s">
        <v>20</v>
      </c>
      <c r="H424" t="s">
        <v>20</v>
      </c>
      <c r="I424">
        <v>205</v>
      </c>
      <c r="J424" t="s">
        <v>21</v>
      </c>
      <c r="K424" t="s">
        <v>22</v>
      </c>
      <c r="L424" s="8">
        <f t="shared" si="31"/>
        <v>40285.208333333336</v>
      </c>
      <c r="M424">
        <v>1271480400</v>
      </c>
      <c r="N424" s="8">
        <f t="shared" si="32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30"/>
        <v>theater</v>
      </c>
      <c r="T424" t="str">
        <f t="shared" si="33"/>
        <v>plays</v>
      </c>
      <c r="U424" s="5">
        <f t="shared" si="34"/>
        <v>54.024390243902438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 t="s">
        <v>14</v>
      </c>
      <c r="I425">
        <v>162</v>
      </c>
      <c r="J425" t="s">
        <v>21</v>
      </c>
      <c r="K425" t="s">
        <v>22</v>
      </c>
      <c r="L425" s="8">
        <f t="shared" si="31"/>
        <v>40808.208333333336</v>
      </c>
      <c r="M425">
        <v>1316667600</v>
      </c>
      <c r="N425" s="8">
        <f t="shared" si="32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30"/>
        <v>food</v>
      </c>
      <c r="T425" t="str">
        <f t="shared" si="33"/>
        <v>food trucks</v>
      </c>
      <c r="U425" s="5">
        <f t="shared" si="34"/>
        <v>97.055555555555557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 t="s">
        <v>14</v>
      </c>
      <c r="I426">
        <v>83</v>
      </c>
      <c r="J426" t="s">
        <v>21</v>
      </c>
      <c r="K426" t="s">
        <v>22</v>
      </c>
      <c r="L426" s="8">
        <f t="shared" si="31"/>
        <v>43208.208333333328</v>
      </c>
      <c r="M426">
        <v>1524027600</v>
      </c>
      <c r="N426" s="8">
        <f t="shared" si="32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30"/>
        <v>music</v>
      </c>
      <c r="T426" t="str">
        <f t="shared" si="33"/>
        <v>indie rock</v>
      </c>
      <c r="U426" s="5">
        <f t="shared" si="34"/>
        <v>24.867469879518072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(E427/D427)</f>
        <v>2.8766666666666665</v>
      </c>
      <c r="G427" t="s">
        <v>20</v>
      </c>
      <c r="H427" t="s">
        <v>20</v>
      </c>
      <c r="I427">
        <v>92</v>
      </c>
      <c r="J427" t="s">
        <v>21</v>
      </c>
      <c r="K427" t="s">
        <v>22</v>
      </c>
      <c r="L427" s="8">
        <f t="shared" si="31"/>
        <v>42213.208333333328</v>
      </c>
      <c r="M427">
        <v>1438059600</v>
      </c>
      <c r="N427" s="8">
        <f t="shared" si="32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30"/>
        <v>photography</v>
      </c>
      <c r="T427" t="str">
        <f t="shared" si="33"/>
        <v>photography books</v>
      </c>
      <c r="U427" s="5">
        <f t="shared" si="34"/>
        <v>84.423913043478265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(E428/D428)</f>
        <v>5.7294444444444448</v>
      </c>
      <c r="G428" t="s">
        <v>20</v>
      </c>
      <c r="H428" t="s">
        <v>20</v>
      </c>
      <c r="I428">
        <v>219</v>
      </c>
      <c r="J428" t="s">
        <v>21</v>
      </c>
      <c r="K428" t="s">
        <v>22</v>
      </c>
      <c r="L428" s="8">
        <f t="shared" si="31"/>
        <v>41332.25</v>
      </c>
      <c r="M428">
        <v>1361944800</v>
      </c>
      <c r="N428" s="8">
        <f t="shared" si="32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30"/>
        <v>theater</v>
      </c>
      <c r="T428" t="str">
        <f t="shared" si="33"/>
        <v>plays</v>
      </c>
      <c r="U428" s="5">
        <f t="shared" si="34"/>
        <v>47.091324200913242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(E429/D429)</f>
        <v>1.1290429799426933</v>
      </c>
      <c r="G429" t="s">
        <v>20</v>
      </c>
      <c r="H429" t="s">
        <v>20</v>
      </c>
      <c r="I429">
        <v>2526</v>
      </c>
      <c r="J429" t="s">
        <v>21</v>
      </c>
      <c r="K429" t="s">
        <v>22</v>
      </c>
      <c r="L429" s="8">
        <f t="shared" si="31"/>
        <v>41895.208333333336</v>
      </c>
      <c r="M429">
        <v>1410584400</v>
      </c>
      <c r="N429" s="8">
        <f t="shared" si="32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30"/>
        <v>theater</v>
      </c>
      <c r="T429" t="str">
        <f t="shared" si="33"/>
        <v>plays</v>
      </c>
      <c r="U429" s="5">
        <f t="shared" si="34"/>
        <v>77.996041171813147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 t="s">
        <v>14</v>
      </c>
      <c r="I430">
        <v>747</v>
      </c>
      <c r="J430" t="s">
        <v>21</v>
      </c>
      <c r="K430" t="s">
        <v>22</v>
      </c>
      <c r="L430" s="8">
        <f t="shared" si="31"/>
        <v>40585.25</v>
      </c>
      <c r="M430">
        <v>1297404000</v>
      </c>
      <c r="N430" s="8">
        <f t="shared" si="32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30"/>
        <v>film &amp; video</v>
      </c>
      <c r="T430" t="str">
        <f t="shared" si="33"/>
        <v>animation</v>
      </c>
      <c r="U430" s="5">
        <f t="shared" si="34"/>
        <v>62.967871485943775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</f>
        <v>0.90675916230366493</v>
      </c>
      <c r="G431" t="s">
        <v>74</v>
      </c>
      <c r="H431" t="s">
        <v>74</v>
      </c>
      <c r="I431">
        <v>2138</v>
      </c>
      <c r="J431" t="s">
        <v>21</v>
      </c>
      <c r="K431" t="s">
        <v>22</v>
      </c>
      <c r="L431" s="8">
        <f t="shared" si="31"/>
        <v>41680.25</v>
      </c>
      <c r="M431">
        <v>1392012000</v>
      </c>
      <c r="N431" s="8">
        <f t="shared" si="32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30"/>
        <v>photography</v>
      </c>
      <c r="T431" t="str">
        <f t="shared" si="33"/>
        <v>photography books</v>
      </c>
      <c r="U431" s="5">
        <f t="shared" si="34"/>
        <v>81.006080449017773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 t="s">
        <v>14</v>
      </c>
      <c r="I432">
        <v>84</v>
      </c>
      <c r="J432" t="s">
        <v>21</v>
      </c>
      <c r="K432" t="s">
        <v>22</v>
      </c>
      <c r="L432" s="8">
        <f t="shared" si="31"/>
        <v>43737.208333333328</v>
      </c>
      <c r="M432">
        <v>1569733200</v>
      </c>
      <c r="N432" s="8">
        <f t="shared" si="32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30"/>
        <v>theater</v>
      </c>
      <c r="T432" t="str">
        <f t="shared" si="33"/>
        <v>plays</v>
      </c>
      <c r="U432" s="5">
        <f t="shared" si="34"/>
        <v>65.321428571428569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(E433/D433)</f>
        <v>1.9249019607843136</v>
      </c>
      <c r="G433" t="s">
        <v>20</v>
      </c>
      <c r="H433" t="s">
        <v>20</v>
      </c>
      <c r="I433">
        <v>94</v>
      </c>
      <c r="J433" t="s">
        <v>21</v>
      </c>
      <c r="K433" t="s">
        <v>22</v>
      </c>
      <c r="L433" s="8">
        <f t="shared" si="31"/>
        <v>43273.208333333328</v>
      </c>
      <c r="M433">
        <v>1529643600</v>
      </c>
      <c r="N433" s="8">
        <f t="shared" si="32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30"/>
        <v>theater</v>
      </c>
      <c r="T433" t="str">
        <f t="shared" si="33"/>
        <v>plays</v>
      </c>
      <c r="U433" s="5">
        <f t="shared" si="34"/>
        <v>104.43617021276596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 t="s">
        <v>14</v>
      </c>
      <c r="I434">
        <v>91</v>
      </c>
      <c r="J434" t="s">
        <v>21</v>
      </c>
      <c r="K434" t="s">
        <v>22</v>
      </c>
      <c r="L434" s="8">
        <f t="shared" si="31"/>
        <v>41761.208333333336</v>
      </c>
      <c r="M434">
        <v>1399006800</v>
      </c>
      <c r="N434" s="8">
        <f t="shared" si="32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30"/>
        <v>theater</v>
      </c>
      <c r="T434" t="str">
        <f t="shared" si="33"/>
        <v>plays</v>
      </c>
      <c r="U434" s="5">
        <f t="shared" si="34"/>
        <v>69.989010989010993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 t="s">
        <v>14</v>
      </c>
      <c r="I435">
        <v>792</v>
      </c>
      <c r="J435" t="s">
        <v>21</v>
      </c>
      <c r="K435" t="s">
        <v>22</v>
      </c>
      <c r="L435" s="8">
        <f t="shared" si="31"/>
        <v>41603.25</v>
      </c>
      <c r="M435">
        <v>1385359200</v>
      </c>
      <c r="N435" s="8">
        <f t="shared" si="32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30"/>
        <v>film &amp; video</v>
      </c>
      <c r="T435" t="str">
        <f t="shared" si="33"/>
        <v>documentary</v>
      </c>
      <c r="U435" s="5">
        <f t="shared" si="34"/>
        <v>83.023989898989896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</f>
        <v>0.16722222222222222</v>
      </c>
      <c r="G436" t="s">
        <v>74</v>
      </c>
      <c r="H436" t="s">
        <v>74</v>
      </c>
      <c r="I436">
        <v>10</v>
      </c>
      <c r="J436" t="s">
        <v>15</v>
      </c>
      <c r="K436" t="s">
        <v>16</v>
      </c>
      <c r="L436" s="8">
        <f t="shared" si="31"/>
        <v>42705.25</v>
      </c>
      <c r="M436">
        <v>1480572000</v>
      </c>
      <c r="N436" s="8">
        <f t="shared" si="32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30"/>
        <v>theater</v>
      </c>
      <c r="T436" t="str">
        <f t="shared" si="33"/>
        <v>plays</v>
      </c>
      <c r="U436" s="5">
        <f t="shared" si="34"/>
        <v>90.3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(E437/D437)</f>
        <v>1.168766404199475</v>
      </c>
      <c r="G437" t="s">
        <v>20</v>
      </c>
      <c r="H437" t="s">
        <v>20</v>
      </c>
      <c r="I437">
        <v>1713</v>
      </c>
      <c r="J437" t="s">
        <v>107</v>
      </c>
      <c r="K437" t="s">
        <v>108</v>
      </c>
      <c r="L437" s="8">
        <f t="shared" si="31"/>
        <v>41988.25</v>
      </c>
      <c r="M437">
        <v>1418623200</v>
      </c>
      <c r="N437" s="8">
        <f t="shared" si="32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30"/>
        <v>theater</v>
      </c>
      <c r="T437" t="str">
        <f t="shared" si="33"/>
        <v>plays</v>
      </c>
      <c r="U437" s="5">
        <f t="shared" si="34"/>
        <v>103.98131932282546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(E438/D438)</f>
        <v>10.521538461538462</v>
      </c>
      <c r="G438" t="s">
        <v>20</v>
      </c>
      <c r="H438" t="s">
        <v>20</v>
      </c>
      <c r="I438">
        <v>249</v>
      </c>
      <c r="J438" t="s">
        <v>21</v>
      </c>
      <c r="K438" t="s">
        <v>22</v>
      </c>
      <c r="L438" s="8">
        <f t="shared" si="31"/>
        <v>43575.208333333328</v>
      </c>
      <c r="M438">
        <v>1555736400</v>
      </c>
      <c r="N438" s="8">
        <f t="shared" si="32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30"/>
        <v>music</v>
      </c>
      <c r="T438" t="str">
        <f t="shared" si="33"/>
        <v>jazz</v>
      </c>
      <c r="U438" s="5">
        <f t="shared" si="34"/>
        <v>54.931726907630519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(E439/D439)</f>
        <v>1.2307407407407407</v>
      </c>
      <c r="G439" t="s">
        <v>20</v>
      </c>
      <c r="H439" t="s">
        <v>20</v>
      </c>
      <c r="I439">
        <v>192</v>
      </c>
      <c r="J439" t="s">
        <v>21</v>
      </c>
      <c r="K439" t="s">
        <v>22</v>
      </c>
      <c r="L439" s="8">
        <f t="shared" si="31"/>
        <v>42260.208333333328</v>
      </c>
      <c r="M439">
        <v>1442120400</v>
      </c>
      <c r="N439" s="8">
        <f t="shared" si="32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30"/>
        <v>film &amp; video</v>
      </c>
      <c r="T439" t="str">
        <f t="shared" si="33"/>
        <v>animation</v>
      </c>
      <c r="U439" s="5">
        <f t="shared" si="34"/>
        <v>51.921875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(E440/D440)</f>
        <v>1.7863855421686747</v>
      </c>
      <c r="G440" t="s">
        <v>20</v>
      </c>
      <c r="H440" t="s">
        <v>20</v>
      </c>
      <c r="I440">
        <v>247</v>
      </c>
      <c r="J440" t="s">
        <v>21</v>
      </c>
      <c r="K440" t="s">
        <v>22</v>
      </c>
      <c r="L440" s="8">
        <f t="shared" si="31"/>
        <v>41337.25</v>
      </c>
      <c r="M440">
        <v>1362376800</v>
      </c>
      <c r="N440" s="8">
        <f t="shared" si="32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30"/>
        <v>theater</v>
      </c>
      <c r="T440" t="str">
        <f t="shared" si="33"/>
        <v>plays</v>
      </c>
      <c r="U440" s="5">
        <f t="shared" si="34"/>
        <v>60.02834008097166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(E441/D441)</f>
        <v>3.5528169014084505</v>
      </c>
      <c r="G441" t="s">
        <v>20</v>
      </c>
      <c r="H441" t="s">
        <v>20</v>
      </c>
      <c r="I441">
        <v>2293</v>
      </c>
      <c r="J441" t="s">
        <v>21</v>
      </c>
      <c r="K441" t="s">
        <v>22</v>
      </c>
      <c r="L441" s="8">
        <f t="shared" si="31"/>
        <v>42680.208333333328</v>
      </c>
      <c r="M441">
        <v>1478408400</v>
      </c>
      <c r="N441" s="8">
        <f t="shared" si="32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30"/>
        <v>film &amp; video</v>
      </c>
      <c r="T441" t="str">
        <f t="shared" si="33"/>
        <v>science fiction</v>
      </c>
      <c r="U441" s="5">
        <f t="shared" si="34"/>
        <v>44.003488879197555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(E442/D442)</f>
        <v>1.6190634146341463</v>
      </c>
      <c r="G442" t="s">
        <v>20</v>
      </c>
      <c r="H442" t="s">
        <v>20</v>
      </c>
      <c r="I442">
        <v>3131</v>
      </c>
      <c r="J442" t="s">
        <v>21</v>
      </c>
      <c r="K442" t="s">
        <v>22</v>
      </c>
      <c r="L442" s="8">
        <f t="shared" si="31"/>
        <v>42916.208333333328</v>
      </c>
      <c r="M442">
        <v>1498798800</v>
      </c>
      <c r="N442" s="8">
        <f t="shared" si="32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30"/>
        <v>film &amp; video</v>
      </c>
      <c r="T442" t="str">
        <f t="shared" si="33"/>
        <v>television</v>
      </c>
      <c r="U442" s="5">
        <f t="shared" si="34"/>
        <v>53.003513254551258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 t="s">
        <v>14</v>
      </c>
      <c r="I443">
        <v>32</v>
      </c>
      <c r="J443" t="s">
        <v>21</v>
      </c>
      <c r="K443" t="s">
        <v>22</v>
      </c>
      <c r="L443" s="8">
        <f t="shared" si="31"/>
        <v>41025.208333333336</v>
      </c>
      <c r="M443">
        <v>1335416400</v>
      </c>
      <c r="N443" s="8">
        <f t="shared" si="32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30"/>
        <v>technology</v>
      </c>
      <c r="T443" t="str">
        <f t="shared" si="33"/>
        <v>wearables</v>
      </c>
      <c r="U443" s="5">
        <f t="shared" si="34"/>
        <v>54.5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(E444/D444)</f>
        <v>1.9872222222222222</v>
      </c>
      <c r="G444" t="s">
        <v>20</v>
      </c>
      <c r="H444" t="s">
        <v>20</v>
      </c>
      <c r="I444">
        <v>143</v>
      </c>
      <c r="J444" t="s">
        <v>107</v>
      </c>
      <c r="K444" t="s">
        <v>108</v>
      </c>
      <c r="L444" s="8">
        <f t="shared" si="31"/>
        <v>42980.208333333328</v>
      </c>
      <c r="M444">
        <v>1504328400</v>
      </c>
      <c r="N444" s="8">
        <f t="shared" si="32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30"/>
        <v>theater</v>
      </c>
      <c r="T444" t="str">
        <f t="shared" si="33"/>
        <v>plays</v>
      </c>
      <c r="U444" s="5">
        <f t="shared" si="34"/>
        <v>75.04195804195804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</f>
        <v>0.34752688172043011</v>
      </c>
      <c r="G445" t="s">
        <v>74</v>
      </c>
      <c r="H445" t="s">
        <v>74</v>
      </c>
      <c r="I445">
        <v>90</v>
      </c>
      <c r="J445" t="s">
        <v>21</v>
      </c>
      <c r="K445" t="s">
        <v>22</v>
      </c>
      <c r="L445" s="8">
        <f t="shared" si="31"/>
        <v>40451.208333333336</v>
      </c>
      <c r="M445">
        <v>1285822800</v>
      </c>
      <c r="N445" s="8">
        <f t="shared" si="32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30"/>
        <v>theater</v>
      </c>
      <c r="T445" t="str">
        <f t="shared" si="33"/>
        <v>plays</v>
      </c>
      <c r="U445" s="5">
        <f t="shared" si="34"/>
        <v>35.911111111111111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(E446/D446)</f>
        <v>1.7641935483870967</v>
      </c>
      <c r="G446" t="s">
        <v>20</v>
      </c>
      <c r="H446" t="s">
        <v>20</v>
      </c>
      <c r="I446">
        <v>296</v>
      </c>
      <c r="J446" t="s">
        <v>21</v>
      </c>
      <c r="K446" t="s">
        <v>22</v>
      </c>
      <c r="L446" s="8">
        <f t="shared" si="31"/>
        <v>40748.208333333336</v>
      </c>
      <c r="M446">
        <v>1311483600</v>
      </c>
      <c r="N446" s="8">
        <f t="shared" si="32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30"/>
        <v>music</v>
      </c>
      <c r="T446" t="str">
        <f t="shared" si="33"/>
        <v>indie rock</v>
      </c>
      <c r="U446" s="5">
        <f t="shared" si="34"/>
        <v>36.952702702702702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(E447/D447)</f>
        <v>5.1138095238095236</v>
      </c>
      <c r="G447" t="s">
        <v>20</v>
      </c>
      <c r="H447" t="s">
        <v>20</v>
      </c>
      <c r="I447">
        <v>170</v>
      </c>
      <c r="J447" t="s">
        <v>21</v>
      </c>
      <c r="K447" t="s">
        <v>22</v>
      </c>
      <c r="L447" s="8">
        <f t="shared" si="31"/>
        <v>40515.25</v>
      </c>
      <c r="M447">
        <v>1291356000</v>
      </c>
      <c r="N447" s="8">
        <f t="shared" si="32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30"/>
        <v>theater</v>
      </c>
      <c r="T447" t="str">
        <f t="shared" si="33"/>
        <v>plays</v>
      </c>
      <c r="U447" s="5">
        <f t="shared" si="34"/>
        <v>63.170588235294119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 t="s">
        <v>14</v>
      </c>
      <c r="I448">
        <v>186</v>
      </c>
      <c r="J448" t="s">
        <v>21</v>
      </c>
      <c r="K448" t="s">
        <v>22</v>
      </c>
      <c r="L448" s="8">
        <f t="shared" si="31"/>
        <v>41261.25</v>
      </c>
      <c r="M448">
        <v>1355810400</v>
      </c>
      <c r="N448" s="8">
        <f t="shared" si="32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30"/>
        <v>technology</v>
      </c>
      <c r="T448" t="str">
        <f t="shared" si="33"/>
        <v>wearables</v>
      </c>
      <c r="U448" s="5">
        <f t="shared" si="34"/>
        <v>29.99462365591398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</f>
        <v>0.24326030927835052</v>
      </c>
      <c r="G449" t="s">
        <v>74</v>
      </c>
      <c r="H449" t="s">
        <v>74</v>
      </c>
      <c r="I449">
        <v>439</v>
      </c>
      <c r="J449" t="s">
        <v>40</v>
      </c>
      <c r="K449" t="s">
        <v>41</v>
      </c>
      <c r="L449" s="8">
        <f t="shared" si="31"/>
        <v>43088.25</v>
      </c>
      <c r="M449">
        <v>1513663200</v>
      </c>
      <c r="N449" s="8">
        <f t="shared" si="32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30"/>
        <v>film &amp; video</v>
      </c>
      <c r="T449" t="str">
        <f t="shared" si="33"/>
        <v>television</v>
      </c>
      <c r="U449" s="5">
        <f t="shared" si="34"/>
        <v>86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 t="s">
        <v>14</v>
      </c>
      <c r="I450">
        <v>605</v>
      </c>
      <c r="J450" t="s">
        <v>21</v>
      </c>
      <c r="K450" t="s">
        <v>22</v>
      </c>
      <c r="L450" s="8">
        <f t="shared" si="31"/>
        <v>41378.208333333336</v>
      </c>
      <c r="M450">
        <v>1365915600</v>
      </c>
      <c r="N450" s="8">
        <f t="shared" si="32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ref="S450:S513" si="35">LEFT(R450,SEARCH("/",R450)-1)</f>
        <v>games</v>
      </c>
      <c r="T450" t="str">
        <f t="shared" si="33"/>
        <v>video games</v>
      </c>
      <c r="U450" s="5">
        <f t="shared" si="34"/>
        <v>75.014876033057845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(E451/D451)</f>
        <v>9.67</v>
      </c>
      <c r="G451" t="s">
        <v>20</v>
      </c>
      <c r="H451" t="s">
        <v>20</v>
      </c>
      <c r="I451">
        <v>86</v>
      </c>
      <c r="J451" t="s">
        <v>36</v>
      </c>
      <c r="K451" t="s">
        <v>37</v>
      </c>
      <c r="L451" s="8">
        <f t="shared" ref="L451:L514" si="36">(((M451/60)/60)/24)+DATE(1970,1,1)</f>
        <v>43530.25</v>
      </c>
      <c r="M451">
        <v>1551852000</v>
      </c>
      <c r="N451" s="8">
        <f t="shared" ref="N451:N514" si="37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si="35"/>
        <v>games</v>
      </c>
      <c r="T451" t="str">
        <f t="shared" ref="T451:T514" si="38">RIGHT(R451,LEN(R451)-FIND("/",R451))</f>
        <v>video games</v>
      </c>
      <c r="U451" s="5">
        <f t="shared" si="34"/>
        <v>101.19767441860465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(E452/D452)</f>
        <v>0.04</v>
      </c>
      <c r="G452" t="s">
        <v>14</v>
      </c>
      <c r="H452" t="s">
        <v>14</v>
      </c>
      <c r="I452">
        <v>1</v>
      </c>
      <c r="J452" t="s">
        <v>15</v>
      </c>
      <c r="K452" t="s">
        <v>16</v>
      </c>
      <c r="L452" s="8">
        <f t="shared" si="36"/>
        <v>43394.208333333328</v>
      </c>
      <c r="M452">
        <v>1540098000</v>
      </c>
      <c r="N452" s="8">
        <f t="shared" si="37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35"/>
        <v>film &amp; video</v>
      </c>
      <c r="T452" t="str">
        <f t="shared" si="38"/>
        <v>animation</v>
      </c>
      <c r="U452" s="5">
        <f t="shared" ref="U452:U515" si="39">E452/I452</f>
        <v>4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(E453/D453)</f>
        <v>1.2284501347708894</v>
      </c>
      <c r="G453" t="s">
        <v>20</v>
      </c>
      <c r="H453" t="s">
        <v>20</v>
      </c>
      <c r="I453">
        <v>6286</v>
      </c>
      <c r="J453" t="s">
        <v>21</v>
      </c>
      <c r="K453" t="s">
        <v>22</v>
      </c>
      <c r="L453" s="8">
        <f t="shared" si="36"/>
        <v>42935.208333333328</v>
      </c>
      <c r="M453">
        <v>1500440400</v>
      </c>
      <c r="N453" s="8">
        <f t="shared" si="37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35"/>
        <v>music</v>
      </c>
      <c r="T453" t="str">
        <f t="shared" si="38"/>
        <v>rock</v>
      </c>
      <c r="U453" s="5">
        <f t="shared" si="39"/>
        <v>29.001272669424118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 t="s">
        <v>14</v>
      </c>
      <c r="I454">
        <v>31</v>
      </c>
      <c r="J454" t="s">
        <v>21</v>
      </c>
      <c r="K454" t="s">
        <v>22</v>
      </c>
      <c r="L454" s="8">
        <f t="shared" si="36"/>
        <v>40365.208333333336</v>
      </c>
      <c r="M454">
        <v>1278392400</v>
      </c>
      <c r="N454" s="8">
        <f t="shared" si="37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35"/>
        <v>film &amp; video</v>
      </c>
      <c r="T454" t="str">
        <f t="shared" si="38"/>
        <v>drama</v>
      </c>
      <c r="U454" s="5">
        <f t="shared" si="39"/>
        <v>98.225806451612897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 t="s">
        <v>14</v>
      </c>
      <c r="I455">
        <v>1181</v>
      </c>
      <c r="J455" t="s">
        <v>21</v>
      </c>
      <c r="K455" t="s">
        <v>22</v>
      </c>
      <c r="L455" s="8">
        <f t="shared" si="36"/>
        <v>42705.25</v>
      </c>
      <c r="M455">
        <v>1480572000</v>
      </c>
      <c r="N455" s="8">
        <f t="shared" si="37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35"/>
        <v>film &amp; video</v>
      </c>
      <c r="T455" t="str">
        <f t="shared" si="38"/>
        <v>science fiction</v>
      </c>
      <c r="U455" s="5">
        <f t="shared" si="39"/>
        <v>87.001693480101608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 t="s">
        <v>14</v>
      </c>
      <c r="I456">
        <v>39</v>
      </c>
      <c r="J456" t="s">
        <v>21</v>
      </c>
      <c r="K456" t="s">
        <v>22</v>
      </c>
      <c r="L456" s="8">
        <f t="shared" si="36"/>
        <v>41568.208333333336</v>
      </c>
      <c r="M456">
        <v>1382331600</v>
      </c>
      <c r="N456" s="8">
        <f t="shared" si="37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35"/>
        <v>film &amp; video</v>
      </c>
      <c r="T456" t="str">
        <f t="shared" si="38"/>
        <v>drama</v>
      </c>
      <c r="U456" s="5">
        <f t="shared" si="39"/>
        <v>45.205128205128204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(E457/D457)</f>
        <v>1.1837253218884121</v>
      </c>
      <c r="G457" t="s">
        <v>20</v>
      </c>
      <c r="H457" t="s">
        <v>20</v>
      </c>
      <c r="I457">
        <v>3727</v>
      </c>
      <c r="J457" t="s">
        <v>21</v>
      </c>
      <c r="K457" t="s">
        <v>22</v>
      </c>
      <c r="L457" s="8">
        <f t="shared" si="36"/>
        <v>40809.208333333336</v>
      </c>
      <c r="M457">
        <v>1316754000</v>
      </c>
      <c r="N457" s="8">
        <f t="shared" si="37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35"/>
        <v>theater</v>
      </c>
      <c r="T457" t="str">
        <f t="shared" si="38"/>
        <v>plays</v>
      </c>
      <c r="U457" s="5">
        <f t="shared" si="39"/>
        <v>37.001341561577675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(E458/D458)</f>
        <v>1.041243169398907</v>
      </c>
      <c r="G458" t="s">
        <v>20</v>
      </c>
      <c r="H458" t="s">
        <v>20</v>
      </c>
      <c r="I458">
        <v>1605</v>
      </c>
      <c r="J458" t="s">
        <v>21</v>
      </c>
      <c r="K458" t="s">
        <v>22</v>
      </c>
      <c r="L458" s="8">
        <f t="shared" si="36"/>
        <v>43141.25</v>
      </c>
      <c r="M458">
        <v>1518242400</v>
      </c>
      <c r="N458" s="8">
        <f t="shared" si="37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35"/>
        <v>music</v>
      </c>
      <c r="T458" t="str">
        <f t="shared" si="38"/>
        <v>indie rock</v>
      </c>
      <c r="U458" s="5">
        <f t="shared" si="39"/>
        <v>94.976947040498445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 t="s">
        <v>14</v>
      </c>
      <c r="I459">
        <v>46</v>
      </c>
      <c r="J459" t="s">
        <v>21</v>
      </c>
      <c r="K459" t="s">
        <v>22</v>
      </c>
      <c r="L459" s="8">
        <f t="shared" si="36"/>
        <v>42657.208333333328</v>
      </c>
      <c r="M459">
        <v>1476421200</v>
      </c>
      <c r="N459" s="8">
        <f t="shared" si="37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35"/>
        <v>theater</v>
      </c>
      <c r="T459" t="str">
        <f t="shared" si="38"/>
        <v>plays</v>
      </c>
      <c r="U459" s="5">
        <f t="shared" si="39"/>
        <v>28.956521739130434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(E460/D460)</f>
        <v>3.5120118343195266</v>
      </c>
      <c r="G460" t="s">
        <v>20</v>
      </c>
      <c r="H460" t="s">
        <v>20</v>
      </c>
      <c r="I460">
        <v>2120</v>
      </c>
      <c r="J460" t="s">
        <v>21</v>
      </c>
      <c r="K460" t="s">
        <v>22</v>
      </c>
      <c r="L460" s="8">
        <f t="shared" si="36"/>
        <v>40265.208333333336</v>
      </c>
      <c r="M460">
        <v>1269752400</v>
      </c>
      <c r="N460" s="8">
        <f t="shared" si="37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35"/>
        <v>theater</v>
      </c>
      <c r="T460" t="str">
        <f t="shared" si="38"/>
        <v>plays</v>
      </c>
      <c r="U460" s="5">
        <f t="shared" si="39"/>
        <v>55.993396226415094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 t="s">
        <v>14</v>
      </c>
      <c r="I461">
        <v>105</v>
      </c>
      <c r="J461" t="s">
        <v>21</v>
      </c>
      <c r="K461" t="s">
        <v>22</v>
      </c>
      <c r="L461" s="8">
        <f t="shared" si="36"/>
        <v>42001.25</v>
      </c>
      <c r="M461">
        <v>1419746400</v>
      </c>
      <c r="N461" s="8">
        <f t="shared" si="37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35"/>
        <v>film &amp; video</v>
      </c>
      <c r="T461" t="str">
        <f t="shared" si="38"/>
        <v>documentary</v>
      </c>
      <c r="U461" s="5">
        <f t="shared" si="39"/>
        <v>54.038095238095238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(E462/D462)</f>
        <v>1.7162500000000001</v>
      </c>
      <c r="G462" t="s">
        <v>20</v>
      </c>
      <c r="H462" t="s">
        <v>20</v>
      </c>
      <c r="I462">
        <v>50</v>
      </c>
      <c r="J462" t="s">
        <v>21</v>
      </c>
      <c r="K462" t="s">
        <v>22</v>
      </c>
      <c r="L462" s="8">
        <f t="shared" si="36"/>
        <v>40399.208333333336</v>
      </c>
      <c r="M462">
        <v>1281330000</v>
      </c>
      <c r="N462" s="8">
        <f t="shared" si="37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35"/>
        <v>theater</v>
      </c>
      <c r="T462" t="str">
        <f t="shared" si="38"/>
        <v>plays</v>
      </c>
      <c r="U462" s="5">
        <f t="shared" si="39"/>
        <v>82.38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(E463/D463)</f>
        <v>1.4104655870445344</v>
      </c>
      <c r="G463" t="s">
        <v>20</v>
      </c>
      <c r="H463" t="s">
        <v>20</v>
      </c>
      <c r="I463">
        <v>2080</v>
      </c>
      <c r="J463" t="s">
        <v>21</v>
      </c>
      <c r="K463" t="s">
        <v>22</v>
      </c>
      <c r="L463" s="8">
        <f t="shared" si="36"/>
        <v>41757.208333333336</v>
      </c>
      <c r="M463">
        <v>1398661200</v>
      </c>
      <c r="N463" s="8">
        <f t="shared" si="37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35"/>
        <v>film &amp; video</v>
      </c>
      <c r="T463" t="str">
        <f t="shared" si="38"/>
        <v>drama</v>
      </c>
      <c r="U463" s="5">
        <f t="shared" si="39"/>
        <v>66.997115384615384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 t="s">
        <v>14</v>
      </c>
      <c r="I464">
        <v>535</v>
      </c>
      <c r="J464" t="s">
        <v>21</v>
      </c>
      <c r="K464" t="s">
        <v>22</v>
      </c>
      <c r="L464" s="8">
        <f t="shared" si="36"/>
        <v>41304.25</v>
      </c>
      <c r="M464">
        <v>1359525600</v>
      </c>
      <c r="N464" s="8">
        <f t="shared" si="37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35"/>
        <v>games</v>
      </c>
      <c r="T464" t="str">
        <f t="shared" si="38"/>
        <v>mobile games</v>
      </c>
      <c r="U464" s="5">
        <f t="shared" si="39"/>
        <v>107.91401869158878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(E465/D465)</f>
        <v>1.0816455696202532</v>
      </c>
      <c r="G465" t="s">
        <v>20</v>
      </c>
      <c r="H465" t="s">
        <v>20</v>
      </c>
      <c r="I465">
        <v>2105</v>
      </c>
      <c r="J465" t="s">
        <v>21</v>
      </c>
      <c r="K465" t="s">
        <v>22</v>
      </c>
      <c r="L465" s="8">
        <f t="shared" si="36"/>
        <v>41639.25</v>
      </c>
      <c r="M465">
        <v>1388469600</v>
      </c>
      <c r="N465" s="8">
        <f t="shared" si="37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35"/>
        <v>film &amp; video</v>
      </c>
      <c r="T465" t="str">
        <f t="shared" si="38"/>
        <v>animation</v>
      </c>
      <c r="U465" s="5">
        <f t="shared" si="39"/>
        <v>69.009501187648453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(E466/D466)</f>
        <v>1.3345505617977529</v>
      </c>
      <c r="G466" t="s">
        <v>20</v>
      </c>
      <c r="H466" t="s">
        <v>20</v>
      </c>
      <c r="I466">
        <v>2436</v>
      </c>
      <c r="J466" t="s">
        <v>21</v>
      </c>
      <c r="K466" t="s">
        <v>22</v>
      </c>
      <c r="L466" s="8">
        <f t="shared" si="36"/>
        <v>43142.25</v>
      </c>
      <c r="M466">
        <v>1518328800</v>
      </c>
      <c r="N466" s="8">
        <f t="shared" si="37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35"/>
        <v>theater</v>
      </c>
      <c r="T466" t="str">
        <f t="shared" si="38"/>
        <v>plays</v>
      </c>
      <c r="U466" s="5">
        <f t="shared" si="39"/>
        <v>39.006568144499177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(E467/D467)</f>
        <v>1.8785106382978722</v>
      </c>
      <c r="G467" t="s">
        <v>20</v>
      </c>
      <c r="H467" t="s">
        <v>20</v>
      </c>
      <c r="I467">
        <v>80</v>
      </c>
      <c r="J467" t="s">
        <v>21</v>
      </c>
      <c r="K467" t="s">
        <v>22</v>
      </c>
      <c r="L467" s="8">
        <f t="shared" si="36"/>
        <v>43127.25</v>
      </c>
      <c r="M467">
        <v>1517032800</v>
      </c>
      <c r="N467" s="8">
        <f t="shared" si="37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35"/>
        <v>publishing</v>
      </c>
      <c r="T467" t="str">
        <f t="shared" si="38"/>
        <v>translations</v>
      </c>
      <c r="U467" s="5">
        <f t="shared" si="39"/>
        <v>110.3625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(E468/D468)</f>
        <v>3.32</v>
      </c>
      <c r="G468" t="s">
        <v>20</v>
      </c>
      <c r="H468" t="s">
        <v>20</v>
      </c>
      <c r="I468">
        <v>42</v>
      </c>
      <c r="J468" t="s">
        <v>21</v>
      </c>
      <c r="K468" t="s">
        <v>22</v>
      </c>
      <c r="L468" s="8">
        <f t="shared" si="36"/>
        <v>41409.208333333336</v>
      </c>
      <c r="M468">
        <v>1368594000</v>
      </c>
      <c r="N468" s="8">
        <f t="shared" si="37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35"/>
        <v>technology</v>
      </c>
      <c r="T468" t="str">
        <f t="shared" si="38"/>
        <v>wearables</v>
      </c>
      <c r="U468" s="5">
        <f t="shared" si="39"/>
        <v>94.857142857142861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(E469/D469)</f>
        <v>5.7521428571428572</v>
      </c>
      <c r="G469" t="s">
        <v>20</v>
      </c>
      <c r="H469" t="s">
        <v>20</v>
      </c>
      <c r="I469">
        <v>139</v>
      </c>
      <c r="J469" t="s">
        <v>15</v>
      </c>
      <c r="K469" t="s">
        <v>16</v>
      </c>
      <c r="L469" s="8">
        <f t="shared" si="36"/>
        <v>42331.25</v>
      </c>
      <c r="M469">
        <v>1448258400</v>
      </c>
      <c r="N469" s="8">
        <f t="shared" si="37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35"/>
        <v>technology</v>
      </c>
      <c r="T469" t="str">
        <f t="shared" si="38"/>
        <v>web</v>
      </c>
      <c r="U469" s="5">
        <f t="shared" si="39"/>
        <v>57.935251798561154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 t="s">
        <v>14</v>
      </c>
      <c r="I470">
        <v>16</v>
      </c>
      <c r="J470" t="s">
        <v>21</v>
      </c>
      <c r="K470" t="s">
        <v>22</v>
      </c>
      <c r="L470" s="8">
        <f t="shared" si="36"/>
        <v>43569.208333333328</v>
      </c>
      <c r="M470">
        <v>1555218000</v>
      </c>
      <c r="N470" s="8">
        <f t="shared" si="37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35"/>
        <v>theater</v>
      </c>
      <c r="T470" t="str">
        <f t="shared" si="38"/>
        <v>plays</v>
      </c>
      <c r="U470" s="5">
        <f t="shared" si="39"/>
        <v>101.25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(E471/D471)</f>
        <v>1.8442857142857143</v>
      </c>
      <c r="G471" t="s">
        <v>20</v>
      </c>
      <c r="H471" t="s">
        <v>20</v>
      </c>
      <c r="I471">
        <v>159</v>
      </c>
      <c r="J471" t="s">
        <v>21</v>
      </c>
      <c r="K471" t="s">
        <v>22</v>
      </c>
      <c r="L471" s="8">
        <f t="shared" si="36"/>
        <v>42142.208333333328</v>
      </c>
      <c r="M471">
        <v>1431925200</v>
      </c>
      <c r="N471" s="8">
        <f t="shared" si="37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35"/>
        <v>film &amp; video</v>
      </c>
      <c r="T471" t="str">
        <f t="shared" si="38"/>
        <v>drama</v>
      </c>
      <c r="U471" s="5">
        <f t="shared" si="39"/>
        <v>64.95597484276729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(E472/D472)</f>
        <v>2.8580555555555556</v>
      </c>
      <c r="G472" t="s">
        <v>20</v>
      </c>
      <c r="H472" t="s">
        <v>20</v>
      </c>
      <c r="I472">
        <v>381</v>
      </c>
      <c r="J472" t="s">
        <v>21</v>
      </c>
      <c r="K472" t="s">
        <v>22</v>
      </c>
      <c r="L472" s="8">
        <f t="shared" si="36"/>
        <v>42716.25</v>
      </c>
      <c r="M472">
        <v>1481522400</v>
      </c>
      <c r="N472" s="8">
        <f t="shared" si="37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35"/>
        <v>technology</v>
      </c>
      <c r="T472" t="str">
        <f t="shared" si="38"/>
        <v>wearables</v>
      </c>
      <c r="U472" s="5">
        <f t="shared" si="39"/>
        <v>27.00524934383202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(E473/D473)</f>
        <v>3.19</v>
      </c>
      <c r="G473" t="s">
        <v>20</v>
      </c>
      <c r="H473" t="s">
        <v>20</v>
      </c>
      <c r="I473">
        <v>194</v>
      </c>
      <c r="J473" t="s">
        <v>40</v>
      </c>
      <c r="K473" t="s">
        <v>41</v>
      </c>
      <c r="L473" s="8">
        <f t="shared" si="36"/>
        <v>41031.208333333336</v>
      </c>
      <c r="M473">
        <v>1335934800</v>
      </c>
      <c r="N473" s="8">
        <f t="shared" si="37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35"/>
        <v>food</v>
      </c>
      <c r="T473" t="str">
        <f t="shared" si="38"/>
        <v>food trucks</v>
      </c>
      <c r="U473" s="5">
        <f t="shared" si="39"/>
        <v>50.97422680412371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 t="s">
        <v>14</v>
      </c>
      <c r="I474">
        <v>575</v>
      </c>
      <c r="J474" t="s">
        <v>21</v>
      </c>
      <c r="K474" t="s">
        <v>22</v>
      </c>
      <c r="L474" s="8">
        <f t="shared" si="36"/>
        <v>43535.208333333328</v>
      </c>
      <c r="M474">
        <v>1552280400</v>
      </c>
      <c r="N474" s="8">
        <f t="shared" si="37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35"/>
        <v>music</v>
      </c>
      <c r="T474" t="str">
        <f t="shared" si="38"/>
        <v>rock</v>
      </c>
      <c r="U474" s="5">
        <f t="shared" si="39"/>
        <v>104.94260869565217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(E475/D475)</f>
        <v>1.7814000000000001</v>
      </c>
      <c r="G475" t="s">
        <v>20</v>
      </c>
      <c r="H475" t="s">
        <v>20</v>
      </c>
      <c r="I475">
        <v>106</v>
      </c>
      <c r="J475" t="s">
        <v>21</v>
      </c>
      <c r="K475" t="s">
        <v>22</v>
      </c>
      <c r="L475" s="8">
        <f t="shared" si="36"/>
        <v>43277.208333333328</v>
      </c>
      <c r="M475">
        <v>1529989200</v>
      </c>
      <c r="N475" s="8">
        <f t="shared" si="37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35"/>
        <v>music</v>
      </c>
      <c r="T475" t="str">
        <f t="shared" si="38"/>
        <v>electric music</v>
      </c>
      <c r="U475" s="5">
        <f t="shared" si="39"/>
        <v>84.028301886792448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(E476/D476)</f>
        <v>3.6515</v>
      </c>
      <c r="G476" t="s">
        <v>20</v>
      </c>
      <c r="H476" t="s">
        <v>20</v>
      </c>
      <c r="I476">
        <v>142</v>
      </c>
      <c r="J476" t="s">
        <v>21</v>
      </c>
      <c r="K476" t="s">
        <v>22</v>
      </c>
      <c r="L476" s="8">
        <f t="shared" si="36"/>
        <v>41989.25</v>
      </c>
      <c r="M476">
        <v>1418709600</v>
      </c>
      <c r="N476" s="8">
        <f t="shared" si="37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35"/>
        <v>film &amp; video</v>
      </c>
      <c r="T476" t="str">
        <f t="shared" si="38"/>
        <v>television</v>
      </c>
      <c r="U476" s="5">
        <f t="shared" si="39"/>
        <v>102.85915492957747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(E477/D477)</f>
        <v>1.1394594594594594</v>
      </c>
      <c r="G477" t="s">
        <v>20</v>
      </c>
      <c r="H477" t="s">
        <v>20</v>
      </c>
      <c r="I477">
        <v>211</v>
      </c>
      <c r="J477" t="s">
        <v>21</v>
      </c>
      <c r="K477" t="s">
        <v>22</v>
      </c>
      <c r="L477" s="8">
        <f t="shared" si="36"/>
        <v>41450.208333333336</v>
      </c>
      <c r="M477">
        <v>1372136400</v>
      </c>
      <c r="N477" s="8">
        <f t="shared" si="37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35"/>
        <v>publishing</v>
      </c>
      <c r="T477" t="str">
        <f t="shared" si="38"/>
        <v>translations</v>
      </c>
      <c r="U477" s="5">
        <f t="shared" si="39"/>
        <v>39.962085308056871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 t="s">
        <v>14</v>
      </c>
      <c r="I478">
        <v>1120</v>
      </c>
      <c r="J478" t="s">
        <v>21</v>
      </c>
      <c r="K478" t="s">
        <v>22</v>
      </c>
      <c r="L478" s="8">
        <f t="shared" si="36"/>
        <v>43322.208333333328</v>
      </c>
      <c r="M478">
        <v>1533877200</v>
      </c>
      <c r="N478" s="8">
        <f t="shared" si="37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35"/>
        <v>publishing</v>
      </c>
      <c r="T478" t="str">
        <f t="shared" si="38"/>
        <v>fiction</v>
      </c>
      <c r="U478" s="5">
        <f t="shared" si="39"/>
        <v>51.001785714285717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 t="s">
        <v>14</v>
      </c>
      <c r="I479">
        <v>113</v>
      </c>
      <c r="J479" t="s">
        <v>21</v>
      </c>
      <c r="K479" t="s">
        <v>22</v>
      </c>
      <c r="L479" s="8">
        <f t="shared" si="36"/>
        <v>40720.208333333336</v>
      </c>
      <c r="M479">
        <v>1309064400</v>
      </c>
      <c r="N479" s="8">
        <f t="shared" si="37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35"/>
        <v>film &amp; video</v>
      </c>
      <c r="T479" t="str">
        <f t="shared" si="38"/>
        <v>science fiction</v>
      </c>
      <c r="U479" s="5">
        <f t="shared" si="39"/>
        <v>40.823008849557525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(E480/D480)</f>
        <v>2.3634156976744185</v>
      </c>
      <c r="G480" t="s">
        <v>20</v>
      </c>
      <c r="H480" t="s">
        <v>20</v>
      </c>
      <c r="I480">
        <v>2756</v>
      </c>
      <c r="J480" t="s">
        <v>21</v>
      </c>
      <c r="K480" t="s">
        <v>22</v>
      </c>
      <c r="L480" s="8">
        <f t="shared" si="36"/>
        <v>42072.208333333328</v>
      </c>
      <c r="M480">
        <v>1425877200</v>
      </c>
      <c r="N480" s="8">
        <f t="shared" si="37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35"/>
        <v>technology</v>
      </c>
      <c r="T480" t="str">
        <f t="shared" si="38"/>
        <v>wearables</v>
      </c>
      <c r="U480" s="5">
        <f t="shared" si="39"/>
        <v>58.999637155297535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(E481/D481)</f>
        <v>5.1291666666666664</v>
      </c>
      <c r="G481" t="s">
        <v>20</v>
      </c>
      <c r="H481" t="s">
        <v>20</v>
      </c>
      <c r="I481">
        <v>173</v>
      </c>
      <c r="J481" t="s">
        <v>40</v>
      </c>
      <c r="K481" t="s">
        <v>41</v>
      </c>
      <c r="L481" s="8">
        <f t="shared" si="36"/>
        <v>42945.208333333328</v>
      </c>
      <c r="M481">
        <v>1501304400</v>
      </c>
      <c r="N481" s="8">
        <f t="shared" si="37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35"/>
        <v>food</v>
      </c>
      <c r="T481" t="str">
        <f t="shared" si="38"/>
        <v>food trucks</v>
      </c>
      <c r="U481" s="5">
        <f t="shared" si="39"/>
        <v>71.156069364161851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(E482/D482)</f>
        <v>1.0065116279069768</v>
      </c>
      <c r="G482" t="s">
        <v>20</v>
      </c>
      <c r="H482" t="s">
        <v>20</v>
      </c>
      <c r="I482">
        <v>87</v>
      </c>
      <c r="J482" t="s">
        <v>21</v>
      </c>
      <c r="K482" t="s">
        <v>22</v>
      </c>
      <c r="L482" s="8">
        <f t="shared" si="36"/>
        <v>40248.25</v>
      </c>
      <c r="M482">
        <v>1268287200</v>
      </c>
      <c r="N482" s="8">
        <f t="shared" si="37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35"/>
        <v>photography</v>
      </c>
      <c r="T482" t="str">
        <f t="shared" si="38"/>
        <v>photography books</v>
      </c>
      <c r="U482" s="5">
        <f t="shared" si="39"/>
        <v>99.494252873563212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 t="s">
        <v>14</v>
      </c>
      <c r="I483">
        <v>1538</v>
      </c>
      <c r="J483" t="s">
        <v>21</v>
      </c>
      <c r="K483" t="s">
        <v>22</v>
      </c>
      <c r="L483" s="8">
        <f t="shared" si="36"/>
        <v>41913.208333333336</v>
      </c>
      <c r="M483">
        <v>1412139600</v>
      </c>
      <c r="N483" s="8">
        <f t="shared" si="37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35"/>
        <v>theater</v>
      </c>
      <c r="T483" t="str">
        <f t="shared" si="38"/>
        <v>plays</v>
      </c>
      <c r="U483" s="5">
        <f t="shared" si="39"/>
        <v>103.98634590377114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 t="s">
        <v>14</v>
      </c>
      <c r="I484">
        <v>9</v>
      </c>
      <c r="J484" t="s">
        <v>21</v>
      </c>
      <c r="K484" t="s">
        <v>22</v>
      </c>
      <c r="L484" s="8">
        <f t="shared" si="36"/>
        <v>40963.25</v>
      </c>
      <c r="M484">
        <v>1330063200</v>
      </c>
      <c r="N484" s="8">
        <f t="shared" si="37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35"/>
        <v>publishing</v>
      </c>
      <c r="T484" t="str">
        <f t="shared" si="38"/>
        <v>fiction</v>
      </c>
      <c r="U484" s="5">
        <f t="shared" si="39"/>
        <v>76.555555555555557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 t="s">
        <v>14</v>
      </c>
      <c r="I485">
        <v>554</v>
      </c>
      <c r="J485" t="s">
        <v>21</v>
      </c>
      <c r="K485" t="s">
        <v>22</v>
      </c>
      <c r="L485" s="8">
        <f t="shared" si="36"/>
        <v>43811.25</v>
      </c>
      <c r="M485">
        <v>1576130400</v>
      </c>
      <c r="N485" s="8">
        <f t="shared" si="37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35"/>
        <v>theater</v>
      </c>
      <c r="T485" t="str">
        <f t="shared" si="38"/>
        <v>plays</v>
      </c>
      <c r="U485" s="5">
        <f t="shared" si="39"/>
        <v>87.068592057761734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(E486/D486)</f>
        <v>2.6020608108108108</v>
      </c>
      <c r="G486" t="s">
        <v>20</v>
      </c>
      <c r="H486" t="s">
        <v>20</v>
      </c>
      <c r="I486">
        <v>1572</v>
      </c>
      <c r="J486" t="s">
        <v>40</v>
      </c>
      <c r="K486" t="s">
        <v>41</v>
      </c>
      <c r="L486" s="8">
        <f t="shared" si="36"/>
        <v>41855.208333333336</v>
      </c>
      <c r="M486">
        <v>1407128400</v>
      </c>
      <c r="N486" s="8">
        <f t="shared" si="37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35"/>
        <v>food</v>
      </c>
      <c r="T486" t="str">
        <f t="shared" si="38"/>
        <v>food trucks</v>
      </c>
      <c r="U486" s="5">
        <f t="shared" si="39"/>
        <v>48.99554707379135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 t="s">
        <v>14</v>
      </c>
      <c r="I487">
        <v>648</v>
      </c>
      <c r="J487" t="s">
        <v>40</v>
      </c>
      <c r="K487" t="s">
        <v>41</v>
      </c>
      <c r="L487" s="8">
        <f t="shared" si="36"/>
        <v>43626.208333333328</v>
      </c>
      <c r="M487">
        <v>1560142800</v>
      </c>
      <c r="N487" s="8">
        <f t="shared" si="37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35"/>
        <v>theater</v>
      </c>
      <c r="T487" t="str">
        <f t="shared" si="38"/>
        <v>plays</v>
      </c>
      <c r="U487" s="5">
        <f t="shared" si="39"/>
        <v>42.969135802469133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 t="s">
        <v>14</v>
      </c>
      <c r="I488">
        <v>21</v>
      </c>
      <c r="J488" t="s">
        <v>40</v>
      </c>
      <c r="K488" t="s">
        <v>41</v>
      </c>
      <c r="L488" s="8">
        <f t="shared" si="36"/>
        <v>43168.25</v>
      </c>
      <c r="M488">
        <v>1520575200</v>
      </c>
      <c r="N488" s="8">
        <f t="shared" si="37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35"/>
        <v>publishing</v>
      </c>
      <c r="T488" t="str">
        <f t="shared" si="38"/>
        <v>translations</v>
      </c>
      <c r="U488" s="5">
        <f t="shared" si="39"/>
        <v>33.428571428571431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(E489/D489)</f>
        <v>1.7862556663644606</v>
      </c>
      <c r="G489" t="s">
        <v>20</v>
      </c>
      <c r="H489" t="s">
        <v>20</v>
      </c>
      <c r="I489">
        <v>2346</v>
      </c>
      <c r="J489" t="s">
        <v>21</v>
      </c>
      <c r="K489" t="s">
        <v>22</v>
      </c>
      <c r="L489" s="8">
        <f t="shared" si="36"/>
        <v>42845.208333333328</v>
      </c>
      <c r="M489">
        <v>1492664400</v>
      </c>
      <c r="N489" s="8">
        <f t="shared" si="37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35"/>
        <v>theater</v>
      </c>
      <c r="T489" t="str">
        <f t="shared" si="38"/>
        <v>plays</v>
      </c>
      <c r="U489" s="5">
        <f t="shared" si="39"/>
        <v>83.982949701619773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(E490/D490)</f>
        <v>2.2005660377358489</v>
      </c>
      <c r="G490" t="s">
        <v>20</v>
      </c>
      <c r="H490" t="s">
        <v>20</v>
      </c>
      <c r="I490">
        <v>115</v>
      </c>
      <c r="J490" t="s">
        <v>21</v>
      </c>
      <c r="K490" t="s">
        <v>22</v>
      </c>
      <c r="L490" s="8">
        <f t="shared" si="36"/>
        <v>42403.25</v>
      </c>
      <c r="M490">
        <v>1454479200</v>
      </c>
      <c r="N490" s="8">
        <f t="shared" si="37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35"/>
        <v>theater</v>
      </c>
      <c r="T490" t="str">
        <f t="shared" si="38"/>
        <v>plays</v>
      </c>
      <c r="U490" s="5">
        <f t="shared" si="39"/>
        <v>101.41739130434783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(E491/D491)</f>
        <v>1.015108695652174</v>
      </c>
      <c r="G491" t="s">
        <v>20</v>
      </c>
      <c r="H491" t="s">
        <v>20</v>
      </c>
      <c r="I491">
        <v>85</v>
      </c>
      <c r="J491" t="s">
        <v>107</v>
      </c>
      <c r="K491" t="s">
        <v>108</v>
      </c>
      <c r="L491" s="8">
        <f t="shared" si="36"/>
        <v>40406.208333333336</v>
      </c>
      <c r="M491">
        <v>1281934800</v>
      </c>
      <c r="N491" s="8">
        <f t="shared" si="37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35"/>
        <v>technology</v>
      </c>
      <c r="T491" t="str">
        <f t="shared" si="38"/>
        <v>wearables</v>
      </c>
      <c r="U491" s="5">
        <f t="shared" si="39"/>
        <v>109.87058823529412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(E492/D492)</f>
        <v>1.915</v>
      </c>
      <c r="G492" t="s">
        <v>20</v>
      </c>
      <c r="H492" t="s">
        <v>20</v>
      </c>
      <c r="I492">
        <v>144</v>
      </c>
      <c r="J492" t="s">
        <v>21</v>
      </c>
      <c r="K492" t="s">
        <v>22</v>
      </c>
      <c r="L492" s="8">
        <f t="shared" si="36"/>
        <v>43786.25</v>
      </c>
      <c r="M492">
        <v>1573970400</v>
      </c>
      <c r="N492" s="8">
        <f t="shared" si="37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35"/>
        <v>journalism</v>
      </c>
      <c r="T492" t="str">
        <f t="shared" si="38"/>
        <v>audio</v>
      </c>
      <c r="U492" s="5">
        <f t="shared" si="39"/>
        <v>31.916666666666668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(E493/D493)</f>
        <v>3.0534683098591549</v>
      </c>
      <c r="G493" t="s">
        <v>20</v>
      </c>
      <c r="H493" t="s">
        <v>20</v>
      </c>
      <c r="I493">
        <v>2443</v>
      </c>
      <c r="J493" t="s">
        <v>21</v>
      </c>
      <c r="K493" t="s">
        <v>22</v>
      </c>
      <c r="L493" s="8">
        <f t="shared" si="36"/>
        <v>41456.208333333336</v>
      </c>
      <c r="M493">
        <v>1372654800</v>
      </c>
      <c r="N493" s="8">
        <f t="shared" si="37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35"/>
        <v>food</v>
      </c>
      <c r="T493" t="str">
        <f t="shared" si="38"/>
        <v>food trucks</v>
      </c>
      <c r="U493" s="5">
        <f t="shared" si="39"/>
        <v>70.993450675399103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</f>
        <v>0.23995287958115183</v>
      </c>
      <c r="G494" t="s">
        <v>74</v>
      </c>
      <c r="H494" t="s">
        <v>74</v>
      </c>
      <c r="I494">
        <v>595</v>
      </c>
      <c r="J494" t="s">
        <v>21</v>
      </c>
      <c r="K494" t="s">
        <v>22</v>
      </c>
      <c r="L494" s="8">
        <f t="shared" si="36"/>
        <v>40336.208333333336</v>
      </c>
      <c r="M494">
        <v>1275886800</v>
      </c>
      <c r="N494" s="8">
        <f t="shared" si="37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35"/>
        <v>film &amp; video</v>
      </c>
      <c r="T494" t="str">
        <f t="shared" si="38"/>
        <v>shorts</v>
      </c>
      <c r="U494" s="5">
        <f t="shared" si="39"/>
        <v>77.026890756302521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(E495/D495)</f>
        <v>7.2377777777777776</v>
      </c>
      <c r="G495" t="s">
        <v>20</v>
      </c>
      <c r="H495" t="s">
        <v>20</v>
      </c>
      <c r="I495">
        <v>64</v>
      </c>
      <c r="J495" t="s">
        <v>21</v>
      </c>
      <c r="K495" t="s">
        <v>22</v>
      </c>
      <c r="L495" s="8">
        <f t="shared" si="36"/>
        <v>43645.208333333328</v>
      </c>
      <c r="M495">
        <v>1561784400</v>
      </c>
      <c r="N495" s="8">
        <f t="shared" si="37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35"/>
        <v>photography</v>
      </c>
      <c r="T495" t="str">
        <f t="shared" si="38"/>
        <v>photography books</v>
      </c>
      <c r="U495" s="5">
        <f t="shared" si="39"/>
        <v>101.78125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(E496/D496)</f>
        <v>5.4736000000000002</v>
      </c>
      <c r="G496" t="s">
        <v>20</v>
      </c>
      <c r="H496" t="s">
        <v>20</v>
      </c>
      <c r="I496">
        <v>268</v>
      </c>
      <c r="J496" t="s">
        <v>21</v>
      </c>
      <c r="K496" t="s">
        <v>22</v>
      </c>
      <c r="L496" s="8">
        <f t="shared" si="36"/>
        <v>40990.208333333336</v>
      </c>
      <c r="M496">
        <v>1332392400</v>
      </c>
      <c r="N496" s="8">
        <f t="shared" si="37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35"/>
        <v>technology</v>
      </c>
      <c r="T496" t="str">
        <f t="shared" si="38"/>
        <v>wearables</v>
      </c>
      <c r="U496" s="5">
        <f t="shared" si="39"/>
        <v>51.059701492537314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(E497/D497)</f>
        <v>4.1449999999999996</v>
      </c>
      <c r="G497" t="s">
        <v>20</v>
      </c>
      <c r="H497" t="s">
        <v>20</v>
      </c>
      <c r="I497">
        <v>195</v>
      </c>
      <c r="J497" t="s">
        <v>36</v>
      </c>
      <c r="K497" t="s">
        <v>37</v>
      </c>
      <c r="L497" s="8">
        <f t="shared" si="36"/>
        <v>41800.208333333336</v>
      </c>
      <c r="M497">
        <v>1402376400</v>
      </c>
      <c r="N497" s="8">
        <f t="shared" si="37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35"/>
        <v>theater</v>
      </c>
      <c r="T497" t="str">
        <f t="shared" si="38"/>
        <v>plays</v>
      </c>
      <c r="U497" s="5">
        <f t="shared" si="39"/>
        <v>68.02051282051282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 t="s">
        <v>14</v>
      </c>
      <c r="I498">
        <v>54</v>
      </c>
      <c r="J498" t="s">
        <v>21</v>
      </c>
      <c r="K498" t="s">
        <v>22</v>
      </c>
      <c r="L498" s="8">
        <f t="shared" si="36"/>
        <v>42876.208333333328</v>
      </c>
      <c r="M498">
        <v>1495342800</v>
      </c>
      <c r="N498" s="8">
        <f t="shared" si="37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35"/>
        <v>film &amp; video</v>
      </c>
      <c r="T498" t="str">
        <f t="shared" si="38"/>
        <v>animation</v>
      </c>
      <c r="U498" s="5">
        <f t="shared" si="39"/>
        <v>30.87037037037037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 t="s">
        <v>14</v>
      </c>
      <c r="I499">
        <v>120</v>
      </c>
      <c r="J499" t="s">
        <v>21</v>
      </c>
      <c r="K499" t="s">
        <v>22</v>
      </c>
      <c r="L499" s="8">
        <f t="shared" si="36"/>
        <v>42724.25</v>
      </c>
      <c r="M499">
        <v>1482213600</v>
      </c>
      <c r="N499" s="8">
        <f t="shared" si="37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35"/>
        <v>technology</v>
      </c>
      <c r="T499" t="str">
        <f t="shared" si="38"/>
        <v>wearables</v>
      </c>
      <c r="U499" s="5">
        <f t="shared" si="39"/>
        <v>27.908333333333335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 t="s">
        <v>14</v>
      </c>
      <c r="I500">
        <v>579</v>
      </c>
      <c r="J500" t="s">
        <v>36</v>
      </c>
      <c r="K500" t="s">
        <v>37</v>
      </c>
      <c r="L500" s="8">
        <f t="shared" si="36"/>
        <v>42005.25</v>
      </c>
      <c r="M500">
        <v>1420092000</v>
      </c>
      <c r="N500" s="8">
        <f t="shared" si="37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35"/>
        <v>technology</v>
      </c>
      <c r="T500" t="str">
        <f t="shared" si="38"/>
        <v>web</v>
      </c>
      <c r="U500" s="5">
        <f t="shared" si="39"/>
        <v>79.994818652849744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 t="s">
        <v>14</v>
      </c>
      <c r="I501">
        <v>2072</v>
      </c>
      <c r="J501" t="s">
        <v>21</v>
      </c>
      <c r="K501" t="s">
        <v>22</v>
      </c>
      <c r="L501" s="8">
        <f t="shared" si="36"/>
        <v>42444.208333333328</v>
      </c>
      <c r="M501">
        <v>1458018000</v>
      </c>
      <c r="N501" s="8">
        <f t="shared" si="37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35"/>
        <v>film &amp; video</v>
      </c>
      <c r="T501" t="str">
        <f t="shared" si="38"/>
        <v>documentary</v>
      </c>
      <c r="U501" s="5">
        <f t="shared" si="39"/>
        <v>38.003378378378379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(E502/D502)</f>
        <v>0</v>
      </c>
      <c r="G502" t="s">
        <v>14</v>
      </c>
      <c r="H502" t="s">
        <v>14</v>
      </c>
      <c r="I502">
        <v>0</v>
      </c>
      <c r="J502" t="s">
        <v>21</v>
      </c>
      <c r="K502" t="s">
        <v>22</v>
      </c>
      <c r="L502" s="8">
        <f t="shared" si="36"/>
        <v>41395.208333333336</v>
      </c>
      <c r="M502">
        <v>1367384400</v>
      </c>
      <c r="N502" s="8">
        <f t="shared" si="37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35"/>
        <v>theater</v>
      </c>
      <c r="T502" t="str">
        <f t="shared" si="38"/>
        <v>plays</v>
      </c>
      <c r="U502" s="5" t="e">
        <f t="shared" si="39"/>
        <v>#DIV/0!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 t="s">
        <v>14</v>
      </c>
      <c r="I503">
        <v>1796</v>
      </c>
      <c r="J503" t="s">
        <v>21</v>
      </c>
      <c r="K503" t="s">
        <v>22</v>
      </c>
      <c r="L503" s="8">
        <f t="shared" si="36"/>
        <v>41345.208333333336</v>
      </c>
      <c r="M503">
        <v>1363064400</v>
      </c>
      <c r="N503" s="8">
        <f t="shared" si="37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35"/>
        <v>film &amp; video</v>
      </c>
      <c r="T503" t="str">
        <f t="shared" si="38"/>
        <v>documentary</v>
      </c>
      <c r="U503" s="5">
        <f t="shared" si="39"/>
        <v>59.990534521158132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(E504/D504)</f>
        <v>5.2992307692307694</v>
      </c>
      <c r="G504" t="s">
        <v>20</v>
      </c>
      <c r="H504" t="s">
        <v>20</v>
      </c>
      <c r="I504">
        <v>186</v>
      </c>
      <c r="J504" t="s">
        <v>26</v>
      </c>
      <c r="K504" t="s">
        <v>27</v>
      </c>
      <c r="L504" s="8">
        <f t="shared" si="36"/>
        <v>41117.208333333336</v>
      </c>
      <c r="M504">
        <v>1343365200</v>
      </c>
      <c r="N504" s="8">
        <f t="shared" si="37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35"/>
        <v>games</v>
      </c>
      <c r="T504" t="str">
        <f t="shared" si="38"/>
        <v>video games</v>
      </c>
      <c r="U504" s="5">
        <f t="shared" si="39"/>
        <v>37.037634408602152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(E505/D505)</f>
        <v>1.8032549019607844</v>
      </c>
      <c r="G505" t="s">
        <v>20</v>
      </c>
      <c r="H505" t="s">
        <v>20</v>
      </c>
      <c r="I505">
        <v>460</v>
      </c>
      <c r="J505" t="s">
        <v>21</v>
      </c>
      <c r="K505" t="s">
        <v>22</v>
      </c>
      <c r="L505" s="8">
        <f t="shared" si="36"/>
        <v>42186.208333333328</v>
      </c>
      <c r="M505">
        <v>1435726800</v>
      </c>
      <c r="N505" s="8">
        <f t="shared" si="37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35"/>
        <v>film &amp; video</v>
      </c>
      <c r="T505" t="str">
        <f t="shared" si="38"/>
        <v>drama</v>
      </c>
      <c r="U505" s="5">
        <f t="shared" si="39"/>
        <v>99.963043478260872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 t="s">
        <v>14</v>
      </c>
      <c r="I506">
        <v>62</v>
      </c>
      <c r="J506" t="s">
        <v>107</v>
      </c>
      <c r="K506" t="s">
        <v>108</v>
      </c>
      <c r="L506" s="8">
        <f t="shared" si="36"/>
        <v>42142.208333333328</v>
      </c>
      <c r="M506">
        <v>1431925200</v>
      </c>
      <c r="N506" s="8">
        <f t="shared" si="37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35"/>
        <v>music</v>
      </c>
      <c r="T506" t="str">
        <f t="shared" si="38"/>
        <v>rock</v>
      </c>
      <c r="U506" s="5">
        <f t="shared" si="39"/>
        <v>111.6774193548387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 t="s">
        <v>14</v>
      </c>
      <c r="I507">
        <v>347</v>
      </c>
      <c r="J507" t="s">
        <v>21</v>
      </c>
      <c r="K507" t="s">
        <v>22</v>
      </c>
      <c r="L507" s="8">
        <f t="shared" si="36"/>
        <v>41341.25</v>
      </c>
      <c r="M507">
        <v>1362722400</v>
      </c>
      <c r="N507" s="8">
        <f t="shared" si="37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35"/>
        <v>publishing</v>
      </c>
      <c r="T507" t="str">
        <f t="shared" si="38"/>
        <v>radio &amp; podcasts</v>
      </c>
      <c r="U507" s="5">
        <f t="shared" si="39"/>
        <v>36.014409221902014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(E508/D508)</f>
        <v>9.2707777777777771</v>
      </c>
      <c r="G508" t="s">
        <v>20</v>
      </c>
      <c r="H508" t="s">
        <v>20</v>
      </c>
      <c r="I508">
        <v>2528</v>
      </c>
      <c r="J508" t="s">
        <v>21</v>
      </c>
      <c r="K508" t="s">
        <v>22</v>
      </c>
      <c r="L508" s="8">
        <f t="shared" si="36"/>
        <v>43062.25</v>
      </c>
      <c r="M508">
        <v>1511416800</v>
      </c>
      <c r="N508" s="8">
        <f t="shared" si="37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35"/>
        <v>theater</v>
      </c>
      <c r="T508" t="str">
        <f t="shared" si="38"/>
        <v>plays</v>
      </c>
      <c r="U508" s="5">
        <f t="shared" si="39"/>
        <v>66.010284810126578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 t="s">
        <v>14</v>
      </c>
      <c r="I509">
        <v>19</v>
      </c>
      <c r="J509" t="s">
        <v>21</v>
      </c>
      <c r="K509" t="s">
        <v>22</v>
      </c>
      <c r="L509" s="8">
        <f t="shared" si="36"/>
        <v>41373.208333333336</v>
      </c>
      <c r="M509">
        <v>1365483600</v>
      </c>
      <c r="N509" s="8">
        <f t="shared" si="37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35"/>
        <v>technology</v>
      </c>
      <c r="T509" t="str">
        <f t="shared" si="38"/>
        <v>web</v>
      </c>
      <c r="U509" s="5">
        <f t="shared" si="39"/>
        <v>44.05263157894737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(E510/D510)</f>
        <v>1.1222929936305732</v>
      </c>
      <c r="G510" t="s">
        <v>20</v>
      </c>
      <c r="H510" t="s">
        <v>20</v>
      </c>
      <c r="I510">
        <v>3657</v>
      </c>
      <c r="J510" t="s">
        <v>21</v>
      </c>
      <c r="K510" t="s">
        <v>22</v>
      </c>
      <c r="L510" s="8">
        <f t="shared" si="36"/>
        <v>43310.208333333328</v>
      </c>
      <c r="M510">
        <v>1532840400</v>
      </c>
      <c r="N510" s="8">
        <f t="shared" si="37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35"/>
        <v>theater</v>
      </c>
      <c r="T510" t="str">
        <f t="shared" si="38"/>
        <v>plays</v>
      </c>
      <c r="U510" s="5">
        <f t="shared" si="39"/>
        <v>52.999726551818434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 t="s">
        <v>14</v>
      </c>
      <c r="I511">
        <v>1258</v>
      </c>
      <c r="J511" t="s">
        <v>21</v>
      </c>
      <c r="K511" t="s">
        <v>22</v>
      </c>
      <c r="L511" s="8">
        <f t="shared" si="36"/>
        <v>41034.208333333336</v>
      </c>
      <c r="M511">
        <v>1336194000</v>
      </c>
      <c r="N511" s="8">
        <f t="shared" si="37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35"/>
        <v>theater</v>
      </c>
      <c r="T511" t="str">
        <f t="shared" si="38"/>
        <v>plays</v>
      </c>
      <c r="U511" s="5">
        <f t="shared" si="39"/>
        <v>95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(E512/D512)</f>
        <v>1.1908974358974358</v>
      </c>
      <c r="G512" t="s">
        <v>20</v>
      </c>
      <c r="H512" t="s">
        <v>20</v>
      </c>
      <c r="I512">
        <v>131</v>
      </c>
      <c r="J512" t="s">
        <v>26</v>
      </c>
      <c r="K512" t="s">
        <v>27</v>
      </c>
      <c r="L512" s="8">
        <f t="shared" si="36"/>
        <v>43251.208333333328</v>
      </c>
      <c r="M512">
        <v>1527742800</v>
      </c>
      <c r="N512" s="8">
        <f t="shared" si="37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35"/>
        <v>film &amp; video</v>
      </c>
      <c r="T512" t="str">
        <f t="shared" si="38"/>
        <v>drama</v>
      </c>
      <c r="U512" s="5">
        <f t="shared" si="39"/>
        <v>70.908396946564892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 t="s">
        <v>14</v>
      </c>
      <c r="I513">
        <v>362</v>
      </c>
      <c r="J513" t="s">
        <v>21</v>
      </c>
      <c r="K513" t="s">
        <v>22</v>
      </c>
      <c r="L513" s="8">
        <f t="shared" si="36"/>
        <v>43671.208333333328</v>
      </c>
      <c r="M513">
        <v>1564030800</v>
      </c>
      <c r="N513" s="8">
        <f t="shared" si="37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35"/>
        <v>theater</v>
      </c>
      <c r="T513" t="str">
        <f t="shared" si="38"/>
        <v>plays</v>
      </c>
      <c r="U513" s="5">
        <f t="shared" si="39"/>
        <v>98.060773480662988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(E514/D514)</f>
        <v>1.3931868131868133</v>
      </c>
      <c r="G514" t="s">
        <v>20</v>
      </c>
      <c r="H514" t="s">
        <v>20</v>
      </c>
      <c r="I514">
        <v>239</v>
      </c>
      <c r="J514" t="s">
        <v>21</v>
      </c>
      <c r="K514" t="s">
        <v>22</v>
      </c>
      <c r="L514" s="8">
        <f t="shared" si="36"/>
        <v>41825.208333333336</v>
      </c>
      <c r="M514">
        <v>1404536400</v>
      </c>
      <c r="N514" s="8">
        <f t="shared" si="37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ref="S514:S577" si="40">LEFT(R514,SEARCH("/",R514)-1)</f>
        <v>games</v>
      </c>
      <c r="T514" t="str">
        <f t="shared" si="38"/>
        <v>video games</v>
      </c>
      <c r="U514" s="5">
        <f t="shared" si="39"/>
        <v>53.046025104602514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</f>
        <v>0.39277108433734942</v>
      </c>
      <c r="G515" t="s">
        <v>74</v>
      </c>
      <c r="H515" t="s">
        <v>74</v>
      </c>
      <c r="I515">
        <v>35</v>
      </c>
      <c r="J515" t="s">
        <v>21</v>
      </c>
      <c r="K515" t="s">
        <v>22</v>
      </c>
      <c r="L515" s="8">
        <f t="shared" ref="L515:L578" si="41">(((M515/60)/60)/24)+DATE(1970,1,1)</f>
        <v>40430.208333333336</v>
      </c>
      <c r="M515">
        <v>1284008400</v>
      </c>
      <c r="N515" s="8">
        <f t="shared" ref="N515:N578" si="42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si="40"/>
        <v>film &amp; video</v>
      </c>
      <c r="T515" t="str">
        <f t="shared" ref="T515:T578" si="43">RIGHT(R515,LEN(R515)-FIND("/",R515))</f>
        <v>television</v>
      </c>
      <c r="U515" s="5">
        <f t="shared" si="39"/>
        <v>93.142857142857139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</f>
        <v>0.22439077144917088</v>
      </c>
      <c r="G516" t="s">
        <v>74</v>
      </c>
      <c r="H516" t="s">
        <v>74</v>
      </c>
      <c r="I516">
        <v>528</v>
      </c>
      <c r="J516" t="s">
        <v>98</v>
      </c>
      <c r="K516" t="s">
        <v>99</v>
      </c>
      <c r="L516" s="8">
        <f t="shared" si="41"/>
        <v>41614.25</v>
      </c>
      <c r="M516">
        <v>1386309600</v>
      </c>
      <c r="N516" s="8">
        <f t="shared" si="42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40"/>
        <v>music</v>
      </c>
      <c r="T516" t="str">
        <f t="shared" si="43"/>
        <v>rock</v>
      </c>
      <c r="U516" s="5">
        <f t="shared" ref="U516:U579" si="44">E516/I516</f>
        <v>58.945075757575758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 t="s">
        <v>14</v>
      </c>
      <c r="I517">
        <v>133</v>
      </c>
      <c r="J517" t="s">
        <v>15</v>
      </c>
      <c r="K517" t="s">
        <v>16</v>
      </c>
      <c r="L517" s="8">
        <f t="shared" si="41"/>
        <v>40900.25</v>
      </c>
      <c r="M517">
        <v>1324620000</v>
      </c>
      <c r="N517" s="8">
        <f t="shared" si="42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40"/>
        <v>theater</v>
      </c>
      <c r="T517" t="str">
        <f t="shared" si="43"/>
        <v>plays</v>
      </c>
      <c r="U517" s="5">
        <f t="shared" si="44"/>
        <v>36.067669172932334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 t="s">
        <v>14</v>
      </c>
      <c r="I518">
        <v>846</v>
      </c>
      <c r="J518" t="s">
        <v>21</v>
      </c>
      <c r="K518" t="s">
        <v>22</v>
      </c>
      <c r="L518" s="8">
        <f t="shared" si="41"/>
        <v>40396.208333333336</v>
      </c>
      <c r="M518">
        <v>1281070800</v>
      </c>
      <c r="N518" s="8">
        <f t="shared" si="42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40"/>
        <v>publishing</v>
      </c>
      <c r="T518" t="str">
        <f t="shared" si="43"/>
        <v>nonfiction</v>
      </c>
      <c r="U518" s="5">
        <f t="shared" si="44"/>
        <v>63.030732860520096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(E519/D519)</f>
        <v>1.1200000000000001</v>
      </c>
      <c r="G519" t="s">
        <v>20</v>
      </c>
      <c r="H519" t="s">
        <v>20</v>
      </c>
      <c r="I519">
        <v>78</v>
      </c>
      <c r="J519" t="s">
        <v>21</v>
      </c>
      <c r="K519" t="s">
        <v>22</v>
      </c>
      <c r="L519" s="8">
        <f t="shared" si="41"/>
        <v>42860.208333333328</v>
      </c>
      <c r="M519">
        <v>1493960400</v>
      </c>
      <c r="N519" s="8">
        <f t="shared" si="42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40"/>
        <v>food</v>
      </c>
      <c r="T519" t="str">
        <f t="shared" si="43"/>
        <v>food trucks</v>
      </c>
      <c r="U519" s="5">
        <f t="shared" si="44"/>
        <v>84.717948717948715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 t="s">
        <v>14</v>
      </c>
      <c r="I520">
        <v>10</v>
      </c>
      <c r="J520" t="s">
        <v>21</v>
      </c>
      <c r="K520" t="s">
        <v>22</v>
      </c>
      <c r="L520" s="8">
        <f t="shared" si="41"/>
        <v>43154.25</v>
      </c>
      <c r="M520">
        <v>1519365600</v>
      </c>
      <c r="N520" s="8">
        <f t="shared" si="42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40"/>
        <v>film &amp; video</v>
      </c>
      <c r="T520" t="str">
        <f t="shared" si="43"/>
        <v>animation</v>
      </c>
      <c r="U520" s="5">
        <f t="shared" si="44"/>
        <v>62.2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(E521/D521)</f>
        <v>1.0174563871693867</v>
      </c>
      <c r="G521" t="s">
        <v>20</v>
      </c>
      <c r="H521" t="s">
        <v>20</v>
      </c>
      <c r="I521">
        <v>1773</v>
      </c>
      <c r="J521" t="s">
        <v>21</v>
      </c>
      <c r="K521" t="s">
        <v>22</v>
      </c>
      <c r="L521" s="8">
        <f t="shared" si="41"/>
        <v>42012.25</v>
      </c>
      <c r="M521">
        <v>1420696800</v>
      </c>
      <c r="N521" s="8">
        <f t="shared" si="42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40"/>
        <v>music</v>
      </c>
      <c r="T521" t="str">
        <f t="shared" si="43"/>
        <v>rock</v>
      </c>
      <c r="U521" s="5">
        <f t="shared" si="44"/>
        <v>101.97518330513255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(E522/D522)</f>
        <v>4.2575000000000003</v>
      </c>
      <c r="G522" t="s">
        <v>20</v>
      </c>
      <c r="H522" t="s">
        <v>20</v>
      </c>
      <c r="I522">
        <v>32</v>
      </c>
      <c r="J522" t="s">
        <v>21</v>
      </c>
      <c r="K522" t="s">
        <v>22</v>
      </c>
      <c r="L522" s="8">
        <f t="shared" si="41"/>
        <v>43574.208333333328</v>
      </c>
      <c r="M522">
        <v>1555650000</v>
      </c>
      <c r="N522" s="8">
        <f t="shared" si="42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40"/>
        <v>theater</v>
      </c>
      <c r="T522" t="str">
        <f t="shared" si="43"/>
        <v>plays</v>
      </c>
      <c r="U522" s="5">
        <f t="shared" si="44"/>
        <v>106.4375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(E523/D523)</f>
        <v>1.4553947368421052</v>
      </c>
      <c r="G523" t="s">
        <v>20</v>
      </c>
      <c r="H523" t="s">
        <v>20</v>
      </c>
      <c r="I523">
        <v>369</v>
      </c>
      <c r="J523" t="s">
        <v>21</v>
      </c>
      <c r="K523" t="s">
        <v>22</v>
      </c>
      <c r="L523" s="8">
        <f t="shared" si="41"/>
        <v>42605.208333333328</v>
      </c>
      <c r="M523">
        <v>1471928400</v>
      </c>
      <c r="N523" s="8">
        <f t="shared" si="42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40"/>
        <v>film &amp; video</v>
      </c>
      <c r="T523" t="str">
        <f t="shared" si="43"/>
        <v>drama</v>
      </c>
      <c r="U523" s="5">
        <f t="shared" si="44"/>
        <v>29.975609756097562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 t="s">
        <v>14</v>
      </c>
      <c r="I524">
        <v>191</v>
      </c>
      <c r="J524" t="s">
        <v>21</v>
      </c>
      <c r="K524" t="s">
        <v>22</v>
      </c>
      <c r="L524" s="8">
        <f t="shared" si="41"/>
        <v>41093.208333333336</v>
      </c>
      <c r="M524">
        <v>1341291600</v>
      </c>
      <c r="N524" s="8">
        <f t="shared" si="42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40"/>
        <v>film &amp; video</v>
      </c>
      <c r="T524" t="str">
        <f t="shared" si="43"/>
        <v>shorts</v>
      </c>
      <c r="U524" s="5">
        <f t="shared" si="44"/>
        <v>85.806282722513089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(E525/D525)</f>
        <v>7.003333333333333</v>
      </c>
      <c r="G525" t="s">
        <v>20</v>
      </c>
      <c r="H525" t="s">
        <v>20</v>
      </c>
      <c r="I525">
        <v>89</v>
      </c>
      <c r="J525" t="s">
        <v>21</v>
      </c>
      <c r="K525" t="s">
        <v>22</v>
      </c>
      <c r="L525" s="8">
        <f t="shared" si="41"/>
        <v>40241.25</v>
      </c>
      <c r="M525">
        <v>1267682400</v>
      </c>
      <c r="N525" s="8">
        <f t="shared" si="42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40"/>
        <v>film &amp; video</v>
      </c>
      <c r="T525" t="str">
        <f t="shared" si="43"/>
        <v>shorts</v>
      </c>
      <c r="U525" s="5">
        <f t="shared" si="44"/>
        <v>70.82022471910112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 t="s">
        <v>14</v>
      </c>
      <c r="I526">
        <v>1979</v>
      </c>
      <c r="J526" t="s">
        <v>21</v>
      </c>
      <c r="K526" t="s">
        <v>22</v>
      </c>
      <c r="L526" s="8">
        <f t="shared" si="41"/>
        <v>40294.208333333336</v>
      </c>
      <c r="M526">
        <v>1272258000</v>
      </c>
      <c r="N526" s="8">
        <f t="shared" si="42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40"/>
        <v>theater</v>
      </c>
      <c r="T526" t="str">
        <f t="shared" si="43"/>
        <v>plays</v>
      </c>
      <c r="U526" s="5">
        <f t="shared" si="44"/>
        <v>40.998484082870135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 t="s">
        <v>14</v>
      </c>
      <c r="I527">
        <v>63</v>
      </c>
      <c r="J527" t="s">
        <v>21</v>
      </c>
      <c r="K527" t="s">
        <v>22</v>
      </c>
      <c r="L527" s="8">
        <f t="shared" si="41"/>
        <v>40505.25</v>
      </c>
      <c r="M527">
        <v>1290492000</v>
      </c>
      <c r="N527" s="8">
        <f t="shared" si="42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40"/>
        <v>technology</v>
      </c>
      <c r="T527" t="str">
        <f t="shared" si="43"/>
        <v>wearables</v>
      </c>
      <c r="U527" s="5">
        <f t="shared" si="44"/>
        <v>28.063492063492063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(E528/D528)</f>
        <v>1.5595180722891566</v>
      </c>
      <c r="G528" t="s">
        <v>20</v>
      </c>
      <c r="H528" t="s">
        <v>20</v>
      </c>
      <c r="I528">
        <v>147</v>
      </c>
      <c r="J528" t="s">
        <v>21</v>
      </c>
      <c r="K528" t="s">
        <v>22</v>
      </c>
      <c r="L528" s="8">
        <f t="shared" si="41"/>
        <v>42364.25</v>
      </c>
      <c r="M528">
        <v>1451109600</v>
      </c>
      <c r="N528" s="8">
        <f t="shared" si="42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40"/>
        <v>theater</v>
      </c>
      <c r="T528" t="str">
        <f t="shared" si="43"/>
        <v>plays</v>
      </c>
      <c r="U528" s="5">
        <f t="shared" si="44"/>
        <v>88.054421768707485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 t="s">
        <v>14</v>
      </c>
      <c r="I529">
        <v>6080</v>
      </c>
      <c r="J529" t="s">
        <v>15</v>
      </c>
      <c r="K529" t="s">
        <v>16</v>
      </c>
      <c r="L529" s="8">
        <f t="shared" si="41"/>
        <v>42405.25</v>
      </c>
      <c r="M529">
        <v>1454652000</v>
      </c>
      <c r="N529" s="8">
        <f t="shared" si="42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40"/>
        <v>film &amp; video</v>
      </c>
      <c r="T529" t="str">
        <f t="shared" si="43"/>
        <v>animation</v>
      </c>
      <c r="U529" s="5">
        <f t="shared" si="44"/>
        <v>31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 t="s">
        <v>14</v>
      </c>
      <c r="I530">
        <v>80</v>
      </c>
      <c r="J530" t="s">
        <v>40</v>
      </c>
      <c r="K530" t="s">
        <v>41</v>
      </c>
      <c r="L530" s="8">
        <f t="shared" si="41"/>
        <v>41601.25</v>
      </c>
      <c r="M530">
        <v>1385186400</v>
      </c>
      <c r="N530" s="8">
        <f t="shared" si="42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40"/>
        <v>music</v>
      </c>
      <c r="T530" t="str">
        <f t="shared" si="43"/>
        <v>indie rock</v>
      </c>
      <c r="U530" s="5">
        <f t="shared" si="44"/>
        <v>90.337500000000006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 t="s">
        <v>14</v>
      </c>
      <c r="I531">
        <v>9</v>
      </c>
      <c r="J531" t="s">
        <v>21</v>
      </c>
      <c r="K531" t="s">
        <v>22</v>
      </c>
      <c r="L531" s="8">
        <f t="shared" si="41"/>
        <v>41769.208333333336</v>
      </c>
      <c r="M531">
        <v>1399698000</v>
      </c>
      <c r="N531" s="8">
        <f t="shared" si="42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40"/>
        <v>games</v>
      </c>
      <c r="T531" t="str">
        <f t="shared" si="43"/>
        <v>video games</v>
      </c>
      <c r="U531" s="5">
        <f t="shared" si="44"/>
        <v>63.777777777777779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 t="s">
        <v>14</v>
      </c>
      <c r="I532">
        <v>1784</v>
      </c>
      <c r="J532" t="s">
        <v>21</v>
      </c>
      <c r="K532" t="s">
        <v>22</v>
      </c>
      <c r="L532" s="8">
        <f t="shared" si="41"/>
        <v>40421.208333333336</v>
      </c>
      <c r="M532">
        <v>1283230800</v>
      </c>
      <c r="N532" s="8">
        <f t="shared" si="42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40"/>
        <v>publishing</v>
      </c>
      <c r="T532" t="str">
        <f t="shared" si="43"/>
        <v>fiction</v>
      </c>
      <c r="U532" s="5">
        <f t="shared" si="44"/>
        <v>53.995515695067262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</f>
        <v>0.95521156936261387</v>
      </c>
      <c r="G533" t="s">
        <v>47</v>
      </c>
      <c r="H533" t="s">
        <v>47</v>
      </c>
      <c r="I533">
        <v>3640</v>
      </c>
      <c r="J533" t="s">
        <v>98</v>
      </c>
      <c r="K533" t="s">
        <v>99</v>
      </c>
      <c r="L533" s="8">
        <f t="shared" si="41"/>
        <v>41589.25</v>
      </c>
      <c r="M533">
        <v>1384149600</v>
      </c>
      <c r="N533" s="8">
        <f t="shared" si="42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40"/>
        <v>games</v>
      </c>
      <c r="T533" t="str">
        <f t="shared" si="43"/>
        <v>video games</v>
      </c>
      <c r="U533" s="5">
        <f t="shared" si="44"/>
        <v>48.993956043956047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(E534/D534)</f>
        <v>5.0287499999999996</v>
      </c>
      <c r="G534" t="s">
        <v>20</v>
      </c>
      <c r="H534" t="s">
        <v>20</v>
      </c>
      <c r="I534">
        <v>126</v>
      </c>
      <c r="J534" t="s">
        <v>15</v>
      </c>
      <c r="K534" t="s">
        <v>16</v>
      </c>
      <c r="L534" s="8">
        <f t="shared" si="41"/>
        <v>43125.25</v>
      </c>
      <c r="M534">
        <v>1516860000</v>
      </c>
      <c r="N534" s="8">
        <f t="shared" si="42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40"/>
        <v>theater</v>
      </c>
      <c r="T534" t="str">
        <f t="shared" si="43"/>
        <v>plays</v>
      </c>
      <c r="U534" s="5">
        <f t="shared" si="44"/>
        <v>63.857142857142854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(E535/D535)</f>
        <v>1.5924394463667819</v>
      </c>
      <c r="G535" t="s">
        <v>20</v>
      </c>
      <c r="H535" t="s">
        <v>20</v>
      </c>
      <c r="I535">
        <v>2218</v>
      </c>
      <c r="J535" t="s">
        <v>40</v>
      </c>
      <c r="K535" t="s">
        <v>41</v>
      </c>
      <c r="L535" s="8">
        <f t="shared" si="41"/>
        <v>41479.208333333336</v>
      </c>
      <c r="M535">
        <v>1374642000</v>
      </c>
      <c r="N535" s="8">
        <f t="shared" si="42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40"/>
        <v>music</v>
      </c>
      <c r="T535" t="str">
        <f t="shared" si="43"/>
        <v>indie rock</v>
      </c>
      <c r="U535" s="5">
        <f t="shared" si="44"/>
        <v>82.996393146979258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 t="s">
        <v>14</v>
      </c>
      <c r="I536">
        <v>243</v>
      </c>
      <c r="J536" t="s">
        <v>21</v>
      </c>
      <c r="K536" t="s">
        <v>22</v>
      </c>
      <c r="L536" s="8">
        <f t="shared" si="41"/>
        <v>43329.208333333328</v>
      </c>
      <c r="M536">
        <v>1534482000</v>
      </c>
      <c r="N536" s="8">
        <f t="shared" si="42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40"/>
        <v>film &amp; video</v>
      </c>
      <c r="T536" t="str">
        <f t="shared" si="43"/>
        <v>drama</v>
      </c>
      <c r="U536" s="5">
        <f t="shared" si="44"/>
        <v>55.08230452674897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(E537/D537)</f>
        <v>4.820384615384615</v>
      </c>
      <c r="G537" t="s">
        <v>20</v>
      </c>
      <c r="H537" t="s">
        <v>20</v>
      </c>
      <c r="I537">
        <v>202</v>
      </c>
      <c r="J537" t="s">
        <v>107</v>
      </c>
      <c r="K537" t="s">
        <v>108</v>
      </c>
      <c r="L537" s="8">
        <f t="shared" si="41"/>
        <v>43259.208333333328</v>
      </c>
      <c r="M537">
        <v>1528434000</v>
      </c>
      <c r="N537" s="8">
        <f t="shared" si="42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40"/>
        <v>theater</v>
      </c>
      <c r="T537" t="str">
        <f t="shared" si="43"/>
        <v>plays</v>
      </c>
      <c r="U537" s="5">
        <f t="shared" si="44"/>
        <v>62.044554455445542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(E538/D538)</f>
        <v>1.4996938775510205</v>
      </c>
      <c r="G538" t="s">
        <v>20</v>
      </c>
      <c r="H538" t="s">
        <v>20</v>
      </c>
      <c r="I538">
        <v>140</v>
      </c>
      <c r="J538" t="s">
        <v>107</v>
      </c>
      <c r="K538" t="s">
        <v>108</v>
      </c>
      <c r="L538" s="8">
        <f t="shared" si="41"/>
        <v>40414.208333333336</v>
      </c>
      <c r="M538">
        <v>1282626000</v>
      </c>
      <c r="N538" s="8">
        <f t="shared" si="42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40"/>
        <v>publishing</v>
      </c>
      <c r="T538" t="str">
        <f t="shared" si="43"/>
        <v>fiction</v>
      </c>
      <c r="U538" s="5">
        <f t="shared" si="44"/>
        <v>104.97857142857143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(E539/D539)</f>
        <v>1.1722156398104266</v>
      </c>
      <c r="G539" t="s">
        <v>20</v>
      </c>
      <c r="H539" t="s">
        <v>20</v>
      </c>
      <c r="I539">
        <v>1052</v>
      </c>
      <c r="J539" t="s">
        <v>36</v>
      </c>
      <c r="K539" t="s">
        <v>37</v>
      </c>
      <c r="L539" s="8">
        <f t="shared" si="41"/>
        <v>43342.208333333328</v>
      </c>
      <c r="M539">
        <v>1535605200</v>
      </c>
      <c r="N539" s="8">
        <f t="shared" si="42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40"/>
        <v>film &amp; video</v>
      </c>
      <c r="T539" t="str">
        <f t="shared" si="43"/>
        <v>documentary</v>
      </c>
      <c r="U539" s="5">
        <f t="shared" si="44"/>
        <v>94.044676806083643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 t="s">
        <v>14</v>
      </c>
      <c r="I540">
        <v>1296</v>
      </c>
      <c r="J540" t="s">
        <v>21</v>
      </c>
      <c r="K540" t="s">
        <v>22</v>
      </c>
      <c r="L540" s="8">
        <f t="shared" si="41"/>
        <v>41539.208333333336</v>
      </c>
      <c r="M540">
        <v>1379826000</v>
      </c>
      <c r="N540" s="8">
        <f t="shared" si="42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40"/>
        <v>games</v>
      </c>
      <c r="T540" t="str">
        <f t="shared" si="43"/>
        <v>mobile games</v>
      </c>
      <c r="U540" s="5">
        <f t="shared" si="44"/>
        <v>44.007716049382715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 t="s">
        <v>14</v>
      </c>
      <c r="I541">
        <v>77</v>
      </c>
      <c r="J541" t="s">
        <v>21</v>
      </c>
      <c r="K541" t="s">
        <v>22</v>
      </c>
      <c r="L541" s="8">
        <f t="shared" si="41"/>
        <v>43647.208333333328</v>
      </c>
      <c r="M541">
        <v>1561957200</v>
      </c>
      <c r="N541" s="8">
        <f t="shared" si="42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40"/>
        <v>food</v>
      </c>
      <c r="T541" t="str">
        <f t="shared" si="43"/>
        <v>food trucks</v>
      </c>
      <c r="U541" s="5">
        <f t="shared" si="44"/>
        <v>92.467532467532465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(E542/D542)</f>
        <v>2.6598113207547169</v>
      </c>
      <c r="G542" t="s">
        <v>20</v>
      </c>
      <c r="H542" t="s">
        <v>20</v>
      </c>
      <c r="I542">
        <v>247</v>
      </c>
      <c r="J542" t="s">
        <v>21</v>
      </c>
      <c r="K542" t="s">
        <v>22</v>
      </c>
      <c r="L542" s="8">
        <f t="shared" si="41"/>
        <v>43225.208333333328</v>
      </c>
      <c r="M542">
        <v>1525496400</v>
      </c>
      <c r="N542" s="8">
        <f t="shared" si="42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40"/>
        <v>photography</v>
      </c>
      <c r="T542" t="str">
        <f t="shared" si="43"/>
        <v>photography books</v>
      </c>
      <c r="U542" s="5">
        <f t="shared" si="44"/>
        <v>57.072874493927124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 t="s">
        <v>14</v>
      </c>
      <c r="I543">
        <v>395</v>
      </c>
      <c r="J543" t="s">
        <v>107</v>
      </c>
      <c r="K543" t="s">
        <v>108</v>
      </c>
      <c r="L543" s="8">
        <f t="shared" si="41"/>
        <v>42165.208333333328</v>
      </c>
      <c r="M543">
        <v>1433912400</v>
      </c>
      <c r="N543" s="8">
        <f t="shared" si="42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40"/>
        <v>games</v>
      </c>
      <c r="T543" t="str">
        <f t="shared" si="43"/>
        <v>mobile games</v>
      </c>
      <c r="U543" s="5">
        <f t="shared" si="44"/>
        <v>109.07848101265823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 t="s">
        <v>14</v>
      </c>
      <c r="I544">
        <v>49</v>
      </c>
      <c r="J544" t="s">
        <v>40</v>
      </c>
      <c r="K544" t="s">
        <v>41</v>
      </c>
      <c r="L544" s="8">
        <f t="shared" si="41"/>
        <v>42391.25</v>
      </c>
      <c r="M544">
        <v>1453442400</v>
      </c>
      <c r="N544" s="8">
        <f t="shared" si="42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40"/>
        <v>music</v>
      </c>
      <c r="T544" t="str">
        <f t="shared" si="43"/>
        <v>indie rock</v>
      </c>
      <c r="U544" s="5">
        <f t="shared" si="44"/>
        <v>39.387755102040813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 t="s">
        <v>14</v>
      </c>
      <c r="I545">
        <v>180</v>
      </c>
      <c r="J545" t="s">
        <v>21</v>
      </c>
      <c r="K545" t="s">
        <v>22</v>
      </c>
      <c r="L545" s="8">
        <f t="shared" si="41"/>
        <v>41528.208333333336</v>
      </c>
      <c r="M545">
        <v>1378875600</v>
      </c>
      <c r="N545" s="8">
        <f t="shared" si="42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40"/>
        <v>games</v>
      </c>
      <c r="T545" t="str">
        <f t="shared" si="43"/>
        <v>video games</v>
      </c>
      <c r="U545" s="5">
        <f t="shared" si="44"/>
        <v>77.022222222222226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(E546/D546)</f>
        <v>2.7650000000000001</v>
      </c>
      <c r="G546" t="s">
        <v>20</v>
      </c>
      <c r="H546" t="s">
        <v>20</v>
      </c>
      <c r="I546">
        <v>84</v>
      </c>
      <c r="J546" t="s">
        <v>21</v>
      </c>
      <c r="K546" t="s">
        <v>22</v>
      </c>
      <c r="L546" s="8">
        <f t="shared" si="41"/>
        <v>42377.25</v>
      </c>
      <c r="M546">
        <v>1452232800</v>
      </c>
      <c r="N546" s="8">
        <f t="shared" si="42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40"/>
        <v>music</v>
      </c>
      <c r="T546" t="str">
        <f t="shared" si="43"/>
        <v>rock</v>
      </c>
      <c r="U546" s="5">
        <f t="shared" si="44"/>
        <v>92.166666666666671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 t="s">
        <v>14</v>
      </c>
      <c r="I547">
        <v>2690</v>
      </c>
      <c r="J547" t="s">
        <v>21</v>
      </c>
      <c r="K547" t="s">
        <v>22</v>
      </c>
      <c r="L547" s="8">
        <f t="shared" si="41"/>
        <v>43824.25</v>
      </c>
      <c r="M547">
        <v>1577253600</v>
      </c>
      <c r="N547" s="8">
        <f t="shared" si="42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40"/>
        <v>theater</v>
      </c>
      <c r="T547" t="str">
        <f t="shared" si="43"/>
        <v>plays</v>
      </c>
      <c r="U547" s="5">
        <f t="shared" si="44"/>
        <v>61.007063197026021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(E548/D548)</f>
        <v>1.6357142857142857</v>
      </c>
      <c r="G548" t="s">
        <v>20</v>
      </c>
      <c r="H548" t="s">
        <v>20</v>
      </c>
      <c r="I548">
        <v>88</v>
      </c>
      <c r="J548" t="s">
        <v>21</v>
      </c>
      <c r="K548" t="s">
        <v>22</v>
      </c>
      <c r="L548" s="8">
        <f t="shared" si="41"/>
        <v>43360.208333333328</v>
      </c>
      <c r="M548">
        <v>1537160400</v>
      </c>
      <c r="N548" s="8">
        <f t="shared" si="42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40"/>
        <v>theater</v>
      </c>
      <c r="T548" t="str">
        <f t="shared" si="43"/>
        <v>plays</v>
      </c>
      <c r="U548" s="5">
        <f t="shared" si="44"/>
        <v>78.068181818181813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(E549/D549)</f>
        <v>9.69</v>
      </c>
      <c r="G549" t="s">
        <v>20</v>
      </c>
      <c r="H549" t="s">
        <v>20</v>
      </c>
      <c r="I549">
        <v>156</v>
      </c>
      <c r="J549" t="s">
        <v>21</v>
      </c>
      <c r="K549" t="s">
        <v>22</v>
      </c>
      <c r="L549" s="8">
        <f t="shared" si="41"/>
        <v>42029.25</v>
      </c>
      <c r="M549">
        <v>1422165600</v>
      </c>
      <c r="N549" s="8">
        <f t="shared" si="42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40"/>
        <v>film &amp; video</v>
      </c>
      <c r="T549" t="str">
        <f t="shared" si="43"/>
        <v>drama</v>
      </c>
      <c r="U549" s="5">
        <f t="shared" si="44"/>
        <v>80.75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(E550/D550)</f>
        <v>2.7091376701966716</v>
      </c>
      <c r="G550" t="s">
        <v>20</v>
      </c>
      <c r="H550" t="s">
        <v>20</v>
      </c>
      <c r="I550">
        <v>2985</v>
      </c>
      <c r="J550" t="s">
        <v>21</v>
      </c>
      <c r="K550" t="s">
        <v>22</v>
      </c>
      <c r="L550" s="8">
        <f t="shared" si="41"/>
        <v>42461.208333333328</v>
      </c>
      <c r="M550">
        <v>1459486800</v>
      </c>
      <c r="N550" s="8">
        <f t="shared" si="42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40"/>
        <v>theater</v>
      </c>
      <c r="T550" t="str">
        <f t="shared" si="43"/>
        <v>plays</v>
      </c>
      <c r="U550" s="5">
        <f t="shared" si="44"/>
        <v>59.991289782244557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(E551/D551)</f>
        <v>2.8421355932203389</v>
      </c>
      <c r="G551" t="s">
        <v>20</v>
      </c>
      <c r="H551" t="s">
        <v>20</v>
      </c>
      <c r="I551">
        <v>762</v>
      </c>
      <c r="J551" t="s">
        <v>21</v>
      </c>
      <c r="K551" t="s">
        <v>22</v>
      </c>
      <c r="L551" s="8">
        <f t="shared" si="41"/>
        <v>41422.208333333336</v>
      </c>
      <c r="M551">
        <v>1369717200</v>
      </c>
      <c r="N551" s="8">
        <f t="shared" si="42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40"/>
        <v>technology</v>
      </c>
      <c r="T551" t="str">
        <f t="shared" si="43"/>
        <v>wearables</v>
      </c>
      <c r="U551" s="5">
        <f t="shared" si="44"/>
        <v>110.03018372703411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</f>
        <v>0.04</v>
      </c>
      <c r="G552" t="s">
        <v>74</v>
      </c>
      <c r="H552" t="s">
        <v>74</v>
      </c>
      <c r="I552">
        <v>1</v>
      </c>
      <c r="J552" t="s">
        <v>98</v>
      </c>
      <c r="K552" t="s">
        <v>99</v>
      </c>
      <c r="L552" s="8">
        <f t="shared" si="41"/>
        <v>40968.25</v>
      </c>
      <c r="M552">
        <v>1330495200</v>
      </c>
      <c r="N552" s="8">
        <f t="shared" si="42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40"/>
        <v>music</v>
      </c>
      <c r="T552" t="str">
        <f t="shared" si="43"/>
        <v>indie rock</v>
      </c>
      <c r="U552" s="5">
        <f t="shared" si="44"/>
        <v>4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 t="s">
        <v>14</v>
      </c>
      <c r="I553">
        <v>2779</v>
      </c>
      <c r="J553" t="s">
        <v>26</v>
      </c>
      <c r="K553" t="s">
        <v>27</v>
      </c>
      <c r="L553" s="8">
        <f t="shared" si="41"/>
        <v>41993.25</v>
      </c>
      <c r="M553">
        <v>1419055200</v>
      </c>
      <c r="N553" s="8">
        <f t="shared" si="42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40"/>
        <v>technology</v>
      </c>
      <c r="T553" t="str">
        <f t="shared" si="43"/>
        <v>web</v>
      </c>
      <c r="U553" s="5">
        <f t="shared" si="44"/>
        <v>37.99856063332134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 t="s">
        <v>14</v>
      </c>
      <c r="I554">
        <v>92</v>
      </c>
      <c r="J554" t="s">
        <v>21</v>
      </c>
      <c r="K554" t="s">
        <v>22</v>
      </c>
      <c r="L554" s="8">
        <f t="shared" si="41"/>
        <v>42700.25</v>
      </c>
      <c r="M554">
        <v>1480140000</v>
      </c>
      <c r="N554" s="8">
        <f t="shared" si="42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40"/>
        <v>theater</v>
      </c>
      <c r="T554" t="str">
        <f t="shared" si="43"/>
        <v>plays</v>
      </c>
      <c r="U554" s="5">
        <f t="shared" si="44"/>
        <v>96.369565217391298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 t="s">
        <v>14</v>
      </c>
      <c r="I555">
        <v>1028</v>
      </c>
      <c r="J555" t="s">
        <v>21</v>
      </c>
      <c r="K555" t="s">
        <v>22</v>
      </c>
      <c r="L555" s="8">
        <f t="shared" si="41"/>
        <v>40545.25</v>
      </c>
      <c r="M555">
        <v>1293948000</v>
      </c>
      <c r="N555" s="8">
        <f t="shared" si="42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40"/>
        <v>music</v>
      </c>
      <c r="T555" t="str">
        <f t="shared" si="43"/>
        <v>rock</v>
      </c>
      <c r="U555" s="5">
        <f t="shared" si="44"/>
        <v>72.978599221789878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(E556/D556)</f>
        <v>1.5166315789473683</v>
      </c>
      <c r="G556" t="s">
        <v>20</v>
      </c>
      <c r="H556" t="s">
        <v>20</v>
      </c>
      <c r="I556">
        <v>554</v>
      </c>
      <c r="J556" t="s">
        <v>15</v>
      </c>
      <c r="K556" t="s">
        <v>16</v>
      </c>
      <c r="L556" s="8">
        <f t="shared" si="41"/>
        <v>42723.25</v>
      </c>
      <c r="M556">
        <v>1482127200</v>
      </c>
      <c r="N556" s="8">
        <f t="shared" si="42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40"/>
        <v>music</v>
      </c>
      <c r="T556" t="str">
        <f t="shared" si="43"/>
        <v>indie rock</v>
      </c>
      <c r="U556" s="5">
        <f t="shared" si="44"/>
        <v>26.007220216606498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(E557/D557)</f>
        <v>2.2363492063492063</v>
      </c>
      <c r="G557" t="s">
        <v>20</v>
      </c>
      <c r="H557" t="s">
        <v>20</v>
      </c>
      <c r="I557">
        <v>135</v>
      </c>
      <c r="J557" t="s">
        <v>36</v>
      </c>
      <c r="K557" t="s">
        <v>37</v>
      </c>
      <c r="L557" s="8">
        <f t="shared" si="41"/>
        <v>41731.208333333336</v>
      </c>
      <c r="M557">
        <v>1396414800</v>
      </c>
      <c r="N557" s="8">
        <f t="shared" si="42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40"/>
        <v>music</v>
      </c>
      <c r="T557" t="str">
        <f t="shared" si="43"/>
        <v>rock</v>
      </c>
      <c r="U557" s="5">
        <f t="shared" si="44"/>
        <v>104.36296296296297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(E558/D558)</f>
        <v>2.3975</v>
      </c>
      <c r="G558" t="s">
        <v>20</v>
      </c>
      <c r="H558" t="s">
        <v>20</v>
      </c>
      <c r="I558">
        <v>122</v>
      </c>
      <c r="J558" t="s">
        <v>21</v>
      </c>
      <c r="K558" t="s">
        <v>22</v>
      </c>
      <c r="L558" s="8">
        <f t="shared" si="41"/>
        <v>40792.208333333336</v>
      </c>
      <c r="M558">
        <v>1315285200</v>
      </c>
      <c r="N558" s="8">
        <f t="shared" si="42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40"/>
        <v>publishing</v>
      </c>
      <c r="T558" t="str">
        <f t="shared" si="43"/>
        <v>translations</v>
      </c>
      <c r="U558" s="5">
        <f t="shared" si="44"/>
        <v>102.18852459016394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(E559/D559)</f>
        <v>1.9933333333333334</v>
      </c>
      <c r="G559" t="s">
        <v>20</v>
      </c>
      <c r="H559" t="s">
        <v>20</v>
      </c>
      <c r="I559">
        <v>221</v>
      </c>
      <c r="J559" t="s">
        <v>21</v>
      </c>
      <c r="K559" t="s">
        <v>22</v>
      </c>
      <c r="L559" s="8">
        <f t="shared" si="41"/>
        <v>42279.208333333328</v>
      </c>
      <c r="M559">
        <v>1443762000</v>
      </c>
      <c r="N559" s="8">
        <f t="shared" si="42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40"/>
        <v>film &amp; video</v>
      </c>
      <c r="T559" t="str">
        <f t="shared" si="43"/>
        <v>science fiction</v>
      </c>
      <c r="U559" s="5">
        <f t="shared" si="44"/>
        <v>54.117647058823529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(E560/D560)</f>
        <v>1.373448275862069</v>
      </c>
      <c r="G560" t="s">
        <v>20</v>
      </c>
      <c r="H560" t="s">
        <v>20</v>
      </c>
      <c r="I560">
        <v>126</v>
      </c>
      <c r="J560" t="s">
        <v>21</v>
      </c>
      <c r="K560" t="s">
        <v>22</v>
      </c>
      <c r="L560" s="8">
        <f t="shared" si="41"/>
        <v>42424.25</v>
      </c>
      <c r="M560">
        <v>1456293600</v>
      </c>
      <c r="N560" s="8">
        <f t="shared" si="42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40"/>
        <v>theater</v>
      </c>
      <c r="T560" t="str">
        <f t="shared" si="43"/>
        <v>plays</v>
      </c>
      <c r="U560" s="5">
        <f t="shared" si="44"/>
        <v>63.222222222222221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(E561/D561)</f>
        <v>1.009696106362773</v>
      </c>
      <c r="G561" t="s">
        <v>20</v>
      </c>
      <c r="H561" t="s">
        <v>20</v>
      </c>
      <c r="I561">
        <v>1022</v>
      </c>
      <c r="J561" t="s">
        <v>21</v>
      </c>
      <c r="K561" t="s">
        <v>22</v>
      </c>
      <c r="L561" s="8">
        <f t="shared" si="41"/>
        <v>42584.208333333328</v>
      </c>
      <c r="M561">
        <v>1470114000</v>
      </c>
      <c r="N561" s="8">
        <f t="shared" si="42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40"/>
        <v>theater</v>
      </c>
      <c r="T561" t="str">
        <f t="shared" si="43"/>
        <v>plays</v>
      </c>
      <c r="U561" s="5">
        <f t="shared" si="44"/>
        <v>104.03228962818004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(E562/D562)</f>
        <v>7.9416000000000002</v>
      </c>
      <c r="G562" t="s">
        <v>20</v>
      </c>
      <c r="H562" t="s">
        <v>20</v>
      </c>
      <c r="I562">
        <v>3177</v>
      </c>
      <c r="J562" t="s">
        <v>21</v>
      </c>
      <c r="K562" t="s">
        <v>22</v>
      </c>
      <c r="L562" s="8">
        <f t="shared" si="41"/>
        <v>40865.25</v>
      </c>
      <c r="M562">
        <v>1321596000</v>
      </c>
      <c r="N562" s="8">
        <f t="shared" si="42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40"/>
        <v>film &amp; video</v>
      </c>
      <c r="T562" t="str">
        <f t="shared" si="43"/>
        <v>animation</v>
      </c>
      <c r="U562" s="5">
        <f t="shared" si="44"/>
        <v>49.994334277620396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(E563/D563)</f>
        <v>3.6970000000000001</v>
      </c>
      <c r="G563" t="s">
        <v>20</v>
      </c>
      <c r="H563" t="s">
        <v>20</v>
      </c>
      <c r="I563">
        <v>198</v>
      </c>
      <c r="J563" t="s">
        <v>98</v>
      </c>
      <c r="K563" t="s">
        <v>99</v>
      </c>
      <c r="L563" s="8">
        <f t="shared" si="41"/>
        <v>40833.208333333336</v>
      </c>
      <c r="M563">
        <v>1318827600</v>
      </c>
      <c r="N563" s="8">
        <f t="shared" si="42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40"/>
        <v>theater</v>
      </c>
      <c r="T563" t="str">
        <f t="shared" si="43"/>
        <v>plays</v>
      </c>
      <c r="U563" s="5">
        <f t="shared" si="44"/>
        <v>56.015151515151516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 t="s">
        <v>14</v>
      </c>
      <c r="I564">
        <v>26</v>
      </c>
      <c r="J564" t="s">
        <v>98</v>
      </c>
      <c r="K564" t="s">
        <v>99</v>
      </c>
      <c r="L564" s="8">
        <f t="shared" si="41"/>
        <v>43536.208333333328</v>
      </c>
      <c r="M564">
        <v>1552366800</v>
      </c>
      <c r="N564" s="8">
        <f t="shared" si="42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40"/>
        <v>music</v>
      </c>
      <c r="T564" t="str">
        <f t="shared" si="43"/>
        <v>rock</v>
      </c>
      <c r="U564" s="5">
        <f t="shared" si="44"/>
        <v>48.807692307692307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(E565/D565)</f>
        <v>1.3802702702702703</v>
      </c>
      <c r="G565" t="s">
        <v>20</v>
      </c>
      <c r="H565" t="s">
        <v>20</v>
      </c>
      <c r="I565">
        <v>85</v>
      </c>
      <c r="J565" t="s">
        <v>26</v>
      </c>
      <c r="K565" t="s">
        <v>27</v>
      </c>
      <c r="L565" s="8">
        <f t="shared" si="41"/>
        <v>43417.25</v>
      </c>
      <c r="M565">
        <v>1542088800</v>
      </c>
      <c r="N565" s="8">
        <f t="shared" si="42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40"/>
        <v>film &amp; video</v>
      </c>
      <c r="T565" t="str">
        <f t="shared" si="43"/>
        <v>documentary</v>
      </c>
      <c r="U565" s="5">
        <f t="shared" si="44"/>
        <v>60.082352941176474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 t="s">
        <v>14</v>
      </c>
      <c r="I566">
        <v>1790</v>
      </c>
      <c r="J566" t="s">
        <v>21</v>
      </c>
      <c r="K566" t="s">
        <v>22</v>
      </c>
      <c r="L566" s="8">
        <f t="shared" si="41"/>
        <v>42078.208333333328</v>
      </c>
      <c r="M566">
        <v>1426395600</v>
      </c>
      <c r="N566" s="8">
        <f t="shared" si="42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40"/>
        <v>theater</v>
      </c>
      <c r="T566" t="str">
        <f t="shared" si="43"/>
        <v>plays</v>
      </c>
      <c r="U566" s="5">
        <f t="shared" si="44"/>
        <v>78.990502793296088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(E567/D567)</f>
        <v>2.0460063224446787</v>
      </c>
      <c r="G567" t="s">
        <v>20</v>
      </c>
      <c r="H567" t="s">
        <v>20</v>
      </c>
      <c r="I567">
        <v>3596</v>
      </c>
      <c r="J567" t="s">
        <v>21</v>
      </c>
      <c r="K567" t="s">
        <v>22</v>
      </c>
      <c r="L567" s="8">
        <f t="shared" si="41"/>
        <v>40862.25</v>
      </c>
      <c r="M567">
        <v>1321336800</v>
      </c>
      <c r="N567" s="8">
        <f t="shared" si="42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40"/>
        <v>theater</v>
      </c>
      <c r="T567" t="str">
        <f t="shared" si="43"/>
        <v>plays</v>
      </c>
      <c r="U567" s="5">
        <f t="shared" si="44"/>
        <v>53.99499443826474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 t="s">
        <v>14</v>
      </c>
      <c r="I568">
        <v>37</v>
      </c>
      <c r="J568" t="s">
        <v>21</v>
      </c>
      <c r="K568" t="s">
        <v>22</v>
      </c>
      <c r="L568" s="8">
        <f t="shared" si="41"/>
        <v>42424.25</v>
      </c>
      <c r="M568">
        <v>1456293600</v>
      </c>
      <c r="N568" s="8">
        <f t="shared" si="42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40"/>
        <v>music</v>
      </c>
      <c r="T568" t="str">
        <f t="shared" si="43"/>
        <v>electric music</v>
      </c>
      <c r="U568" s="5">
        <f t="shared" si="44"/>
        <v>111.45945945945945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(E569/D569)</f>
        <v>2.1860294117647059</v>
      </c>
      <c r="G569" t="s">
        <v>20</v>
      </c>
      <c r="H569" t="s">
        <v>20</v>
      </c>
      <c r="I569">
        <v>244</v>
      </c>
      <c r="J569" t="s">
        <v>21</v>
      </c>
      <c r="K569" t="s">
        <v>22</v>
      </c>
      <c r="L569" s="8">
        <f t="shared" si="41"/>
        <v>41830.208333333336</v>
      </c>
      <c r="M569">
        <v>1404968400</v>
      </c>
      <c r="N569" s="8">
        <f t="shared" si="42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40"/>
        <v>music</v>
      </c>
      <c r="T569" t="str">
        <f t="shared" si="43"/>
        <v>rock</v>
      </c>
      <c r="U569" s="5">
        <f t="shared" si="44"/>
        <v>60.922131147540981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(E570/D570)</f>
        <v>1.8603314917127072</v>
      </c>
      <c r="G570" t="s">
        <v>20</v>
      </c>
      <c r="H570" t="s">
        <v>20</v>
      </c>
      <c r="I570">
        <v>5180</v>
      </c>
      <c r="J570" t="s">
        <v>21</v>
      </c>
      <c r="K570" t="s">
        <v>22</v>
      </c>
      <c r="L570" s="8">
        <f t="shared" si="41"/>
        <v>40374.208333333336</v>
      </c>
      <c r="M570">
        <v>1279170000</v>
      </c>
      <c r="N570" s="8">
        <f t="shared" si="42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40"/>
        <v>theater</v>
      </c>
      <c r="T570" t="str">
        <f t="shared" si="43"/>
        <v>plays</v>
      </c>
      <c r="U570" s="5">
        <f t="shared" si="44"/>
        <v>26.0015444015444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(E571/D571)</f>
        <v>2.3733830845771142</v>
      </c>
      <c r="G571" t="s">
        <v>20</v>
      </c>
      <c r="H571" t="s">
        <v>20</v>
      </c>
      <c r="I571">
        <v>589</v>
      </c>
      <c r="J571" t="s">
        <v>107</v>
      </c>
      <c r="K571" t="s">
        <v>108</v>
      </c>
      <c r="L571" s="8">
        <f t="shared" si="41"/>
        <v>40554.25</v>
      </c>
      <c r="M571">
        <v>1294725600</v>
      </c>
      <c r="N571" s="8">
        <f t="shared" si="42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40"/>
        <v>film &amp; video</v>
      </c>
      <c r="T571" t="str">
        <f t="shared" si="43"/>
        <v>animation</v>
      </c>
      <c r="U571" s="5">
        <f t="shared" si="44"/>
        <v>80.993208828522924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(E572/D572)</f>
        <v>3.0565384615384614</v>
      </c>
      <c r="G572" t="s">
        <v>20</v>
      </c>
      <c r="H572" t="s">
        <v>20</v>
      </c>
      <c r="I572">
        <v>2725</v>
      </c>
      <c r="J572" t="s">
        <v>21</v>
      </c>
      <c r="K572" t="s">
        <v>22</v>
      </c>
      <c r="L572" s="8">
        <f t="shared" si="41"/>
        <v>41993.25</v>
      </c>
      <c r="M572">
        <v>1419055200</v>
      </c>
      <c r="N572" s="8">
        <f t="shared" si="42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40"/>
        <v>music</v>
      </c>
      <c r="T572" t="str">
        <f t="shared" si="43"/>
        <v>rock</v>
      </c>
      <c r="U572" s="5">
        <f t="shared" si="44"/>
        <v>34.995963302752294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 t="s">
        <v>14</v>
      </c>
      <c r="I573">
        <v>35</v>
      </c>
      <c r="J573" t="s">
        <v>107</v>
      </c>
      <c r="K573" t="s">
        <v>108</v>
      </c>
      <c r="L573" s="8">
        <f t="shared" si="41"/>
        <v>42174.208333333328</v>
      </c>
      <c r="M573">
        <v>1434690000</v>
      </c>
      <c r="N573" s="8">
        <f t="shared" si="42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40"/>
        <v>film &amp; video</v>
      </c>
      <c r="T573" t="str">
        <f t="shared" si="43"/>
        <v>shorts</v>
      </c>
      <c r="U573" s="5">
        <f t="shared" si="44"/>
        <v>94.142857142857139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</f>
        <v>0.54400000000000004</v>
      </c>
      <c r="G574" t="s">
        <v>74</v>
      </c>
      <c r="H574" t="s">
        <v>74</v>
      </c>
      <c r="I574">
        <v>94</v>
      </c>
      <c r="J574" t="s">
        <v>21</v>
      </c>
      <c r="K574" t="s">
        <v>22</v>
      </c>
      <c r="L574" s="8">
        <f t="shared" si="41"/>
        <v>42275.208333333328</v>
      </c>
      <c r="M574">
        <v>1443416400</v>
      </c>
      <c r="N574" s="8">
        <f t="shared" si="42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40"/>
        <v>music</v>
      </c>
      <c r="T574" t="str">
        <f t="shared" si="43"/>
        <v>rock</v>
      </c>
      <c r="U574" s="5">
        <f t="shared" si="44"/>
        <v>52.085106382978722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(E575/D575)</f>
        <v>1.1188059701492536</v>
      </c>
      <c r="G575" t="s">
        <v>20</v>
      </c>
      <c r="H575" t="s">
        <v>20</v>
      </c>
      <c r="I575">
        <v>300</v>
      </c>
      <c r="J575" t="s">
        <v>21</v>
      </c>
      <c r="K575" t="s">
        <v>22</v>
      </c>
      <c r="L575" s="8">
        <f t="shared" si="41"/>
        <v>41761.208333333336</v>
      </c>
      <c r="M575">
        <v>1399006800</v>
      </c>
      <c r="N575" s="8">
        <f t="shared" si="42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40"/>
        <v>journalism</v>
      </c>
      <c r="T575" t="str">
        <f t="shared" si="43"/>
        <v>audio</v>
      </c>
      <c r="U575" s="5">
        <f t="shared" si="44"/>
        <v>24.986666666666668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(E576/D576)</f>
        <v>3.6914814814814814</v>
      </c>
      <c r="G576" t="s">
        <v>20</v>
      </c>
      <c r="H576" t="s">
        <v>20</v>
      </c>
      <c r="I576">
        <v>144</v>
      </c>
      <c r="J576" t="s">
        <v>21</v>
      </c>
      <c r="K576" t="s">
        <v>22</v>
      </c>
      <c r="L576" s="8">
        <f t="shared" si="41"/>
        <v>43806.25</v>
      </c>
      <c r="M576">
        <v>1575698400</v>
      </c>
      <c r="N576" s="8">
        <f t="shared" si="42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40"/>
        <v>food</v>
      </c>
      <c r="T576" t="str">
        <f t="shared" si="43"/>
        <v>food trucks</v>
      </c>
      <c r="U576" s="5">
        <f t="shared" si="44"/>
        <v>69.215277777777771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 t="s">
        <v>14</v>
      </c>
      <c r="I577">
        <v>558</v>
      </c>
      <c r="J577" t="s">
        <v>21</v>
      </c>
      <c r="K577" t="s">
        <v>22</v>
      </c>
      <c r="L577" s="8">
        <f t="shared" si="41"/>
        <v>41779.208333333336</v>
      </c>
      <c r="M577">
        <v>1400562000</v>
      </c>
      <c r="N577" s="8">
        <f t="shared" si="42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40"/>
        <v>theater</v>
      </c>
      <c r="T577" t="str">
        <f t="shared" si="43"/>
        <v>plays</v>
      </c>
      <c r="U577" s="5">
        <f t="shared" si="44"/>
        <v>93.944444444444443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 t="s">
        <v>14</v>
      </c>
      <c r="I578">
        <v>64</v>
      </c>
      <c r="J578" t="s">
        <v>21</v>
      </c>
      <c r="K578" t="s">
        <v>22</v>
      </c>
      <c r="L578" s="8">
        <f t="shared" si="41"/>
        <v>43040.208333333328</v>
      </c>
      <c r="M578">
        <v>1509512400</v>
      </c>
      <c r="N578" s="8">
        <f t="shared" si="42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ref="S578:S641" si="45">LEFT(R578,SEARCH("/",R578)-1)</f>
        <v>theater</v>
      </c>
      <c r="T578" t="str">
        <f t="shared" si="43"/>
        <v>plays</v>
      </c>
      <c r="U578" s="5">
        <f t="shared" si="44"/>
        <v>98.40625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</f>
        <v>0.18853658536585366</v>
      </c>
      <c r="G579" t="s">
        <v>74</v>
      </c>
      <c r="H579" t="s">
        <v>74</v>
      </c>
      <c r="I579">
        <v>37</v>
      </c>
      <c r="J579" t="s">
        <v>21</v>
      </c>
      <c r="K579" t="s">
        <v>22</v>
      </c>
      <c r="L579" s="8">
        <f t="shared" ref="L579:L642" si="46">(((M579/60)/60)/24)+DATE(1970,1,1)</f>
        <v>40613.25</v>
      </c>
      <c r="M579">
        <v>1299823200</v>
      </c>
      <c r="N579" s="8">
        <f t="shared" ref="N579:N642" si="4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si="45"/>
        <v>music</v>
      </c>
      <c r="T579" t="str">
        <f t="shared" ref="T579:T642" si="48">RIGHT(R579,LEN(R579)-FIND("/",R579))</f>
        <v>jazz</v>
      </c>
      <c r="U579" s="5">
        <f t="shared" si="44"/>
        <v>41.783783783783782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 t="s">
        <v>14</v>
      </c>
      <c r="I580">
        <v>245</v>
      </c>
      <c r="J580" t="s">
        <v>21</v>
      </c>
      <c r="K580" t="s">
        <v>22</v>
      </c>
      <c r="L580" s="8">
        <f t="shared" si="46"/>
        <v>40878.25</v>
      </c>
      <c r="M580">
        <v>1322719200</v>
      </c>
      <c r="N580" s="8">
        <f t="shared" si="4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45"/>
        <v>film &amp; video</v>
      </c>
      <c r="T580" t="str">
        <f t="shared" si="48"/>
        <v>science fiction</v>
      </c>
      <c r="U580" s="5">
        <f t="shared" ref="U580:U643" si="49">E580/I580</f>
        <v>65.991836734693877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(E581/D581)</f>
        <v>1.0111290322580646</v>
      </c>
      <c r="G581" t="s">
        <v>20</v>
      </c>
      <c r="H581" t="s">
        <v>20</v>
      </c>
      <c r="I581">
        <v>87</v>
      </c>
      <c r="J581" t="s">
        <v>21</v>
      </c>
      <c r="K581" t="s">
        <v>22</v>
      </c>
      <c r="L581" s="8">
        <f t="shared" si="46"/>
        <v>40762.208333333336</v>
      </c>
      <c r="M581">
        <v>1312693200</v>
      </c>
      <c r="N581" s="8">
        <f t="shared" si="4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45"/>
        <v>music</v>
      </c>
      <c r="T581" t="str">
        <f t="shared" si="48"/>
        <v>jazz</v>
      </c>
      <c r="U581" s="5">
        <f t="shared" si="49"/>
        <v>72.05747126436782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(E582/D582)</f>
        <v>3.4150228310502282</v>
      </c>
      <c r="G582" t="s">
        <v>20</v>
      </c>
      <c r="H582" t="s">
        <v>20</v>
      </c>
      <c r="I582">
        <v>3116</v>
      </c>
      <c r="J582" t="s">
        <v>21</v>
      </c>
      <c r="K582" t="s">
        <v>22</v>
      </c>
      <c r="L582" s="8">
        <f t="shared" si="46"/>
        <v>41696.25</v>
      </c>
      <c r="M582">
        <v>1393394400</v>
      </c>
      <c r="N582" s="8">
        <f t="shared" si="4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45"/>
        <v>theater</v>
      </c>
      <c r="T582" t="str">
        <f t="shared" si="48"/>
        <v>plays</v>
      </c>
      <c r="U582" s="5">
        <f t="shared" si="49"/>
        <v>48.003209242618745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 t="s">
        <v>14</v>
      </c>
      <c r="I583">
        <v>71</v>
      </c>
      <c r="J583" t="s">
        <v>21</v>
      </c>
      <c r="K583" t="s">
        <v>22</v>
      </c>
      <c r="L583" s="8">
        <f t="shared" si="46"/>
        <v>40662.208333333336</v>
      </c>
      <c r="M583">
        <v>1304053200</v>
      </c>
      <c r="N583" s="8">
        <f t="shared" si="4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45"/>
        <v>technology</v>
      </c>
      <c r="T583" t="str">
        <f t="shared" si="48"/>
        <v>web</v>
      </c>
      <c r="U583" s="5">
        <f t="shared" si="49"/>
        <v>54.098591549295776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 t="s">
        <v>14</v>
      </c>
      <c r="I584">
        <v>42</v>
      </c>
      <c r="J584" t="s">
        <v>21</v>
      </c>
      <c r="K584" t="s">
        <v>22</v>
      </c>
      <c r="L584" s="8">
        <f t="shared" si="46"/>
        <v>42165.208333333328</v>
      </c>
      <c r="M584">
        <v>1433912400</v>
      </c>
      <c r="N584" s="8">
        <f t="shared" si="4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45"/>
        <v>games</v>
      </c>
      <c r="T584" t="str">
        <f t="shared" si="48"/>
        <v>video games</v>
      </c>
      <c r="U584" s="5">
        <f t="shared" si="49"/>
        <v>107.88095238095238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(E585/D585)</f>
        <v>3.2240211640211642</v>
      </c>
      <c r="G585" t="s">
        <v>20</v>
      </c>
      <c r="H585" t="s">
        <v>20</v>
      </c>
      <c r="I585">
        <v>909</v>
      </c>
      <c r="J585" t="s">
        <v>21</v>
      </c>
      <c r="K585" t="s">
        <v>22</v>
      </c>
      <c r="L585" s="8">
        <f t="shared" si="46"/>
        <v>40959.25</v>
      </c>
      <c r="M585">
        <v>1329717600</v>
      </c>
      <c r="N585" s="8">
        <f t="shared" si="4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45"/>
        <v>film &amp; video</v>
      </c>
      <c r="T585" t="str">
        <f t="shared" si="48"/>
        <v>documentary</v>
      </c>
      <c r="U585" s="5">
        <f t="shared" si="49"/>
        <v>67.034103410341032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(E586/D586)</f>
        <v>1.1950810185185186</v>
      </c>
      <c r="G586" t="s">
        <v>20</v>
      </c>
      <c r="H586" t="s">
        <v>20</v>
      </c>
      <c r="I586">
        <v>1613</v>
      </c>
      <c r="J586" t="s">
        <v>21</v>
      </c>
      <c r="K586" t="s">
        <v>22</v>
      </c>
      <c r="L586" s="8">
        <f t="shared" si="46"/>
        <v>41024.208333333336</v>
      </c>
      <c r="M586">
        <v>1335330000</v>
      </c>
      <c r="N586" s="8">
        <f t="shared" si="4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45"/>
        <v>technology</v>
      </c>
      <c r="T586" t="str">
        <f t="shared" si="48"/>
        <v>web</v>
      </c>
      <c r="U586" s="5">
        <f t="shared" si="49"/>
        <v>64.01425914445133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(E587/D587)</f>
        <v>1.4679775280898877</v>
      </c>
      <c r="G587" t="s">
        <v>20</v>
      </c>
      <c r="H587" t="s">
        <v>20</v>
      </c>
      <c r="I587">
        <v>136</v>
      </c>
      <c r="J587" t="s">
        <v>21</v>
      </c>
      <c r="K587" t="s">
        <v>22</v>
      </c>
      <c r="L587" s="8">
        <f t="shared" si="46"/>
        <v>40255.208333333336</v>
      </c>
      <c r="M587">
        <v>1268888400</v>
      </c>
      <c r="N587" s="8">
        <f t="shared" si="4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45"/>
        <v>publishing</v>
      </c>
      <c r="T587" t="str">
        <f t="shared" si="48"/>
        <v>translations</v>
      </c>
      <c r="U587" s="5">
        <f t="shared" si="49"/>
        <v>96.066176470588232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(E588/D588)</f>
        <v>9.5057142857142853</v>
      </c>
      <c r="G588" t="s">
        <v>20</v>
      </c>
      <c r="H588" t="s">
        <v>20</v>
      </c>
      <c r="I588">
        <v>130</v>
      </c>
      <c r="J588" t="s">
        <v>21</v>
      </c>
      <c r="K588" t="s">
        <v>22</v>
      </c>
      <c r="L588" s="8">
        <f t="shared" si="46"/>
        <v>40499.25</v>
      </c>
      <c r="M588">
        <v>1289973600</v>
      </c>
      <c r="N588" s="8">
        <f t="shared" si="4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45"/>
        <v>music</v>
      </c>
      <c r="T588" t="str">
        <f t="shared" si="48"/>
        <v>rock</v>
      </c>
      <c r="U588" s="5">
        <f t="shared" si="49"/>
        <v>51.184615384615384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 t="s">
        <v>14</v>
      </c>
      <c r="I589">
        <v>156</v>
      </c>
      <c r="J589" t="s">
        <v>15</v>
      </c>
      <c r="K589" t="s">
        <v>16</v>
      </c>
      <c r="L589" s="8">
        <f t="shared" si="46"/>
        <v>43484.25</v>
      </c>
      <c r="M589">
        <v>1547877600</v>
      </c>
      <c r="N589" s="8">
        <f t="shared" si="4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45"/>
        <v>food</v>
      </c>
      <c r="T589" t="str">
        <f t="shared" si="48"/>
        <v>food trucks</v>
      </c>
      <c r="U589" s="5">
        <f t="shared" si="49"/>
        <v>43.92307692307692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 t="s">
        <v>14</v>
      </c>
      <c r="I590">
        <v>1368</v>
      </c>
      <c r="J590" t="s">
        <v>40</v>
      </c>
      <c r="K590" t="s">
        <v>41</v>
      </c>
      <c r="L590" s="8">
        <f t="shared" si="46"/>
        <v>40262.208333333336</v>
      </c>
      <c r="M590">
        <v>1269493200</v>
      </c>
      <c r="N590" s="8">
        <f t="shared" si="4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45"/>
        <v>theater</v>
      </c>
      <c r="T590" t="str">
        <f t="shared" si="48"/>
        <v>plays</v>
      </c>
      <c r="U590" s="5">
        <f t="shared" si="49"/>
        <v>91.021198830409361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 t="s">
        <v>14</v>
      </c>
      <c r="I591">
        <v>102</v>
      </c>
      <c r="J591" t="s">
        <v>21</v>
      </c>
      <c r="K591" t="s">
        <v>22</v>
      </c>
      <c r="L591" s="8">
        <f t="shared" si="46"/>
        <v>42190.208333333328</v>
      </c>
      <c r="M591">
        <v>1436072400</v>
      </c>
      <c r="N591" s="8">
        <f t="shared" si="4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45"/>
        <v>film &amp; video</v>
      </c>
      <c r="T591" t="str">
        <f t="shared" si="48"/>
        <v>documentary</v>
      </c>
      <c r="U591" s="5">
        <f t="shared" si="49"/>
        <v>50.127450980392155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 t="s">
        <v>14</v>
      </c>
      <c r="I592">
        <v>86</v>
      </c>
      <c r="J592" t="s">
        <v>26</v>
      </c>
      <c r="K592" t="s">
        <v>27</v>
      </c>
      <c r="L592" s="8">
        <f t="shared" si="46"/>
        <v>41994.25</v>
      </c>
      <c r="M592">
        <v>1419141600</v>
      </c>
      <c r="N592" s="8">
        <f t="shared" si="4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45"/>
        <v>publishing</v>
      </c>
      <c r="T592" t="str">
        <f t="shared" si="48"/>
        <v>radio &amp; podcasts</v>
      </c>
      <c r="U592" s="5">
        <f t="shared" si="49"/>
        <v>67.720930232558146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(E593/D593)</f>
        <v>10.376666666666667</v>
      </c>
      <c r="G593" t="s">
        <v>20</v>
      </c>
      <c r="H593" t="s">
        <v>20</v>
      </c>
      <c r="I593">
        <v>102</v>
      </c>
      <c r="J593" t="s">
        <v>21</v>
      </c>
      <c r="K593" t="s">
        <v>22</v>
      </c>
      <c r="L593" s="8">
        <f t="shared" si="46"/>
        <v>40373.208333333336</v>
      </c>
      <c r="M593">
        <v>1279083600</v>
      </c>
      <c r="N593" s="8">
        <f t="shared" si="4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45"/>
        <v>games</v>
      </c>
      <c r="T593" t="str">
        <f t="shared" si="48"/>
        <v>video games</v>
      </c>
      <c r="U593" s="5">
        <f t="shared" si="49"/>
        <v>61.03921568627451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 t="s">
        <v>14</v>
      </c>
      <c r="I594">
        <v>253</v>
      </c>
      <c r="J594" t="s">
        <v>21</v>
      </c>
      <c r="K594" t="s">
        <v>22</v>
      </c>
      <c r="L594" s="8">
        <f t="shared" si="46"/>
        <v>41789.208333333336</v>
      </c>
      <c r="M594">
        <v>1401426000</v>
      </c>
      <c r="N594" s="8">
        <f t="shared" si="4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45"/>
        <v>theater</v>
      </c>
      <c r="T594" t="str">
        <f t="shared" si="48"/>
        <v>plays</v>
      </c>
      <c r="U594" s="5">
        <f t="shared" si="49"/>
        <v>80.011857707509876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(E595/D595)</f>
        <v>1.5484210526315789</v>
      </c>
      <c r="G595" t="s">
        <v>20</v>
      </c>
      <c r="H595" t="s">
        <v>20</v>
      </c>
      <c r="I595">
        <v>4006</v>
      </c>
      <c r="J595" t="s">
        <v>21</v>
      </c>
      <c r="K595" t="s">
        <v>22</v>
      </c>
      <c r="L595" s="8">
        <f t="shared" si="46"/>
        <v>41724.208333333336</v>
      </c>
      <c r="M595">
        <v>1395810000</v>
      </c>
      <c r="N595" s="8">
        <f t="shared" si="4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45"/>
        <v>film &amp; video</v>
      </c>
      <c r="T595" t="str">
        <f t="shared" si="48"/>
        <v>animation</v>
      </c>
      <c r="U595" s="5">
        <f t="shared" si="49"/>
        <v>47.001497753369947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 t="s">
        <v>14</v>
      </c>
      <c r="I596">
        <v>157</v>
      </c>
      <c r="J596" t="s">
        <v>21</v>
      </c>
      <c r="K596" t="s">
        <v>22</v>
      </c>
      <c r="L596" s="8">
        <f t="shared" si="46"/>
        <v>42548.208333333328</v>
      </c>
      <c r="M596">
        <v>1467003600</v>
      </c>
      <c r="N596" s="8">
        <f t="shared" si="4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45"/>
        <v>theater</v>
      </c>
      <c r="T596" t="str">
        <f t="shared" si="48"/>
        <v>plays</v>
      </c>
      <c r="U596" s="5">
        <f t="shared" si="49"/>
        <v>71.127388535031841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(E597/D597)</f>
        <v>2.0852773826458035</v>
      </c>
      <c r="G597" t="s">
        <v>20</v>
      </c>
      <c r="H597" t="s">
        <v>20</v>
      </c>
      <c r="I597">
        <v>1629</v>
      </c>
      <c r="J597" t="s">
        <v>21</v>
      </c>
      <c r="K597" t="s">
        <v>22</v>
      </c>
      <c r="L597" s="8">
        <f t="shared" si="46"/>
        <v>40253.208333333336</v>
      </c>
      <c r="M597">
        <v>1268715600</v>
      </c>
      <c r="N597" s="8">
        <f t="shared" si="4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45"/>
        <v>theater</v>
      </c>
      <c r="T597" t="str">
        <f t="shared" si="48"/>
        <v>plays</v>
      </c>
      <c r="U597" s="5">
        <f t="shared" si="49"/>
        <v>89.99079189686924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 t="s">
        <v>14</v>
      </c>
      <c r="I598">
        <v>183</v>
      </c>
      <c r="J598" t="s">
        <v>21</v>
      </c>
      <c r="K598" t="s">
        <v>22</v>
      </c>
      <c r="L598" s="8">
        <f t="shared" si="46"/>
        <v>42434.25</v>
      </c>
      <c r="M598">
        <v>1457157600</v>
      </c>
      <c r="N598" s="8">
        <f t="shared" si="4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45"/>
        <v>film &amp; video</v>
      </c>
      <c r="T598" t="str">
        <f t="shared" si="48"/>
        <v>drama</v>
      </c>
      <c r="U598" s="5">
        <f t="shared" si="49"/>
        <v>43.032786885245905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(E599/D599)</f>
        <v>2.0159756097560977</v>
      </c>
      <c r="G599" t="s">
        <v>20</v>
      </c>
      <c r="H599" t="s">
        <v>20</v>
      </c>
      <c r="I599">
        <v>2188</v>
      </c>
      <c r="J599" t="s">
        <v>21</v>
      </c>
      <c r="K599" t="s">
        <v>22</v>
      </c>
      <c r="L599" s="8">
        <f t="shared" si="46"/>
        <v>43786.25</v>
      </c>
      <c r="M599">
        <v>1573970400</v>
      </c>
      <c r="N599" s="8">
        <f t="shared" si="4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45"/>
        <v>theater</v>
      </c>
      <c r="T599" t="str">
        <f t="shared" si="48"/>
        <v>plays</v>
      </c>
      <c r="U599" s="5">
        <f t="shared" si="49"/>
        <v>67.997714808043881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(E600/D600)</f>
        <v>1.6209032258064515</v>
      </c>
      <c r="G600" t="s">
        <v>20</v>
      </c>
      <c r="H600" t="s">
        <v>20</v>
      </c>
      <c r="I600">
        <v>2409</v>
      </c>
      <c r="J600" t="s">
        <v>107</v>
      </c>
      <c r="K600" t="s">
        <v>108</v>
      </c>
      <c r="L600" s="8">
        <f t="shared" si="46"/>
        <v>40344.208333333336</v>
      </c>
      <c r="M600">
        <v>1276578000</v>
      </c>
      <c r="N600" s="8">
        <f t="shared" si="4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45"/>
        <v>music</v>
      </c>
      <c r="T600" t="str">
        <f t="shared" si="48"/>
        <v>rock</v>
      </c>
      <c r="U600" s="5">
        <f t="shared" si="49"/>
        <v>73.004566210045667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 t="s">
        <v>14</v>
      </c>
      <c r="I601">
        <v>82</v>
      </c>
      <c r="J601" t="s">
        <v>36</v>
      </c>
      <c r="K601" t="s">
        <v>37</v>
      </c>
      <c r="L601" s="8">
        <f t="shared" si="46"/>
        <v>42047.25</v>
      </c>
      <c r="M601">
        <v>1423720800</v>
      </c>
      <c r="N601" s="8">
        <f t="shared" si="4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45"/>
        <v>film &amp; video</v>
      </c>
      <c r="T601" t="str">
        <f t="shared" si="48"/>
        <v>documentary</v>
      </c>
      <c r="U601" s="5">
        <f t="shared" si="49"/>
        <v>62.341463414634148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(E602/D602)</f>
        <v>0.05</v>
      </c>
      <c r="G602" t="s">
        <v>14</v>
      </c>
      <c r="H602" t="s">
        <v>14</v>
      </c>
      <c r="I602">
        <v>1</v>
      </c>
      <c r="J602" t="s">
        <v>40</v>
      </c>
      <c r="K602" t="s">
        <v>41</v>
      </c>
      <c r="L602" s="8">
        <f t="shared" si="46"/>
        <v>41485.208333333336</v>
      </c>
      <c r="M602">
        <v>1375160400</v>
      </c>
      <c r="N602" s="8">
        <f t="shared" si="4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45"/>
        <v>food</v>
      </c>
      <c r="T602" t="str">
        <f t="shared" si="48"/>
        <v>food trucks</v>
      </c>
      <c r="U602" s="5">
        <f t="shared" si="49"/>
        <v>5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(E603/D603)</f>
        <v>2.0663492063492064</v>
      </c>
      <c r="G603" t="s">
        <v>20</v>
      </c>
      <c r="H603" t="s">
        <v>20</v>
      </c>
      <c r="I603">
        <v>194</v>
      </c>
      <c r="J603" t="s">
        <v>21</v>
      </c>
      <c r="K603" t="s">
        <v>22</v>
      </c>
      <c r="L603" s="8">
        <f t="shared" si="46"/>
        <v>41789.208333333336</v>
      </c>
      <c r="M603">
        <v>1401426000</v>
      </c>
      <c r="N603" s="8">
        <f t="shared" si="4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45"/>
        <v>technology</v>
      </c>
      <c r="T603" t="str">
        <f t="shared" si="48"/>
        <v>wearables</v>
      </c>
      <c r="U603" s="5">
        <f t="shared" si="49"/>
        <v>67.103092783505161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(E604/D604)</f>
        <v>1.2823628691983122</v>
      </c>
      <c r="G604" t="s">
        <v>20</v>
      </c>
      <c r="H604" t="s">
        <v>20</v>
      </c>
      <c r="I604">
        <v>1140</v>
      </c>
      <c r="J604" t="s">
        <v>21</v>
      </c>
      <c r="K604" t="s">
        <v>22</v>
      </c>
      <c r="L604" s="8">
        <f t="shared" si="46"/>
        <v>42160.208333333328</v>
      </c>
      <c r="M604">
        <v>1433480400</v>
      </c>
      <c r="N604" s="8">
        <f t="shared" si="4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45"/>
        <v>theater</v>
      </c>
      <c r="T604" t="str">
        <f t="shared" si="48"/>
        <v>plays</v>
      </c>
      <c r="U604" s="5">
        <f t="shared" si="49"/>
        <v>79.978947368421046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(E605/D605)</f>
        <v>1.1966037735849056</v>
      </c>
      <c r="G605" t="s">
        <v>20</v>
      </c>
      <c r="H605" t="s">
        <v>20</v>
      </c>
      <c r="I605">
        <v>102</v>
      </c>
      <c r="J605" t="s">
        <v>21</v>
      </c>
      <c r="K605" t="s">
        <v>22</v>
      </c>
      <c r="L605" s="8">
        <f t="shared" si="46"/>
        <v>43573.208333333328</v>
      </c>
      <c r="M605">
        <v>1555563600</v>
      </c>
      <c r="N605" s="8">
        <f t="shared" si="4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45"/>
        <v>theater</v>
      </c>
      <c r="T605" t="str">
        <f t="shared" si="48"/>
        <v>plays</v>
      </c>
      <c r="U605" s="5">
        <f t="shared" si="49"/>
        <v>62.176470588235297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(E606/D606)</f>
        <v>1.7073055242390078</v>
      </c>
      <c r="G606" t="s">
        <v>20</v>
      </c>
      <c r="H606" t="s">
        <v>20</v>
      </c>
      <c r="I606">
        <v>2857</v>
      </c>
      <c r="J606" t="s">
        <v>21</v>
      </c>
      <c r="K606" t="s">
        <v>22</v>
      </c>
      <c r="L606" s="8">
        <f t="shared" si="46"/>
        <v>40565.25</v>
      </c>
      <c r="M606">
        <v>1295676000</v>
      </c>
      <c r="N606" s="8">
        <f t="shared" si="4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45"/>
        <v>theater</v>
      </c>
      <c r="T606" t="str">
        <f t="shared" si="48"/>
        <v>plays</v>
      </c>
      <c r="U606" s="5">
        <f t="shared" si="49"/>
        <v>53.005950297514879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(E607/D607)</f>
        <v>1.8721212121212121</v>
      </c>
      <c r="G607" t="s">
        <v>20</v>
      </c>
      <c r="H607" t="s">
        <v>20</v>
      </c>
      <c r="I607">
        <v>107</v>
      </c>
      <c r="J607" t="s">
        <v>21</v>
      </c>
      <c r="K607" t="s">
        <v>22</v>
      </c>
      <c r="L607" s="8">
        <f t="shared" si="46"/>
        <v>42280.208333333328</v>
      </c>
      <c r="M607">
        <v>1443848400</v>
      </c>
      <c r="N607" s="8">
        <f t="shared" si="4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45"/>
        <v>publishing</v>
      </c>
      <c r="T607" t="str">
        <f t="shared" si="48"/>
        <v>nonfiction</v>
      </c>
      <c r="U607" s="5">
        <f t="shared" si="49"/>
        <v>57.738317757009348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(E608/D608)</f>
        <v>1.8838235294117647</v>
      </c>
      <c r="G608" t="s">
        <v>20</v>
      </c>
      <c r="H608" t="s">
        <v>20</v>
      </c>
      <c r="I608">
        <v>160</v>
      </c>
      <c r="J608" t="s">
        <v>40</v>
      </c>
      <c r="K608" t="s">
        <v>41</v>
      </c>
      <c r="L608" s="8">
        <f t="shared" si="46"/>
        <v>42436.25</v>
      </c>
      <c r="M608">
        <v>1457330400</v>
      </c>
      <c r="N608" s="8">
        <f t="shared" si="4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45"/>
        <v>music</v>
      </c>
      <c r="T608" t="str">
        <f t="shared" si="48"/>
        <v>rock</v>
      </c>
      <c r="U608" s="5">
        <f t="shared" si="49"/>
        <v>40.03125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(E609/D609)</f>
        <v>1.3129869186046512</v>
      </c>
      <c r="G609" t="s">
        <v>20</v>
      </c>
      <c r="H609" t="s">
        <v>20</v>
      </c>
      <c r="I609">
        <v>2230</v>
      </c>
      <c r="J609" t="s">
        <v>21</v>
      </c>
      <c r="K609" t="s">
        <v>22</v>
      </c>
      <c r="L609" s="8">
        <f t="shared" si="46"/>
        <v>41721.208333333336</v>
      </c>
      <c r="M609">
        <v>1395550800</v>
      </c>
      <c r="N609" s="8">
        <f t="shared" si="4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45"/>
        <v>food</v>
      </c>
      <c r="T609" t="str">
        <f t="shared" si="48"/>
        <v>food trucks</v>
      </c>
      <c r="U609" s="5">
        <f t="shared" si="49"/>
        <v>81.016591928251117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(E610/D610)</f>
        <v>2.8397435897435899</v>
      </c>
      <c r="G610" t="s">
        <v>20</v>
      </c>
      <c r="H610" t="s">
        <v>20</v>
      </c>
      <c r="I610">
        <v>316</v>
      </c>
      <c r="J610" t="s">
        <v>21</v>
      </c>
      <c r="K610" t="s">
        <v>22</v>
      </c>
      <c r="L610" s="8">
        <f t="shared" si="46"/>
        <v>43530.25</v>
      </c>
      <c r="M610">
        <v>1551852000</v>
      </c>
      <c r="N610" s="8">
        <f t="shared" si="4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45"/>
        <v>music</v>
      </c>
      <c r="T610" t="str">
        <f t="shared" si="48"/>
        <v>jazz</v>
      </c>
      <c r="U610" s="5">
        <f t="shared" si="49"/>
        <v>35.047468354430379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(E611/D611)</f>
        <v>1.2041999999999999</v>
      </c>
      <c r="G611" t="s">
        <v>20</v>
      </c>
      <c r="H611" t="s">
        <v>20</v>
      </c>
      <c r="I611">
        <v>117</v>
      </c>
      <c r="J611" t="s">
        <v>21</v>
      </c>
      <c r="K611" t="s">
        <v>22</v>
      </c>
      <c r="L611" s="8">
        <f t="shared" si="46"/>
        <v>43481.25</v>
      </c>
      <c r="M611">
        <v>1547618400</v>
      </c>
      <c r="N611" s="8">
        <f t="shared" si="4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45"/>
        <v>film &amp; video</v>
      </c>
      <c r="T611" t="str">
        <f t="shared" si="48"/>
        <v>science fiction</v>
      </c>
      <c r="U611" s="5">
        <f t="shared" si="49"/>
        <v>102.92307692307692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(E612/D612)</f>
        <v>4.1905607476635511</v>
      </c>
      <c r="G612" t="s">
        <v>20</v>
      </c>
      <c r="H612" t="s">
        <v>20</v>
      </c>
      <c r="I612">
        <v>6406</v>
      </c>
      <c r="J612" t="s">
        <v>21</v>
      </c>
      <c r="K612" t="s">
        <v>22</v>
      </c>
      <c r="L612" s="8">
        <f t="shared" si="46"/>
        <v>41259.25</v>
      </c>
      <c r="M612">
        <v>1355637600</v>
      </c>
      <c r="N612" s="8">
        <f t="shared" si="4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45"/>
        <v>theater</v>
      </c>
      <c r="T612" t="str">
        <f t="shared" si="48"/>
        <v>plays</v>
      </c>
      <c r="U612" s="5">
        <f t="shared" si="49"/>
        <v>27.998126756166094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</f>
        <v>0.13853658536585367</v>
      </c>
      <c r="G613" t="s">
        <v>74</v>
      </c>
      <c r="H613" t="s">
        <v>74</v>
      </c>
      <c r="I613">
        <v>15</v>
      </c>
      <c r="J613" t="s">
        <v>21</v>
      </c>
      <c r="K613" t="s">
        <v>22</v>
      </c>
      <c r="L613" s="8">
        <f t="shared" si="46"/>
        <v>41480.208333333336</v>
      </c>
      <c r="M613">
        <v>1374728400</v>
      </c>
      <c r="N613" s="8">
        <f t="shared" si="4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45"/>
        <v>theater</v>
      </c>
      <c r="T613" t="str">
        <f t="shared" si="48"/>
        <v>plays</v>
      </c>
      <c r="U613" s="5">
        <f t="shared" si="49"/>
        <v>75.733333333333334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(E614/D614)</f>
        <v>1.3943548387096774</v>
      </c>
      <c r="G614" t="s">
        <v>20</v>
      </c>
      <c r="H614" t="s">
        <v>20</v>
      </c>
      <c r="I614">
        <v>192</v>
      </c>
      <c r="J614" t="s">
        <v>21</v>
      </c>
      <c r="K614" t="s">
        <v>22</v>
      </c>
      <c r="L614" s="8">
        <f t="shared" si="46"/>
        <v>40474.208333333336</v>
      </c>
      <c r="M614">
        <v>1287810000</v>
      </c>
      <c r="N614" s="8">
        <f t="shared" si="4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45"/>
        <v>music</v>
      </c>
      <c r="T614" t="str">
        <f t="shared" si="48"/>
        <v>electric music</v>
      </c>
      <c r="U614" s="5">
        <f t="shared" si="49"/>
        <v>45.026041666666664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(E615/D615)</f>
        <v>1.74</v>
      </c>
      <c r="G615" t="s">
        <v>20</v>
      </c>
      <c r="H615" t="s">
        <v>20</v>
      </c>
      <c r="I615">
        <v>26</v>
      </c>
      <c r="J615" t="s">
        <v>15</v>
      </c>
      <c r="K615" t="s">
        <v>16</v>
      </c>
      <c r="L615" s="8">
        <f t="shared" si="46"/>
        <v>42973.208333333328</v>
      </c>
      <c r="M615">
        <v>1503723600</v>
      </c>
      <c r="N615" s="8">
        <f t="shared" si="4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45"/>
        <v>theater</v>
      </c>
      <c r="T615" t="str">
        <f t="shared" si="48"/>
        <v>plays</v>
      </c>
      <c r="U615" s="5">
        <f t="shared" si="49"/>
        <v>73.615384615384613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(E616/D616)</f>
        <v>1.5549056603773586</v>
      </c>
      <c r="G616" t="s">
        <v>20</v>
      </c>
      <c r="H616" t="s">
        <v>20</v>
      </c>
      <c r="I616">
        <v>723</v>
      </c>
      <c r="J616" t="s">
        <v>21</v>
      </c>
      <c r="K616" t="s">
        <v>22</v>
      </c>
      <c r="L616" s="8">
        <f t="shared" si="46"/>
        <v>42746.25</v>
      </c>
      <c r="M616">
        <v>1484114400</v>
      </c>
      <c r="N616" s="8">
        <f t="shared" si="4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45"/>
        <v>theater</v>
      </c>
      <c r="T616" t="str">
        <f t="shared" si="48"/>
        <v>plays</v>
      </c>
      <c r="U616" s="5">
        <f t="shared" si="49"/>
        <v>56.991701244813278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(E617/D617)</f>
        <v>1.7044705882352942</v>
      </c>
      <c r="G617" t="s">
        <v>20</v>
      </c>
      <c r="H617" t="s">
        <v>20</v>
      </c>
      <c r="I617">
        <v>170</v>
      </c>
      <c r="J617" t="s">
        <v>107</v>
      </c>
      <c r="K617" t="s">
        <v>108</v>
      </c>
      <c r="L617" s="8">
        <f t="shared" si="46"/>
        <v>42489.208333333328</v>
      </c>
      <c r="M617">
        <v>1461906000</v>
      </c>
      <c r="N617" s="8">
        <f t="shared" si="4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45"/>
        <v>theater</v>
      </c>
      <c r="T617" t="str">
        <f t="shared" si="48"/>
        <v>plays</v>
      </c>
      <c r="U617" s="5">
        <f t="shared" si="49"/>
        <v>85.223529411764702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(E618/D618)</f>
        <v>1.8951562500000001</v>
      </c>
      <c r="G618" t="s">
        <v>20</v>
      </c>
      <c r="H618" t="s">
        <v>20</v>
      </c>
      <c r="I618">
        <v>238</v>
      </c>
      <c r="J618" t="s">
        <v>40</v>
      </c>
      <c r="K618" t="s">
        <v>41</v>
      </c>
      <c r="L618" s="8">
        <f t="shared" si="46"/>
        <v>41537.208333333336</v>
      </c>
      <c r="M618">
        <v>1379653200</v>
      </c>
      <c r="N618" s="8">
        <f t="shared" si="4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45"/>
        <v>music</v>
      </c>
      <c r="T618" t="str">
        <f t="shared" si="48"/>
        <v>indie rock</v>
      </c>
      <c r="U618" s="5">
        <f t="shared" si="49"/>
        <v>50.962184873949582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(E619/D619)</f>
        <v>2.4971428571428573</v>
      </c>
      <c r="G619" t="s">
        <v>20</v>
      </c>
      <c r="H619" t="s">
        <v>20</v>
      </c>
      <c r="I619">
        <v>55</v>
      </c>
      <c r="J619" t="s">
        <v>21</v>
      </c>
      <c r="K619" t="s">
        <v>22</v>
      </c>
      <c r="L619" s="8">
        <f t="shared" si="46"/>
        <v>41794.208333333336</v>
      </c>
      <c r="M619">
        <v>1401858000</v>
      </c>
      <c r="N619" s="8">
        <f t="shared" si="4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45"/>
        <v>theater</v>
      </c>
      <c r="T619" t="str">
        <f t="shared" si="48"/>
        <v>plays</v>
      </c>
      <c r="U619" s="5">
        <f t="shared" si="49"/>
        <v>63.563636363636363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 t="s">
        <v>14</v>
      </c>
      <c r="I620">
        <v>1198</v>
      </c>
      <c r="J620" t="s">
        <v>21</v>
      </c>
      <c r="K620" t="s">
        <v>22</v>
      </c>
      <c r="L620" s="8">
        <f t="shared" si="46"/>
        <v>41396.208333333336</v>
      </c>
      <c r="M620">
        <v>1367470800</v>
      </c>
      <c r="N620" s="8">
        <f t="shared" si="4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45"/>
        <v>publishing</v>
      </c>
      <c r="T620" t="str">
        <f t="shared" si="48"/>
        <v>nonfiction</v>
      </c>
      <c r="U620" s="5">
        <f t="shared" si="49"/>
        <v>80.999165275459092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 t="s">
        <v>14</v>
      </c>
      <c r="I621">
        <v>648</v>
      </c>
      <c r="J621" t="s">
        <v>21</v>
      </c>
      <c r="K621" t="s">
        <v>22</v>
      </c>
      <c r="L621" s="8">
        <f t="shared" si="46"/>
        <v>40669.208333333336</v>
      </c>
      <c r="M621">
        <v>1304658000</v>
      </c>
      <c r="N621" s="8">
        <f t="shared" si="4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45"/>
        <v>theater</v>
      </c>
      <c r="T621" t="str">
        <f t="shared" si="48"/>
        <v>plays</v>
      </c>
      <c r="U621" s="5">
        <f t="shared" si="49"/>
        <v>86.044753086419746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(E622/D622)</f>
        <v>2.6802325581395348</v>
      </c>
      <c r="G622" t="s">
        <v>20</v>
      </c>
      <c r="H622" t="s">
        <v>20</v>
      </c>
      <c r="I622">
        <v>128</v>
      </c>
      <c r="J622" t="s">
        <v>26</v>
      </c>
      <c r="K622" t="s">
        <v>27</v>
      </c>
      <c r="L622" s="8">
        <f t="shared" si="46"/>
        <v>42559.208333333328</v>
      </c>
      <c r="M622">
        <v>1467954000</v>
      </c>
      <c r="N622" s="8">
        <f t="shared" si="4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45"/>
        <v>photography</v>
      </c>
      <c r="T622" t="str">
        <f t="shared" si="48"/>
        <v>photography books</v>
      </c>
      <c r="U622" s="5">
        <f t="shared" si="49"/>
        <v>90.0390625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(E623/D623)</f>
        <v>6.1980078125000002</v>
      </c>
      <c r="G623" t="s">
        <v>20</v>
      </c>
      <c r="H623" t="s">
        <v>20</v>
      </c>
      <c r="I623">
        <v>2144</v>
      </c>
      <c r="J623" t="s">
        <v>21</v>
      </c>
      <c r="K623" t="s">
        <v>22</v>
      </c>
      <c r="L623" s="8">
        <f t="shared" si="46"/>
        <v>42626.208333333328</v>
      </c>
      <c r="M623">
        <v>1473742800</v>
      </c>
      <c r="N623" s="8">
        <f t="shared" si="4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45"/>
        <v>theater</v>
      </c>
      <c r="T623" t="str">
        <f t="shared" si="48"/>
        <v>plays</v>
      </c>
      <c r="U623" s="5">
        <f t="shared" si="49"/>
        <v>74.006063432835816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 t="s">
        <v>14</v>
      </c>
      <c r="I624">
        <v>64</v>
      </c>
      <c r="J624" t="s">
        <v>21</v>
      </c>
      <c r="K624" t="s">
        <v>22</v>
      </c>
      <c r="L624" s="8">
        <f t="shared" si="46"/>
        <v>43205.208333333328</v>
      </c>
      <c r="M624">
        <v>1523768400</v>
      </c>
      <c r="N624" s="8">
        <f t="shared" si="4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45"/>
        <v>music</v>
      </c>
      <c r="T624" t="str">
        <f t="shared" si="48"/>
        <v>indie rock</v>
      </c>
      <c r="U624" s="5">
        <f t="shared" si="49"/>
        <v>92.4375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(E625/D625)</f>
        <v>1.5992152704135738</v>
      </c>
      <c r="G625" t="s">
        <v>20</v>
      </c>
      <c r="H625" t="s">
        <v>20</v>
      </c>
      <c r="I625">
        <v>2693</v>
      </c>
      <c r="J625" t="s">
        <v>40</v>
      </c>
      <c r="K625" t="s">
        <v>41</v>
      </c>
      <c r="L625" s="8">
        <f t="shared" si="46"/>
        <v>42201.208333333328</v>
      </c>
      <c r="M625">
        <v>1437022800</v>
      </c>
      <c r="N625" s="8">
        <f t="shared" si="4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45"/>
        <v>theater</v>
      </c>
      <c r="T625" t="str">
        <f t="shared" si="48"/>
        <v>plays</v>
      </c>
      <c r="U625" s="5">
        <f t="shared" si="49"/>
        <v>55.999257333828446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(E626/D626)</f>
        <v>2.793921568627451</v>
      </c>
      <c r="G626" t="s">
        <v>20</v>
      </c>
      <c r="H626" t="s">
        <v>20</v>
      </c>
      <c r="I626">
        <v>432</v>
      </c>
      <c r="J626" t="s">
        <v>21</v>
      </c>
      <c r="K626" t="s">
        <v>22</v>
      </c>
      <c r="L626" s="8">
        <f t="shared" si="46"/>
        <v>42029.25</v>
      </c>
      <c r="M626">
        <v>1422165600</v>
      </c>
      <c r="N626" s="8">
        <f t="shared" si="4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45"/>
        <v>photography</v>
      </c>
      <c r="T626" t="str">
        <f t="shared" si="48"/>
        <v>photography books</v>
      </c>
      <c r="U626" s="5">
        <f t="shared" si="49"/>
        <v>32.983796296296298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 t="s">
        <v>14</v>
      </c>
      <c r="I627">
        <v>62</v>
      </c>
      <c r="J627" t="s">
        <v>21</v>
      </c>
      <c r="K627" t="s">
        <v>22</v>
      </c>
      <c r="L627" s="8">
        <f t="shared" si="46"/>
        <v>43857.25</v>
      </c>
      <c r="M627">
        <v>1580104800</v>
      </c>
      <c r="N627" s="8">
        <f t="shared" si="4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45"/>
        <v>theater</v>
      </c>
      <c r="T627" t="str">
        <f t="shared" si="48"/>
        <v>plays</v>
      </c>
      <c r="U627" s="5">
        <f t="shared" si="49"/>
        <v>93.596774193548384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(E628/D628)</f>
        <v>2.0632812500000002</v>
      </c>
      <c r="G628" t="s">
        <v>20</v>
      </c>
      <c r="H628" t="s">
        <v>20</v>
      </c>
      <c r="I628">
        <v>189</v>
      </c>
      <c r="J628" t="s">
        <v>21</v>
      </c>
      <c r="K628" t="s">
        <v>22</v>
      </c>
      <c r="L628" s="8">
        <f t="shared" si="46"/>
        <v>40449.208333333336</v>
      </c>
      <c r="M628">
        <v>1285650000</v>
      </c>
      <c r="N628" s="8">
        <f t="shared" si="4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45"/>
        <v>theater</v>
      </c>
      <c r="T628" t="str">
        <f t="shared" si="48"/>
        <v>plays</v>
      </c>
      <c r="U628" s="5">
        <f t="shared" si="49"/>
        <v>69.867724867724874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(E629/D629)</f>
        <v>6.9424999999999999</v>
      </c>
      <c r="G629" t="s">
        <v>20</v>
      </c>
      <c r="H629" t="s">
        <v>20</v>
      </c>
      <c r="I629">
        <v>154</v>
      </c>
      <c r="J629" t="s">
        <v>40</v>
      </c>
      <c r="K629" t="s">
        <v>41</v>
      </c>
      <c r="L629" s="8">
        <f t="shared" si="46"/>
        <v>40345.208333333336</v>
      </c>
      <c r="M629">
        <v>1276664400</v>
      </c>
      <c r="N629" s="8">
        <f t="shared" si="4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45"/>
        <v>food</v>
      </c>
      <c r="T629" t="str">
        <f t="shared" si="48"/>
        <v>food trucks</v>
      </c>
      <c r="U629" s="5">
        <f t="shared" si="49"/>
        <v>72.129870129870127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(E630/D630)</f>
        <v>1.5178947368421052</v>
      </c>
      <c r="G630" t="s">
        <v>20</v>
      </c>
      <c r="H630" t="s">
        <v>20</v>
      </c>
      <c r="I630">
        <v>96</v>
      </c>
      <c r="J630" t="s">
        <v>21</v>
      </c>
      <c r="K630" t="s">
        <v>22</v>
      </c>
      <c r="L630" s="8">
        <f t="shared" si="46"/>
        <v>40455.208333333336</v>
      </c>
      <c r="M630">
        <v>1286168400</v>
      </c>
      <c r="N630" s="8">
        <f t="shared" si="4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45"/>
        <v>music</v>
      </c>
      <c r="T630" t="str">
        <f t="shared" si="48"/>
        <v>indie rock</v>
      </c>
      <c r="U630" s="5">
        <f t="shared" si="49"/>
        <v>30.041666666666668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 t="s">
        <v>14</v>
      </c>
      <c r="I631">
        <v>750</v>
      </c>
      <c r="J631" t="s">
        <v>21</v>
      </c>
      <c r="K631" t="s">
        <v>22</v>
      </c>
      <c r="L631" s="8">
        <f t="shared" si="46"/>
        <v>42557.208333333328</v>
      </c>
      <c r="M631">
        <v>1467781200</v>
      </c>
      <c r="N631" s="8">
        <f t="shared" si="4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45"/>
        <v>theater</v>
      </c>
      <c r="T631" t="str">
        <f t="shared" si="48"/>
        <v>plays</v>
      </c>
      <c r="U631" s="5">
        <f t="shared" si="49"/>
        <v>73.968000000000004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</f>
        <v>0.62873684210526315</v>
      </c>
      <c r="G632" t="s">
        <v>74</v>
      </c>
      <c r="H632" t="s">
        <v>74</v>
      </c>
      <c r="I632">
        <v>87</v>
      </c>
      <c r="J632" t="s">
        <v>21</v>
      </c>
      <c r="K632" t="s">
        <v>22</v>
      </c>
      <c r="L632" s="8">
        <f t="shared" si="46"/>
        <v>43586.208333333328</v>
      </c>
      <c r="M632">
        <v>1556686800</v>
      </c>
      <c r="N632" s="8">
        <f t="shared" si="4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45"/>
        <v>theater</v>
      </c>
      <c r="T632" t="str">
        <f t="shared" si="48"/>
        <v>plays</v>
      </c>
      <c r="U632" s="5">
        <f t="shared" si="49"/>
        <v>68.65517241379311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(E633/D633)</f>
        <v>3.1039864864864866</v>
      </c>
      <c r="G633" t="s">
        <v>20</v>
      </c>
      <c r="H633" t="s">
        <v>20</v>
      </c>
      <c r="I633">
        <v>3063</v>
      </c>
      <c r="J633" t="s">
        <v>21</v>
      </c>
      <c r="K633" t="s">
        <v>22</v>
      </c>
      <c r="L633" s="8">
        <f t="shared" si="46"/>
        <v>43550.208333333328</v>
      </c>
      <c r="M633">
        <v>1553576400</v>
      </c>
      <c r="N633" s="8">
        <f t="shared" si="4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45"/>
        <v>theater</v>
      </c>
      <c r="T633" t="str">
        <f t="shared" si="48"/>
        <v>plays</v>
      </c>
      <c r="U633" s="5">
        <f t="shared" si="49"/>
        <v>59.992164544564154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</f>
        <v>0.42859916782246882</v>
      </c>
      <c r="G634" t="s">
        <v>47</v>
      </c>
      <c r="H634" t="s">
        <v>47</v>
      </c>
      <c r="I634">
        <v>278</v>
      </c>
      <c r="J634" t="s">
        <v>21</v>
      </c>
      <c r="K634" t="s">
        <v>22</v>
      </c>
      <c r="L634" s="8">
        <f t="shared" si="46"/>
        <v>41945.208333333336</v>
      </c>
      <c r="M634">
        <v>1414904400</v>
      </c>
      <c r="N634" s="8">
        <f t="shared" si="4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45"/>
        <v>theater</v>
      </c>
      <c r="T634" t="str">
        <f t="shared" si="48"/>
        <v>plays</v>
      </c>
      <c r="U634" s="5">
        <f t="shared" si="49"/>
        <v>111.15827338129496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 t="s">
        <v>14</v>
      </c>
      <c r="I635">
        <v>105</v>
      </c>
      <c r="J635" t="s">
        <v>21</v>
      </c>
      <c r="K635" t="s">
        <v>22</v>
      </c>
      <c r="L635" s="8">
        <f t="shared" si="46"/>
        <v>42315.25</v>
      </c>
      <c r="M635">
        <v>1446876000</v>
      </c>
      <c r="N635" s="8">
        <f t="shared" si="4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45"/>
        <v>film &amp; video</v>
      </c>
      <c r="T635" t="str">
        <f t="shared" si="48"/>
        <v>animation</v>
      </c>
      <c r="U635" s="5">
        <f t="shared" si="49"/>
        <v>53.038095238095238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</f>
        <v>0.78531302876480547</v>
      </c>
      <c r="G636" t="s">
        <v>74</v>
      </c>
      <c r="H636" t="s">
        <v>74</v>
      </c>
      <c r="I636">
        <v>1658</v>
      </c>
      <c r="J636" t="s">
        <v>21</v>
      </c>
      <c r="K636" t="s">
        <v>22</v>
      </c>
      <c r="L636" s="8">
        <f t="shared" si="46"/>
        <v>42819.208333333328</v>
      </c>
      <c r="M636">
        <v>1490418000</v>
      </c>
      <c r="N636" s="8">
        <f t="shared" si="4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45"/>
        <v>film &amp; video</v>
      </c>
      <c r="T636" t="str">
        <f t="shared" si="48"/>
        <v>television</v>
      </c>
      <c r="U636" s="5">
        <f t="shared" si="49"/>
        <v>55.985524728588658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(E637/D637)</f>
        <v>1.1409352517985611</v>
      </c>
      <c r="G637" t="s">
        <v>20</v>
      </c>
      <c r="H637" t="s">
        <v>20</v>
      </c>
      <c r="I637">
        <v>2266</v>
      </c>
      <c r="J637" t="s">
        <v>21</v>
      </c>
      <c r="K637" t="s">
        <v>22</v>
      </c>
      <c r="L637" s="8">
        <f t="shared" si="46"/>
        <v>41314.25</v>
      </c>
      <c r="M637">
        <v>1360389600</v>
      </c>
      <c r="N637" s="8">
        <f t="shared" si="4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45"/>
        <v>film &amp; video</v>
      </c>
      <c r="T637" t="str">
        <f t="shared" si="48"/>
        <v>television</v>
      </c>
      <c r="U637" s="5">
        <f t="shared" si="49"/>
        <v>69.986760812003524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 t="s">
        <v>14</v>
      </c>
      <c r="I638">
        <v>2604</v>
      </c>
      <c r="J638" t="s">
        <v>36</v>
      </c>
      <c r="K638" t="s">
        <v>37</v>
      </c>
      <c r="L638" s="8">
        <f t="shared" si="46"/>
        <v>40926.25</v>
      </c>
      <c r="M638">
        <v>1326866400</v>
      </c>
      <c r="N638" s="8">
        <f t="shared" si="4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45"/>
        <v>film &amp; video</v>
      </c>
      <c r="T638" t="str">
        <f t="shared" si="48"/>
        <v>animation</v>
      </c>
      <c r="U638" s="5">
        <f t="shared" si="49"/>
        <v>48.998079877112133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 t="s">
        <v>14</v>
      </c>
      <c r="I639">
        <v>65</v>
      </c>
      <c r="J639" t="s">
        <v>21</v>
      </c>
      <c r="K639" t="s">
        <v>22</v>
      </c>
      <c r="L639" s="8">
        <f t="shared" si="46"/>
        <v>42688.25</v>
      </c>
      <c r="M639">
        <v>1479103200</v>
      </c>
      <c r="N639" s="8">
        <f t="shared" si="4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45"/>
        <v>theater</v>
      </c>
      <c r="T639" t="str">
        <f t="shared" si="48"/>
        <v>plays</v>
      </c>
      <c r="U639" s="5">
        <f t="shared" si="49"/>
        <v>103.84615384615384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 t="s">
        <v>14</v>
      </c>
      <c r="I640">
        <v>94</v>
      </c>
      <c r="J640" t="s">
        <v>21</v>
      </c>
      <c r="K640" t="s">
        <v>22</v>
      </c>
      <c r="L640" s="8">
        <f t="shared" si="46"/>
        <v>40386.208333333336</v>
      </c>
      <c r="M640">
        <v>1280206800</v>
      </c>
      <c r="N640" s="8">
        <f t="shared" si="4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45"/>
        <v>theater</v>
      </c>
      <c r="T640" t="str">
        <f t="shared" si="48"/>
        <v>plays</v>
      </c>
      <c r="U640" s="5">
        <f t="shared" si="49"/>
        <v>99.127659574468083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</f>
        <v>0.56186046511627907</v>
      </c>
      <c r="G641" t="s">
        <v>47</v>
      </c>
      <c r="H641" t="s">
        <v>47</v>
      </c>
      <c r="I641">
        <v>45</v>
      </c>
      <c r="J641" t="s">
        <v>21</v>
      </c>
      <c r="K641" t="s">
        <v>22</v>
      </c>
      <c r="L641" s="8">
        <f t="shared" si="46"/>
        <v>43309.208333333328</v>
      </c>
      <c r="M641">
        <v>1532754000</v>
      </c>
      <c r="N641" s="8">
        <f t="shared" si="4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45"/>
        <v>film &amp; video</v>
      </c>
      <c r="T641" t="str">
        <f t="shared" si="48"/>
        <v>drama</v>
      </c>
      <c r="U641" s="5">
        <f t="shared" si="49"/>
        <v>107.37777777777778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 t="s">
        <v>14</v>
      </c>
      <c r="I642">
        <v>257</v>
      </c>
      <c r="J642" t="s">
        <v>21</v>
      </c>
      <c r="K642" t="s">
        <v>22</v>
      </c>
      <c r="L642" s="8">
        <f t="shared" si="46"/>
        <v>42387.25</v>
      </c>
      <c r="M642">
        <v>1453096800</v>
      </c>
      <c r="N642" s="8">
        <f t="shared" si="47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ref="S642:S705" si="50">LEFT(R642,SEARCH("/",R642)-1)</f>
        <v>theater</v>
      </c>
      <c r="T642" t="str">
        <f t="shared" si="48"/>
        <v>plays</v>
      </c>
      <c r="U642" s="5">
        <f t="shared" si="49"/>
        <v>76.922178988326849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(E643/D643)</f>
        <v>1.1996808510638297</v>
      </c>
      <c r="G643" t="s">
        <v>20</v>
      </c>
      <c r="H643" t="s">
        <v>20</v>
      </c>
      <c r="I643">
        <v>194</v>
      </c>
      <c r="J643" t="s">
        <v>98</v>
      </c>
      <c r="K643" t="s">
        <v>99</v>
      </c>
      <c r="L643" s="8">
        <f t="shared" ref="L643:L706" si="51">(((M643/60)/60)/24)+DATE(1970,1,1)</f>
        <v>42786.25</v>
      </c>
      <c r="M643">
        <v>1487570400</v>
      </c>
      <c r="N643" s="8">
        <f t="shared" ref="N643:N706" si="52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si="50"/>
        <v>theater</v>
      </c>
      <c r="T643" t="str">
        <f t="shared" ref="T643:T706" si="53">RIGHT(R643,LEN(R643)-FIND("/",R643))</f>
        <v>plays</v>
      </c>
      <c r="U643" s="5">
        <f t="shared" si="49"/>
        <v>58.128865979381445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(E644/D644)</f>
        <v>1.4545652173913044</v>
      </c>
      <c r="G644" t="s">
        <v>20</v>
      </c>
      <c r="H644" t="s">
        <v>20</v>
      </c>
      <c r="I644">
        <v>129</v>
      </c>
      <c r="J644" t="s">
        <v>15</v>
      </c>
      <c r="K644" t="s">
        <v>16</v>
      </c>
      <c r="L644" s="8">
        <f t="shared" si="51"/>
        <v>43451.25</v>
      </c>
      <c r="M644">
        <v>1545026400</v>
      </c>
      <c r="N644" s="8">
        <f t="shared" si="52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50"/>
        <v>technology</v>
      </c>
      <c r="T644" t="str">
        <f t="shared" si="53"/>
        <v>wearables</v>
      </c>
      <c r="U644" s="5">
        <f t="shared" ref="U644:U707" si="54">E644/I644</f>
        <v>103.73643410852713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(E645/D645)</f>
        <v>2.2138255033557046</v>
      </c>
      <c r="G645" t="s">
        <v>20</v>
      </c>
      <c r="H645" t="s">
        <v>20</v>
      </c>
      <c r="I645">
        <v>375</v>
      </c>
      <c r="J645" t="s">
        <v>21</v>
      </c>
      <c r="K645" t="s">
        <v>22</v>
      </c>
      <c r="L645" s="8">
        <f t="shared" si="51"/>
        <v>42795.25</v>
      </c>
      <c r="M645">
        <v>1488348000</v>
      </c>
      <c r="N645" s="8">
        <f t="shared" si="52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50"/>
        <v>theater</v>
      </c>
      <c r="T645" t="str">
        <f t="shared" si="53"/>
        <v>plays</v>
      </c>
      <c r="U645" s="5">
        <f t="shared" si="54"/>
        <v>87.962666666666664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 t="s">
        <v>14</v>
      </c>
      <c r="I646">
        <v>2928</v>
      </c>
      <c r="J646" t="s">
        <v>15</v>
      </c>
      <c r="K646" t="s">
        <v>16</v>
      </c>
      <c r="L646" s="8">
        <f t="shared" si="51"/>
        <v>43452.25</v>
      </c>
      <c r="M646">
        <v>1545112800</v>
      </c>
      <c r="N646" s="8">
        <f t="shared" si="52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50"/>
        <v>theater</v>
      </c>
      <c r="T646" t="str">
        <f t="shared" si="53"/>
        <v>plays</v>
      </c>
      <c r="U646" s="5">
        <f t="shared" si="54"/>
        <v>28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 t="s">
        <v>14</v>
      </c>
      <c r="I647">
        <v>4697</v>
      </c>
      <c r="J647" t="s">
        <v>21</v>
      </c>
      <c r="K647" t="s">
        <v>22</v>
      </c>
      <c r="L647" s="8">
        <f t="shared" si="51"/>
        <v>43369.208333333328</v>
      </c>
      <c r="M647">
        <v>1537938000</v>
      </c>
      <c r="N647" s="8">
        <f t="shared" si="52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50"/>
        <v>music</v>
      </c>
      <c r="T647" t="str">
        <f t="shared" si="53"/>
        <v>rock</v>
      </c>
      <c r="U647" s="5">
        <f t="shared" si="54"/>
        <v>37.999361294443261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 t="s">
        <v>14</v>
      </c>
      <c r="I648">
        <v>2915</v>
      </c>
      <c r="J648" t="s">
        <v>21</v>
      </c>
      <c r="K648" t="s">
        <v>22</v>
      </c>
      <c r="L648" s="8">
        <f t="shared" si="51"/>
        <v>41346.208333333336</v>
      </c>
      <c r="M648">
        <v>1363150800</v>
      </c>
      <c r="N648" s="8">
        <f t="shared" si="52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50"/>
        <v>games</v>
      </c>
      <c r="T648" t="str">
        <f t="shared" si="53"/>
        <v>video games</v>
      </c>
      <c r="U648" s="5">
        <f t="shared" si="54"/>
        <v>29.999313893653515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 t="s">
        <v>14</v>
      </c>
      <c r="I649">
        <v>18</v>
      </c>
      <c r="J649" t="s">
        <v>21</v>
      </c>
      <c r="K649" t="s">
        <v>22</v>
      </c>
      <c r="L649" s="8">
        <f t="shared" si="51"/>
        <v>43199.208333333328</v>
      </c>
      <c r="M649">
        <v>1523250000</v>
      </c>
      <c r="N649" s="8">
        <f t="shared" si="52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50"/>
        <v>publishing</v>
      </c>
      <c r="T649" t="str">
        <f t="shared" si="53"/>
        <v>translations</v>
      </c>
      <c r="U649" s="5">
        <f t="shared" si="54"/>
        <v>103.5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</f>
        <v>0.63056795131845844</v>
      </c>
      <c r="G650" t="s">
        <v>74</v>
      </c>
      <c r="H650" t="s">
        <v>74</v>
      </c>
      <c r="I650">
        <v>723</v>
      </c>
      <c r="J650" t="s">
        <v>21</v>
      </c>
      <c r="K650" t="s">
        <v>22</v>
      </c>
      <c r="L650" s="8">
        <f t="shared" si="51"/>
        <v>42922.208333333328</v>
      </c>
      <c r="M650">
        <v>1499317200</v>
      </c>
      <c r="N650" s="8">
        <f t="shared" si="52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50"/>
        <v>food</v>
      </c>
      <c r="T650" t="str">
        <f t="shared" si="53"/>
        <v>food trucks</v>
      </c>
      <c r="U650" s="5">
        <f t="shared" si="54"/>
        <v>85.994467496542185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 t="s">
        <v>14</v>
      </c>
      <c r="I651">
        <v>602</v>
      </c>
      <c r="J651" t="s">
        <v>98</v>
      </c>
      <c r="K651" t="s">
        <v>99</v>
      </c>
      <c r="L651" s="8">
        <f t="shared" si="51"/>
        <v>40471.208333333336</v>
      </c>
      <c r="M651">
        <v>1287550800</v>
      </c>
      <c r="N651" s="8">
        <f t="shared" si="52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50"/>
        <v>theater</v>
      </c>
      <c r="T651" t="str">
        <f t="shared" si="53"/>
        <v>plays</v>
      </c>
      <c r="U651" s="5">
        <f t="shared" si="54"/>
        <v>98.011627906976742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(E652/D652)</f>
        <v>0.02</v>
      </c>
      <c r="G652" t="s">
        <v>14</v>
      </c>
      <c r="H652" t="s">
        <v>14</v>
      </c>
      <c r="I652">
        <v>1</v>
      </c>
      <c r="J652" t="s">
        <v>21</v>
      </c>
      <c r="K652" t="s">
        <v>22</v>
      </c>
      <c r="L652" s="8">
        <f t="shared" si="51"/>
        <v>41828.208333333336</v>
      </c>
      <c r="M652">
        <v>1404795600</v>
      </c>
      <c r="N652" s="8">
        <f t="shared" si="52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50"/>
        <v>music</v>
      </c>
      <c r="T652" t="str">
        <f t="shared" si="53"/>
        <v>jazz</v>
      </c>
      <c r="U652" s="5">
        <f t="shared" si="54"/>
        <v>2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 t="s">
        <v>14</v>
      </c>
      <c r="I653">
        <v>3868</v>
      </c>
      <c r="J653" t="s">
        <v>107</v>
      </c>
      <c r="K653" t="s">
        <v>108</v>
      </c>
      <c r="L653" s="8">
        <f t="shared" si="51"/>
        <v>41692.25</v>
      </c>
      <c r="M653">
        <v>1393048800</v>
      </c>
      <c r="N653" s="8">
        <f t="shared" si="52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50"/>
        <v>film &amp; video</v>
      </c>
      <c r="T653" t="str">
        <f t="shared" si="53"/>
        <v>shorts</v>
      </c>
      <c r="U653" s="5">
        <f t="shared" si="54"/>
        <v>44.994570837642193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(E654/D654)</f>
        <v>1.2684</v>
      </c>
      <c r="G654" t="s">
        <v>20</v>
      </c>
      <c r="H654" t="s">
        <v>20</v>
      </c>
      <c r="I654">
        <v>409</v>
      </c>
      <c r="J654" t="s">
        <v>21</v>
      </c>
      <c r="K654" t="s">
        <v>22</v>
      </c>
      <c r="L654" s="8">
        <f t="shared" si="51"/>
        <v>42587.208333333328</v>
      </c>
      <c r="M654">
        <v>1470373200</v>
      </c>
      <c r="N654" s="8">
        <f t="shared" si="52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50"/>
        <v>technology</v>
      </c>
      <c r="T654" t="str">
        <f t="shared" si="53"/>
        <v>web</v>
      </c>
      <c r="U654" s="5">
        <f t="shared" si="54"/>
        <v>31.012224938875306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(E655/D655)</f>
        <v>23.388333333333332</v>
      </c>
      <c r="G655" t="s">
        <v>20</v>
      </c>
      <c r="H655" t="s">
        <v>20</v>
      </c>
      <c r="I655">
        <v>234</v>
      </c>
      <c r="J655" t="s">
        <v>21</v>
      </c>
      <c r="K655" t="s">
        <v>22</v>
      </c>
      <c r="L655" s="8">
        <f t="shared" si="51"/>
        <v>42468.208333333328</v>
      </c>
      <c r="M655">
        <v>1460091600</v>
      </c>
      <c r="N655" s="8">
        <f t="shared" si="52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50"/>
        <v>technology</v>
      </c>
      <c r="T655" t="str">
        <f t="shared" si="53"/>
        <v>web</v>
      </c>
      <c r="U655" s="5">
        <f t="shared" si="54"/>
        <v>59.970085470085472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(E656/D656)</f>
        <v>5.0838857142857146</v>
      </c>
      <c r="G656" t="s">
        <v>20</v>
      </c>
      <c r="H656" t="s">
        <v>20</v>
      </c>
      <c r="I656">
        <v>3016</v>
      </c>
      <c r="J656" t="s">
        <v>21</v>
      </c>
      <c r="K656" t="s">
        <v>22</v>
      </c>
      <c r="L656" s="8">
        <f t="shared" si="51"/>
        <v>42240.208333333328</v>
      </c>
      <c r="M656">
        <v>1440392400</v>
      </c>
      <c r="N656" s="8">
        <f t="shared" si="52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50"/>
        <v>music</v>
      </c>
      <c r="T656" t="str">
        <f t="shared" si="53"/>
        <v>metal</v>
      </c>
      <c r="U656" s="5">
        <f t="shared" si="54"/>
        <v>58.9973474801061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(E657/D657)</f>
        <v>1.9147826086956521</v>
      </c>
      <c r="G657" t="s">
        <v>20</v>
      </c>
      <c r="H657" t="s">
        <v>20</v>
      </c>
      <c r="I657">
        <v>264</v>
      </c>
      <c r="J657" t="s">
        <v>21</v>
      </c>
      <c r="K657" t="s">
        <v>22</v>
      </c>
      <c r="L657" s="8">
        <f t="shared" si="51"/>
        <v>42796.25</v>
      </c>
      <c r="M657">
        <v>1488434400</v>
      </c>
      <c r="N657" s="8">
        <f t="shared" si="52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50"/>
        <v>photography</v>
      </c>
      <c r="T657" t="str">
        <f t="shared" si="53"/>
        <v>photography books</v>
      </c>
      <c r="U657" s="5">
        <f t="shared" si="54"/>
        <v>50.045454545454547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 t="s">
        <v>14</v>
      </c>
      <c r="I658">
        <v>504</v>
      </c>
      <c r="J658" t="s">
        <v>26</v>
      </c>
      <c r="K658" t="s">
        <v>27</v>
      </c>
      <c r="L658" s="8">
        <f t="shared" si="51"/>
        <v>43097.25</v>
      </c>
      <c r="M658">
        <v>1514440800</v>
      </c>
      <c r="N658" s="8">
        <f t="shared" si="52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50"/>
        <v>food</v>
      </c>
      <c r="T658" t="str">
        <f t="shared" si="53"/>
        <v>food trucks</v>
      </c>
      <c r="U658" s="5">
        <f t="shared" si="54"/>
        <v>98.966269841269835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 t="s">
        <v>14</v>
      </c>
      <c r="I659">
        <v>14</v>
      </c>
      <c r="J659" t="s">
        <v>21</v>
      </c>
      <c r="K659" t="s">
        <v>22</v>
      </c>
      <c r="L659" s="8">
        <f t="shared" si="51"/>
        <v>43096.25</v>
      </c>
      <c r="M659">
        <v>1514354400</v>
      </c>
      <c r="N659" s="8">
        <f t="shared" si="52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50"/>
        <v>film &amp; video</v>
      </c>
      <c r="T659" t="str">
        <f t="shared" si="53"/>
        <v>science fiction</v>
      </c>
      <c r="U659" s="5">
        <f t="shared" si="54"/>
        <v>58.857142857142854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</f>
        <v>0.60064638783269964</v>
      </c>
      <c r="G660" t="s">
        <v>74</v>
      </c>
      <c r="H660" t="s">
        <v>74</v>
      </c>
      <c r="I660">
        <v>390</v>
      </c>
      <c r="J660" t="s">
        <v>21</v>
      </c>
      <c r="K660" t="s">
        <v>22</v>
      </c>
      <c r="L660" s="8">
        <f t="shared" si="51"/>
        <v>42246.208333333328</v>
      </c>
      <c r="M660">
        <v>1440910800</v>
      </c>
      <c r="N660" s="8">
        <f t="shared" si="52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50"/>
        <v>music</v>
      </c>
      <c r="T660" t="str">
        <f t="shared" si="53"/>
        <v>rock</v>
      </c>
      <c r="U660" s="5">
        <f t="shared" si="54"/>
        <v>81.010256410256417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 t="s">
        <v>14</v>
      </c>
      <c r="I661">
        <v>750</v>
      </c>
      <c r="J661" t="s">
        <v>40</v>
      </c>
      <c r="K661" t="s">
        <v>41</v>
      </c>
      <c r="L661" s="8">
        <f t="shared" si="51"/>
        <v>40570.25</v>
      </c>
      <c r="M661">
        <v>1296108000</v>
      </c>
      <c r="N661" s="8">
        <f t="shared" si="52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50"/>
        <v>film &amp; video</v>
      </c>
      <c r="T661" t="str">
        <f t="shared" si="53"/>
        <v>documentary</v>
      </c>
      <c r="U661" s="5">
        <f t="shared" si="54"/>
        <v>76.013333333333335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 t="s">
        <v>14</v>
      </c>
      <c r="I662">
        <v>77</v>
      </c>
      <c r="J662" t="s">
        <v>21</v>
      </c>
      <c r="K662" t="s">
        <v>22</v>
      </c>
      <c r="L662" s="8">
        <f t="shared" si="51"/>
        <v>42237.208333333328</v>
      </c>
      <c r="M662">
        <v>1440133200</v>
      </c>
      <c r="N662" s="8">
        <f t="shared" si="52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50"/>
        <v>theater</v>
      </c>
      <c r="T662" t="str">
        <f t="shared" si="53"/>
        <v>plays</v>
      </c>
      <c r="U662" s="5">
        <f t="shared" si="54"/>
        <v>96.597402597402592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 t="s">
        <v>14</v>
      </c>
      <c r="I663">
        <v>752</v>
      </c>
      <c r="J663" t="s">
        <v>36</v>
      </c>
      <c r="K663" t="s">
        <v>37</v>
      </c>
      <c r="L663" s="8">
        <f t="shared" si="51"/>
        <v>40996.208333333336</v>
      </c>
      <c r="M663">
        <v>1332910800</v>
      </c>
      <c r="N663" s="8">
        <f t="shared" si="52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50"/>
        <v>music</v>
      </c>
      <c r="T663" t="str">
        <f t="shared" si="53"/>
        <v>jazz</v>
      </c>
      <c r="U663" s="5">
        <f t="shared" si="54"/>
        <v>76.957446808510639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 t="s">
        <v>14</v>
      </c>
      <c r="I664">
        <v>131</v>
      </c>
      <c r="J664" t="s">
        <v>21</v>
      </c>
      <c r="K664" t="s">
        <v>22</v>
      </c>
      <c r="L664" s="8">
        <f t="shared" si="51"/>
        <v>43443.25</v>
      </c>
      <c r="M664">
        <v>1544335200</v>
      </c>
      <c r="N664" s="8">
        <f t="shared" si="52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50"/>
        <v>theater</v>
      </c>
      <c r="T664" t="str">
        <f t="shared" si="53"/>
        <v>plays</v>
      </c>
      <c r="U664" s="5">
        <f t="shared" si="54"/>
        <v>67.984732824427482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 t="s">
        <v>14</v>
      </c>
      <c r="I665">
        <v>87</v>
      </c>
      <c r="J665" t="s">
        <v>21</v>
      </c>
      <c r="K665" t="s">
        <v>22</v>
      </c>
      <c r="L665" s="8">
        <f t="shared" si="51"/>
        <v>40458.208333333336</v>
      </c>
      <c r="M665">
        <v>1286427600</v>
      </c>
      <c r="N665" s="8">
        <f t="shared" si="52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50"/>
        <v>theater</v>
      </c>
      <c r="T665" t="str">
        <f t="shared" si="53"/>
        <v>plays</v>
      </c>
      <c r="U665" s="5">
        <f t="shared" si="54"/>
        <v>88.781609195402297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 t="s">
        <v>14</v>
      </c>
      <c r="I666">
        <v>1063</v>
      </c>
      <c r="J666" t="s">
        <v>21</v>
      </c>
      <c r="K666" t="s">
        <v>22</v>
      </c>
      <c r="L666" s="8">
        <f t="shared" si="51"/>
        <v>40959.25</v>
      </c>
      <c r="M666">
        <v>1329717600</v>
      </c>
      <c r="N666" s="8">
        <f t="shared" si="52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50"/>
        <v>music</v>
      </c>
      <c r="T666" t="str">
        <f t="shared" si="53"/>
        <v>jazz</v>
      </c>
      <c r="U666" s="5">
        <f t="shared" si="54"/>
        <v>24.99623706491063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(E667/D667)</f>
        <v>2.3958823529411766</v>
      </c>
      <c r="G667" t="s">
        <v>20</v>
      </c>
      <c r="H667" t="s">
        <v>20</v>
      </c>
      <c r="I667">
        <v>272</v>
      </c>
      <c r="J667" t="s">
        <v>21</v>
      </c>
      <c r="K667" t="s">
        <v>22</v>
      </c>
      <c r="L667" s="8">
        <f t="shared" si="51"/>
        <v>40733.208333333336</v>
      </c>
      <c r="M667">
        <v>1310187600</v>
      </c>
      <c r="N667" s="8">
        <f t="shared" si="52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50"/>
        <v>film &amp; video</v>
      </c>
      <c r="T667" t="str">
        <f t="shared" si="53"/>
        <v>documentary</v>
      </c>
      <c r="U667" s="5">
        <f t="shared" si="54"/>
        <v>44.922794117647058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</f>
        <v>0.64032258064516134</v>
      </c>
      <c r="G668" t="s">
        <v>74</v>
      </c>
      <c r="H668" t="s">
        <v>74</v>
      </c>
      <c r="I668">
        <v>25</v>
      </c>
      <c r="J668" t="s">
        <v>21</v>
      </c>
      <c r="K668" t="s">
        <v>22</v>
      </c>
      <c r="L668" s="8">
        <f t="shared" si="51"/>
        <v>41516.208333333336</v>
      </c>
      <c r="M668">
        <v>1377838800</v>
      </c>
      <c r="N668" s="8">
        <f t="shared" si="52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50"/>
        <v>theater</v>
      </c>
      <c r="T668" t="str">
        <f t="shared" si="53"/>
        <v>plays</v>
      </c>
      <c r="U668" s="5">
        <f t="shared" si="54"/>
        <v>79.400000000000006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(E669/D669)</f>
        <v>1.7615942028985507</v>
      </c>
      <c r="G669" t="s">
        <v>20</v>
      </c>
      <c r="H669" t="s">
        <v>20</v>
      </c>
      <c r="I669">
        <v>419</v>
      </c>
      <c r="J669" t="s">
        <v>21</v>
      </c>
      <c r="K669" t="s">
        <v>22</v>
      </c>
      <c r="L669" s="8">
        <f t="shared" si="51"/>
        <v>41892.208333333336</v>
      </c>
      <c r="M669">
        <v>1410325200</v>
      </c>
      <c r="N669" s="8">
        <f t="shared" si="52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50"/>
        <v>journalism</v>
      </c>
      <c r="T669" t="str">
        <f t="shared" si="53"/>
        <v>audio</v>
      </c>
      <c r="U669" s="5">
        <f t="shared" si="54"/>
        <v>29.009546539379475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 t="s">
        <v>14</v>
      </c>
      <c r="I670">
        <v>76</v>
      </c>
      <c r="J670" t="s">
        <v>21</v>
      </c>
      <c r="K670" t="s">
        <v>22</v>
      </c>
      <c r="L670" s="8">
        <f t="shared" si="51"/>
        <v>41122.208333333336</v>
      </c>
      <c r="M670">
        <v>1343797200</v>
      </c>
      <c r="N670" s="8">
        <f t="shared" si="52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50"/>
        <v>theater</v>
      </c>
      <c r="T670" t="str">
        <f t="shared" si="53"/>
        <v>plays</v>
      </c>
      <c r="U670" s="5">
        <f t="shared" si="54"/>
        <v>73.59210526315789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(E671/D671)</f>
        <v>3.5864754098360656</v>
      </c>
      <c r="G671" t="s">
        <v>20</v>
      </c>
      <c r="H671" t="s">
        <v>20</v>
      </c>
      <c r="I671">
        <v>1621</v>
      </c>
      <c r="J671" t="s">
        <v>107</v>
      </c>
      <c r="K671" t="s">
        <v>108</v>
      </c>
      <c r="L671" s="8">
        <f t="shared" si="51"/>
        <v>42912.208333333328</v>
      </c>
      <c r="M671">
        <v>1498453200</v>
      </c>
      <c r="N671" s="8">
        <f t="shared" si="52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50"/>
        <v>theater</v>
      </c>
      <c r="T671" t="str">
        <f t="shared" si="53"/>
        <v>plays</v>
      </c>
      <c r="U671" s="5">
        <f t="shared" si="54"/>
        <v>107.97038864898211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(E672/D672)</f>
        <v>4.6885802469135802</v>
      </c>
      <c r="G672" t="s">
        <v>20</v>
      </c>
      <c r="H672" t="s">
        <v>20</v>
      </c>
      <c r="I672">
        <v>1101</v>
      </c>
      <c r="J672" t="s">
        <v>21</v>
      </c>
      <c r="K672" t="s">
        <v>22</v>
      </c>
      <c r="L672" s="8">
        <f t="shared" si="51"/>
        <v>42425.25</v>
      </c>
      <c r="M672">
        <v>1456380000</v>
      </c>
      <c r="N672" s="8">
        <f t="shared" si="52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50"/>
        <v>music</v>
      </c>
      <c r="T672" t="str">
        <f t="shared" si="53"/>
        <v>indie rock</v>
      </c>
      <c r="U672" s="5">
        <f t="shared" si="54"/>
        <v>68.987284287011803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(E673/D673)</f>
        <v>1.220563524590164</v>
      </c>
      <c r="G673" t="s">
        <v>20</v>
      </c>
      <c r="H673" t="s">
        <v>20</v>
      </c>
      <c r="I673">
        <v>1073</v>
      </c>
      <c r="J673" t="s">
        <v>21</v>
      </c>
      <c r="K673" t="s">
        <v>22</v>
      </c>
      <c r="L673" s="8">
        <f t="shared" si="51"/>
        <v>40390.208333333336</v>
      </c>
      <c r="M673">
        <v>1280552400</v>
      </c>
      <c r="N673" s="8">
        <f t="shared" si="52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50"/>
        <v>theater</v>
      </c>
      <c r="T673" t="str">
        <f t="shared" si="53"/>
        <v>plays</v>
      </c>
      <c r="U673" s="5">
        <f t="shared" si="54"/>
        <v>111.02236719478098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 t="s">
        <v>14</v>
      </c>
      <c r="I674">
        <v>4428</v>
      </c>
      <c r="J674" t="s">
        <v>26</v>
      </c>
      <c r="K674" t="s">
        <v>27</v>
      </c>
      <c r="L674" s="8">
        <f t="shared" si="51"/>
        <v>43180.208333333328</v>
      </c>
      <c r="M674">
        <v>1521608400</v>
      </c>
      <c r="N674" s="8">
        <f t="shared" si="52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50"/>
        <v>theater</v>
      </c>
      <c r="T674" t="str">
        <f t="shared" si="53"/>
        <v>plays</v>
      </c>
      <c r="U674" s="5">
        <f t="shared" si="54"/>
        <v>24.997515808491418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 t="s">
        <v>14</v>
      </c>
      <c r="I675">
        <v>58</v>
      </c>
      <c r="J675" t="s">
        <v>107</v>
      </c>
      <c r="K675" t="s">
        <v>108</v>
      </c>
      <c r="L675" s="8">
        <f t="shared" si="51"/>
        <v>42475.208333333328</v>
      </c>
      <c r="M675">
        <v>1460696400</v>
      </c>
      <c r="N675" s="8">
        <f t="shared" si="52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50"/>
        <v>music</v>
      </c>
      <c r="T675" t="str">
        <f t="shared" si="53"/>
        <v>indie rock</v>
      </c>
      <c r="U675" s="5">
        <f t="shared" si="54"/>
        <v>42.155172413793103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</f>
        <v>0.33538371411833628</v>
      </c>
      <c r="G676" t="s">
        <v>74</v>
      </c>
      <c r="H676" t="s">
        <v>74</v>
      </c>
      <c r="I676">
        <v>1218</v>
      </c>
      <c r="J676" t="s">
        <v>21</v>
      </c>
      <c r="K676" t="s">
        <v>22</v>
      </c>
      <c r="L676" s="8">
        <f t="shared" si="51"/>
        <v>40774.208333333336</v>
      </c>
      <c r="M676">
        <v>1313730000</v>
      </c>
      <c r="N676" s="8">
        <f t="shared" si="52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50"/>
        <v>photography</v>
      </c>
      <c r="T676" t="str">
        <f t="shared" si="53"/>
        <v>photography books</v>
      </c>
      <c r="U676" s="5">
        <f t="shared" si="54"/>
        <v>47.003284072249592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(E677/D677)</f>
        <v>1.2297938144329896</v>
      </c>
      <c r="G677" t="s">
        <v>20</v>
      </c>
      <c r="H677" t="s">
        <v>20</v>
      </c>
      <c r="I677">
        <v>331</v>
      </c>
      <c r="J677" t="s">
        <v>21</v>
      </c>
      <c r="K677" t="s">
        <v>22</v>
      </c>
      <c r="L677" s="8">
        <f t="shared" si="51"/>
        <v>43719.208333333328</v>
      </c>
      <c r="M677">
        <v>1568178000</v>
      </c>
      <c r="N677" s="8">
        <f t="shared" si="52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50"/>
        <v>journalism</v>
      </c>
      <c r="T677" t="str">
        <f t="shared" si="53"/>
        <v>audio</v>
      </c>
      <c r="U677" s="5">
        <f t="shared" si="54"/>
        <v>36.0392749244713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(E678/D678)</f>
        <v>1.8974959871589085</v>
      </c>
      <c r="G678" t="s">
        <v>20</v>
      </c>
      <c r="H678" t="s">
        <v>20</v>
      </c>
      <c r="I678">
        <v>1170</v>
      </c>
      <c r="J678" t="s">
        <v>21</v>
      </c>
      <c r="K678" t="s">
        <v>22</v>
      </c>
      <c r="L678" s="8">
        <f t="shared" si="51"/>
        <v>41178.208333333336</v>
      </c>
      <c r="M678">
        <v>1348635600</v>
      </c>
      <c r="N678" s="8">
        <f t="shared" si="52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50"/>
        <v>photography</v>
      </c>
      <c r="T678" t="str">
        <f t="shared" si="53"/>
        <v>photography books</v>
      </c>
      <c r="U678" s="5">
        <f t="shared" si="54"/>
        <v>101.03760683760684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 t="s">
        <v>14</v>
      </c>
      <c r="I679">
        <v>111</v>
      </c>
      <c r="J679" t="s">
        <v>21</v>
      </c>
      <c r="K679" t="s">
        <v>22</v>
      </c>
      <c r="L679" s="8">
        <f t="shared" si="51"/>
        <v>42561.208333333328</v>
      </c>
      <c r="M679">
        <v>1468126800</v>
      </c>
      <c r="N679" s="8">
        <f t="shared" si="52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50"/>
        <v>publishing</v>
      </c>
      <c r="T679" t="str">
        <f t="shared" si="53"/>
        <v>fiction</v>
      </c>
      <c r="U679" s="5">
        <f t="shared" si="54"/>
        <v>39.927927927927925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</f>
        <v>0.17968844221105529</v>
      </c>
      <c r="G680" t="s">
        <v>74</v>
      </c>
      <c r="H680" t="s">
        <v>74</v>
      </c>
      <c r="I680">
        <v>215</v>
      </c>
      <c r="J680" t="s">
        <v>21</v>
      </c>
      <c r="K680" t="s">
        <v>22</v>
      </c>
      <c r="L680" s="8">
        <f t="shared" si="51"/>
        <v>43484.25</v>
      </c>
      <c r="M680">
        <v>1547877600</v>
      </c>
      <c r="N680" s="8">
        <f t="shared" si="52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50"/>
        <v>film &amp; video</v>
      </c>
      <c r="T680" t="str">
        <f t="shared" si="53"/>
        <v>drama</v>
      </c>
      <c r="U680" s="5">
        <f t="shared" si="54"/>
        <v>83.158139534883716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(E681/D681)</f>
        <v>10.365</v>
      </c>
      <c r="G681" t="s">
        <v>20</v>
      </c>
      <c r="H681" t="s">
        <v>20</v>
      </c>
      <c r="I681">
        <v>363</v>
      </c>
      <c r="J681" t="s">
        <v>21</v>
      </c>
      <c r="K681" t="s">
        <v>22</v>
      </c>
      <c r="L681" s="8">
        <f t="shared" si="51"/>
        <v>43756.208333333328</v>
      </c>
      <c r="M681">
        <v>1571374800</v>
      </c>
      <c r="N681" s="8">
        <f t="shared" si="52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50"/>
        <v>food</v>
      </c>
      <c r="T681" t="str">
        <f t="shared" si="53"/>
        <v>food trucks</v>
      </c>
      <c r="U681" s="5">
        <f t="shared" si="54"/>
        <v>39.97520661157025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 t="s">
        <v>14</v>
      </c>
      <c r="I682">
        <v>2955</v>
      </c>
      <c r="J682" t="s">
        <v>21</v>
      </c>
      <c r="K682" t="s">
        <v>22</v>
      </c>
      <c r="L682" s="8">
        <f t="shared" si="51"/>
        <v>43813.25</v>
      </c>
      <c r="M682">
        <v>1576303200</v>
      </c>
      <c r="N682" s="8">
        <f t="shared" si="52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50"/>
        <v>games</v>
      </c>
      <c r="T682" t="str">
        <f t="shared" si="53"/>
        <v>mobile games</v>
      </c>
      <c r="U682" s="5">
        <f t="shared" si="54"/>
        <v>47.993908629441627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 t="s">
        <v>14</v>
      </c>
      <c r="I683">
        <v>1657</v>
      </c>
      <c r="J683" t="s">
        <v>21</v>
      </c>
      <c r="K683" t="s">
        <v>22</v>
      </c>
      <c r="L683" s="8">
        <f t="shared" si="51"/>
        <v>40898.25</v>
      </c>
      <c r="M683">
        <v>1324447200</v>
      </c>
      <c r="N683" s="8">
        <f t="shared" si="52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50"/>
        <v>theater</v>
      </c>
      <c r="T683" t="str">
        <f t="shared" si="53"/>
        <v>plays</v>
      </c>
      <c r="U683" s="5">
        <f t="shared" si="54"/>
        <v>95.978877489438744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(E684/D684)</f>
        <v>1.5016666666666667</v>
      </c>
      <c r="G684" t="s">
        <v>20</v>
      </c>
      <c r="H684" t="s">
        <v>20</v>
      </c>
      <c r="I684">
        <v>103</v>
      </c>
      <c r="J684" t="s">
        <v>21</v>
      </c>
      <c r="K684" t="s">
        <v>22</v>
      </c>
      <c r="L684" s="8">
        <f t="shared" si="51"/>
        <v>41619.25</v>
      </c>
      <c r="M684">
        <v>1386741600</v>
      </c>
      <c r="N684" s="8">
        <f t="shared" si="52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50"/>
        <v>theater</v>
      </c>
      <c r="T684" t="str">
        <f t="shared" si="53"/>
        <v>plays</v>
      </c>
      <c r="U684" s="5">
        <f t="shared" si="54"/>
        <v>78.728155339805824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(E685/D685)</f>
        <v>3.5843478260869563</v>
      </c>
      <c r="G685" t="s">
        <v>20</v>
      </c>
      <c r="H685" t="s">
        <v>20</v>
      </c>
      <c r="I685">
        <v>147</v>
      </c>
      <c r="J685" t="s">
        <v>21</v>
      </c>
      <c r="K685" t="s">
        <v>22</v>
      </c>
      <c r="L685" s="8">
        <f t="shared" si="51"/>
        <v>43359.208333333328</v>
      </c>
      <c r="M685">
        <v>1537074000</v>
      </c>
      <c r="N685" s="8">
        <f t="shared" si="52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50"/>
        <v>theater</v>
      </c>
      <c r="T685" t="str">
        <f t="shared" si="53"/>
        <v>plays</v>
      </c>
      <c r="U685" s="5">
        <f t="shared" si="54"/>
        <v>56.081632653061227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(E686/D686)</f>
        <v>5.4285714285714288</v>
      </c>
      <c r="G686" t="s">
        <v>20</v>
      </c>
      <c r="H686" t="s">
        <v>20</v>
      </c>
      <c r="I686">
        <v>110</v>
      </c>
      <c r="J686" t="s">
        <v>15</v>
      </c>
      <c r="K686" t="s">
        <v>16</v>
      </c>
      <c r="L686" s="8">
        <f t="shared" si="51"/>
        <v>40358.208333333336</v>
      </c>
      <c r="M686">
        <v>1277787600</v>
      </c>
      <c r="N686" s="8">
        <f t="shared" si="52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50"/>
        <v>publishing</v>
      </c>
      <c r="T686" t="str">
        <f t="shared" si="53"/>
        <v>nonfiction</v>
      </c>
      <c r="U686" s="5">
        <f t="shared" si="54"/>
        <v>69.090909090909093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 t="s">
        <v>14</v>
      </c>
      <c r="I687">
        <v>926</v>
      </c>
      <c r="J687" t="s">
        <v>15</v>
      </c>
      <c r="K687" t="s">
        <v>16</v>
      </c>
      <c r="L687" s="8">
        <f t="shared" si="51"/>
        <v>42239.208333333328</v>
      </c>
      <c r="M687">
        <v>1440306000</v>
      </c>
      <c r="N687" s="8">
        <f t="shared" si="52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50"/>
        <v>theater</v>
      </c>
      <c r="T687" t="str">
        <f t="shared" si="53"/>
        <v>plays</v>
      </c>
      <c r="U687" s="5">
        <f t="shared" si="54"/>
        <v>102.05291576673866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(E688/D688)</f>
        <v>1.9174666666666667</v>
      </c>
      <c r="G688" t="s">
        <v>20</v>
      </c>
      <c r="H688" t="s">
        <v>20</v>
      </c>
      <c r="I688">
        <v>134</v>
      </c>
      <c r="J688" t="s">
        <v>21</v>
      </c>
      <c r="K688" t="s">
        <v>22</v>
      </c>
      <c r="L688" s="8">
        <f t="shared" si="51"/>
        <v>43186.208333333328</v>
      </c>
      <c r="M688">
        <v>1522126800</v>
      </c>
      <c r="N688" s="8">
        <f t="shared" si="52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50"/>
        <v>technology</v>
      </c>
      <c r="T688" t="str">
        <f t="shared" si="53"/>
        <v>wearables</v>
      </c>
      <c r="U688" s="5">
        <f t="shared" si="54"/>
        <v>107.32089552238806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(E689/D689)</f>
        <v>9.32</v>
      </c>
      <c r="G689" t="s">
        <v>20</v>
      </c>
      <c r="H689" t="s">
        <v>20</v>
      </c>
      <c r="I689">
        <v>269</v>
      </c>
      <c r="J689" t="s">
        <v>21</v>
      </c>
      <c r="K689" t="s">
        <v>22</v>
      </c>
      <c r="L689" s="8">
        <f t="shared" si="51"/>
        <v>42806.25</v>
      </c>
      <c r="M689">
        <v>1489298400</v>
      </c>
      <c r="N689" s="8">
        <f t="shared" si="52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50"/>
        <v>theater</v>
      </c>
      <c r="T689" t="str">
        <f t="shared" si="53"/>
        <v>plays</v>
      </c>
      <c r="U689" s="5">
        <f t="shared" si="54"/>
        <v>51.970260223048328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(E690/D690)</f>
        <v>4.2927586206896553</v>
      </c>
      <c r="G690" t="s">
        <v>20</v>
      </c>
      <c r="H690" t="s">
        <v>20</v>
      </c>
      <c r="I690">
        <v>175</v>
      </c>
      <c r="J690" t="s">
        <v>21</v>
      </c>
      <c r="K690" t="s">
        <v>22</v>
      </c>
      <c r="L690" s="8">
        <f t="shared" si="51"/>
        <v>43475.25</v>
      </c>
      <c r="M690">
        <v>1547100000</v>
      </c>
      <c r="N690" s="8">
        <f t="shared" si="52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50"/>
        <v>film &amp; video</v>
      </c>
      <c r="T690" t="str">
        <f t="shared" si="53"/>
        <v>television</v>
      </c>
      <c r="U690" s="5">
        <f t="shared" si="54"/>
        <v>71.137142857142862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(E691/D691)</f>
        <v>1.0065753424657535</v>
      </c>
      <c r="G691" t="s">
        <v>20</v>
      </c>
      <c r="H691" t="s">
        <v>20</v>
      </c>
      <c r="I691">
        <v>69</v>
      </c>
      <c r="J691" t="s">
        <v>21</v>
      </c>
      <c r="K691" t="s">
        <v>22</v>
      </c>
      <c r="L691" s="8">
        <f t="shared" si="51"/>
        <v>41576.208333333336</v>
      </c>
      <c r="M691">
        <v>1383022800</v>
      </c>
      <c r="N691" s="8">
        <f t="shared" si="52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50"/>
        <v>technology</v>
      </c>
      <c r="T691" t="str">
        <f t="shared" si="53"/>
        <v>web</v>
      </c>
      <c r="U691" s="5">
        <f t="shared" si="54"/>
        <v>106.49275362318841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(E692/D692)</f>
        <v>2.266111111111111</v>
      </c>
      <c r="G692" t="s">
        <v>20</v>
      </c>
      <c r="H692" t="s">
        <v>20</v>
      </c>
      <c r="I692">
        <v>190</v>
      </c>
      <c r="J692" t="s">
        <v>21</v>
      </c>
      <c r="K692" t="s">
        <v>22</v>
      </c>
      <c r="L692" s="8">
        <f t="shared" si="51"/>
        <v>40874.25</v>
      </c>
      <c r="M692">
        <v>1322373600</v>
      </c>
      <c r="N692" s="8">
        <f t="shared" si="52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50"/>
        <v>film &amp; video</v>
      </c>
      <c r="T692" t="str">
        <f t="shared" si="53"/>
        <v>documentary</v>
      </c>
      <c r="U692" s="5">
        <f t="shared" si="54"/>
        <v>42.93684210526316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(E693/D693)</f>
        <v>1.4238</v>
      </c>
      <c r="G693" t="s">
        <v>20</v>
      </c>
      <c r="H693" t="s">
        <v>20</v>
      </c>
      <c r="I693">
        <v>237</v>
      </c>
      <c r="J693" t="s">
        <v>21</v>
      </c>
      <c r="K693" t="s">
        <v>22</v>
      </c>
      <c r="L693" s="8">
        <f t="shared" si="51"/>
        <v>41185.208333333336</v>
      </c>
      <c r="M693">
        <v>1349240400</v>
      </c>
      <c r="N693" s="8">
        <f t="shared" si="52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50"/>
        <v>film &amp; video</v>
      </c>
      <c r="T693" t="str">
        <f t="shared" si="53"/>
        <v>documentary</v>
      </c>
      <c r="U693" s="5">
        <f t="shared" si="54"/>
        <v>30.037974683544302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 t="s">
        <v>14</v>
      </c>
      <c r="I694">
        <v>77</v>
      </c>
      <c r="J694" t="s">
        <v>40</v>
      </c>
      <c r="K694" t="s">
        <v>41</v>
      </c>
      <c r="L694" s="8">
        <f t="shared" si="51"/>
        <v>43655.208333333328</v>
      </c>
      <c r="M694">
        <v>1562648400</v>
      </c>
      <c r="N694" s="8">
        <f t="shared" si="52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50"/>
        <v>music</v>
      </c>
      <c r="T694" t="str">
        <f t="shared" si="53"/>
        <v>rock</v>
      </c>
      <c r="U694" s="5">
        <f t="shared" si="54"/>
        <v>70.623376623376629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 t="s">
        <v>14</v>
      </c>
      <c r="I695">
        <v>1748</v>
      </c>
      <c r="J695" t="s">
        <v>21</v>
      </c>
      <c r="K695" t="s">
        <v>22</v>
      </c>
      <c r="L695" s="8">
        <f t="shared" si="51"/>
        <v>43025.208333333328</v>
      </c>
      <c r="M695">
        <v>1508216400</v>
      </c>
      <c r="N695" s="8">
        <f t="shared" si="52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50"/>
        <v>theater</v>
      </c>
      <c r="T695" t="str">
        <f t="shared" si="53"/>
        <v>plays</v>
      </c>
      <c r="U695" s="5">
        <f t="shared" si="54"/>
        <v>66.016018306636155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 t="s">
        <v>14</v>
      </c>
      <c r="I696">
        <v>79</v>
      </c>
      <c r="J696" t="s">
        <v>21</v>
      </c>
      <c r="K696" t="s">
        <v>22</v>
      </c>
      <c r="L696" s="8">
        <f t="shared" si="51"/>
        <v>43066.25</v>
      </c>
      <c r="M696">
        <v>1511762400</v>
      </c>
      <c r="N696" s="8">
        <f t="shared" si="52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50"/>
        <v>theater</v>
      </c>
      <c r="T696" t="str">
        <f t="shared" si="53"/>
        <v>plays</v>
      </c>
      <c r="U696" s="5">
        <f t="shared" si="54"/>
        <v>96.911392405063296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(E697/D697)</f>
        <v>1.3393478260869565</v>
      </c>
      <c r="G697" t="s">
        <v>20</v>
      </c>
      <c r="H697" t="s">
        <v>20</v>
      </c>
      <c r="I697">
        <v>196</v>
      </c>
      <c r="J697" t="s">
        <v>107</v>
      </c>
      <c r="K697" t="s">
        <v>108</v>
      </c>
      <c r="L697" s="8">
        <f t="shared" si="51"/>
        <v>42322.25</v>
      </c>
      <c r="M697">
        <v>1447480800</v>
      </c>
      <c r="N697" s="8">
        <f t="shared" si="52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50"/>
        <v>music</v>
      </c>
      <c r="T697" t="str">
        <f t="shared" si="53"/>
        <v>rock</v>
      </c>
      <c r="U697" s="5">
        <f t="shared" si="54"/>
        <v>62.867346938775512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 t="s">
        <v>14</v>
      </c>
      <c r="I698">
        <v>889</v>
      </c>
      <c r="J698" t="s">
        <v>21</v>
      </c>
      <c r="K698" t="s">
        <v>22</v>
      </c>
      <c r="L698" s="8">
        <f t="shared" si="51"/>
        <v>42114.208333333328</v>
      </c>
      <c r="M698">
        <v>1429506000</v>
      </c>
      <c r="N698" s="8">
        <f t="shared" si="52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50"/>
        <v>theater</v>
      </c>
      <c r="T698" t="str">
        <f t="shared" si="53"/>
        <v>plays</v>
      </c>
      <c r="U698" s="5">
        <f t="shared" si="54"/>
        <v>108.98537682789652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(E699/D699)</f>
        <v>1.5280062063615205</v>
      </c>
      <c r="G699" t="s">
        <v>20</v>
      </c>
      <c r="H699" t="s">
        <v>20</v>
      </c>
      <c r="I699">
        <v>7295</v>
      </c>
      <c r="J699" t="s">
        <v>21</v>
      </c>
      <c r="K699" t="s">
        <v>22</v>
      </c>
      <c r="L699" s="8">
        <f t="shared" si="51"/>
        <v>43190.208333333328</v>
      </c>
      <c r="M699">
        <v>1522472400</v>
      </c>
      <c r="N699" s="8">
        <f t="shared" si="52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50"/>
        <v>music</v>
      </c>
      <c r="T699" t="str">
        <f t="shared" si="53"/>
        <v>electric music</v>
      </c>
      <c r="U699" s="5">
        <f t="shared" si="54"/>
        <v>26.999314599040439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(E700/D700)</f>
        <v>4.466912114014252</v>
      </c>
      <c r="G700" t="s">
        <v>20</v>
      </c>
      <c r="H700" t="s">
        <v>20</v>
      </c>
      <c r="I700">
        <v>2893</v>
      </c>
      <c r="J700" t="s">
        <v>15</v>
      </c>
      <c r="K700" t="s">
        <v>16</v>
      </c>
      <c r="L700" s="8">
        <f t="shared" si="51"/>
        <v>40871.25</v>
      </c>
      <c r="M700">
        <v>1322114400</v>
      </c>
      <c r="N700" s="8">
        <f t="shared" si="52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50"/>
        <v>technology</v>
      </c>
      <c r="T700" t="str">
        <f t="shared" si="53"/>
        <v>wearables</v>
      </c>
      <c r="U700" s="5">
        <f t="shared" si="54"/>
        <v>65.004147943311438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 t="s">
        <v>14</v>
      </c>
      <c r="I701">
        <v>56</v>
      </c>
      <c r="J701" t="s">
        <v>21</v>
      </c>
      <c r="K701" t="s">
        <v>22</v>
      </c>
      <c r="L701" s="8">
        <f t="shared" si="51"/>
        <v>43641.208333333328</v>
      </c>
      <c r="M701">
        <v>1561438800</v>
      </c>
      <c r="N701" s="8">
        <f t="shared" si="52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50"/>
        <v>film &amp; video</v>
      </c>
      <c r="T701" t="str">
        <f t="shared" si="53"/>
        <v>drama</v>
      </c>
      <c r="U701" s="5">
        <f t="shared" si="54"/>
        <v>111.51785714285714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(E702/D702)</f>
        <v>0.03</v>
      </c>
      <c r="G702" t="s">
        <v>14</v>
      </c>
      <c r="H702" t="s">
        <v>14</v>
      </c>
      <c r="I702">
        <v>1</v>
      </c>
      <c r="J702" t="s">
        <v>21</v>
      </c>
      <c r="K702" t="s">
        <v>22</v>
      </c>
      <c r="L702" s="8">
        <f t="shared" si="51"/>
        <v>40203.25</v>
      </c>
      <c r="M702">
        <v>1264399200</v>
      </c>
      <c r="N702" s="8">
        <f t="shared" si="52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50"/>
        <v>technology</v>
      </c>
      <c r="T702" t="str">
        <f t="shared" si="53"/>
        <v>wearables</v>
      </c>
      <c r="U702" s="5">
        <f t="shared" si="54"/>
        <v>3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(E703/D703)</f>
        <v>1.7502692307692307</v>
      </c>
      <c r="G703" t="s">
        <v>20</v>
      </c>
      <c r="H703" t="s">
        <v>20</v>
      </c>
      <c r="I703">
        <v>820</v>
      </c>
      <c r="J703" t="s">
        <v>21</v>
      </c>
      <c r="K703" t="s">
        <v>22</v>
      </c>
      <c r="L703" s="8">
        <f t="shared" si="51"/>
        <v>40629.208333333336</v>
      </c>
      <c r="M703">
        <v>1301202000</v>
      </c>
      <c r="N703" s="8">
        <f t="shared" si="52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50"/>
        <v>theater</v>
      </c>
      <c r="T703" t="str">
        <f t="shared" si="53"/>
        <v>plays</v>
      </c>
      <c r="U703" s="5">
        <f t="shared" si="54"/>
        <v>110.99268292682927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 t="s">
        <v>14</v>
      </c>
      <c r="I704">
        <v>83</v>
      </c>
      <c r="J704" t="s">
        <v>21</v>
      </c>
      <c r="K704" t="s">
        <v>22</v>
      </c>
      <c r="L704" s="8">
        <f t="shared" si="51"/>
        <v>41477.208333333336</v>
      </c>
      <c r="M704">
        <v>1374469200</v>
      </c>
      <c r="N704" s="8">
        <f t="shared" si="52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50"/>
        <v>technology</v>
      </c>
      <c r="T704" t="str">
        <f t="shared" si="53"/>
        <v>wearables</v>
      </c>
      <c r="U704" s="5">
        <f t="shared" si="54"/>
        <v>56.746987951807228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(E705/D705)</f>
        <v>3.1187381703470032</v>
      </c>
      <c r="G705" t="s">
        <v>20</v>
      </c>
      <c r="H705" t="s">
        <v>20</v>
      </c>
      <c r="I705">
        <v>2038</v>
      </c>
      <c r="J705" t="s">
        <v>21</v>
      </c>
      <c r="K705" t="s">
        <v>22</v>
      </c>
      <c r="L705" s="8">
        <f t="shared" si="51"/>
        <v>41020.208333333336</v>
      </c>
      <c r="M705">
        <v>1334984400</v>
      </c>
      <c r="N705" s="8">
        <f t="shared" si="52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50"/>
        <v>publishing</v>
      </c>
      <c r="T705" t="str">
        <f t="shared" si="53"/>
        <v>translations</v>
      </c>
      <c r="U705" s="5">
        <f t="shared" si="54"/>
        <v>97.020608439646708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(E706/D706)</f>
        <v>1.2278160919540231</v>
      </c>
      <c r="G706" t="s">
        <v>20</v>
      </c>
      <c r="H706" t="s">
        <v>20</v>
      </c>
      <c r="I706">
        <v>116</v>
      </c>
      <c r="J706" t="s">
        <v>21</v>
      </c>
      <c r="K706" t="s">
        <v>22</v>
      </c>
      <c r="L706" s="8">
        <f t="shared" si="51"/>
        <v>42555.208333333328</v>
      </c>
      <c r="M706">
        <v>1467608400</v>
      </c>
      <c r="N706" s="8">
        <f t="shared" si="52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ref="S706:S769" si="55">LEFT(R706,SEARCH("/",R706)-1)</f>
        <v>film &amp; video</v>
      </c>
      <c r="T706" t="str">
        <f t="shared" si="53"/>
        <v>animation</v>
      </c>
      <c r="U706" s="5">
        <f t="shared" si="54"/>
        <v>92.08620689655173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 t="s">
        <v>14</v>
      </c>
      <c r="I707">
        <v>2025</v>
      </c>
      <c r="J707" t="s">
        <v>40</v>
      </c>
      <c r="K707" t="s">
        <v>41</v>
      </c>
      <c r="L707" s="8">
        <f t="shared" ref="L707:L770" si="56">(((M707/60)/60)/24)+DATE(1970,1,1)</f>
        <v>41619.25</v>
      </c>
      <c r="M707">
        <v>1386741600</v>
      </c>
      <c r="N707" s="8">
        <f t="shared" ref="N707:N770" si="5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si="55"/>
        <v>publishing</v>
      </c>
      <c r="T707" t="str">
        <f t="shared" ref="T707:T770" si="58">RIGHT(R707,LEN(R707)-FIND("/",R707))</f>
        <v>nonfiction</v>
      </c>
      <c r="U707" s="5">
        <f t="shared" si="54"/>
        <v>82.986666666666665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(E708/D708)</f>
        <v>1.278468634686347</v>
      </c>
      <c r="G708" t="s">
        <v>20</v>
      </c>
      <c r="H708" t="s">
        <v>20</v>
      </c>
      <c r="I708">
        <v>1345</v>
      </c>
      <c r="J708" t="s">
        <v>26</v>
      </c>
      <c r="K708" t="s">
        <v>27</v>
      </c>
      <c r="L708" s="8">
        <f t="shared" si="56"/>
        <v>43471.25</v>
      </c>
      <c r="M708">
        <v>1546754400</v>
      </c>
      <c r="N708" s="8">
        <f t="shared" si="57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55"/>
        <v>technology</v>
      </c>
      <c r="T708" t="str">
        <f t="shared" si="58"/>
        <v>web</v>
      </c>
      <c r="U708" s="5">
        <f t="shared" ref="U708:U771" si="59">E708/I708</f>
        <v>103.03791821561339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(E709/D709)</f>
        <v>1.5861643835616439</v>
      </c>
      <c r="G709" t="s">
        <v>20</v>
      </c>
      <c r="H709" t="s">
        <v>20</v>
      </c>
      <c r="I709">
        <v>168</v>
      </c>
      <c r="J709" t="s">
        <v>21</v>
      </c>
      <c r="K709" t="s">
        <v>22</v>
      </c>
      <c r="L709" s="8">
        <f t="shared" si="56"/>
        <v>43442.25</v>
      </c>
      <c r="M709">
        <v>1544248800</v>
      </c>
      <c r="N709" s="8">
        <f t="shared" si="57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55"/>
        <v>film &amp; video</v>
      </c>
      <c r="T709" t="str">
        <f t="shared" si="58"/>
        <v>drama</v>
      </c>
      <c r="U709" s="5">
        <f t="shared" si="59"/>
        <v>68.922619047619051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(E710/D710)</f>
        <v>7.0705882352941174</v>
      </c>
      <c r="G710" t="s">
        <v>20</v>
      </c>
      <c r="H710" t="s">
        <v>20</v>
      </c>
      <c r="I710">
        <v>137</v>
      </c>
      <c r="J710" t="s">
        <v>98</v>
      </c>
      <c r="K710" t="s">
        <v>99</v>
      </c>
      <c r="L710" s="8">
        <f t="shared" si="56"/>
        <v>42877.208333333328</v>
      </c>
      <c r="M710">
        <v>1495429200</v>
      </c>
      <c r="N710" s="8">
        <f t="shared" si="5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55"/>
        <v>theater</v>
      </c>
      <c r="T710" t="str">
        <f t="shared" si="58"/>
        <v>plays</v>
      </c>
      <c r="U710" s="5">
        <f t="shared" si="59"/>
        <v>87.737226277372258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(E711/D711)</f>
        <v>1.4238775510204082</v>
      </c>
      <c r="G711" t="s">
        <v>20</v>
      </c>
      <c r="H711" t="s">
        <v>20</v>
      </c>
      <c r="I711">
        <v>186</v>
      </c>
      <c r="J711" t="s">
        <v>107</v>
      </c>
      <c r="K711" t="s">
        <v>108</v>
      </c>
      <c r="L711" s="8">
        <f t="shared" si="56"/>
        <v>41018.208333333336</v>
      </c>
      <c r="M711">
        <v>1334811600</v>
      </c>
      <c r="N711" s="8">
        <f t="shared" si="5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55"/>
        <v>theater</v>
      </c>
      <c r="T711" t="str">
        <f t="shared" si="58"/>
        <v>plays</v>
      </c>
      <c r="U711" s="5">
        <f t="shared" si="59"/>
        <v>75.021505376344081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(E712/D712)</f>
        <v>1.4786046511627906</v>
      </c>
      <c r="G712" t="s">
        <v>20</v>
      </c>
      <c r="H712" t="s">
        <v>20</v>
      </c>
      <c r="I712">
        <v>125</v>
      </c>
      <c r="J712" t="s">
        <v>21</v>
      </c>
      <c r="K712" t="s">
        <v>22</v>
      </c>
      <c r="L712" s="8">
        <f t="shared" si="56"/>
        <v>43295.208333333328</v>
      </c>
      <c r="M712">
        <v>1531544400</v>
      </c>
      <c r="N712" s="8">
        <f t="shared" si="5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55"/>
        <v>theater</v>
      </c>
      <c r="T712" t="str">
        <f t="shared" si="58"/>
        <v>plays</v>
      </c>
      <c r="U712" s="5">
        <f t="shared" si="59"/>
        <v>50.863999999999997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 t="s">
        <v>14</v>
      </c>
      <c r="I713">
        <v>14</v>
      </c>
      <c r="J713" t="s">
        <v>107</v>
      </c>
      <c r="K713" t="s">
        <v>108</v>
      </c>
      <c r="L713" s="8">
        <f t="shared" si="56"/>
        <v>42393.25</v>
      </c>
      <c r="M713">
        <v>1453615200</v>
      </c>
      <c r="N713" s="8">
        <f t="shared" si="57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55"/>
        <v>theater</v>
      </c>
      <c r="T713" t="str">
        <f t="shared" si="58"/>
        <v>plays</v>
      </c>
      <c r="U713" s="5">
        <f t="shared" si="59"/>
        <v>90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(E714/D714)</f>
        <v>18.40625</v>
      </c>
      <c r="G714" t="s">
        <v>20</v>
      </c>
      <c r="H714" t="s">
        <v>20</v>
      </c>
      <c r="I714">
        <v>202</v>
      </c>
      <c r="J714" t="s">
        <v>21</v>
      </c>
      <c r="K714" t="s">
        <v>22</v>
      </c>
      <c r="L714" s="8">
        <f t="shared" si="56"/>
        <v>42559.208333333328</v>
      </c>
      <c r="M714">
        <v>1467954000</v>
      </c>
      <c r="N714" s="8">
        <f t="shared" si="5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55"/>
        <v>theater</v>
      </c>
      <c r="T714" t="str">
        <f t="shared" si="58"/>
        <v>plays</v>
      </c>
      <c r="U714" s="5">
        <f t="shared" si="59"/>
        <v>72.896039603960389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(E715/D715)</f>
        <v>1.6194202898550725</v>
      </c>
      <c r="G715" t="s">
        <v>20</v>
      </c>
      <c r="H715" t="s">
        <v>20</v>
      </c>
      <c r="I715">
        <v>103</v>
      </c>
      <c r="J715" t="s">
        <v>21</v>
      </c>
      <c r="K715" t="s">
        <v>22</v>
      </c>
      <c r="L715" s="8">
        <f t="shared" si="56"/>
        <v>42604.208333333328</v>
      </c>
      <c r="M715">
        <v>1471842000</v>
      </c>
      <c r="N715" s="8">
        <f t="shared" si="5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55"/>
        <v>publishing</v>
      </c>
      <c r="T715" t="str">
        <f t="shared" si="58"/>
        <v>radio &amp; podcasts</v>
      </c>
      <c r="U715" s="5">
        <f t="shared" si="59"/>
        <v>108.48543689320388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(E716/D716)</f>
        <v>4.7282077922077921</v>
      </c>
      <c r="G716" t="s">
        <v>20</v>
      </c>
      <c r="H716" t="s">
        <v>20</v>
      </c>
      <c r="I716">
        <v>1785</v>
      </c>
      <c r="J716" t="s">
        <v>21</v>
      </c>
      <c r="K716" t="s">
        <v>22</v>
      </c>
      <c r="L716" s="8">
        <f t="shared" si="56"/>
        <v>41870.208333333336</v>
      </c>
      <c r="M716">
        <v>1408424400</v>
      </c>
      <c r="N716" s="8">
        <f t="shared" si="5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55"/>
        <v>music</v>
      </c>
      <c r="T716" t="str">
        <f t="shared" si="58"/>
        <v>rock</v>
      </c>
      <c r="U716" s="5">
        <f t="shared" si="59"/>
        <v>101.98095238095237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 t="s">
        <v>14</v>
      </c>
      <c r="I717">
        <v>656</v>
      </c>
      <c r="J717" t="s">
        <v>21</v>
      </c>
      <c r="K717" t="s">
        <v>22</v>
      </c>
      <c r="L717" s="8">
        <f t="shared" si="56"/>
        <v>40397.208333333336</v>
      </c>
      <c r="M717">
        <v>1281157200</v>
      </c>
      <c r="N717" s="8">
        <f t="shared" si="5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55"/>
        <v>games</v>
      </c>
      <c r="T717" t="str">
        <f t="shared" si="58"/>
        <v>mobile games</v>
      </c>
      <c r="U717" s="5">
        <f t="shared" si="59"/>
        <v>44.009146341463413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(E718/D718)</f>
        <v>5.1764999999999999</v>
      </c>
      <c r="G718" t="s">
        <v>20</v>
      </c>
      <c r="H718" t="s">
        <v>20</v>
      </c>
      <c r="I718">
        <v>157</v>
      </c>
      <c r="J718" t="s">
        <v>21</v>
      </c>
      <c r="K718" t="s">
        <v>22</v>
      </c>
      <c r="L718" s="8">
        <f t="shared" si="56"/>
        <v>41465.208333333336</v>
      </c>
      <c r="M718">
        <v>1373432400</v>
      </c>
      <c r="N718" s="8">
        <f t="shared" si="5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55"/>
        <v>theater</v>
      </c>
      <c r="T718" t="str">
        <f t="shared" si="58"/>
        <v>plays</v>
      </c>
      <c r="U718" s="5">
        <f t="shared" si="59"/>
        <v>65.942675159235662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(E719/D719)</f>
        <v>2.4764285714285714</v>
      </c>
      <c r="G719" t="s">
        <v>20</v>
      </c>
      <c r="H719" t="s">
        <v>20</v>
      </c>
      <c r="I719">
        <v>555</v>
      </c>
      <c r="J719" t="s">
        <v>21</v>
      </c>
      <c r="K719" t="s">
        <v>22</v>
      </c>
      <c r="L719" s="8">
        <f t="shared" si="56"/>
        <v>40777.208333333336</v>
      </c>
      <c r="M719">
        <v>1313989200</v>
      </c>
      <c r="N719" s="8">
        <f t="shared" si="5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55"/>
        <v>film &amp; video</v>
      </c>
      <c r="T719" t="str">
        <f t="shared" si="58"/>
        <v>documentary</v>
      </c>
      <c r="U719" s="5">
        <f t="shared" si="59"/>
        <v>24.987387387387386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(E720/D720)</f>
        <v>1.0020481927710843</v>
      </c>
      <c r="G720" t="s">
        <v>20</v>
      </c>
      <c r="H720" t="s">
        <v>20</v>
      </c>
      <c r="I720">
        <v>297</v>
      </c>
      <c r="J720" t="s">
        <v>21</v>
      </c>
      <c r="K720" t="s">
        <v>22</v>
      </c>
      <c r="L720" s="8">
        <f t="shared" si="56"/>
        <v>41442.208333333336</v>
      </c>
      <c r="M720">
        <v>1371445200</v>
      </c>
      <c r="N720" s="8">
        <f t="shared" si="5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55"/>
        <v>technology</v>
      </c>
      <c r="T720" t="str">
        <f t="shared" si="58"/>
        <v>wearables</v>
      </c>
      <c r="U720" s="5">
        <f t="shared" si="59"/>
        <v>28.003367003367003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(E721/D721)</f>
        <v>1.53</v>
      </c>
      <c r="G721" t="s">
        <v>20</v>
      </c>
      <c r="H721" t="s">
        <v>20</v>
      </c>
      <c r="I721">
        <v>123</v>
      </c>
      <c r="J721" t="s">
        <v>21</v>
      </c>
      <c r="K721" t="s">
        <v>22</v>
      </c>
      <c r="L721" s="8">
        <f t="shared" si="56"/>
        <v>41058.208333333336</v>
      </c>
      <c r="M721">
        <v>1338267600</v>
      </c>
      <c r="N721" s="8">
        <f t="shared" si="5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55"/>
        <v>publishing</v>
      </c>
      <c r="T721" t="str">
        <f t="shared" si="58"/>
        <v>fiction</v>
      </c>
      <c r="U721" s="5">
        <f t="shared" si="59"/>
        <v>85.829268292682926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</f>
        <v>0.37091954022988505</v>
      </c>
      <c r="G722" t="s">
        <v>74</v>
      </c>
      <c r="H722" t="s">
        <v>74</v>
      </c>
      <c r="I722">
        <v>38</v>
      </c>
      <c r="J722" t="s">
        <v>36</v>
      </c>
      <c r="K722" t="s">
        <v>37</v>
      </c>
      <c r="L722" s="8">
        <f t="shared" si="56"/>
        <v>43152.25</v>
      </c>
      <c r="M722">
        <v>1519192800</v>
      </c>
      <c r="N722" s="8">
        <f t="shared" si="57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55"/>
        <v>theater</v>
      </c>
      <c r="T722" t="str">
        <f t="shared" si="58"/>
        <v>plays</v>
      </c>
      <c r="U722" s="5">
        <f t="shared" si="59"/>
        <v>84.921052631578945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</f>
        <v>4.3923948220064728E-2</v>
      </c>
      <c r="G723" t="s">
        <v>74</v>
      </c>
      <c r="H723" t="s">
        <v>74</v>
      </c>
      <c r="I723">
        <v>60</v>
      </c>
      <c r="J723" t="s">
        <v>21</v>
      </c>
      <c r="K723" t="s">
        <v>22</v>
      </c>
      <c r="L723" s="8">
        <f t="shared" si="56"/>
        <v>43194.208333333328</v>
      </c>
      <c r="M723">
        <v>1522818000</v>
      </c>
      <c r="N723" s="8">
        <f t="shared" si="5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55"/>
        <v>music</v>
      </c>
      <c r="T723" t="str">
        <f t="shared" si="58"/>
        <v>rock</v>
      </c>
      <c r="U723" s="5">
        <f t="shared" si="59"/>
        <v>90.483333333333334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(E724/D724)</f>
        <v>1.5650721649484536</v>
      </c>
      <c r="G724" t="s">
        <v>20</v>
      </c>
      <c r="H724" t="s">
        <v>20</v>
      </c>
      <c r="I724">
        <v>3036</v>
      </c>
      <c r="J724" t="s">
        <v>21</v>
      </c>
      <c r="K724" t="s">
        <v>22</v>
      </c>
      <c r="L724" s="8">
        <f t="shared" si="56"/>
        <v>43045.25</v>
      </c>
      <c r="M724">
        <v>1509948000</v>
      </c>
      <c r="N724" s="8">
        <f t="shared" si="57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55"/>
        <v>film &amp; video</v>
      </c>
      <c r="T724" t="str">
        <f t="shared" si="58"/>
        <v>documentary</v>
      </c>
      <c r="U724" s="5">
        <f t="shared" si="59"/>
        <v>25.00197628458498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(E725/D725)</f>
        <v>2.704081632653061</v>
      </c>
      <c r="G725" t="s">
        <v>20</v>
      </c>
      <c r="H725" t="s">
        <v>20</v>
      </c>
      <c r="I725">
        <v>144</v>
      </c>
      <c r="J725" t="s">
        <v>26</v>
      </c>
      <c r="K725" t="s">
        <v>27</v>
      </c>
      <c r="L725" s="8">
        <f t="shared" si="56"/>
        <v>42431.25</v>
      </c>
      <c r="M725">
        <v>1456898400</v>
      </c>
      <c r="N725" s="8">
        <f t="shared" si="5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55"/>
        <v>theater</v>
      </c>
      <c r="T725" t="str">
        <f t="shared" si="58"/>
        <v>plays</v>
      </c>
      <c r="U725" s="5">
        <f t="shared" si="59"/>
        <v>92.013888888888886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(E726/D726)</f>
        <v>1.3405952380952382</v>
      </c>
      <c r="G726" t="s">
        <v>20</v>
      </c>
      <c r="H726" t="s">
        <v>20</v>
      </c>
      <c r="I726">
        <v>121</v>
      </c>
      <c r="J726" t="s">
        <v>40</v>
      </c>
      <c r="K726" t="s">
        <v>41</v>
      </c>
      <c r="L726" s="8">
        <f t="shared" si="56"/>
        <v>41934.208333333336</v>
      </c>
      <c r="M726">
        <v>1413954000</v>
      </c>
      <c r="N726" s="8">
        <f t="shared" si="5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55"/>
        <v>theater</v>
      </c>
      <c r="T726" t="str">
        <f t="shared" si="58"/>
        <v>plays</v>
      </c>
      <c r="U726" s="5">
        <f t="shared" si="59"/>
        <v>93.066115702479337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 t="s">
        <v>14</v>
      </c>
      <c r="I727">
        <v>1596</v>
      </c>
      <c r="J727" t="s">
        <v>21</v>
      </c>
      <c r="K727" t="s">
        <v>22</v>
      </c>
      <c r="L727" s="8">
        <f t="shared" si="56"/>
        <v>41958.25</v>
      </c>
      <c r="M727">
        <v>1416031200</v>
      </c>
      <c r="N727" s="8">
        <f t="shared" si="57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55"/>
        <v>games</v>
      </c>
      <c r="T727" t="str">
        <f t="shared" si="58"/>
        <v>mobile games</v>
      </c>
      <c r="U727" s="5">
        <f t="shared" si="59"/>
        <v>61.008145363408524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</f>
        <v>0.88815837937384901</v>
      </c>
      <c r="G728" t="s">
        <v>74</v>
      </c>
      <c r="H728" t="s">
        <v>74</v>
      </c>
      <c r="I728">
        <v>524</v>
      </c>
      <c r="J728" t="s">
        <v>21</v>
      </c>
      <c r="K728" t="s">
        <v>22</v>
      </c>
      <c r="L728" s="8">
        <f t="shared" si="56"/>
        <v>40476.208333333336</v>
      </c>
      <c r="M728">
        <v>1287982800</v>
      </c>
      <c r="N728" s="8">
        <f t="shared" si="5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55"/>
        <v>theater</v>
      </c>
      <c r="T728" t="str">
        <f t="shared" si="58"/>
        <v>plays</v>
      </c>
      <c r="U728" s="5">
        <f t="shared" si="59"/>
        <v>92.036259541984734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(E729/D729)</f>
        <v>1.65</v>
      </c>
      <c r="G729" t="s">
        <v>20</v>
      </c>
      <c r="H729" t="s">
        <v>20</v>
      </c>
      <c r="I729">
        <v>181</v>
      </c>
      <c r="J729" t="s">
        <v>21</v>
      </c>
      <c r="K729" t="s">
        <v>22</v>
      </c>
      <c r="L729" s="8">
        <f t="shared" si="56"/>
        <v>43485.25</v>
      </c>
      <c r="M729">
        <v>1547964000</v>
      </c>
      <c r="N729" s="8">
        <f t="shared" si="5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55"/>
        <v>technology</v>
      </c>
      <c r="T729" t="str">
        <f t="shared" si="58"/>
        <v>web</v>
      </c>
      <c r="U729" s="5">
        <f t="shared" si="59"/>
        <v>81.132596685082873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 t="s">
        <v>14</v>
      </c>
      <c r="I730">
        <v>10</v>
      </c>
      <c r="J730" t="s">
        <v>21</v>
      </c>
      <c r="K730" t="s">
        <v>22</v>
      </c>
      <c r="L730" s="8">
        <f t="shared" si="56"/>
        <v>42515.208333333328</v>
      </c>
      <c r="M730">
        <v>1464152400</v>
      </c>
      <c r="N730" s="8">
        <f t="shared" si="5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55"/>
        <v>theater</v>
      </c>
      <c r="T730" t="str">
        <f t="shared" si="58"/>
        <v>plays</v>
      </c>
      <c r="U730" s="5">
        <f t="shared" si="59"/>
        <v>73.5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(E731/D731)</f>
        <v>1.8566071428571429</v>
      </c>
      <c r="G731" t="s">
        <v>20</v>
      </c>
      <c r="H731" t="s">
        <v>20</v>
      </c>
      <c r="I731">
        <v>122</v>
      </c>
      <c r="J731" t="s">
        <v>21</v>
      </c>
      <c r="K731" t="s">
        <v>22</v>
      </c>
      <c r="L731" s="8">
        <f t="shared" si="56"/>
        <v>41309.25</v>
      </c>
      <c r="M731">
        <v>1359957600</v>
      </c>
      <c r="N731" s="8">
        <f t="shared" si="57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55"/>
        <v>film &amp; video</v>
      </c>
      <c r="T731" t="str">
        <f t="shared" si="58"/>
        <v>drama</v>
      </c>
      <c r="U731" s="5">
        <f t="shared" si="59"/>
        <v>85.221311475409834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(E732/D732)</f>
        <v>4.1266319444444441</v>
      </c>
      <c r="G732" t="s">
        <v>20</v>
      </c>
      <c r="H732" t="s">
        <v>20</v>
      </c>
      <c r="I732">
        <v>1071</v>
      </c>
      <c r="J732" t="s">
        <v>15</v>
      </c>
      <c r="K732" t="s">
        <v>16</v>
      </c>
      <c r="L732" s="8">
        <f t="shared" si="56"/>
        <v>42147.208333333328</v>
      </c>
      <c r="M732">
        <v>1432357200</v>
      </c>
      <c r="N732" s="8">
        <f t="shared" si="5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55"/>
        <v>technology</v>
      </c>
      <c r="T732" t="str">
        <f t="shared" si="58"/>
        <v>wearables</v>
      </c>
      <c r="U732" s="5">
        <f t="shared" si="59"/>
        <v>110.96825396825396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</f>
        <v>0.90249999999999997</v>
      </c>
      <c r="G733" t="s">
        <v>74</v>
      </c>
      <c r="H733" t="s">
        <v>74</v>
      </c>
      <c r="I733">
        <v>219</v>
      </c>
      <c r="J733" t="s">
        <v>21</v>
      </c>
      <c r="K733" t="s">
        <v>22</v>
      </c>
      <c r="L733" s="8">
        <f t="shared" si="56"/>
        <v>42939.208333333328</v>
      </c>
      <c r="M733">
        <v>1500786000</v>
      </c>
      <c r="N733" s="8">
        <f t="shared" si="5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55"/>
        <v>technology</v>
      </c>
      <c r="T733" t="str">
        <f t="shared" si="58"/>
        <v>web</v>
      </c>
      <c r="U733" s="5">
        <f t="shared" si="59"/>
        <v>32.968036529680369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 t="s">
        <v>14</v>
      </c>
      <c r="I734">
        <v>1121</v>
      </c>
      <c r="J734" t="s">
        <v>21</v>
      </c>
      <c r="K734" t="s">
        <v>22</v>
      </c>
      <c r="L734" s="8">
        <f t="shared" si="56"/>
        <v>42816.208333333328</v>
      </c>
      <c r="M734">
        <v>1490158800</v>
      </c>
      <c r="N734" s="8">
        <f t="shared" si="5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55"/>
        <v>music</v>
      </c>
      <c r="T734" t="str">
        <f t="shared" si="58"/>
        <v>rock</v>
      </c>
      <c r="U734" s="5">
        <f t="shared" si="59"/>
        <v>96.005352363960753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</f>
        <v>5.2700632911392402</v>
      </c>
      <c r="G735" t="s">
        <v>20</v>
      </c>
      <c r="H735" t="s">
        <v>20</v>
      </c>
      <c r="I735">
        <v>980</v>
      </c>
      <c r="J735" t="s">
        <v>21</v>
      </c>
      <c r="K735" t="s">
        <v>22</v>
      </c>
      <c r="L735" s="8">
        <f t="shared" si="56"/>
        <v>41844.208333333336</v>
      </c>
      <c r="M735">
        <v>1406178000</v>
      </c>
      <c r="N735" s="8">
        <f t="shared" si="5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55"/>
        <v>music</v>
      </c>
      <c r="T735" t="str">
        <f t="shared" si="58"/>
        <v>metal</v>
      </c>
      <c r="U735" s="5">
        <f t="shared" si="59"/>
        <v>84.96632653061225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(E736/D736)</f>
        <v>3.1914285714285713</v>
      </c>
      <c r="G736" t="s">
        <v>20</v>
      </c>
      <c r="H736" t="s">
        <v>20</v>
      </c>
      <c r="I736">
        <v>536</v>
      </c>
      <c r="J736" t="s">
        <v>21</v>
      </c>
      <c r="K736" t="s">
        <v>22</v>
      </c>
      <c r="L736" s="8">
        <f t="shared" si="56"/>
        <v>42763.25</v>
      </c>
      <c r="M736">
        <v>1485583200</v>
      </c>
      <c r="N736" s="8">
        <f t="shared" si="57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55"/>
        <v>theater</v>
      </c>
      <c r="T736" t="str">
        <f t="shared" si="58"/>
        <v>plays</v>
      </c>
      <c r="U736" s="5">
        <f t="shared" si="59"/>
        <v>25.007462686567163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(E737/D737)</f>
        <v>3.5418867924528303</v>
      </c>
      <c r="G737" t="s">
        <v>20</v>
      </c>
      <c r="H737" t="s">
        <v>20</v>
      </c>
      <c r="I737">
        <v>1991</v>
      </c>
      <c r="J737" t="s">
        <v>21</v>
      </c>
      <c r="K737" t="s">
        <v>22</v>
      </c>
      <c r="L737" s="8">
        <f t="shared" si="56"/>
        <v>42459.208333333328</v>
      </c>
      <c r="M737">
        <v>1459314000</v>
      </c>
      <c r="N737" s="8">
        <f t="shared" si="5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55"/>
        <v>photography</v>
      </c>
      <c r="T737" t="str">
        <f t="shared" si="58"/>
        <v>photography books</v>
      </c>
      <c r="U737" s="5">
        <f t="shared" si="59"/>
        <v>65.998995479658461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</f>
        <v>0.32896103896103895</v>
      </c>
      <c r="G738" t="s">
        <v>74</v>
      </c>
      <c r="H738" t="s">
        <v>74</v>
      </c>
      <c r="I738">
        <v>29</v>
      </c>
      <c r="J738" t="s">
        <v>21</v>
      </c>
      <c r="K738" t="s">
        <v>22</v>
      </c>
      <c r="L738" s="8">
        <f t="shared" si="56"/>
        <v>42055.25</v>
      </c>
      <c r="M738">
        <v>1424412000</v>
      </c>
      <c r="N738" s="8">
        <f t="shared" si="57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55"/>
        <v>publishing</v>
      </c>
      <c r="T738" t="str">
        <f t="shared" si="58"/>
        <v>nonfiction</v>
      </c>
      <c r="U738" s="5">
        <f t="shared" si="59"/>
        <v>87.34482758620689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(E739/D739)</f>
        <v>1.358918918918919</v>
      </c>
      <c r="G739" t="s">
        <v>20</v>
      </c>
      <c r="H739" t="s">
        <v>20</v>
      </c>
      <c r="I739">
        <v>180</v>
      </c>
      <c r="J739" t="s">
        <v>21</v>
      </c>
      <c r="K739" t="s">
        <v>22</v>
      </c>
      <c r="L739" s="8">
        <f t="shared" si="56"/>
        <v>42685.25</v>
      </c>
      <c r="M739">
        <v>1478844000</v>
      </c>
      <c r="N739" s="8">
        <f t="shared" si="57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55"/>
        <v>music</v>
      </c>
      <c r="T739" t="str">
        <f t="shared" si="58"/>
        <v>indie rock</v>
      </c>
      <c r="U739" s="5">
        <f t="shared" si="59"/>
        <v>27.933333333333334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 t="s">
        <v>14</v>
      </c>
      <c r="I740">
        <v>15</v>
      </c>
      <c r="J740" t="s">
        <v>21</v>
      </c>
      <c r="K740" t="s">
        <v>22</v>
      </c>
      <c r="L740" s="8">
        <f t="shared" si="56"/>
        <v>41959.25</v>
      </c>
      <c r="M740">
        <v>1416117600</v>
      </c>
      <c r="N740" s="8">
        <f t="shared" si="57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55"/>
        <v>theater</v>
      </c>
      <c r="T740" t="str">
        <f t="shared" si="58"/>
        <v>plays</v>
      </c>
      <c r="U740" s="5">
        <f t="shared" si="59"/>
        <v>103.8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(E741/D741)</f>
        <v>0.61</v>
      </c>
      <c r="G741" t="s">
        <v>14</v>
      </c>
      <c r="H741" t="s">
        <v>14</v>
      </c>
      <c r="I741">
        <v>191</v>
      </c>
      <c r="J741" t="s">
        <v>21</v>
      </c>
      <c r="K741" t="s">
        <v>22</v>
      </c>
      <c r="L741" s="8">
        <f t="shared" si="56"/>
        <v>41089.208333333336</v>
      </c>
      <c r="M741">
        <v>1340946000</v>
      </c>
      <c r="N741" s="8">
        <f t="shared" si="5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55"/>
        <v>music</v>
      </c>
      <c r="T741" t="str">
        <f t="shared" si="58"/>
        <v>indie rock</v>
      </c>
      <c r="U741" s="5">
        <f t="shared" si="59"/>
        <v>31.937172774869111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 t="s">
        <v>14</v>
      </c>
      <c r="I742">
        <v>16</v>
      </c>
      <c r="J742" t="s">
        <v>21</v>
      </c>
      <c r="K742" t="s">
        <v>22</v>
      </c>
      <c r="L742" s="8">
        <f t="shared" si="56"/>
        <v>42769.25</v>
      </c>
      <c r="M742">
        <v>1486101600</v>
      </c>
      <c r="N742" s="8">
        <f t="shared" si="57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55"/>
        <v>theater</v>
      </c>
      <c r="T742" t="str">
        <f t="shared" si="58"/>
        <v>plays</v>
      </c>
      <c r="U742" s="5">
        <f t="shared" si="59"/>
        <v>99.5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(E743/D743)</f>
        <v>11.791666666666666</v>
      </c>
      <c r="G743" t="s">
        <v>20</v>
      </c>
      <c r="H743" t="s">
        <v>20</v>
      </c>
      <c r="I743">
        <v>130</v>
      </c>
      <c r="J743" t="s">
        <v>21</v>
      </c>
      <c r="K743" t="s">
        <v>22</v>
      </c>
      <c r="L743" s="8">
        <f t="shared" si="56"/>
        <v>40321.208333333336</v>
      </c>
      <c r="M743">
        <v>1274590800</v>
      </c>
      <c r="N743" s="8">
        <f t="shared" si="5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55"/>
        <v>theater</v>
      </c>
      <c r="T743" t="str">
        <f t="shared" si="58"/>
        <v>plays</v>
      </c>
      <c r="U743" s="5">
        <f t="shared" si="59"/>
        <v>108.84615384615384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(E744/D744)</f>
        <v>11.260833333333334</v>
      </c>
      <c r="G744" t="s">
        <v>20</v>
      </c>
      <c r="H744" t="s">
        <v>20</v>
      </c>
      <c r="I744">
        <v>122</v>
      </c>
      <c r="J744" t="s">
        <v>21</v>
      </c>
      <c r="K744" t="s">
        <v>22</v>
      </c>
      <c r="L744" s="8">
        <f t="shared" si="56"/>
        <v>40197.25</v>
      </c>
      <c r="M744">
        <v>1263880800</v>
      </c>
      <c r="N744" s="8">
        <f t="shared" si="57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55"/>
        <v>music</v>
      </c>
      <c r="T744" t="str">
        <f t="shared" si="58"/>
        <v>electric music</v>
      </c>
      <c r="U744" s="5">
        <f t="shared" si="59"/>
        <v>110.76229508196721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 t="s">
        <v>14</v>
      </c>
      <c r="I745">
        <v>17</v>
      </c>
      <c r="J745" t="s">
        <v>21</v>
      </c>
      <c r="K745" t="s">
        <v>22</v>
      </c>
      <c r="L745" s="8">
        <f t="shared" si="56"/>
        <v>42298.208333333328</v>
      </c>
      <c r="M745">
        <v>1445403600</v>
      </c>
      <c r="N745" s="8">
        <f t="shared" si="5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55"/>
        <v>theater</v>
      </c>
      <c r="T745" t="str">
        <f t="shared" si="58"/>
        <v>plays</v>
      </c>
      <c r="U745" s="5">
        <f t="shared" si="59"/>
        <v>29.647058823529413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(E746/D746)</f>
        <v>7.12</v>
      </c>
      <c r="G746" t="s">
        <v>20</v>
      </c>
      <c r="H746" t="s">
        <v>20</v>
      </c>
      <c r="I746">
        <v>140</v>
      </c>
      <c r="J746" t="s">
        <v>21</v>
      </c>
      <c r="K746" t="s">
        <v>22</v>
      </c>
      <c r="L746" s="8">
        <f t="shared" si="56"/>
        <v>43322.208333333328</v>
      </c>
      <c r="M746">
        <v>1533877200</v>
      </c>
      <c r="N746" s="8">
        <f t="shared" si="5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55"/>
        <v>theater</v>
      </c>
      <c r="T746" t="str">
        <f t="shared" si="58"/>
        <v>plays</v>
      </c>
      <c r="U746" s="5">
        <f t="shared" si="59"/>
        <v>101.71428571428571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 t="s">
        <v>14</v>
      </c>
      <c r="I747">
        <v>34</v>
      </c>
      <c r="J747" t="s">
        <v>21</v>
      </c>
      <c r="K747" t="s">
        <v>22</v>
      </c>
      <c r="L747" s="8">
        <f t="shared" si="56"/>
        <v>40328.208333333336</v>
      </c>
      <c r="M747">
        <v>1275195600</v>
      </c>
      <c r="N747" s="8">
        <f t="shared" si="5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55"/>
        <v>technology</v>
      </c>
      <c r="T747" t="str">
        <f t="shared" si="58"/>
        <v>wearables</v>
      </c>
      <c r="U747" s="5">
        <f t="shared" si="59"/>
        <v>61.5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(E748/D748)</f>
        <v>2.1250896057347672</v>
      </c>
      <c r="G748" t="s">
        <v>20</v>
      </c>
      <c r="H748" t="s">
        <v>20</v>
      </c>
      <c r="I748">
        <v>3388</v>
      </c>
      <c r="J748" t="s">
        <v>21</v>
      </c>
      <c r="K748" t="s">
        <v>22</v>
      </c>
      <c r="L748" s="8">
        <f t="shared" si="56"/>
        <v>40825.208333333336</v>
      </c>
      <c r="M748">
        <v>1318136400</v>
      </c>
      <c r="N748" s="8">
        <f t="shared" si="5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55"/>
        <v>technology</v>
      </c>
      <c r="T748" t="str">
        <f t="shared" si="58"/>
        <v>web</v>
      </c>
      <c r="U748" s="5">
        <f t="shared" si="59"/>
        <v>35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(E749/D749)</f>
        <v>2.2885714285714287</v>
      </c>
      <c r="G749" t="s">
        <v>20</v>
      </c>
      <c r="H749" t="s">
        <v>20</v>
      </c>
      <c r="I749">
        <v>280</v>
      </c>
      <c r="J749" t="s">
        <v>21</v>
      </c>
      <c r="K749" t="s">
        <v>22</v>
      </c>
      <c r="L749" s="8">
        <f t="shared" si="56"/>
        <v>40423.208333333336</v>
      </c>
      <c r="M749">
        <v>1283403600</v>
      </c>
      <c r="N749" s="8">
        <f t="shared" si="5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55"/>
        <v>theater</v>
      </c>
      <c r="T749" t="str">
        <f t="shared" si="58"/>
        <v>plays</v>
      </c>
      <c r="U749" s="5">
        <f t="shared" si="59"/>
        <v>40.049999999999997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</f>
        <v>0.34959979476654696</v>
      </c>
      <c r="G750" t="s">
        <v>74</v>
      </c>
      <c r="H750" t="s">
        <v>74</v>
      </c>
      <c r="I750">
        <v>614</v>
      </c>
      <c r="J750" t="s">
        <v>21</v>
      </c>
      <c r="K750" t="s">
        <v>22</v>
      </c>
      <c r="L750" s="8">
        <f t="shared" si="56"/>
        <v>40238.25</v>
      </c>
      <c r="M750">
        <v>1267423200</v>
      </c>
      <c r="N750" s="8">
        <f t="shared" si="5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55"/>
        <v>film &amp; video</v>
      </c>
      <c r="T750" t="str">
        <f t="shared" si="58"/>
        <v>animation</v>
      </c>
      <c r="U750" s="5">
        <f t="shared" si="59"/>
        <v>110.97231270358306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(E751/D751)</f>
        <v>1.5729069767441861</v>
      </c>
      <c r="G751" t="s">
        <v>20</v>
      </c>
      <c r="H751" t="s">
        <v>20</v>
      </c>
      <c r="I751">
        <v>366</v>
      </c>
      <c r="J751" t="s">
        <v>107</v>
      </c>
      <c r="K751" t="s">
        <v>108</v>
      </c>
      <c r="L751" s="8">
        <f t="shared" si="56"/>
        <v>41920.208333333336</v>
      </c>
      <c r="M751">
        <v>1412744400</v>
      </c>
      <c r="N751" s="8">
        <f t="shared" si="5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55"/>
        <v>technology</v>
      </c>
      <c r="T751" t="str">
        <f t="shared" si="58"/>
        <v>wearables</v>
      </c>
      <c r="U751" s="5">
        <f t="shared" si="59"/>
        <v>36.959016393442624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(E752/D752)</f>
        <v>0.01</v>
      </c>
      <c r="G752" t="s">
        <v>14</v>
      </c>
      <c r="H752" t="s">
        <v>14</v>
      </c>
      <c r="I752">
        <v>1</v>
      </c>
      <c r="J752" t="s">
        <v>40</v>
      </c>
      <c r="K752" t="s">
        <v>41</v>
      </c>
      <c r="L752" s="8">
        <f t="shared" si="56"/>
        <v>40360.208333333336</v>
      </c>
      <c r="M752">
        <v>1277960400</v>
      </c>
      <c r="N752" s="8">
        <f t="shared" si="5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55"/>
        <v>music</v>
      </c>
      <c r="T752" t="str">
        <f t="shared" si="58"/>
        <v>electric music</v>
      </c>
      <c r="U752" s="5">
        <f t="shared" si="59"/>
        <v>1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(E753/D753)</f>
        <v>2.3230555555555554</v>
      </c>
      <c r="G753" t="s">
        <v>20</v>
      </c>
      <c r="H753" t="s">
        <v>20</v>
      </c>
      <c r="I753">
        <v>270</v>
      </c>
      <c r="J753" t="s">
        <v>21</v>
      </c>
      <c r="K753" t="s">
        <v>22</v>
      </c>
      <c r="L753" s="8">
        <f t="shared" si="56"/>
        <v>42446.208333333328</v>
      </c>
      <c r="M753">
        <v>1458190800</v>
      </c>
      <c r="N753" s="8">
        <f t="shared" si="5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55"/>
        <v>publishing</v>
      </c>
      <c r="T753" t="str">
        <f t="shared" si="58"/>
        <v>nonfiction</v>
      </c>
      <c r="U753" s="5">
        <f t="shared" si="59"/>
        <v>30.974074074074075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</f>
        <v>0.92448275862068963</v>
      </c>
      <c r="G754" t="s">
        <v>74</v>
      </c>
      <c r="H754" t="s">
        <v>74</v>
      </c>
      <c r="I754">
        <v>114</v>
      </c>
      <c r="J754" t="s">
        <v>21</v>
      </c>
      <c r="K754" t="s">
        <v>22</v>
      </c>
      <c r="L754" s="8">
        <f t="shared" si="56"/>
        <v>40395.208333333336</v>
      </c>
      <c r="M754">
        <v>1280984400</v>
      </c>
      <c r="N754" s="8">
        <f t="shared" si="5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55"/>
        <v>theater</v>
      </c>
      <c r="T754" t="str">
        <f t="shared" si="58"/>
        <v>plays</v>
      </c>
      <c r="U754" s="5">
        <f t="shared" si="59"/>
        <v>47.035087719298247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(E755/D755)</f>
        <v>2.5670212765957445</v>
      </c>
      <c r="G755" t="s">
        <v>20</v>
      </c>
      <c r="H755" t="s">
        <v>20</v>
      </c>
      <c r="I755">
        <v>137</v>
      </c>
      <c r="J755" t="s">
        <v>21</v>
      </c>
      <c r="K755" t="s">
        <v>22</v>
      </c>
      <c r="L755" s="8">
        <f t="shared" si="56"/>
        <v>40321.208333333336</v>
      </c>
      <c r="M755">
        <v>1274590800</v>
      </c>
      <c r="N755" s="8">
        <f t="shared" si="5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55"/>
        <v>photography</v>
      </c>
      <c r="T755" t="str">
        <f t="shared" si="58"/>
        <v>photography books</v>
      </c>
      <c r="U755" s="5">
        <f t="shared" si="59"/>
        <v>88.065693430656935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(E756/D756)</f>
        <v>1.6847017045454546</v>
      </c>
      <c r="G756" t="s">
        <v>20</v>
      </c>
      <c r="H756" t="s">
        <v>20</v>
      </c>
      <c r="I756">
        <v>3205</v>
      </c>
      <c r="J756" t="s">
        <v>21</v>
      </c>
      <c r="K756" t="s">
        <v>22</v>
      </c>
      <c r="L756" s="8">
        <f t="shared" si="56"/>
        <v>41210.208333333336</v>
      </c>
      <c r="M756">
        <v>1351400400</v>
      </c>
      <c r="N756" s="8">
        <f t="shared" si="57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55"/>
        <v>theater</v>
      </c>
      <c r="T756" t="str">
        <f t="shared" si="58"/>
        <v>plays</v>
      </c>
      <c r="U756" s="5">
        <f t="shared" si="59"/>
        <v>37.005616224648989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(E757/D757)</f>
        <v>1.6657777777777778</v>
      </c>
      <c r="G757" t="s">
        <v>20</v>
      </c>
      <c r="H757" t="s">
        <v>20</v>
      </c>
      <c r="I757">
        <v>288</v>
      </c>
      <c r="J757" t="s">
        <v>36</v>
      </c>
      <c r="K757" t="s">
        <v>37</v>
      </c>
      <c r="L757" s="8">
        <f t="shared" si="56"/>
        <v>43096.25</v>
      </c>
      <c r="M757">
        <v>1514354400</v>
      </c>
      <c r="N757" s="8">
        <f t="shared" si="57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55"/>
        <v>theater</v>
      </c>
      <c r="T757" t="str">
        <f t="shared" si="58"/>
        <v>plays</v>
      </c>
      <c r="U757" s="5">
        <f t="shared" si="59"/>
        <v>26.027777777777779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(E758/D758)</f>
        <v>7.7207692307692311</v>
      </c>
      <c r="G758" t="s">
        <v>20</v>
      </c>
      <c r="H758" t="s">
        <v>20</v>
      </c>
      <c r="I758">
        <v>148</v>
      </c>
      <c r="J758" t="s">
        <v>21</v>
      </c>
      <c r="K758" t="s">
        <v>22</v>
      </c>
      <c r="L758" s="8">
        <f t="shared" si="56"/>
        <v>42024.25</v>
      </c>
      <c r="M758">
        <v>1421733600</v>
      </c>
      <c r="N758" s="8">
        <f t="shared" si="57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55"/>
        <v>theater</v>
      </c>
      <c r="T758" t="str">
        <f t="shared" si="58"/>
        <v>plays</v>
      </c>
      <c r="U758" s="5">
        <f t="shared" si="59"/>
        <v>67.817567567567565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(E759/D759)</f>
        <v>4.0685714285714285</v>
      </c>
      <c r="G759" t="s">
        <v>20</v>
      </c>
      <c r="H759" t="s">
        <v>20</v>
      </c>
      <c r="I759">
        <v>114</v>
      </c>
      <c r="J759" t="s">
        <v>21</v>
      </c>
      <c r="K759" t="s">
        <v>22</v>
      </c>
      <c r="L759" s="8">
        <f t="shared" si="56"/>
        <v>40675.208333333336</v>
      </c>
      <c r="M759">
        <v>1305176400</v>
      </c>
      <c r="N759" s="8">
        <f t="shared" si="5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55"/>
        <v>film &amp; video</v>
      </c>
      <c r="T759" t="str">
        <f t="shared" si="58"/>
        <v>drama</v>
      </c>
      <c r="U759" s="5">
        <f t="shared" si="59"/>
        <v>49.964912280701753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(E760/D760)</f>
        <v>5.6420608108108112</v>
      </c>
      <c r="G760" t="s">
        <v>20</v>
      </c>
      <c r="H760" t="s">
        <v>20</v>
      </c>
      <c r="I760">
        <v>1518</v>
      </c>
      <c r="J760" t="s">
        <v>15</v>
      </c>
      <c r="K760" t="s">
        <v>16</v>
      </c>
      <c r="L760" s="8">
        <f t="shared" si="56"/>
        <v>41936.208333333336</v>
      </c>
      <c r="M760">
        <v>1414126800</v>
      </c>
      <c r="N760" s="8">
        <f t="shared" si="5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55"/>
        <v>music</v>
      </c>
      <c r="T760" t="str">
        <f t="shared" si="58"/>
        <v>rock</v>
      </c>
      <c r="U760" s="5">
        <f t="shared" si="59"/>
        <v>110.01646903820817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 t="s">
        <v>14</v>
      </c>
      <c r="I761">
        <v>1274</v>
      </c>
      <c r="J761" t="s">
        <v>21</v>
      </c>
      <c r="K761" t="s">
        <v>22</v>
      </c>
      <c r="L761" s="8">
        <f t="shared" si="56"/>
        <v>43136.25</v>
      </c>
      <c r="M761">
        <v>1517810400</v>
      </c>
      <c r="N761" s="8">
        <f t="shared" si="57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55"/>
        <v>music</v>
      </c>
      <c r="T761" t="str">
        <f t="shared" si="58"/>
        <v>electric music</v>
      </c>
      <c r="U761" s="5">
        <f t="shared" si="59"/>
        <v>89.964678178963894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 t="s">
        <v>14</v>
      </c>
      <c r="I762">
        <v>210</v>
      </c>
      <c r="J762" t="s">
        <v>107</v>
      </c>
      <c r="K762" t="s">
        <v>108</v>
      </c>
      <c r="L762" s="8">
        <f t="shared" si="56"/>
        <v>43678.208333333328</v>
      </c>
      <c r="M762">
        <v>1564635600</v>
      </c>
      <c r="N762" s="8">
        <f t="shared" si="5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55"/>
        <v>games</v>
      </c>
      <c r="T762" t="str">
        <f t="shared" si="58"/>
        <v>video games</v>
      </c>
      <c r="U762" s="5">
        <f t="shared" si="59"/>
        <v>79.009523809523813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(E763/D763)</f>
        <v>6.5545454545454547</v>
      </c>
      <c r="G763" t="s">
        <v>20</v>
      </c>
      <c r="H763" t="s">
        <v>20</v>
      </c>
      <c r="I763">
        <v>166</v>
      </c>
      <c r="J763" t="s">
        <v>21</v>
      </c>
      <c r="K763" t="s">
        <v>22</v>
      </c>
      <c r="L763" s="8">
        <f t="shared" si="56"/>
        <v>42938.208333333328</v>
      </c>
      <c r="M763">
        <v>1500699600</v>
      </c>
      <c r="N763" s="8">
        <f t="shared" si="5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55"/>
        <v>music</v>
      </c>
      <c r="T763" t="str">
        <f t="shared" si="58"/>
        <v>rock</v>
      </c>
      <c r="U763" s="5">
        <f t="shared" si="59"/>
        <v>86.867469879518069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(E764/D764)</f>
        <v>1.7725714285714285</v>
      </c>
      <c r="G764" t="s">
        <v>20</v>
      </c>
      <c r="H764" t="s">
        <v>20</v>
      </c>
      <c r="I764">
        <v>100</v>
      </c>
      <c r="J764" t="s">
        <v>26</v>
      </c>
      <c r="K764" t="s">
        <v>27</v>
      </c>
      <c r="L764" s="8">
        <f t="shared" si="56"/>
        <v>41241.25</v>
      </c>
      <c r="M764">
        <v>1354082400</v>
      </c>
      <c r="N764" s="8">
        <f t="shared" si="57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55"/>
        <v>music</v>
      </c>
      <c r="T764" t="str">
        <f t="shared" si="58"/>
        <v>jazz</v>
      </c>
      <c r="U764" s="5">
        <f t="shared" si="59"/>
        <v>62.04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(E765/D765)</f>
        <v>1.1317857142857144</v>
      </c>
      <c r="G765" t="s">
        <v>20</v>
      </c>
      <c r="H765" t="s">
        <v>20</v>
      </c>
      <c r="I765">
        <v>235</v>
      </c>
      <c r="J765" t="s">
        <v>21</v>
      </c>
      <c r="K765" t="s">
        <v>22</v>
      </c>
      <c r="L765" s="8">
        <f t="shared" si="56"/>
        <v>41037.208333333336</v>
      </c>
      <c r="M765">
        <v>1336453200</v>
      </c>
      <c r="N765" s="8">
        <f t="shared" si="5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55"/>
        <v>theater</v>
      </c>
      <c r="T765" t="str">
        <f t="shared" si="58"/>
        <v>plays</v>
      </c>
      <c r="U765" s="5">
        <f t="shared" si="59"/>
        <v>26.970212765957445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(E766/D766)</f>
        <v>7.2818181818181822</v>
      </c>
      <c r="G766" t="s">
        <v>20</v>
      </c>
      <c r="H766" t="s">
        <v>20</v>
      </c>
      <c r="I766">
        <v>148</v>
      </c>
      <c r="J766" t="s">
        <v>21</v>
      </c>
      <c r="K766" t="s">
        <v>22</v>
      </c>
      <c r="L766" s="8">
        <f t="shared" si="56"/>
        <v>40676.208333333336</v>
      </c>
      <c r="M766">
        <v>1305262800</v>
      </c>
      <c r="N766" s="8">
        <f t="shared" si="5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55"/>
        <v>music</v>
      </c>
      <c r="T766" t="str">
        <f t="shared" si="58"/>
        <v>rock</v>
      </c>
      <c r="U766" s="5">
        <f t="shared" si="59"/>
        <v>54.121621621621621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(E767/D767)</f>
        <v>2.0833333333333335</v>
      </c>
      <c r="G767" t="s">
        <v>20</v>
      </c>
      <c r="H767" t="s">
        <v>20</v>
      </c>
      <c r="I767">
        <v>198</v>
      </c>
      <c r="J767" t="s">
        <v>21</v>
      </c>
      <c r="K767" t="s">
        <v>22</v>
      </c>
      <c r="L767" s="8">
        <f t="shared" si="56"/>
        <v>42840.208333333328</v>
      </c>
      <c r="M767">
        <v>1492232400</v>
      </c>
      <c r="N767" s="8">
        <f t="shared" si="5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55"/>
        <v>music</v>
      </c>
      <c r="T767" t="str">
        <f t="shared" si="58"/>
        <v>indie rock</v>
      </c>
      <c r="U767" s="5">
        <f t="shared" si="59"/>
        <v>41.035353535353536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 t="s">
        <v>14</v>
      </c>
      <c r="I768">
        <v>248</v>
      </c>
      <c r="J768" t="s">
        <v>26</v>
      </c>
      <c r="K768" t="s">
        <v>27</v>
      </c>
      <c r="L768" s="8">
        <f t="shared" si="56"/>
        <v>43362.208333333328</v>
      </c>
      <c r="M768">
        <v>1537333200</v>
      </c>
      <c r="N768" s="8">
        <f t="shared" si="5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55"/>
        <v>film &amp; video</v>
      </c>
      <c r="T768" t="str">
        <f t="shared" si="58"/>
        <v>science fiction</v>
      </c>
      <c r="U768" s="5">
        <f t="shared" si="59"/>
        <v>55.052419354838712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 t="s">
        <v>14</v>
      </c>
      <c r="I769">
        <v>513</v>
      </c>
      <c r="J769" t="s">
        <v>21</v>
      </c>
      <c r="K769" t="s">
        <v>22</v>
      </c>
      <c r="L769" s="8">
        <f t="shared" si="56"/>
        <v>42283.208333333328</v>
      </c>
      <c r="M769">
        <v>1444107600</v>
      </c>
      <c r="N769" s="8">
        <f t="shared" si="57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55"/>
        <v>publishing</v>
      </c>
      <c r="T769" t="str">
        <f t="shared" si="58"/>
        <v>translations</v>
      </c>
      <c r="U769" s="5">
        <f t="shared" si="59"/>
        <v>107.93762183235867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(E770/D770)</f>
        <v>2.31</v>
      </c>
      <c r="G770" t="s">
        <v>20</v>
      </c>
      <c r="H770" t="s">
        <v>20</v>
      </c>
      <c r="I770">
        <v>150</v>
      </c>
      <c r="J770" t="s">
        <v>21</v>
      </c>
      <c r="K770" t="s">
        <v>22</v>
      </c>
      <c r="L770" s="8">
        <f t="shared" si="56"/>
        <v>41619.25</v>
      </c>
      <c r="M770">
        <v>1386741600</v>
      </c>
      <c r="N770" s="8">
        <f t="shared" si="57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ref="S770:S833" si="60">LEFT(R770,SEARCH("/",R770)-1)</f>
        <v>theater</v>
      </c>
      <c r="T770" t="str">
        <f t="shared" si="58"/>
        <v>plays</v>
      </c>
      <c r="U770" s="5">
        <f t="shared" si="59"/>
        <v>73.92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 t="s">
        <v>14</v>
      </c>
      <c r="I771">
        <v>3410</v>
      </c>
      <c r="J771" t="s">
        <v>21</v>
      </c>
      <c r="K771" t="s">
        <v>22</v>
      </c>
      <c r="L771" s="8">
        <f t="shared" ref="L771:L834" si="61">(((M771/60)/60)/24)+DATE(1970,1,1)</f>
        <v>41501.208333333336</v>
      </c>
      <c r="M771">
        <v>1376542800</v>
      </c>
      <c r="N771" s="8">
        <f t="shared" ref="N771:N834" si="62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si="60"/>
        <v>games</v>
      </c>
      <c r="T771" t="str">
        <f t="shared" ref="T771:T834" si="63">RIGHT(R771,LEN(R771)-FIND("/",R771))</f>
        <v>video games</v>
      </c>
      <c r="U771" s="5">
        <f t="shared" si="59"/>
        <v>31.995894428152493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(E772/D772)</f>
        <v>2.7074418604651163</v>
      </c>
      <c r="G772" t="s">
        <v>20</v>
      </c>
      <c r="H772" t="s">
        <v>20</v>
      </c>
      <c r="I772">
        <v>216</v>
      </c>
      <c r="J772" t="s">
        <v>107</v>
      </c>
      <c r="K772" t="s">
        <v>108</v>
      </c>
      <c r="L772" s="8">
        <f t="shared" si="61"/>
        <v>41743.208333333336</v>
      </c>
      <c r="M772">
        <v>1397451600</v>
      </c>
      <c r="N772" s="8">
        <f t="shared" si="62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60"/>
        <v>theater</v>
      </c>
      <c r="T772" t="str">
        <f t="shared" si="63"/>
        <v>plays</v>
      </c>
      <c r="U772" s="5">
        <f t="shared" ref="U772:U835" si="64">E772/I772</f>
        <v>53.898148148148145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</f>
        <v>0.49446428571428569</v>
      </c>
      <c r="G773" t="s">
        <v>74</v>
      </c>
      <c r="H773" t="s">
        <v>74</v>
      </c>
      <c r="I773">
        <v>26</v>
      </c>
      <c r="J773" t="s">
        <v>21</v>
      </c>
      <c r="K773" t="s">
        <v>22</v>
      </c>
      <c r="L773" s="8">
        <f t="shared" si="61"/>
        <v>43491.25</v>
      </c>
      <c r="M773">
        <v>1548482400</v>
      </c>
      <c r="N773" s="8">
        <f t="shared" si="62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60"/>
        <v>theater</v>
      </c>
      <c r="T773" t="str">
        <f t="shared" si="63"/>
        <v>plays</v>
      </c>
      <c r="U773" s="5">
        <f t="shared" si="64"/>
        <v>106.5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(E774/D774)</f>
        <v>1.1335962566844919</v>
      </c>
      <c r="G774" t="s">
        <v>20</v>
      </c>
      <c r="H774" t="s">
        <v>20</v>
      </c>
      <c r="I774">
        <v>5139</v>
      </c>
      <c r="J774" t="s">
        <v>21</v>
      </c>
      <c r="K774" t="s">
        <v>22</v>
      </c>
      <c r="L774" s="8">
        <f t="shared" si="61"/>
        <v>43505.25</v>
      </c>
      <c r="M774">
        <v>1549692000</v>
      </c>
      <c r="N774" s="8">
        <f t="shared" si="62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60"/>
        <v>music</v>
      </c>
      <c r="T774" t="str">
        <f t="shared" si="63"/>
        <v>indie rock</v>
      </c>
      <c r="U774" s="5">
        <f t="shared" si="64"/>
        <v>32.999805409612762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(E775/D775)</f>
        <v>1.9055555555555554</v>
      </c>
      <c r="G775" t="s">
        <v>20</v>
      </c>
      <c r="H775" t="s">
        <v>20</v>
      </c>
      <c r="I775">
        <v>2353</v>
      </c>
      <c r="J775" t="s">
        <v>21</v>
      </c>
      <c r="K775" t="s">
        <v>22</v>
      </c>
      <c r="L775" s="8">
        <f t="shared" si="61"/>
        <v>42838.208333333328</v>
      </c>
      <c r="M775">
        <v>1492059600</v>
      </c>
      <c r="N775" s="8">
        <f t="shared" si="62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60"/>
        <v>theater</v>
      </c>
      <c r="T775" t="str">
        <f t="shared" si="63"/>
        <v>plays</v>
      </c>
      <c r="U775" s="5">
        <f t="shared" si="64"/>
        <v>43.00254993625159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(E776/D776)</f>
        <v>1.355</v>
      </c>
      <c r="G776" t="s">
        <v>20</v>
      </c>
      <c r="H776" t="s">
        <v>20</v>
      </c>
      <c r="I776">
        <v>78</v>
      </c>
      <c r="J776" t="s">
        <v>107</v>
      </c>
      <c r="K776" t="s">
        <v>108</v>
      </c>
      <c r="L776" s="8">
        <f t="shared" si="61"/>
        <v>42513.208333333328</v>
      </c>
      <c r="M776">
        <v>1463979600</v>
      </c>
      <c r="N776" s="8">
        <f t="shared" si="62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60"/>
        <v>technology</v>
      </c>
      <c r="T776" t="str">
        <f t="shared" si="63"/>
        <v>web</v>
      </c>
      <c r="U776" s="5">
        <f t="shared" si="64"/>
        <v>86.858974358974365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 t="s">
        <v>14</v>
      </c>
      <c r="I777">
        <v>10</v>
      </c>
      <c r="J777" t="s">
        <v>21</v>
      </c>
      <c r="K777" t="s">
        <v>22</v>
      </c>
      <c r="L777" s="8">
        <f t="shared" si="61"/>
        <v>41949.25</v>
      </c>
      <c r="M777">
        <v>1415253600</v>
      </c>
      <c r="N777" s="8">
        <f t="shared" si="62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60"/>
        <v>music</v>
      </c>
      <c r="T777" t="str">
        <f t="shared" si="63"/>
        <v>rock</v>
      </c>
      <c r="U777" s="5">
        <f t="shared" si="64"/>
        <v>96.8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 t="s">
        <v>14</v>
      </c>
      <c r="I778">
        <v>2201</v>
      </c>
      <c r="J778" t="s">
        <v>21</v>
      </c>
      <c r="K778" t="s">
        <v>22</v>
      </c>
      <c r="L778" s="8">
        <f t="shared" si="61"/>
        <v>43650.208333333328</v>
      </c>
      <c r="M778">
        <v>1562216400</v>
      </c>
      <c r="N778" s="8">
        <f t="shared" si="62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60"/>
        <v>theater</v>
      </c>
      <c r="T778" t="str">
        <f t="shared" si="63"/>
        <v>plays</v>
      </c>
      <c r="U778" s="5">
        <f t="shared" si="64"/>
        <v>32.995456610631528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 t="s">
        <v>14</v>
      </c>
      <c r="I779">
        <v>676</v>
      </c>
      <c r="J779" t="s">
        <v>21</v>
      </c>
      <c r="K779" t="s">
        <v>22</v>
      </c>
      <c r="L779" s="8">
        <f t="shared" si="61"/>
        <v>40809.208333333336</v>
      </c>
      <c r="M779">
        <v>1316754000</v>
      </c>
      <c r="N779" s="8">
        <f t="shared" si="62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60"/>
        <v>theater</v>
      </c>
      <c r="T779" t="str">
        <f t="shared" si="63"/>
        <v>plays</v>
      </c>
      <c r="U779" s="5">
        <f t="shared" si="64"/>
        <v>68.028106508875737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(E780/D780)</f>
        <v>7.8792307692307695</v>
      </c>
      <c r="G780" t="s">
        <v>20</v>
      </c>
      <c r="H780" t="s">
        <v>20</v>
      </c>
      <c r="I780">
        <v>174</v>
      </c>
      <c r="J780" t="s">
        <v>98</v>
      </c>
      <c r="K780" t="s">
        <v>99</v>
      </c>
      <c r="L780" s="8">
        <f t="shared" si="61"/>
        <v>40768.208333333336</v>
      </c>
      <c r="M780">
        <v>1313211600</v>
      </c>
      <c r="N780" s="8">
        <f t="shared" si="62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60"/>
        <v>film &amp; video</v>
      </c>
      <c r="T780" t="str">
        <f t="shared" si="63"/>
        <v>animation</v>
      </c>
      <c r="U780" s="5">
        <f t="shared" si="64"/>
        <v>58.867816091954026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 t="s">
        <v>14</v>
      </c>
      <c r="I781">
        <v>831</v>
      </c>
      <c r="J781" t="s">
        <v>21</v>
      </c>
      <c r="K781" t="s">
        <v>22</v>
      </c>
      <c r="L781" s="8">
        <f t="shared" si="61"/>
        <v>42230.208333333328</v>
      </c>
      <c r="M781">
        <v>1439528400</v>
      </c>
      <c r="N781" s="8">
        <f t="shared" si="62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60"/>
        <v>theater</v>
      </c>
      <c r="T781" t="str">
        <f t="shared" si="63"/>
        <v>plays</v>
      </c>
      <c r="U781" s="5">
        <f t="shared" si="64"/>
        <v>105.04572803850782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(E782/D782)</f>
        <v>1.0629411764705883</v>
      </c>
      <c r="G782" t="s">
        <v>20</v>
      </c>
      <c r="H782" t="s">
        <v>20</v>
      </c>
      <c r="I782">
        <v>164</v>
      </c>
      <c r="J782" t="s">
        <v>21</v>
      </c>
      <c r="K782" t="s">
        <v>22</v>
      </c>
      <c r="L782" s="8">
        <f t="shared" si="61"/>
        <v>42573.208333333328</v>
      </c>
      <c r="M782">
        <v>1469163600</v>
      </c>
      <c r="N782" s="8">
        <f t="shared" si="62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60"/>
        <v>film &amp; video</v>
      </c>
      <c r="T782" t="str">
        <f t="shared" si="63"/>
        <v>drama</v>
      </c>
      <c r="U782" s="5">
        <f t="shared" si="64"/>
        <v>33.054878048780488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</f>
        <v>0.50735632183908042</v>
      </c>
      <c r="G783" t="s">
        <v>74</v>
      </c>
      <c r="H783" t="s">
        <v>74</v>
      </c>
      <c r="I783">
        <v>56</v>
      </c>
      <c r="J783" t="s">
        <v>98</v>
      </c>
      <c r="K783" t="s">
        <v>99</v>
      </c>
      <c r="L783" s="8">
        <f t="shared" si="61"/>
        <v>40482.208333333336</v>
      </c>
      <c r="M783">
        <v>1288501200</v>
      </c>
      <c r="N783" s="8">
        <f t="shared" si="62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60"/>
        <v>theater</v>
      </c>
      <c r="T783" t="str">
        <f t="shared" si="63"/>
        <v>plays</v>
      </c>
      <c r="U783" s="5">
        <f t="shared" si="64"/>
        <v>78.821428571428569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(E784/D784)</f>
        <v>2.153137254901961</v>
      </c>
      <c r="G784" t="s">
        <v>20</v>
      </c>
      <c r="H784" t="s">
        <v>20</v>
      </c>
      <c r="I784">
        <v>161</v>
      </c>
      <c r="J784" t="s">
        <v>21</v>
      </c>
      <c r="K784" t="s">
        <v>22</v>
      </c>
      <c r="L784" s="8">
        <f t="shared" si="61"/>
        <v>40603.25</v>
      </c>
      <c r="M784">
        <v>1298959200</v>
      </c>
      <c r="N784" s="8">
        <f t="shared" si="62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60"/>
        <v>film &amp; video</v>
      </c>
      <c r="T784" t="str">
        <f t="shared" si="63"/>
        <v>animation</v>
      </c>
      <c r="U784" s="5">
        <f t="shared" si="64"/>
        <v>68.204968944099377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(E785/D785)</f>
        <v>1.4122972972972974</v>
      </c>
      <c r="G785" t="s">
        <v>20</v>
      </c>
      <c r="H785" t="s">
        <v>20</v>
      </c>
      <c r="I785">
        <v>138</v>
      </c>
      <c r="J785" t="s">
        <v>21</v>
      </c>
      <c r="K785" t="s">
        <v>22</v>
      </c>
      <c r="L785" s="8">
        <f t="shared" si="61"/>
        <v>41625.25</v>
      </c>
      <c r="M785">
        <v>1387260000</v>
      </c>
      <c r="N785" s="8">
        <f t="shared" si="62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60"/>
        <v>music</v>
      </c>
      <c r="T785" t="str">
        <f t="shared" si="63"/>
        <v>rock</v>
      </c>
      <c r="U785" s="5">
        <f t="shared" si="64"/>
        <v>75.731884057971016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(E786/D786)</f>
        <v>1.1533745781777278</v>
      </c>
      <c r="G786" t="s">
        <v>20</v>
      </c>
      <c r="H786" t="s">
        <v>20</v>
      </c>
      <c r="I786">
        <v>3308</v>
      </c>
      <c r="J786" t="s">
        <v>21</v>
      </c>
      <c r="K786" t="s">
        <v>22</v>
      </c>
      <c r="L786" s="8">
        <f t="shared" si="61"/>
        <v>42435.25</v>
      </c>
      <c r="M786">
        <v>1457244000</v>
      </c>
      <c r="N786" s="8">
        <f t="shared" si="62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60"/>
        <v>technology</v>
      </c>
      <c r="T786" t="str">
        <f t="shared" si="63"/>
        <v>web</v>
      </c>
      <c r="U786" s="5">
        <f t="shared" si="64"/>
        <v>30.996070133010882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(E787/D787)</f>
        <v>1.9311940298507462</v>
      </c>
      <c r="G787" t="s">
        <v>20</v>
      </c>
      <c r="H787" t="s">
        <v>20</v>
      </c>
      <c r="I787">
        <v>127</v>
      </c>
      <c r="J787" t="s">
        <v>26</v>
      </c>
      <c r="K787" t="s">
        <v>27</v>
      </c>
      <c r="L787" s="8">
        <f t="shared" si="61"/>
        <v>43582.208333333328</v>
      </c>
      <c r="M787">
        <v>1556341200</v>
      </c>
      <c r="N787" s="8">
        <f t="shared" si="62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60"/>
        <v>film &amp; video</v>
      </c>
      <c r="T787" t="str">
        <f t="shared" si="63"/>
        <v>animation</v>
      </c>
      <c r="U787" s="5">
        <f t="shared" si="64"/>
        <v>101.88188976377953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(E788/D788)</f>
        <v>7.2973333333333334</v>
      </c>
      <c r="G788" t="s">
        <v>20</v>
      </c>
      <c r="H788" t="s">
        <v>20</v>
      </c>
      <c r="I788">
        <v>207</v>
      </c>
      <c r="J788" t="s">
        <v>107</v>
      </c>
      <c r="K788" t="s">
        <v>108</v>
      </c>
      <c r="L788" s="8">
        <f t="shared" si="61"/>
        <v>43186.208333333328</v>
      </c>
      <c r="M788">
        <v>1522126800</v>
      </c>
      <c r="N788" s="8">
        <f t="shared" si="62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60"/>
        <v>music</v>
      </c>
      <c r="T788" t="str">
        <f t="shared" si="63"/>
        <v>jazz</v>
      </c>
      <c r="U788" s="5">
        <f t="shared" si="64"/>
        <v>52.879227053140099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 t="s">
        <v>14</v>
      </c>
      <c r="I789">
        <v>859</v>
      </c>
      <c r="J789" t="s">
        <v>15</v>
      </c>
      <c r="K789" t="s">
        <v>16</v>
      </c>
      <c r="L789" s="8">
        <f t="shared" si="61"/>
        <v>40684.208333333336</v>
      </c>
      <c r="M789">
        <v>1305954000</v>
      </c>
      <c r="N789" s="8">
        <f t="shared" si="62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60"/>
        <v>music</v>
      </c>
      <c r="T789" t="str">
        <f t="shared" si="63"/>
        <v>rock</v>
      </c>
      <c r="U789" s="5">
        <f t="shared" si="64"/>
        <v>71.005820721769496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</f>
        <v>0.88166666666666671</v>
      </c>
      <c r="G790" t="s">
        <v>47</v>
      </c>
      <c r="H790" t="s">
        <v>47</v>
      </c>
      <c r="I790">
        <v>31</v>
      </c>
      <c r="J790" t="s">
        <v>21</v>
      </c>
      <c r="K790" t="s">
        <v>22</v>
      </c>
      <c r="L790" s="8">
        <f t="shared" si="61"/>
        <v>41202.208333333336</v>
      </c>
      <c r="M790">
        <v>1350709200</v>
      </c>
      <c r="N790" s="8">
        <f t="shared" si="62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60"/>
        <v>film &amp; video</v>
      </c>
      <c r="T790" t="str">
        <f t="shared" si="63"/>
        <v>animation</v>
      </c>
      <c r="U790" s="5">
        <f t="shared" si="64"/>
        <v>102.38709677419355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 t="s">
        <v>14</v>
      </c>
      <c r="I791">
        <v>45</v>
      </c>
      <c r="J791" t="s">
        <v>21</v>
      </c>
      <c r="K791" t="s">
        <v>22</v>
      </c>
      <c r="L791" s="8">
        <f t="shared" si="61"/>
        <v>41786.208333333336</v>
      </c>
      <c r="M791">
        <v>1401166800</v>
      </c>
      <c r="N791" s="8">
        <f t="shared" si="62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60"/>
        <v>theater</v>
      </c>
      <c r="T791" t="str">
        <f t="shared" si="63"/>
        <v>plays</v>
      </c>
      <c r="U791" s="5">
        <f t="shared" si="64"/>
        <v>74.466666666666669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</f>
        <v>0.30540075309306081</v>
      </c>
      <c r="G792" t="s">
        <v>74</v>
      </c>
      <c r="H792" t="s">
        <v>74</v>
      </c>
      <c r="I792">
        <v>1113</v>
      </c>
      <c r="J792" t="s">
        <v>21</v>
      </c>
      <c r="K792" t="s">
        <v>22</v>
      </c>
      <c r="L792" s="8">
        <f t="shared" si="61"/>
        <v>40223.25</v>
      </c>
      <c r="M792">
        <v>1266127200</v>
      </c>
      <c r="N792" s="8">
        <f t="shared" si="62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60"/>
        <v>theater</v>
      </c>
      <c r="T792" t="str">
        <f t="shared" si="63"/>
        <v>plays</v>
      </c>
      <c r="U792" s="5">
        <f t="shared" si="64"/>
        <v>51.009883198562441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 t="s">
        <v>14</v>
      </c>
      <c r="I793">
        <v>6</v>
      </c>
      <c r="J793" t="s">
        <v>21</v>
      </c>
      <c r="K793" t="s">
        <v>22</v>
      </c>
      <c r="L793" s="8">
        <f t="shared" si="61"/>
        <v>42715.25</v>
      </c>
      <c r="M793">
        <v>1481436000</v>
      </c>
      <c r="N793" s="8">
        <f t="shared" si="62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60"/>
        <v>food</v>
      </c>
      <c r="T793" t="str">
        <f t="shared" si="63"/>
        <v>food trucks</v>
      </c>
      <c r="U793" s="5">
        <f t="shared" si="64"/>
        <v>90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(E794/D794)</f>
        <v>0.34</v>
      </c>
      <c r="G794" t="s">
        <v>14</v>
      </c>
      <c r="H794" t="s">
        <v>14</v>
      </c>
      <c r="I794">
        <v>7</v>
      </c>
      <c r="J794" t="s">
        <v>21</v>
      </c>
      <c r="K794" t="s">
        <v>22</v>
      </c>
      <c r="L794" s="8">
        <f t="shared" si="61"/>
        <v>41451.208333333336</v>
      </c>
      <c r="M794">
        <v>1372222800</v>
      </c>
      <c r="N794" s="8">
        <f t="shared" si="62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60"/>
        <v>theater</v>
      </c>
      <c r="T794" t="str">
        <f t="shared" si="63"/>
        <v>plays</v>
      </c>
      <c r="U794" s="5">
        <f t="shared" si="64"/>
        <v>97.142857142857139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(E795/D795)</f>
        <v>11.859090909090909</v>
      </c>
      <c r="G795" t="s">
        <v>20</v>
      </c>
      <c r="H795" t="s">
        <v>20</v>
      </c>
      <c r="I795">
        <v>181</v>
      </c>
      <c r="J795" t="s">
        <v>98</v>
      </c>
      <c r="K795" t="s">
        <v>99</v>
      </c>
      <c r="L795" s="8">
        <f t="shared" si="61"/>
        <v>41450.208333333336</v>
      </c>
      <c r="M795">
        <v>1372136400</v>
      </c>
      <c r="N795" s="8">
        <f t="shared" si="62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60"/>
        <v>publishing</v>
      </c>
      <c r="T795" t="str">
        <f t="shared" si="63"/>
        <v>nonfiction</v>
      </c>
      <c r="U795" s="5">
        <f t="shared" si="64"/>
        <v>72.071823204419886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(E796/D796)</f>
        <v>1.2539393939393939</v>
      </c>
      <c r="G796" t="s">
        <v>20</v>
      </c>
      <c r="H796" t="s">
        <v>20</v>
      </c>
      <c r="I796">
        <v>110</v>
      </c>
      <c r="J796" t="s">
        <v>21</v>
      </c>
      <c r="K796" t="s">
        <v>22</v>
      </c>
      <c r="L796" s="8">
        <f t="shared" si="61"/>
        <v>43091.25</v>
      </c>
      <c r="M796">
        <v>1513922400</v>
      </c>
      <c r="N796" s="8">
        <f t="shared" si="62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60"/>
        <v>music</v>
      </c>
      <c r="T796" t="str">
        <f t="shared" si="63"/>
        <v>rock</v>
      </c>
      <c r="U796" s="5">
        <f t="shared" si="64"/>
        <v>75.236363636363635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 t="s">
        <v>14</v>
      </c>
      <c r="I797">
        <v>31</v>
      </c>
      <c r="J797" t="s">
        <v>21</v>
      </c>
      <c r="K797" t="s">
        <v>22</v>
      </c>
      <c r="L797" s="8">
        <f t="shared" si="61"/>
        <v>42675.208333333328</v>
      </c>
      <c r="M797">
        <v>1477976400</v>
      </c>
      <c r="N797" s="8">
        <f t="shared" si="62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60"/>
        <v>film &amp; video</v>
      </c>
      <c r="T797" t="str">
        <f t="shared" si="63"/>
        <v>drama</v>
      </c>
      <c r="U797" s="5">
        <f t="shared" si="64"/>
        <v>32.967741935483872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 t="s">
        <v>14</v>
      </c>
      <c r="I798">
        <v>78</v>
      </c>
      <c r="J798" t="s">
        <v>21</v>
      </c>
      <c r="K798" t="s">
        <v>22</v>
      </c>
      <c r="L798" s="8">
        <f t="shared" si="61"/>
        <v>41859.208333333336</v>
      </c>
      <c r="M798">
        <v>1407474000</v>
      </c>
      <c r="N798" s="8">
        <f t="shared" si="62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60"/>
        <v>games</v>
      </c>
      <c r="T798" t="str">
        <f t="shared" si="63"/>
        <v>mobile games</v>
      </c>
      <c r="U798" s="5">
        <f t="shared" si="64"/>
        <v>54.807692307692307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(E799/D799)</f>
        <v>1.0963157894736841</v>
      </c>
      <c r="G799" t="s">
        <v>20</v>
      </c>
      <c r="H799" t="s">
        <v>20</v>
      </c>
      <c r="I799">
        <v>185</v>
      </c>
      <c r="J799" t="s">
        <v>21</v>
      </c>
      <c r="K799" t="s">
        <v>22</v>
      </c>
      <c r="L799" s="8">
        <f t="shared" si="61"/>
        <v>43464.25</v>
      </c>
      <c r="M799">
        <v>1546149600</v>
      </c>
      <c r="N799" s="8">
        <f t="shared" si="62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60"/>
        <v>technology</v>
      </c>
      <c r="T799" t="str">
        <f t="shared" si="63"/>
        <v>web</v>
      </c>
      <c r="U799" s="5">
        <f t="shared" si="64"/>
        <v>45.037837837837834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(E800/D800)</f>
        <v>1.8847058823529412</v>
      </c>
      <c r="G800" t="s">
        <v>20</v>
      </c>
      <c r="H800" t="s">
        <v>20</v>
      </c>
      <c r="I800">
        <v>121</v>
      </c>
      <c r="J800" t="s">
        <v>21</v>
      </c>
      <c r="K800" t="s">
        <v>22</v>
      </c>
      <c r="L800" s="8">
        <f t="shared" si="61"/>
        <v>41060.208333333336</v>
      </c>
      <c r="M800">
        <v>1338440400</v>
      </c>
      <c r="N800" s="8">
        <f t="shared" si="62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60"/>
        <v>theater</v>
      </c>
      <c r="T800" t="str">
        <f t="shared" si="63"/>
        <v>plays</v>
      </c>
      <c r="U800" s="5">
        <f t="shared" si="64"/>
        <v>52.958677685950413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 t="s">
        <v>14</v>
      </c>
      <c r="I801">
        <v>1225</v>
      </c>
      <c r="J801" t="s">
        <v>40</v>
      </c>
      <c r="K801" t="s">
        <v>41</v>
      </c>
      <c r="L801" s="8">
        <f t="shared" si="61"/>
        <v>42399.25</v>
      </c>
      <c r="M801">
        <v>1454133600</v>
      </c>
      <c r="N801" s="8">
        <f t="shared" si="62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60"/>
        <v>theater</v>
      </c>
      <c r="T801" t="str">
        <f t="shared" si="63"/>
        <v>plays</v>
      </c>
      <c r="U801" s="5">
        <f t="shared" si="64"/>
        <v>60.017959183673469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(E802/D802)</f>
        <v>0.01</v>
      </c>
      <c r="G802" t="s">
        <v>14</v>
      </c>
      <c r="H802" t="s">
        <v>14</v>
      </c>
      <c r="I802">
        <v>1</v>
      </c>
      <c r="J802" t="s">
        <v>98</v>
      </c>
      <c r="K802" t="s">
        <v>99</v>
      </c>
      <c r="L802" s="8">
        <f t="shared" si="61"/>
        <v>42167.208333333328</v>
      </c>
      <c r="M802">
        <v>1434085200</v>
      </c>
      <c r="N802" s="8">
        <f t="shared" si="62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60"/>
        <v>music</v>
      </c>
      <c r="T802" t="str">
        <f t="shared" si="63"/>
        <v>rock</v>
      </c>
      <c r="U802" s="5">
        <f t="shared" si="64"/>
        <v>1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(E803/D803)</f>
        <v>2.0291304347826089</v>
      </c>
      <c r="G803" t="s">
        <v>20</v>
      </c>
      <c r="H803" t="s">
        <v>20</v>
      </c>
      <c r="I803">
        <v>106</v>
      </c>
      <c r="J803" t="s">
        <v>21</v>
      </c>
      <c r="K803" t="s">
        <v>22</v>
      </c>
      <c r="L803" s="8">
        <f t="shared" si="61"/>
        <v>43830.25</v>
      </c>
      <c r="M803">
        <v>1577772000</v>
      </c>
      <c r="N803" s="8">
        <f t="shared" si="62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60"/>
        <v>photography</v>
      </c>
      <c r="T803" t="str">
        <f t="shared" si="63"/>
        <v>photography books</v>
      </c>
      <c r="U803" s="5">
        <f t="shared" si="64"/>
        <v>44.028301886792455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(E804/D804)</f>
        <v>1.9703225806451612</v>
      </c>
      <c r="G804" t="s">
        <v>20</v>
      </c>
      <c r="H804" t="s">
        <v>20</v>
      </c>
      <c r="I804">
        <v>142</v>
      </c>
      <c r="J804" t="s">
        <v>21</v>
      </c>
      <c r="K804" t="s">
        <v>22</v>
      </c>
      <c r="L804" s="8">
        <f t="shared" si="61"/>
        <v>43650.208333333328</v>
      </c>
      <c r="M804">
        <v>1562216400</v>
      </c>
      <c r="N804" s="8">
        <f t="shared" si="62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60"/>
        <v>photography</v>
      </c>
      <c r="T804" t="str">
        <f t="shared" si="63"/>
        <v>photography books</v>
      </c>
      <c r="U804" s="5">
        <f t="shared" si="64"/>
        <v>86.028169014084511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(E805/D805)</f>
        <v>1.07</v>
      </c>
      <c r="G805" t="s">
        <v>20</v>
      </c>
      <c r="H805" t="s">
        <v>20</v>
      </c>
      <c r="I805">
        <v>233</v>
      </c>
      <c r="J805" t="s">
        <v>21</v>
      </c>
      <c r="K805" t="s">
        <v>22</v>
      </c>
      <c r="L805" s="8">
        <f t="shared" si="61"/>
        <v>43492.25</v>
      </c>
      <c r="M805">
        <v>1548568800</v>
      </c>
      <c r="N805" s="8">
        <f t="shared" si="62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60"/>
        <v>theater</v>
      </c>
      <c r="T805" t="str">
        <f t="shared" si="63"/>
        <v>plays</v>
      </c>
      <c r="U805" s="5">
        <f t="shared" si="64"/>
        <v>28.012875536480685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(E806/D806)</f>
        <v>2.6873076923076922</v>
      </c>
      <c r="G806" t="s">
        <v>20</v>
      </c>
      <c r="H806" t="s">
        <v>20</v>
      </c>
      <c r="I806">
        <v>218</v>
      </c>
      <c r="J806" t="s">
        <v>21</v>
      </c>
      <c r="K806" t="s">
        <v>22</v>
      </c>
      <c r="L806" s="8">
        <f t="shared" si="61"/>
        <v>43102.25</v>
      </c>
      <c r="M806">
        <v>1514872800</v>
      </c>
      <c r="N806" s="8">
        <f t="shared" si="62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60"/>
        <v>music</v>
      </c>
      <c r="T806" t="str">
        <f t="shared" si="63"/>
        <v>rock</v>
      </c>
      <c r="U806" s="5">
        <f t="shared" si="64"/>
        <v>32.050458715596328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 t="s">
        <v>14</v>
      </c>
      <c r="I807">
        <v>67</v>
      </c>
      <c r="J807" t="s">
        <v>26</v>
      </c>
      <c r="K807" t="s">
        <v>27</v>
      </c>
      <c r="L807" s="8">
        <f t="shared" si="61"/>
        <v>41958.25</v>
      </c>
      <c r="M807">
        <v>1416031200</v>
      </c>
      <c r="N807" s="8">
        <f t="shared" si="62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60"/>
        <v>film &amp; video</v>
      </c>
      <c r="T807" t="str">
        <f t="shared" si="63"/>
        <v>documentary</v>
      </c>
      <c r="U807" s="5">
        <f t="shared" si="64"/>
        <v>73.611940298507463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(E808/D808)</f>
        <v>11.802857142857142</v>
      </c>
      <c r="G808" t="s">
        <v>20</v>
      </c>
      <c r="H808" t="s">
        <v>20</v>
      </c>
      <c r="I808">
        <v>76</v>
      </c>
      <c r="J808" t="s">
        <v>21</v>
      </c>
      <c r="K808" t="s">
        <v>22</v>
      </c>
      <c r="L808" s="8">
        <f t="shared" si="61"/>
        <v>40973.25</v>
      </c>
      <c r="M808">
        <v>1330927200</v>
      </c>
      <c r="N808" s="8">
        <f t="shared" si="62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60"/>
        <v>film &amp; video</v>
      </c>
      <c r="T808" t="str">
        <f t="shared" si="63"/>
        <v>drama</v>
      </c>
      <c r="U808" s="5">
        <f t="shared" si="64"/>
        <v>108.71052631578948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(E809/D809)</f>
        <v>2.64</v>
      </c>
      <c r="G809" t="s">
        <v>20</v>
      </c>
      <c r="H809" t="s">
        <v>20</v>
      </c>
      <c r="I809">
        <v>43</v>
      </c>
      <c r="J809" t="s">
        <v>21</v>
      </c>
      <c r="K809" t="s">
        <v>22</v>
      </c>
      <c r="L809" s="8">
        <f t="shared" si="61"/>
        <v>43753.208333333328</v>
      </c>
      <c r="M809">
        <v>1571115600</v>
      </c>
      <c r="N809" s="8">
        <f t="shared" si="62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60"/>
        <v>theater</v>
      </c>
      <c r="T809" t="str">
        <f t="shared" si="63"/>
        <v>plays</v>
      </c>
      <c r="U809" s="5">
        <f t="shared" si="64"/>
        <v>42.97674418604651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 t="s">
        <v>14</v>
      </c>
      <c r="I810">
        <v>19</v>
      </c>
      <c r="J810" t="s">
        <v>21</v>
      </c>
      <c r="K810" t="s">
        <v>22</v>
      </c>
      <c r="L810" s="8">
        <f t="shared" si="61"/>
        <v>42507.208333333328</v>
      </c>
      <c r="M810">
        <v>1463461200</v>
      </c>
      <c r="N810" s="8">
        <f t="shared" si="62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60"/>
        <v>food</v>
      </c>
      <c r="T810" t="str">
        <f t="shared" si="63"/>
        <v>food trucks</v>
      </c>
      <c r="U810" s="5">
        <f t="shared" si="64"/>
        <v>83.315789473684205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 t="s">
        <v>14</v>
      </c>
      <c r="I811">
        <v>2108</v>
      </c>
      <c r="J811" t="s">
        <v>98</v>
      </c>
      <c r="K811" t="s">
        <v>99</v>
      </c>
      <c r="L811" s="8">
        <f t="shared" si="61"/>
        <v>41135.208333333336</v>
      </c>
      <c r="M811">
        <v>1344920400</v>
      </c>
      <c r="N811" s="8">
        <f t="shared" si="62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60"/>
        <v>film &amp; video</v>
      </c>
      <c r="T811" t="str">
        <f t="shared" si="63"/>
        <v>documentary</v>
      </c>
      <c r="U811" s="5">
        <f t="shared" si="64"/>
        <v>42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(E812/D812)</f>
        <v>1.9312499999999999</v>
      </c>
      <c r="G812" t="s">
        <v>20</v>
      </c>
      <c r="H812" t="s">
        <v>20</v>
      </c>
      <c r="I812">
        <v>221</v>
      </c>
      <c r="J812" t="s">
        <v>21</v>
      </c>
      <c r="K812" t="s">
        <v>22</v>
      </c>
      <c r="L812" s="8">
        <f t="shared" si="61"/>
        <v>43067.25</v>
      </c>
      <c r="M812">
        <v>1511848800</v>
      </c>
      <c r="N812" s="8">
        <f t="shared" si="62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60"/>
        <v>theater</v>
      </c>
      <c r="T812" t="str">
        <f t="shared" si="63"/>
        <v>plays</v>
      </c>
      <c r="U812" s="5">
        <f t="shared" si="64"/>
        <v>55.927601809954751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 t="s">
        <v>14</v>
      </c>
      <c r="I813">
        <v>679</v>
      </c>
      <c r="J813" t="s">
        <v>21</v>
      </c>
      <c r="K813" t="s">
        <v>22</v>
      </c>
      <c r="L813" s="8">
        <f t="shared" si="61"/>
        <v>42378.25</v>
      </c>
      <c r="M813">
        <v>1452319200</v>
      </c>
      <c r="N813" s="8">
        <f t="shared" si="62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60"/>
        <v>games</v>
      </c>
      <c r="T813" t="str">
        <f t="shared" si="63"/>
        <v>video games</v>
      </c>
      <c r="U813" s="5">
        <f t="shared" si="64"/>
        <v>105.03681885125184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(E814/D814)</f>
        <v>2.2552763819095478</v>
      </c>
      <c r="G814" t="s">
        <v>20</v>
      </c>
      <c r="H814" t="s">
        <v>20</v>
      </c>
      <c r="I814">
        <v>2805</v>
      </c>
      <c r="J814" t="s">
        <v>15</v>
      </c>
      <c r="K814" t="s">
        <v>16</v>
      </c>
      <c r="L814" s="8">
        <f t="shared" si="61"/>
        <v>43206.208333333328</v>
      </c>
      <c r="M814">
        <v>1523854800</v>
      </c>
      <c r="N814" s="8">
        <f t="shared" si="62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60"/>
        <v>publishing</v>
      </c>
      <c r="T814" t="str">
        <f t="shared" si="63"/>
        <v>nonfiction</v>
      </c>
      <c r="U814" s="5">
        <f t="shared" si="64"/>
        <v>48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(E815/D815)</f>
        <v>2.3940625</v>
      </c>
      <c r="G815" t="s">
        <v>20</v>
      </c>
      <c r="H815" t="s">
        <v>20</v>
      </c>
      <c r="I815">
        <v>68</v>
      </c>
      <c r="J815" t="s">
        <v>21</v>
      </c>
      <c r="K815" t="s">
        <v>22</v>
      </c>
      <c r="L815" s="8">
        <f t="shared" si="61"/>
        <v>41148.208333333336</v>
      </c>
      <c r="M815">
        <v>1346043600</v>
      </c>
      <c r="N815" s="8">
        <f t="shared" si="62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60"/>
        <v>games</v>
      </c>
      <c r="T815" t="str">
        <f t="shared" si="63"/>
        <v>video games</v>
      </c>
      <c r="U815" s="5">
        <f t="shared" si="64"/>
        <v>112.66176470588235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(E816/D816)</f>
        <v>0.921875</v>
      </c>
      <c r="G816" t="s">
        <v>14</v>
      </c>
      <c r="H816" t="s">
        <v>14</v>
      </c>
      <c r="I816">
        <v>36</v>
      </c>
      <c r="J816" t="s">
        <v>36</v>
      </c>
      <c r="K816" t="s">
        <v>37</v>
      </c>
      <c r="L816" s="8">
        <f t="shared" si="61"/>
        <v>42517.208333333328</v>
      </c>
      <c r="M816">
        <v>1464325200</v>
      </c>
      <c r="N816" s="8">
        <f t="shared" si="62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60"/>
        <v>music</v>
      </c>
      <c r="T816" t="str">
        <f t="shared" si="63"/>
        <v>rock</v>
      </c>
      <c r="U816" s="5">
        <f t="shared" si="64"/>
        <v>81.944444444444443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(E817/D817)</f>
        <v>1.3023333333333333</v>
      </c>
      <c r="G817" t="s">
        <v>20</v>
      </c>
      <c r="H817" t="s">
        <v>20</v>
      </c>
      <c r="I817">
        <v>183</v>
      </c>
      <c r="J817" t="s">
        <v>15</v>
      </c>
      <c r="K817" t="s">
        <v>16</v>
      </c>
      <c r="L817" s="8">
        <f t="shared" si="61"/>
        <v>43068.25</v>
      </c>
      <c r="M817">
        <v>1511935200</v>
      </c>
      <c r="N817" s="8">
        <f t="shared" si="62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60"/>
        <v>music</v>
      </c>
      <c r="T817" t="str">
        <f t="shared" si="63"/>
        <v>rock</v>
      </c>
      <c r="U817" s="5">
        <f t="shared" si="64"/>
        <v>64.049180327868854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(E818/D818)</f>
        <v>6.1521739130434785</v>
      </c>
      <c r="G818" t="s">
        <v>20</v>
      </c>
      <c r="H818" t="s">
        <v>20</v>
      </c>
      <c r="I818">
        <v>133</v>
      </c>
      <c r="J818" t="s">
        <v>21</v>
      </c>
      <c r="K818" t="s">
        <v>22</v>
      </c>
      <c r="L818" s="8">
        <f t="shared" si="61"/>
        <v>41680.25</v>
      </c>
      <c r="M818">
        <v>1392012000</v>
      </c>
      <c r="N818" s="8">
        <f t="shared" si="62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60"/>
        <v>theater</v>
      </c>
      <c r="T818" t="str">
        <f t="shared" si="63"/>
        <v>plays</v>
      </c>
      <c r="U818" s="5">
        <f t="shared" si="64"/>
        <v>106.39097744360902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(E819/D819)</f>
        <v>3.687953216374269</v>
      </c>
      <c r="G819" t="s">
        <v>20</v>
      </c>
      <c r="H819" t="s">
        <v>20</v>
      </c>
      <c r="I819">
        <v>2489</v>
      </c>
      <c r="J819" t="s">
        <v>107</v>
      </c>
      <c r="K819" t="s">
        <v>108</v>
      </c>
      <c r="L819" s="8">
        <f t="shared" si="61"/>
        <v>43589.208333333328</v>
      </c>
      <c r="M819">
        <v>1556946000</v>
      </c>
      <c r="N819" s="8">
        <f t="shared" si="62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60"/>
        <v>publishing</v>
      </c>
      <c r="T819" t="str">
        <f t="shared" si="63"/>
        <v>nonfiction</v>
      </c>
      <c r="U819" s="5">
        <f t="shared" si="64"/>
        <v>76.011249497790274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(E820/D820)</f>
        <v>10.948571428571428</v>
      </c>
      <c r="G820" t="s">
        <v>20</v>
      </c>
      <c r="H820" t="s">
        <v>20</v>
      </c>
      <c r="I820">
        <v>69</v>
      </c>
      <c r="J820" t="s">
        <v>21</v>
      </c>
      <c r="K820" t="s">
        <v>22</v>
      </c>
      <c r="L820" s="8">
        <f t="shared" si="61"/>
        <v>43486.25</v>
      </c>
      <c r="M820">
        <v>1548050400</v>
      </c>
      <c r="N820" s="8">
        <f t="shared" si="62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60"/>
        <v>theater</v>
      </c>
      <c r="T820" t="str">
        <f t="shared" si="63"/>
        <v>plays</v>
      </c>
      <c r="U820" s="5">
        <f t="shared" si="64"/>
        <v>111.07246376811594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 t="s">
        <v>14</v>
      </c>
      <c r="I821">
        <v>47</v>
      </c>
      <c r="J821" t="s">
        <v>21</v>
      </c>
      <c r="K821" t="s">
        <v>22</v>
      </c>
      <c r="L821" s="8">
        <f t="shared" si="61"/>
        <v>41237.25</v>
      </c>
      <c r="M821">
        <v>1353736800</v>
      </c>
      <c r="N821" s="8">
        <f t="shared" si="62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60"/>
        <v>games</v>
      </c>
      <c r="T821" t="str">
        <f t="shared" si="63"/>
        <v>video games</v>
      </c>
      <c r="U821" s="5">
        <f t="shared" si="64"/>
        <v>95.936170212765958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(E822/D822)</f>
        <v>8.0060000000000002</v>
      </c>
      <c r="G822" t="s">
        <v>20</v>
      </c>
      <c r="H822" t="s">
        <v>20</v>
      </c>
      <c r="I822">
        <v>279</v>
      </c>
      <c r="J822" t="s">
        <v>40</v>
      </c>
      <c r="K822" t="s">
        <v>41</v>
      </c>
      <c r="L822" s="8">
        <f t="shared" si="61"/>
        <v>43310.208333333328</v>
      </c>
      <c r="M822">
        <v>1532840400</v>
      </c>
      <c r="N822" s="8">
        <f t="shared" si="62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60"/>
        <v>music</v>
      </c>
      <c r="T822" t="str">
        <f t="shared" si="63"/>
        <v>rock</v>
      </c>
      <c r="U822" s="5">
        <f t="shared" si="64"/>
        <v>43.043010752688176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(E823/D823)</f>
        <v>2.9128571428571428</v>
      </c>
      <c r="G823" t="s">
        <v>20</v>
      </c>
      <c r="H823" t="s">
        <v>20</v>
      </c>
      <c r="I823">
        <v>210</v>
      </c>
      <c r="J823" t="s">
        <v>21</v>
      </c>
      <c r="K823" t="s">
        <v>22</v>
      </c>
      <c r="L823" s="8">
        <f t="shared" si="61"/>
        <v>42794.25</v>
      </c>
      <c r="M823">
        <v>1488261600</v>
      </c>
      <c r="N823" s="8">
        <f t="shared" si="62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60"/>
        <v>film &amp; video</v>
      </c>
      <c r="T823" t="str">
        <f t="shared" si="63"/>
        <v>documentary</v>
      </c>
      <c r="U823" s="5">
        <f t="shared" si="64"/>
        <v>67.966666666666669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(E824/D824)</f>
        <v>3.4996666666666667</v>
      </c>
      <c r="G824" t="s">
        <v>20</v>
      </c>
      <c r="H824" t="s">
        <v>20</v>
      </c>
      <c r="I824">
        <v>2100</v>
      </c>
      <c r="J824" t="s">
        <v>21</v>
      </c>
      <c r="K824" t="s">
        <v>22</v>
      </c>
      <c r="L824" s="8">
        <f t="shared" si="61"/>
        <v>41698.25</v>
      </c>
      <c r="M824">
        <v>1393567200</v>
      </c>
      <c r="N824" s="8">
        <f t="shared" si="62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60"/>
        <v>music</v>
      </c>
      <c r="T824" t="str">
        <f t="shared" si="63"/>
        <v>rock</v>
      </c>
      <c r="U824" s="5">
        <f t="shared" si="64"/>
        <v>89.991428571428571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(E825/D825)</f>
        <v>3.5707317073170732</v>
      </c>
      <c r="G825" t="s">
        <v>20</v>
      </c>
      <c r="H825" t="s">
        <v>20</v>
      </c>
      <c r="I825">
        <v>252</v>
      </c>
      <c r="J825" t="s">
        <v>21</v>
      </c>
      <c r="K825" t="s">
        <v>22</v>
      </c>
      <c r="L825" s="8">
        <f t="shared" si="61"/>
        <v>41892.208333333336</v>
      </c>
      <c r="M825">
        <v>1410325200</v>
      </c>
      <c r="N825" s="8">
        <f t="shared" si="62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60"/>
        <v>music</v>
      </c>
      <c r="T825" t="str">
        <f t="shared" si="63"/>
        <v>rock</v>
      </c>
      <c r="U825" s="5">
        <f t="shared" si="64"/>
        <v>58.095238095238095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(E826/D826)</f>
        <v>1.2648941176470587</v>
      </c>
      <c r="G826" t="s">
        <v>20</v>
      </c>
      <c r="H826" t="s">
        <v>20</v>
      </c>
      <c r="I826">
        <v>1280</v>
      </c>
      <c r="J826" t="s">
        <v>21</v>
      </c>
      <c r="K826" t="s">
        <v>22</v>
      </c>
      <c r="L826" s="8">
        <f t="shared" si="61"/>
        <v>40348.208333333336</v>
      </c>
      <c r="M826">
        <v>1276923600</v>
      </c>
      <c r="N826" s="8">
        <f t="shared" si="62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60"/>
        <v>publishing</v>
      </c>
      <c r="T826" t="str">
        <f t="shared" si="63"/>
        <v>nonfiction</v>
      </c>
      <c r="U826" s="5">
        <f t="shared" si="64"/>
        <v>83.996875000000003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(E827/D827)</f>
        <v>3.875</v>
      </c>
      <c r="G827" t="s">
        <v>20</v>
      </c>
      <c r="H827" t="s">
        <v>20</v>
      </c>
      <c r="I827">
        <v>157</v>
      </c>
      <c r="J827" t="s">
        <v>40</v>
      </c>
      <c r="K827" t="s">
        <v>41</v>
      </c>
      <c r="L827" s="8">
        <f t="shared" si="61"/>
        <v>42941.208333333328</v>
      </c>
      <c r="M827">
        <v>1500958800</v>
      </c>
      <c r="N827" s="8">
        <f t="shared" si="62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60"/>
        <v>film &amp; video</v>
      </c>
      <c r="T827" t="str">
        <f t="shared" si="63"/>
        <v>shorts</v>
      </c>
      <c r="U827" s="5">
        <f t="shared" si="64"/>
        <v>88.853503184713375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(E828/D828)</f>
        <v>4.5703571428571426</v>
      </c>
      <c r="G828" t="s">
        <v>20</v>
      </c>
      <c r="H828" t="s">
        <v>20</v>
      </c>
      <c r="I828">
        <v>194</v>
      </c>
      <c r="J828" t="s">
        <v>21</v>
      </c>
      <c r="K828" t="s">
        <v>22</v>
      </c>
      <c r="L828" s="8">
        <f t="shared" si="61"/>
        <v>40525.25</v>
      </c>
      <c r="M828">
        <v>1292220000</v>
      </c>
      <c r="N828" s="8">
        <f t="shared" si="62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60"/>
        <v>theater</v>
      </c>
      <c r="T828" t="str">
        <f t="shared" si="63"/>
        <v>plays</v>
      </c>
      <c r="U828" s="5">
        <f t="shared" si="64"/>
        <v>65.963917525773198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(E829/D829)</f>
        <v>2.6669565217391304</v>
      </c>
      <c r="G829" t="s">
        <v>20</v>
      </c>
      <c r="H829" t="s">
        <v>20</v>
      </c>
      <c r="I829">
        <v>82</v>
      </c>
      <c r="J829" t="s">
        <v>26</v>
      </c>
      <c r="K829" t="s">
        <v>27</v>
      </c>
      <c r="L829" s="8">
        <f t="shared" si="61"/>
        <v>40666.208333333336</v>
      </c>
      <c r="M829">
        <v>1304398800</v>
      </c>
      <c r="N829" s="8">
        <f t="shared" si="62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60"/>
        <v>film &amp; video</v>
      </c>
      <c r="T829" t="str">
        <f t="shared" si="63"/>
        <v>drama</v>
      </c>
      <c r="U829" s="5">
        <f t="shared" si="64"/>
        <v>74.804878048780495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(E830/D830)</f>
        <v>0.69</v>
      </c>
      <c r="G830" t="s">
        <v>14</v>
      </c>
      <c r="H830" t="s">
        <v>14</v>
      </c>
      <c r="I830">
        <v>70</v>
      </c>
      <c r="J830" t="s">
        <v>21</v>
      </c>
      <c r="K830" t="s">
        <v>22</v>
      </c>
      <c r="L830" s="8">
        <f t="shared" si="61"/>
        <v>43340.208333333328</v>
      </c>
      <c r="M830">
        <v>1535432400</v>
      </c>
      <c r="N830" s="8">
        <f t="shared" si="62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60"/>
        <v>theater</v>
      </c>
      <c r="T830" t="str">
        <f t="shared" si="63"/>
        <v>plays</v>
      </c>
      <c r="U830" s="5">
        <f t="shared" si="64"/>
        <v>69.98571428571428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 t="s">
        <v>14</v>
      </c>
      <c r="I831">
        <v>154</v>
      </c>
      <c r="J831" t="s">
        <v>21</v>
      </c>
      <c r="K831" t="s">
        <v>22</v>
      </c>
      <c r="L831" s="8">
        <f t="shared" si="61"/>
        <v>42164.208333333328</v>
      </c>
      <c r="M831">
        <v>1433826000</v>
      </c>
      <c r="N831" s="8">
        <f t="shared" si="62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60"/>
        <v>theater</v>
      </c>
      <c r="T831" t="str">
        <f t="shared" si="63"/>
        <v>plays</v>
      </c>
      <c r="U831" s="5">
        <f t="shared" si="64"/>
        <v>32.006493506493506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 t="s">
        <v>14</v>
      </c>
      <c r="I832">
        <v>22</v>
      </c>
      <c r="J832" t="s">
        <v>21</v>
      </c>
      <c r="K832" t="s">
        <v>22</v>
      </c>
      <c r="L832" s="8">
        <f t="shared" si="61"/>
        <v>43103.25</v>
      </c>
      <c r="M832">
        <v>1514959200</v>
      </c>
      <c r="N832" s="8">
        <f t="shared" si="62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60"/>
        <v>theater</v>
      </c>
      <c r="T832" t="str">
        <f t="shared" si="63"/>
        <v>plays</v>
      </c>
      <c r="U832" s="5">
        <f t="shared" si="64"/>
        <v>64.727272727272734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(E833/D833)</f>
        <v>1.089773429454171</v>
      </c>
      <c r="G833" t="s">
        <v>20</v>
      </c>
      <c r="H833" t="s">
        <v>20</v>
      </c>
      <c r="I833">
        <v>4233</v>
      </c>
      <c r="J833" t="s">
        <v>21</v>
      </c>
      <c r="K833" t="s">
        <v>22</v>
      </c>
      <c r="L833" s="8">
        <f t="shared" si="61"/>
        <v>40994.208333333336</v>
      </c>
      <c r="M833">
        <v>1332738000</v>
      </c>
      <c r="N833" s="8">
        <f t="shared" si="62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60"/>
        <v>photography</v>
      </c>
      <c r="T833" t="str">
        <f t="shared" si="63"/>
        <v>photography books</v>
      </c>
      <c r="U833" s="5">
        <f t="shared" si="64"/>
        <v>24.998110087408456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(E834/D834)</f>
        <v>3.1517592592592591</v>
      </c>
      <c r="G834" t="s">
        <v>20</v>
      </c>
      <c r="H834" t="s">
        <v>20</v>
      </c>
      <c r="I834">
        <v>1297</v>
      </c>
      <c r="J834" t="s">
        <v>36</v>
      </c>
      <c r="K834" t="s">
        <v>37</v>
      </c>
      <c r="L834" s="8">
        <f t="shared" si="61"/>
        <v>42299.208333333328</v>
      </c>
      <c r="M834">
        <v>1445490000</v>
      </c>
      <c r="N834" s="8">
        <f t="shared" si="62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ref="S834:S897" si="65">LEFT(R834,SEARCH("/",R834)-1)</f>
        <v>publishing</v>
      </c>
      <c r="T834" t="str">
        <f t="shared" si="63"/>
        <v>translations</v>
      </c>
      <c r="U834" s="5">
        <f t="shared" si="64"/>
        <v>104.97764070932922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(E835/D835)</f>
        <v>1.5769117647058823</v>
      </c>
      <c r="G835" t="s">
        <v>20</v>
      </c>
      <c r="H835" t="s">
        <v>20</v>
      </c>
      <c r="I835">
        <v>165</v>
      </c>
      <c r="J835" t="s">
        <v>36</v>
      </c>
      <c r="K835" t="s">
        <v>37</v>
      </c>
      <c r="L835" s="8">
        <f t="shared" ref="L835:L898" si="66">(((M835/60)/60)/24)+DATE(1970,1,1)</f>
        <v>40588.25</v>
      </c>
      <c r="M835">
        <v>1297663200</v>
      </c>
      <c r="N835" s="8">
        <f t="shared" ref="N835:N898" si="67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si="65"/>
        <v>publishing</v>
      </c>
      <c r="T835" t="str">
        <f t="shared" ref="T835:T898" si="68">RIGHT(R835,LEN(R835)-FIND("/",R835))</f>
        <v>translations</v>
      </c>
      <c r="U835" s="5">
        <f t="shared" si="64"/>
        <v>64.987878787878785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(E836/D836)</f>
        <v>1.5380821917808218</v>
      </c>
      <c r="G836" t="s">
        <v>20</v>
      </c>
      <c r="H836" t="s">
        <v>20</v>
      </c>
      <c r="I836">
        <v>119</v>
      </c>
      <c r="J836" t="s">
        <v>21</v>
      </c>
      <c r="K836" t="s">
        <v>22</v>
      </c>
      <c r="L836" s="8">
        <f t="shared" si="66"/>
        <v>41448.208333333336</v>
      </c>
      <c r="M836">
        <v>1371963600</v>
      </c>
      <c r="N836" s="8">
        <f t="shared" si="67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65"/>
        <v>theater</v>
      </c>
      <c r="T836" t="str">
        <f t="shared" si="68"/>
        <v>plays</v>
      </c>
      <c r="U836" s="5">
        <f t="shared" ref="U836:U899" si="69">E836/I836</f>
        <v>94.352941176470594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 t="s">
        <v>14</v>
      </c>
      <c r="I837">
        <v>1758</v>
      </c>
      <c r="J837" t="s">
        <v>21</v>
      </c>
      <c r="K837" t="s">
        <v>22</v>
      </c>
      <c r="L837" s="8">
        <f t="shared" si="66"/>
        <v>42063.25</v>
      </c>
      <c r="M837">
        <v>1425103200</v>
      </c>
      <c r="N837" s="8">
        <f t="shared" si="67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65"/>
        <v>technology</v>
      </c>
      <c r="T837" t="str">
        <f t="shared" si="68"/>
        <v>web</v>
      </c>
      <c r="U837" s="5">
        <f t="shared" si="69"/>
        <v>44.001706484641637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 t="s">
        <v>14</v>
      </c>
      <c r="I838">
        <v>94</v>
      </c>
      <c r="J838" t="s">
        <v>21</v>
      </c>
      <c r="K838" t="s">
        <v>22</v>
      </c>
      <c r="L838" s="8">
        <f t="shared" si="66"/>
        <v>40214.25</v>
      </c>
      <c r="M838">
        <v>1265349600</v>
      </c>
      <c r="N838" s="8">
        <f t="shared" si="67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65"/>
        <v>music</v>
      </c>
      <c r="T838" t="str">
        <f t="shared" si="68"/>
        <v>indie rock</v>
      </c>
      <c r="U838" s="5">
        <f t="shared" si="69"/>
        <v>64.744680851063833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(E839/D839)</f>
        <v>8.5288135593220336</v>
      </c>
      <c r="G839" t="s">
        <v>20</v>
      </c>
      <c r="H839" t="s">
        <v>20</v>
      </c>
      <c r="I839">
        <v>1797</v>
      </c>
      <c r="J839" t="s">
        <v>21</v>
      </c>
      <c r="K839" t="s">
        <v>22</v>
      </c>
      <c r="L839" s="8">
        <f t="shared" si="66"/>
        <v>40629.208333333336</v>
      </c>
      <c r="M839">
        <v>1301202000</v>
      </c>
      <c r="N839" s="8">
        <f t="shared" si="67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65"/>
        <v>music</v>
      </c>
      <c r="T839" t="str">
        <f t="shared" si="68"/>
        <v>jazz</v>
      </c>
      <c r="U839" s="5">
        <f t="shared" si="69"/>
        <v>84.00667779632721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(E840/D840)</f>
        <v>1.3890625000000001</v>
      </c>
      <c r="G840" t="s">
        <v>20</v>
      </c>
      <c r="H840" t="s">
        <v>20</v>
      </c>
      <c r="I840">
        <v>261</v>
      </c>
      <c r="J840" t="s">
        <v>21</v>
      </c>
      <c r="K840" t="s">
        <v>22</v>
      </c>
      <c r="L840" s="8">
        <f t="shared" si="66"/>
        <v>43370.208333333328</v>
      </c>
      <c r="M840">
        <v>1538024400</v>
      </c>
      <c r="N840" s="8">
        <f t="shared" si="67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65"/>
        <v>theater</v>
      </c>
      <c r="T840" t="str">
        <f t="shared" si="68"/>
        <v>plays</v>
      </c>
      <c r="U840" s="5">
        <f t="shared" si="69"/>
        <v>34.061302681992338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(E841/D841)</f>
        <v>1.9018181818181819</v>
      </c>
      <c r="G841" t="s">
        <v>20</v>
      </c>
      <c r="H841" t="s">
        <v>20</v>
      </c>
      <c r="I841">
        <v>157</v>
      </c>
      <c r="J841" t="s">
        <v>21</v>
      </c>
      <c r="K841" t="s">
        <v>22</v>
      </c>
      <c r="L841" s="8">
        <f t="shared" si="66"/>
        <v>41715.208333333336</v>
      </c>
      <c r="M841">
        <v>1395032400</v>
      </c>
      <c r="N841" s="8">
        <f t="shared" si="67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65"/>
        <v>film &amp; video</v>
      </c>
      <c r="T841" t="str">
        <f t="shared" si="68"/>
        <v>documentary</v>
      </c>
      <c r="U841" s="5">
        <f t="shared" si="69"/>
        <v>93.273885350318466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(E842/D842)</f>
        <v>1.0024333619948409</v>
      </c>
      <c r="G842" t="s">
        <v>20</v>
      </c>
      <c r="H842" t="s">
        <v>20</v>
      </c>
      <c r="I842">
        <v>3533</v>
      </c>
      <c r="J842" t="s">
        <v>21</v>
      </c>
      <c r="K842" t="s">
        <v>22</v>
      </c>
      <c r="L842" s="8">
        <f t="shared" si="66"/>
        <v>41836.208333333336</v>
      </c>
      <c r="M842">
        <v>1405486800</v>
      </c>
      <c r="N842" s="8">
        <f t="shared" si="67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65"/>
        <v>theater</v>
      </c>
      <c r="T842" t="str">
        <f t="shared" si="68"/>
        <v>plays</v>
      </c>
      <c r="U842" s="5">
        <f t="shared" si="69"/>
        <v>32.998301726577978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(E843/D843)</f>
        <v>1.4275824175824177</v>
      </c>
      <c r="G843" t="s">
        <v>20</v>
      </c>
      <c r="H843" t="s">
        <v>20</v>
      </c>
      <c r="I843">
        <v>155</v>
      </c>
      <c r="J843" t="s">
        <v>21</v>
      </c>
      <c r="K843" t="s">
        <v>22</v>
      </c>
      <c r="L843" s="8">
        <f t="shared" si="66"/>
        <v>42419.25</v>
      </c>
      <c r="M843">
        <v>1455861600</v>
      </c>
      <c r="N843" s="8">
        <f t="shared" si="67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65"/>
        <v>technology</v>
      </c>
      <c r="T843" t="str">
        <f t="shared" si="68"/>
        <v>web</v>
      </c>
      <c r="U843" s="5">
        <f t="shared" si="69"/>
        <v>83.812903225806451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(E844/D844)</f>
        <v>5.6313333333333331</v>
      </c>
      <c r="G844" t="s">
        <v>20</v>
      </c>
      <c r="H844" t="s">
        <v>20</v>
      </c>
      <c r="I844">
        <v>132</v>
      </c>
      <c r="J844" t="s">
        <v>107</v>
      </c>
      <c r="K844" t="s">
        <v>108</v>
      </c>
      <c r="L844" s="8">
        <f t="shared" si="66"/>
        <v>43266.208333333328</v>
      </c>
      <c r="M844">
        <v>1529038800</v>
      </c>
      <c r="N844" s="8">
        <f t="shared" si="67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65"/>
        <v>technology</v>
      </c>
      <c r="T844" t="str">
        <f t="shared" si="68"/>
        <v>wearables</v>
      </c>
      <c r="U844" s="5">
        <f t="shared" si="69"/>
        <v>63.992424242424242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 t="s">
        <v>14</v>
      </c>
      <c r="I845">
        <v>33</v>
      </c>
      <c r="J845" t="s">
        <v>21</v>
      </c>
      <c r="K845" t="s">
        <v>22</v>
      </c>
      <c r="L845" s="8">
        <f t="shared" si="66"/>
        <v>43338.208333333328</v>
      </c>
      <c r="M845">
        <v>1535259600</v>
      </c>
      <c r="N845" s="8">
        <f t="shared" si="67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65"/>
        <v>photography</v>
      </c>
      <c r="T845" t="str">
        <f t="shared" si="68"/>
        <v>photography books</v>
      </c>
      <c r="U845" s="5">
        <f t="shared" si="69"/>
        <v>81.909090909090907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</f>
        <v>0.99397727272727276</v>
      </c>
      <c r="G846" t="s">
        <v>74</v>
      </c>
      <c r="H846" t="s">
        <v>74</v>
      </c>
      <c r="I846">
        <v>94</v>
      </c>
      <c r="J846" t="s">
        <v>21</v>
      </c>
      <c r="K846" t="s">
        <v>22</v>
      </c>
      <c r="L846" s="8">
        <f t="shared" si="66"/>
        <v>40930.25</v>
      </c>
      <c r="M846">
        <v>1327212000</v>
      </c>
      <c r="N846" s="8">
        <f t="shared" si="67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65"/>
        <v>film &amp; video</v>
      </c>
      <c r="T846" t="str">
        <f t="shared" si="68"/>
        <v>documentary</v>
      </c>
      <c r="U846" s="5">
        <f t="shared" si="69"/>
        <v>93.053191489361708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(E847/D847)</f>
        <v>1.9754935622317598</v>
      </c>
      <c r="G847" t="s">
        <v>20</v>
      </c>
      <c r="H847" t="s">
        <v>20</v>
      </c>
      <c r="I847">
        <v>1354</v>
      </c>
      <c r="J847" t="s">
        <v>40</v>
      </c>
      <c r="K847" t="s">
        <v>41</v>
      </c>
      <c r="L847" s="8">
        <f t="shared" si="66"/>
        <v>43235.208333333328</v>
      </c>
      <c r="M847">
        <v>1526360400</v>
      </c>
      <c r="N847" s="8">
        <f t="shared" si="67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65"/>
        <v>technology</v>
      </c>
      <c r="T847" t="str">
        <f t="shared" si="68"/>
        <v>web</v>
      </c>
      <c r="U847" s="5">
        <f t="shared" si="69"/>
        <v>101.98449039881831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(E848/D848)</f>
        <v>5.085</v>
      </c>
      <c r="G848" t="s">
        <v>20</v>
      </c>
      <c r="H848" t="s">
        <v>20</v>
      </c>
      <c r="I848">
        <v>48</v>
      </c>
      <c r="J848" t="s">
        <v>21</v>
      </c>
      <c r="K848" t="s">
        <v>22</v>
      </c>
      <c r="L848" s="8">
        <f t="shared" si="66"/>
        <v>43302.208333333328</v>
      </c>
      <c r="M848">
        <v>1532149200</v>
      </c>
      <c r="N848" s="8">
        <f t="shared" si="67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65"/>
        <v>technology</v>
      </c>
      <c r="T848" t="str">
        <f t="shared" si="68"/>
        <v>web</v>
      </c>
      <c r="U848" s="5">
        <f t="shared" si="69"/>
        <v>105.9375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(E849/D849)</f>
        <v>2.3774468085106384</v>
      </c>
      <c r="G849" t="s">
        <v>20</v>
      </c>
      <c r="H849" t="s">
        <v>20</v>
      </c>
      <c r="I849">
        <v>110</v>
      </c>
      <c r="J849" t="s">
        <v>21</v>
      </c>
      <c r="K849" t="s">
        <v>22</v>
      </c>
      <c r="L849" s="8">
        <f t="shared" si="66"/>
        <v>43107.25</v>
      </c>
      <c r="M849">
        <v>1515304800</v>
      </c>
      <c r="N849" s="8">
        <f t="shared" si="67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65"/>
        <v>food</v>
      </c>
      <c r="T849" t="str">
        <f t="shared" si="68"/>
        <v>food trucks</v>
      </c>
      <c r="U849" s="5">
        <f t="shared" si="69"/>
        <v>101.58181818181818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(E850/D850)</f>
        <v>3.3846875000000001</v>
      </c>
      <c r="G850" t="s">
        <v>20</v>
      </c>
      <c r="H850" t="s">
        <v>20</v>
      </c>
      <c r="I850">
        <v>172</v>
      </c>
      <c r="J850" t="s">
        <v>21</v>
      </c>
      <c r="K850" t="s">
        <v>22</v>
      </c>
      <c r="L850" s="8">
        <f t="shared" si="66"/>
        <v>40341.208333333336</v>
      </c>
      <c r="M850">
        <v>1276318800</v>
      </c>
      <c r="N850" s="8">
        <f t="shared" si="67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65"/>
        <v>film &amp; video</v>
      </c>
      <c r="T850" t="str">
        <f t="shared" si="68"/>
        <v>drama</v>
      </c>
      <c r="U850" s="5">
        <f t="shared" si="69"/>
        <v>62.970930232558139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(E851/D851)</f>
        <v>1.3308955223880596</v>
      </c>
      <c r="G851" t="s">
        <v>20</v>
      </c>
      <c r="H851" t="s">
        <v>20</v>
      </c>
      <c r="I851">
        <v>307</v>
      </c>
      <c r="J851" t="s">
        <v>21</v>
      </c>
      <c r="K851" t="s">
        <v>22</v>
      </c>
      <c r="L851" s="8">
        <f t="shared" si="66"/>
        <v>40948.25</v>
      </c>
      <c r="M851">
        <v>1328767200</v>
      </c>
      <c r="N851" s="8">
        <f t="shared" si="67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65"/>
        <v>music</v>
      </c>
      <c r="T851" t="str">
        <f t="shared" si="68"/>
        <v>indie rock</v>
      </c>
      <c r="U851" s="5">
        <f t="shared" si="69"/>
        <v>29.045602605863191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(E852/D852)</f>
        <v>0.01</v>
      </c>
      <c r="G852" t="s">
        <v>14</v>
      </c>
      <c r="H852" t="s">
        <v>14</v>
      </c>
      <c r="I852">
        <v>1</v>
      </c>
      <c r="J852" t="s">
        <v>21</v>
      </c>
      <c r="K852" t="s">
        <v>22</v>
      </c>
      <c r="L852" s="8">
        <f t="shared" si="66"/>
        <v>40866.25</v>
      </c>
      <c r="M852">
        <v>1321682400</v>
      </c>
      <c r="N852" s="8">
        <f t="shared" si="67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65"/>
        <v>music</v>
      </c>
      <c r="T852" t="str">
        <f t="shared" si="68"/>
        <v>rock</v>
      </c>
      <c r="U852" s="5">
        <f t="shared" si="69"/>
        <v>1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(E853/D853)</f>
        <v>2.0779999999999998</v>
      </c>
      <c r="G853" t="s">
        <v>20</v>
      </c>
      <c r="H853" t="s">
        <v>20</v>
      </c>
      <c r="I853">
        <v>160</v>
      </c>
      <c r="J853" t="s">
        <v>21</v>
      </c>
      <c r="K853" t="s">
        <v>22</v>
      </c>
      <c r="L853" s="8">
        <f t="shared" si="66"/>
        <v>41031.208333333336</v>
      </c>
      <c r="M853">
        <v>1335934800</v>
      </c>
      <c r="N853" s="8">
        <f t="shared" si="67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65"/>
        <v>music</v>
      </c>
      <c r="T853" t="str">
        <f t="shared" si="68"/>
        <v>electric music</v>
      </c>
      <c r="U853" s="5">
        <f t="shared" si="69"/>
        <v>77.924999999999997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 t="s">
        <v>14</v>
      </c>
      <c r="I854">
        <v>31</v>
      </c>
      <c r="J854" t="s">
        <v>21</v>
      </c>
      <c r="K854" t="s">
        <v>22</v>
      </c>
      <c r="L854" s="8">
        <f t="shared" si="66"/>
        <v>40740.208333333336</v>
      </c>
      <c r="M854">
        <v>1310792400</v>
      </c>
      <c r="N854" s="8">
        <f t="shared" si="67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65"/>
        <v>games</v>
      </c>
      <c r="T854" t="str">
        <f t="shared" si="68"/>
        <v>video games</v>
      </c>
      <c r="U854" s="5">
        <f t="shared" si="69"/>
        <v>80.806451612903231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(E855/D855)</f>
        <v>6.5205847953216374</v>
      </c>
      <c r="G855" t="s">
        <v>20</v>
      </c>
      <c r="H855" t="s">
        <v>20</v>
      </c>
      <c r="I855">
        <v>1467</v>
      </c>
      <c r="J855" t="s">
        <v>15</v>
      </c>
      <c r="K855" t="s">
        <v>16</v>
      </c>
      <c r="L855" s="8">
        <f t="shared" si="66"/>
        <v>40714.208333333336</v>
      </c>
      <c r="M855">
        <v>1308546000</v>
      </c>
      <c r="N855" s="8">
        <f t="shared" si="67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65"/>
        <v>music</v>
      </c>
      <c r="T855" t="str">
        <f t="shared" si="68"/>
        <v>indie rock</v>
      </c>
      <c r="U855" s="5">
        <f t="shared" si="69"/>
        <v>76.006816632583508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(E856/D856)</f>
        <v>1.1363099415204678</v>
      </c>
      <c r="G856" t="s">
        <v>20</v>
      </c>
      <c r="H856" t="s">
        <v>20</v>
      </c>
      <c r="I856">
        <v>2662</v>
      </c>
      <c r="J856" t="s">
        <v>15</v>
      </c>
      <c r="K856" t="s">
        <v>16</v>
      </c>
      <c r="L856" s="8">
        <f t="shared" si="66"/>
        <v>43787.25</v>
      </c>
      <c r="M856">
        <v>1574056800</v>
      </c>
      <c r="N856" s="8">
        <f t="shared" si="67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65"/>
        <v>publishing</v>
      </c>
      <c r="T856" t="str">
        <f t="shared" si="68"/>
        <v>fiction</v>
      </c>
      <c r="U856" s="5">
        <f t="shared" si="69"/>
        <v>72.993613824192337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(E857/D857)</f>
        <v>1.0237606837606839</v>
      </c>
      <c r="G857" t="s">
        <v>20</v>
      </c>
      <c r="H857" t="s">
        <v>20</v>
      </c>
      <c r="I857">
        <v>452</v>
      </c>
      <c r="J857" t="s">
        <v>26</v>
      </c>
      <c r="K857" t="s">
        <v>27</v>
      </c>
      <c r="L857" s="8">
        <f t="shared" si="66"/>
        <v>40712.208333333336</v>
      </c>
      <c r="M857">
        <v>1308373200</v>
      </c>
      <c r="N857" s="8">
        <f t="shared" si="67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65"/>
        <v>theater</v>
      </c>
      <c r="T857" t="str">
        <f t="shared" si="68"/>
        <v>plays</v>
      </c>
      <c r="U857" s="5">
        <f t="shared" si="69"/>
        <v>53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(E858/D858)</f>
        <v>3.5658333333333334</v>
      </c>
      <c r="G858" t="s">
        <v>20</v>
      </c>
      <c r="H858" t="s">
        <v>20</v>
      </c>
      <c r="I858">
        <v>158</v>
      </c>
      <c r="J858" t="s">
        <v>21</v>
      </c>
      <c r="K858" t="s">
        <v>22</v>
      </c>
      <c r="L858" s="8">
        <f t="shared" si="66"/>
        <v>41023.208333333336</v>
      </c>
      <c r="M858">
        <v>1335243600</v>
      </c>
      <c r="N858" s="8">
        <f t="shared" si="67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65"/>
        <v>food</v>
      </c>
      <c r="T858" t="str">
        <f t="shared" si="68"/>
        <v>food trucks</v>
      </c>
      <c r="U858" s="5">
        <f t="shared" si="69"/>
        <v>54.164556962025316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(E859/D859)</f>
        <v>1.3986792452830188</v>
      </c>
      <c r="G859" t="s">
        <v>20</v>
      </c>
      <c r="H859" t="s">
        <v>20</v>
      </c>
      <c r="I859">
        <v>225</v>
      </c>
      <c r="J859" t="s">
        <v>98</v>
      </c>
      <c r="K859" t="s">
        <v>99</v>
      </c>
      <c r="L859" s="8">
        <f t="shared" si="66"/>
        <v>40944.25</v>
      </c>
      <c r="M859">
        <v>1328421600</v>
      </c>
      <c r="N859" s="8">
        <f t="shared" si="67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65"/>
        <v>film &amp; video</v>
      </c>
      <c r="T859" t="str">
        <f t="shared" si="68"/>
        <v>shorts</v>
      </c>
      <c r="U859" s="5">
        <f t="shared" si="69"/>
        <v>32.946666666666665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 t="s">
        <v>14</v>
      </c>
      <c r="I860">
        <v>35</v>
      </c>
      <c r="J860" t="s">
        <v>21</v>
      </c>
      <c r="K860" t="s">
        <v>22</v>
      </c>
      <c r="L860" s="8">
        <f t="shared" si="66"/>
        <v>43211.208333333328</v>
      </c>
      <c r="M860">
        <v>1524286800</v>
      </c>
      <c r="N860" s="8">
        <f t="shared" si="67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65"/>
        <v>food</v>
      </c>
      <c r="T860" t="str">
        <f t="shared" si="68"/>
        <v>food trucks</v>
      </c>
      <c r="U860" s="5">
        <f t="shared" si="69"/>
        <v>79.371428571428567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 t="s">
        <v>14</v>
      </c>
      <c r="I861">
        <v>63</v>
      </c>
      <c r="J861" t="s">
        <v>21</v>
      </c>
      <c r="K861" t="s">
        <v>22</v>
      </c>
      <c r="L861" s="8">
        <f t="shared" si="66"/>
        <v>41334.25</v>
      </c>
      <c r="M861">
        <v>1362117600</v>
      </c>
      <c r="N861" s="8">
        <f t="shared" si="67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65"/>
        <v>theater</v>
      </c>
      <c r="T861" t="str">
        <f t="shared" si="68"/>
        <v>plays</v>
      </c>
      <c r="U861" s="5">
        <f t="shared" si="69"/>
        <v>41.174603174603178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(E862/D862)</f>
        <v>2.5165000000000002</v>
      </c>
      <c r="G862" t="s">
        <v>20</v>
      </c>
      <c r="H862" t="s">
        <v>20</v>
      </c>
      <c r="I862">
        <v>65</v>
      </c>
      <c r="J862" t="s">
        <v>21</v>
      </c>
      <c r="K862" t="s">
        <v>22</v>
      </c>
      <c r="L862" s="8">
        <f t="shared" si="66"/>
        <v>43515.25</v>
      </c>
      <c r="M862">
        <v>1550556000</v>
      </c>
      <c r="N862" s="8">
        <f t="shared" si="67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65"/>
        <v>technology</v>
      </c>
      <c r="T862" t="str">
        <f t="shared" si="68"/>
        <v>wearables</v>
      </c>
      <c r="U862" s="5">
        <f t="shared" si="69"/>
        <v>77.430769230769229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(E863/D863)</f>
        <v>1.0587500000000001</v>
      </c>
      <c r="G863" t="s">
        <v>20</v>
      </c>
      <c r="H863" t="s">
        <v>20</v>
      </c>
      <c r="I863">
        <v>163</v>
      </c>
      <c r="J863" t="s">
        <v>21</v>
      </c>
      <c r="K863" t="s">
        <v>22</v>
      </c>
      <c r="L863" s="8">
        <f t="shared" si="66"/>
        <v>40258.208333333336</v>
      </c>
      <c r="M863">
        <v>1269147600</v>
      </c>
      <c r="N863" s="8">
        <f t="shared" si="67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65"/>
        <v>theater</v>
      </c>
      <c r="T863" t="str">
        <f t="shared" si="68"/>
        <v>plays</v>
      </c>
      <c r="U863" s="5">
        <f t="shared" si="69"/>
        <v>57.159509202453989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(E864/D864)</f>
        <v>1.8742857142857143</v>
      </c>
      <c r="G864" t="s">
        <v>20</v>
      </c>
      <c r="H864" t="s">
        <v>20</v>
      </c>
      <c r="I864">
        <v>85</v>
      </c>
      <c r="J864" t="s">
        <v>21</v>
      </c>
      <c r="K864" t="s">
        <v>22</v>
      </c>
      <c r="L864" s="8">
        <f t="shared" si="66"/>
        <v>40756.208333333336</v>
      </c>
      <c r="M864">
        <v>1312174800</v>
      </c>
      <c r="N864" s="8">
        <f t="shared" si="67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65"/>
        <v>theater</v>
      </c>
      <c r="T864" t="str">
        <f t="shared" si="68"/>
        <v>plays</v>
      </c>
      <c r="U864" s="5">
        <f t="shared" si="69"/>
        <v>77.17647058823529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(E865/D865)</f>
        <v>3.8678571428571429</v>
      </c>
      <c r="G865" t="s">
        <v>20</v>
      </c>
      <c r="H865" t="s">
        <v>20</v>
      </c>
      <c r="I865">
        <v>217</v>
      </c>
      <c r="J865" t="s">
        <v>21</v>
      </c>
      <c r="K865" t="s">
        <v>22</v>
      </c>
      <c r="L865" s="8">
        <f t="shared" si="66"/>
        <v>42172.208333333328</v>
      </c>
      <c r="M865">
        <v>1434517200</v>
      </c>
      <c r="N865" s="8">
        <f t="shared" si="67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65"/>
        <v>film &amp; video</v>
      </c>
      <c r="T865" t="str">
        <f t="shared" si="68"/>
        <v>television</v>
      </c>
      <c r="U865" s="5">
        <f t="shared" si="69"/>
        <v>24.953917050691246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(E866/D866)</f>
        <v>3.4707142857142856</v>
      </c>
      <c r="G866" t="s">
        <v>20</v>
      </c>
      <c r="H866" t="s">
        <v>20</v>
      </c>
      <c r="I866">
        <v>150</v>
      </c>
      <c r="J866" t="s">
        <v>21</v>
      </c>
      <c r="K866" t="s">
        <v>22</v>
      </c>
      <c r="L866" s="8">
        <f t="shared" si="66"/>
        <v>42601.208333333328</v>
      </c>
      <c r="M866">
        <v>1471582800</v>
      </c>
      <c r="N866" s="8">
        <f t="shared" si="67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65"/>
        <v>film &amp; video</v>
      </c>
      <c r="T866" t="str">
        <f t="shared" si="68"/>
        <v>shorts</v>
      </c>
      <c r="U866" s="5">
        <f t="shared" si="69"/>
        <v>97.18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(E867/D867)</f>
        <v>1.8582098765432098</v>
      </c>
      <c r="G867" t="s">
        <v>20</v>
      </c>
      <c r="H867" t="s">
        <v>20</v>
      </c>
      <c r="I867">
        <v>3272</v>
      </c>
      <c r="J867" t="s">
        <v>21</v>
      </c>
      <c r="K867" t="s">
        <v>22</v>
      </c>
      <c r="L867" s="8">
        <f t="shared" si="66"/>
        <v>41897.208333333336</v>
      </c>
      <c r="M867">
        <v>1410757200</v>
      </c>
      <c r="N867" s="8">
        <f t="shared" si="67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65"/>
        <v>theater</v>
      </c>
      <c r="T867" t="str">
        <f t="shared" si="68"/>
        <v>plays</v>
      </c>
      <c r="U867" s="5">
        <f t="shared" si="69"/>
        <v>46.000916870415651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</f>
        <v>0.43241247264770238</v>
      </c>
      <c r="G868" t="s">
        <v>74</v>
      </c>
      <c r="H868" t="s">
        <v>74</v>
      </c>
      <c r="I868">
        <v>898</v>
      </c>
      <c r="J868" t="s">
        <v>21</v>
      </c>
      <c r="K868" t="s">
        <v>22</v>
      </c>
      <c r="L868" s="8">
        <f t="shared" si="66"/>
        <v>40671.208333333336</v>
      </c>
      <c r="M868">
        <v>1304830800</v>
      </c>
      <c r="N868" s="8">
        <f t="shared" si="67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65"/>
        <v>photography</v>
      </c>
      <c r="T868" t="str">
        <f t="shared" si="68"/>
        <v>photography books</v>
      </c>
      <c r="U868" s="5">
        <f t="shared" si="69"/>
        <v>88.023385300668153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(E869/D869)</f>
        <v>1.6243749999999999</v>
      </c>
      <c r="G869" t="s">
        <v>20</v>
      </c>
      <c r="H869" t="s">
        <v>20</v>
      </c>
      <c r="I869">
        <v>300</v>
      </c>
      <c r="J869" t="s">
        <v>21</v>
      </c>
      <c r="K869" t="s">
        <v>22</v>
      </c>
      <c r="L869" s="8">
        <f t="shared" si="66"/>
        <v>43382.208333333328</v>
      </c>
      <c r="M869">
        <v>1539061200</v>
      </c>
      <c r="N869" s="8">
        <f t="shared" si="67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65"/>
        <v>food</v>
      </c>
      <c r="T869" t="str">
        <f t="shared" si="68"/>
        <v>food trucks</v>
      </c>
      <c r="U869" s="5">
        <f t="shared" si="69"/>
        <v>25.99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(E870/D870)</f>
        <v>1.8484285714285715</v>
      </c>
      <c r="G870" t="s">
        <v>20</v>
      </c>
      <c r="H870" t="s">
        <v>20</v>
      </c>
      <c r="I870">
        <v>126</v>
      </c>
      <c r="J870" t="s">
        <v>21</v>
      </c>
      <c r="K870" t="s">
        <v>22</v>
      </c>
      <c r="L870" s="8">
        <f t="shared" si="66"/>
        <v>41559.208333333336</v>
      </c>
      <c r="M870">
        <v>1381554000</v>
      </c>
      <c r="N870" s="8">
        <f t="shared" si="67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65"/>
        <v>theater</v>
      </c>
      <c r="T870" t="str">
        <f t="shared" si="68"/>
        <v>plays</v>
      </c>
      <c r="U870" s="5">
        <f t="shared" si="69"/>
        <v>102.69047619047619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 t="s">
        <v>14</v>
      </c>
      <c r="I871">
        <v>526</v>
      </c>
      <c r="J871" t="s">
        <v>21</v>
      </c>
      <c r="K871" t="s">
        <v>22</v>
      </c>
      <c r="L871" s="8">
        <f t="shared" si="66"/>
        <v>40350.208333333336</v>
      </c>
      <c r="M871">
        <v>1277096400</v>
      </c>
      <c r="N871" s="8">
        <f t="shared" si="67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65"/>
        <v>film &amp; video</v>
      </c>
      <c r="T871" t="str">
        <f t="shared" si="68"/>
        <v>drama</v>
      </c>
      <c r="U871" s="5">
        <f t="shared" si="69"/>
        <v>72.958174904942965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 t="s">
        <v>14</v>
      </c>
      <c r="I872">
        <v>121</v>
      </c>
      <c r="J872" t="s">
        <v>21</v>
      </c>
      <c r="K872" t="s">
        <v>22</v>
      </c>
      <c r="L872" s="8">
        <f t="shared" si="66"/>
        <v>42240.208333333328</v>
      </c>
      <c r="M872">
        <v>1440392400</v>
      </c>
      <c r="N872" s="8">
        <f t="shared" si="67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65"/>
        <v>theater</v>
      </c>
      <c r="T872" t="str">
        <f t="shared" si="68"/>
        <v>plays</v>
      </c>
      <c r="U872" s="5">
        <f t="shared" si="69"/>
        <v>57.190082644628099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(E873/D873)</f>
        <v>2.7260419580419581</v>
      </c>
      <c r="G873" t="s">
        <v>20</v>
      </c>
      <c r="H873" t="s">
        <v>20</v>
      </c>
      <c r="I873">
        <v>2320</v>
      </c>
      <c r="J873" t="s">
        <v>21</v>
      </c>
      <c r="K873" t="s">
        <v>22</v>
      </c>
      <c r="L873" s="8">
        <f t="shared" si="66"/>
        <v>43040.208333333328</v>
      </c>
      <c r="M873">
        <v>1509512400</v>
      </c>
      <c r="N873" s="8">
        <f t="shared" si="67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65"/>
        <v>theater</v>
      </c>
      <c r="T873" t="str">
        <f t="shared" si="68"/>
        <v>plays</v>
      </c>
      <c r="U873" s="5">
        <f t="shared" si="69"/>
        <v>84.013793103448279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(E874/D874)</f>
        <v>1.7004255319148935</v>
      </c>
      <c r="G874" t="s">
        <v>20</v>
      </c>
      <c r="H874" t="s">
        <v>20</v>
      </c>
      <c r="I874">
        <v>81</v>
      </c>
      <c r="J874" t="s">
        <v>26</v>
      </c>
      <c r="K874" t="s">
        <v>27</v>
      </c>
      <c r="L874" s="8">
        <f t="shared" si="66"/>
        <v>43346.208333333328</v>
      </c>
      <c r="M874">
        <v>1535950800</v>
      </c>
      <c r="N874" s="8">
        <f t="shared" si="67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65"/>
        <v>film &amp; video</v>
      </c>
      <c r="T874" t="str">
        <f t="shared" si="68"/>
        <v>science fiction</v>
      </c>
      <c r="U874" s="5">
        <f t="shared" si="69"/>
        <v>98.666666666666671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(E875/D875)</f>
        <v>1.8828503562945369</v>
      </c>
      <c r="G875" t="s">
        <v>20</v>
      </c>
      <c r="H875" t="s">
        <v>20</v>
      </c>
      <c r="I875">
        <v>1887</v>
      </c>
      <c r="J875" t="s">
        <v>21</v>
      </c>
      <c r="K875" t="s">
        <v>22</v>
      </c>
      <c r="L875" s="8">
        <f t="shared" si="66"/>
        <v>41647.25</v>
      </c>
      <c r="M875">
        <v>1389160800</v>
      </c>
      <c r="N875" s="8">
        <f t="shared" si="67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65"/>
        <v>photography</v>
      </c>
      <c r="T875" t="str">
        <f t="shared" si="68"/>
        <v>photography books</v>
      </c>
      <c r="U875" s="5">
        <f t="shared" si="69"/>
        <v>42.007419183889773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(E876/D876)</f>
        <v>3.4693532338308457</v>
      </c>
      <c r="G876" t="s">
        <v>20</v>
      </c>
      <c r="H876" t="s">
        <v>20</v>
      </c>
      <c r="I876">
        <v>4358</v>
      </c>
      <c r="J876" t="s">
        <v>21</v>
      </c>
      <c r="K876" t="s">
        <v>22</v>
      </c>
      <c r="L876" s="8">
        <f t="shared" si="66"/>
        <v>40291.208333333336</v>
      </c>
      <c r="M876">
        <v>1271998800</v>
      </c>
      <c r="N876" s="8">
        <f t="shared" si="67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65"/>
        <v>photography</v>
      </c>
      <c r="T876" t="str">
        <f t="shared" si="68"/>
        <v>photography books</v>
      </c>
      <c r="U876" s="5">
        <f t="shared" si="69"/>
        <v>32.002753556677376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 t="s">
        <v>14</v>
      </c>
      <c r="I877">
        <v>67</v>
      </c>
      <c r="J877" t="s">
        <v>21</v>
      </c>
      <c r="K877" t="s">
        <v>22</v>
      </c>
      <c r="L877" s="8">
        <f t="shared" si="66"/>
        <v>40556.25</v>
      </c>
      <c r="M877">
        <v>1294898400</v>
      </c>
      <c r="N877" s="8">
        <f t="shared" si="67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65"/>
        <v>music</v>
      </c>
      <c r="T877" t="str">
        <f t="shared" si="68"/>
        <v>rock</v>
      </c>
      <c r="U877" s="5">
        <f t="shared" si="69"/>
        <v>81.567164179104481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 t="s">
        <v>14</v>
      </c>
      <c r="I878">
        <v>57</v>
      </c>
      <c r="J878" t="s">
        <v>15</v>
      </c>
      <c r="K878" t="s">
        <v>16</v>
      </c>
      <c r="L878" s="8">
        <f t="shared" si="66"/>
        <v>43624.208333333328</v>
      </c>
      <c r="M878">
        <v>1559970000</v>
      </c>
      <c r="N878" s="8">
        <f t="shared" si="67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65"/>
        <v>photography</v>
      </c>
      <c r="T878" t="str">
        <f t="shared" si="68"/>
        <v>photography books</v>
      </c>
      <c r="U878" s="5">
        <f t="shared" si="69"/>
        <v>37.035087719298247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 t="s">
        <v>14</v>
      </c>
      <c r="I879">
        <v>1229</v>
      </c>
      <c r="J879" t="s">
        <v>21</v>
      </c>
      <c r="K879" t="s">
        <v>22</v>
      </c>
      <c r="L879" s="8">
        <f t="shared" si="66"/>
        <v>42577.208333333328</v>
      </c>
      <c r="M879">
        <v>1469509200</v>
      </c>
      <c r="N879" s="8">
        <f t="shared" si="67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65"/>
        <v>food</v>
      </c>
      <c r="T879" t="str">
        <f t="shared" si="68"/>
        <v>food trucks</v>
      </c>
      <c r="U879" s="5">
        <f t="shared" si="69"/>
        <v>103.033360455655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 t="s">
        <v>14</v>
      </c>
      <c r="I880">
        <v>12</v>
      </c>
      <c r="J880" t="s">
        <v>107</v>
      </c>
      <c r="K880" t="s">
        <v>108</v>
      </c>
      <c r="L880" s="8">
        <f t="shared" si="66"/>
        <v>43845.25</v>
      </c>
      <c r="M880">
        <v>1579068000</v>
      </c>
      <c r="N880" s="8">
        <f t="shared" si="67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65"/>
        <v>music</v>
      </c>
      <c r="T880" t="str">
        <f t="shared" si="68"/>
        <v>metal</v>
      </c>
      <c r="U880" s="5">
        <f t="shared" si="69"/>
        <v>84.333333333333329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(E881/D881)</f>
        <v>5.4379999999999997</v>
      </c>
      <c r="G881" t="s">
        <v>20</v>
      </c>
      <c r="H881" t="s">
        <v>20</v>
      </c>
      <c r="I881">
        <v>53</v>
      </c>
      <c r="J881" t="s">
        <v>21</v>
      </c>
      <c r="K881" t="s">
        <v>22</v>
      </c>
      <c r="L881" s="8">
        <f t="shared" si="66"/>
        <v>42788.25</v>
      </c>
      <c r="M881">
        <v>1487743200</v>
      </c>
      <c r="N881" s="8">
        <f t="shared" si="67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65"/>
        <v>publishing</v>
      </c>
      <c r="T881" t="str">
        <f t="shared" si="68"/>
        <v>nonfiction</v>
      </c>
      <c r="U881" s="5">
        <f t="shared" si="69"/>
        <v>102.60377358490567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(E882/D882)</f>
        <v>2.2852189349112426</v>
      </c>
      <c r="G882" t="s">
        <v>20</v>
      </c>
      <c r="H882" t="s">
        <v>20</v>
      </c>
      <c r="I882">
        <v>2414</v>
      </c>
      <c r="J882" t="s">
        <v>21</v>
      </c>
      <c r="K882" t="s">
        <v>22</v>
      </c>
      <c r="L882" s="8">
        <f t="shared" si="66"/>
        <v>43667.208333333328</v>
      </c>
      <c r="M882">
        <v>1563685200</v>
      </c>
      <c r="N882" s="8">
        <f t="shared" si="67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65"/>
        <v>music</v>
      </c>
      <c r="T882" t="str">
        <f t="shared" si="68"/>
        <v>electric music</v>
      </c>
      <c r="U882" s="5">
        <f t="shared" si="69"/>
        <v>79.992129246064621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 t="s">
        <v>14</v>
      </c>
      <c r="I883">
        <v>452</v>
      </c>
      <c r="J883" t="s">
        <v>21</v>
      </c>
      <c r="K883" t="s">
        <v>22</v>
      </c>
      <c r="L883" s="8">
        <f t="shared" si="66"/>
        <v>42194.208333333328</v>
      </c>
      <c r="M883">
        <v>1436418000</v>
      </c>
      <c r="N883" s="8">
        <f t="shared" si="67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65"/>
        <v>theater</v>
      </c>
      <c r="T883" t="str">
        <f t="shared" si="68"/>
        <v>plays</v>
      </c>
      <c r="U883" s="5">
        <f t="shared" si="69"/>
        <v>70.055309734513273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(E884/D884)</f>
        <v>3.7</v>
      </c>
      <c r="G884" t="s">
        <v>20</v>
      </c>
      <c r="H884" t="s">
        <v>20</v>
      </c>
      <c r="I884">
        <v>80</v>
      </c>
      <c r="J884" t="s">
        <v>21</v>
      </c>
      <c r="K884" t="s">
        <v>22</v>
      </c>
      <c r="L884" s="8">
        <f t="shared" si="66"/>
        <v>42025.25</v>
      </c>
      <c r="M884">
        <v>1421820000</v>
      </c>
      <c r="N884" s="8">
        <f t="shared" si="67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65"/>
        <v>theater</v>
      </c>
      <c r="T884" t="str">
        <f t="shared" si="68"/>
        <v>plays</v>
      </c>
      <c r="U884" s="5">
        <f t="shared" si="69"/>
        <v>37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(E885/D885)</f>
        <v>2.3791176470588233</v>
      </c>
      <c r="G885" t="s">
        <v>20</v>
      </c>
      <c r="H885" t="s">
        <v>20</v>
      </c>
      <c r="I885">
        <v>193</v>
      </c>
      <c r="J885" t="s">
        <v>21</v>
      </c>
      <c r="K885" t="s">
        <v>22</v>
      </c>
      <c r="L885" s="8">
        <f t="shared" si="66"/>
        <v>40323.208333333336</v>
      </c>
      <c r="M885">
        <v>1274763600</v>
      </c>
      <c r="N885" s="8">
        <f t="shared" si="67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65"/>
        <v>film &amp; video</v>
      </c>
      <c r="T885" t="str">
        <f t="shared" si="68"/>
        <v>shorts</v>
      </c>
      <c r="U885" s="5">
        <f t="shared" si="69"/>
        <v>41.911917098445599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 t="s">
        <v>14</v>
      </c>
      <c r="I886">
        <v>1886</v>
      </c>
      <c r="J886" t="s">
        <v>21</v>
      </c>
      <c r="K886" t="s">
        <v>22</v>
      </c>
      <c r="L886" s="8">
        <f t="shared" si="66"/>
        <v>41763.208333333336</v>
      </c>
      <c r="M886">
        <v>1399179600</v>
      </c>
      <c r="N886" s="8">
        <f t="shared" si="67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65"/>
        <v>theater</v>
      </c>
      <c r="T886" t="str">
        <f t="shared" si="68"/>
        <v>plays</v>
      </c>
      <c r="U886" s="5">
        <f t="shared" si="69"/>
        <v>57.992576882290564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(E887/D887)</f>
        <v>1.1827777777777777</v>
      </c>
      <c r="G887" t="s">
        <v>20</v>
      </c>
      <c r="H887" t="s">
        <v>20</v>
      </c>
      <c r="I887">
        <v>52</v>
      </c>
      <c r="J887" t="s">
        <v>21</v>
      </c>
      <c r="K887" t="s">
        <v>22</v>
      </c>
      <c r="L887" s="8">
        <f t="shared" si="66"/>
        <v>40335.208333333336</v>
      </c>
      <c r="M887">
        <v>1275800400</v>
      </c>
      <c r="N887" s="8">
        <f t="shared" si="67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65"/>
        <v>theater</v>
      </c>
      <c r="T887" t="str">
        <f t="shared" si="68"/>
        <v>plays</v>
      </c>
      <c r="U887" s="5">
        <f t="shared" si="69"/>
        <v>40.942307692307693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 t="s">
        <v>14</v>
      </c>
      <c r="I888">
        <v>1825</v>
      </c>
      <c r="J888" t="s">
        <v>21</v>
      </c>
      <c r="K888" t="s">
        <v>22</v>
      </c>
      <c r="L888" s="8">
        <f t="shared" si="66"/>
        <v>40416.208333333336</v>
      </c>
      <c r="M888">
        <v>1282798800</v>
      </c>
      <c r="N888" s="8">
        <f t="shared" si="67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65"/>
        <v>music</v>
      </c>
      <c r="T888" t="str">
        <f t="shared" si="68"/>
        <v>indie rock</v>
      </c>
      <c r="U888" s="5">
        <f t="shared" si="69"/>
        <v>69.9972602739726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 t="s">
        <v>14</v>
      </c>
      <c r="I889">
        <v>31</v>
      </c>
      <c r="J889" t="s">
        <v>21</v>
      </c>
      <c r="K889" t="s">
        <v>22</v>
      </c>
      <c r="L889" s="8">
        <f t="shared" si="66"/>
        <v>42202.208333333328</v>
      </c>
      <c r="M889">
        <v>1437109200</v>
      </c>
      <c r="N889" s="8">
        <f t="shared" si="67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65"/>
        <v>theater</v>
      </c>
      <c r="T889" t="str">
        <f t="shared" si="68"/>
        <v>plays</v>
      </c>
      <c r="U889" s="5">
        <f t="shared" si="69"/>
        <v>73.838709677419359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(E890/D890)</f>
        <v>2.0989655172413793</v>
      </c>
      <c r="G890" t="s">
        <v>20</v>
      </c>
      <c r="H890" t="s">
        <v>20</v>
      </c>
      <c r="I890">
        <v>290</v>
      </c>
      <c r="J890" t="s">
        <v>21</v>
      </c>
      <c r="K890" t="s">
        <v>22</v>
      </c>
      <c r="L890" s="8">
        <f t="shared" si="66"/>
        <v>42836.208333333328</v>
      </c>
      <c r="M890">
        <v>1491886800</v>
      </c>
      <c r="N890" s="8">
        <f t="shared" si="67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65"/>
        <v>theater</v>
      </c>
      <c r="T890" t="str">
        <f t="shared" si="68"/>
        <v>plays</v>
      </c>
      <c r="U890" s="5">
        <f t="shared" si="69"/>
        <v>41.979310344827589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(E891/D891)</f>
        <v>1.697857142857143</v>
      </c>
      <c r="G891" t="s">
        <v>20</v>
      </c>
      <c r="H891" t="s">
        <v>20</v>
      </c>
      <c r="I891">
        <v>122</v>
      </c>
      <c r="J891" t="s">
        <v>21</v>
      </c>
      <c r="K891" t="s">
        <v>22</v>
      </c>
      <c r="L891" s="8">
        <f t="shared" si="66"/>
        <v>41710.208333333336</v>
      </c>
      <c r="M891">
        <v>1394600400</v>
      </c>
      <c r="N891" s="8">
        <f t="shared" si="67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65"/>
        <v>music</v>
      </c>
      <c r="T891" t="str">
        <f t="shared" si="68"/>
        <v>electric music</v>
      </c>
      <c r="U891" s="5">
        <f t="shared" si="69"/>
        <v>77.93442622950819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(E892/D892)</f>
        <v>1.1595907738095239</v>
      </c>
      <c r="G892" t="s">
        <v>20</v>
      </c>
      <c r="H892" t="s">
        <v>20</v>
      </c>
      <c r="I892">
        <v>1470</v>
      </c>
      <c r="J892" t="s">
        <v>21</v>
      </c>
      <c r="K892" t="s">
        <v>22</v>
      </c>
      <c r="L892" s="8">
        <f t="shared" si="66"/>
        <v>43640.208333333328</v>
      </c>
      <c r="M892">
        <v>1561352400</v>
      </c>
      <c r="N892" s="8">
        <f t="shared" si="67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65"/>
        <v>music</v>
      </c>
      <c r="T892" t="str">
        <f t="shared" si="68"/>
        <v>indie rock</v>
      </c>
      <c r="U892" s="5">
        <f t="shared" si="69"/>
        <v>106.01972789115646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(E893/D893)</f>
        <v>2.5859999999999999</v>
      </c>
      <c r="G893" t="s">
        <v>20</v>
      </c>
      <c r="H893" t="s">
        <v>20</v>
      </c>
      <c r="I893">
        <v>165</v>
      </c>
      <c r="J893" t="s">
        <v>15</v>
      </c>
      <c r="K893" t="s">
        <v>16</v>
      </c>
      <c r="L893" s="8">
        <f t="shared" si="66"/>
        <v>40880.25</v>
      </c>
      <c r="M893">
        <v>1322892000</v>
      </c>
      <c r="N893" s="8">
        <f t="shared" si="67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65"/>
        <v>film &amp; video</v>
      </c>
      <c r="T893" t="str">
        <f t="shared" si="68"/>
        <v>documentary</v>
      </c>
      <c r="U893" s="5">
        <f t="shared" si="69"/>
        <v>47.018181818181816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(E894/D894)</f>
        <v>2.3058333333333332</v>
      </c>
      <c r="G894" t="s">
        <v>20</v>
      </c>
      <c r="H894" t="s">
        <v>20</v>
      </c>
      <c r="I894">
        <v>182</v>
      </c>
      <c r="J894" t="s">
        <v>21</v>
      </c>
      <c r="K894" t="s">
        <v>22</v>
      </c>
      <c r="L894" s="8">
        <f t="shared" si="66"/>
        <v>40319.208333333336</v>
      </c>
      <c r="M894">
        <v>1274418000</v>
      </c>
      <c r="N894" s="8">
        <f t="shared" si="67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65"/>
        <v>publishing</v>
      </c>
      <c r="T894" t="str">
        <f t="shared" si="68"/>
        <v>translations</v>
      </c>
      <c r="U894" s="5">
        <f t="shared" si="69"/>
        <v>76.016483516483518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(E895/D895)</f>
        <v>1.2821428571428573</v>
      </c>
      <c r="G895" t="s">
        <v>20</v>
      </c>
      <c r="H895" t="s">
        <v>20</v>
      </c>
      <c r="I895">
        <v>199</v>
      </c>
      <c r="J895" t="s">
        <v>107</v>
      </c>
      <c r="K895" t="s">
        <v>108</v>
      </c>
      <c r="L895" s="8">
        <f t="shared" si="66"/>
        <v>42170.208333333328</v>
      </c>
      <c r="M895">
        <v>1434344400</v>
      </c>
      <c r="N895" s="8">
        <f t="shared" si="67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65"/>
        <v>film &amp; video</v>
      </c>
      <c r="T895" t="str">
        <f t="shared" si="68"/>
        <v>documentary</v>
      </c>
      <c r="U895" s="5">
        <f t="shared" si="69"/>
        <v>54.120603015075375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(E896/D896)</f>
        <v>1.8870588235294117</v>
      </c>
      <c r="G896" t="s">
        <v>20</v>
      </c>
      <c r="H896" t="s">
        <v>20</v>
      </c>
      <c r="I896">
        <v>56</v>
      </c>
      <c r="J896" t="s">
        <v>40</v>
      </c>
      <c r="K896" t="s">
        <v>41</v>
      </c>
      <c r="L896" s="8">
        <f t="shared" si="66"/>
        <v>41466.208333333336</v>
      </c>
      <c r="M896">
        <v>1373518800</v>
      </c>
      <c r="N896" s="8">
        <f t="shared" si="67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65"/>
        <v>film &amp; video</v>
      </c>
      <c r="T896" t="str">
        <f t="shared" si="68"/>
        <v>television</v>
      </c>
      <c r="U896" s="5">
        <f t="shared" si="69"/>
        <v>57.285714285714285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 t="s">
        <v>14</v>
      </c>
      <c r="I897">
        <v>107</v>
      </c>
      <c r="J897" t="s">
        <v>21</v>
      </c>
      <c r="K897" t="s">
        <v>22</v>
      </c>
      <c r="L897" s="8">
        <f t="shared" si="66"/>
        <v>43134.25</v>
      </c>
      <c r="M897">
        <v>1517637600</v>
      </c>
      <c r="N897" s="8">
        <f t="shared" si="67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65"/>
        <v>theater</v>
      </c>
      <c r="T897" t="str">
        <f t="shared" si="68"/>
        <v>plays</v>
      </c>
      <c r="U897" s="5">
        <f t="shared" si="69"/>
        <v>103.81308411214954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(E898/D898)</f>
        <v>7.7443434343434348</v>
      </c>
      <c r="G898" t="s">
        <v>20</v>
      </c>
      <c r="H898" t="s">
        <v>20</v>
      </c>
      <c r="I898">
        <v>1460</v>
      </c>
      <c r="J898" t="s">
        <v>26</v>
      </c>
      <c r="K898" t="s">
        <v>27</v>
      </c>
      <c r="L898" s="8">
        <f t="shared" si="66"/>
        <v>40738.208333333336</v>
      </c>
      <c r="M898">
        <v>1310619600</v>
      </c>
      <c r="N898" s="8">
        <f t="shared" si="67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ref="S898:S961" si="70">LEFT(R898,SEARCH("/",R898)-1)</f>
        <v>food</v>
      </c>
      <c r="T898" t="str">
        <f t="shared" si="68"/>
        <v>food trucks</v>
      </c>
      <c r="U898" s="5">
        <f t="shared" si="69"/>
        <v>105.02602739726028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 t="s">
        <v>14</v>
      </c>
      <c r="I899">
        <v>27</v>
      </c>
      <c r="J899" t="s">
        <v>21</v>
      </c>
      <c r="K899" t="s">
        <v>22</v>
      </c>
      <c r="L899" s="8">
        <f t="shared" ref="L899:L962" si="71">(((M899/60)/60)/24)+DATE(1970,1,1)</f>
        <v>43583.208333333328</v>
      </c>
      <c r="M899">
        <v>1556427600</v>
      </c>
      <c r="N899" s="8">
        <f t="shared" ref="N899:N962" si="72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si="70"/>
        <v>theater</v>
      </c>
      <c r="T899" t="str">
        <f t="shared" ref="T899:T962" si="73">RIGHT(R899,LEN(R899)-FIND("/",R899))</f>
        <v>plays</v>
      </c>
      <c r="U899" s="5">
        <f t="shared" si="69"/>
        <v>90.259259259259252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 t="s">
        <v>14</v>
      </c>
      <c r="I900">
        <v>1221</v>
      </c>
      <c r="J900" t="s">
        <v>21</v>
      </c>
      <c r="K900" t="s">
        <v>22</v>
      </c>
      <c r="L900" s="8">
        <f t="shared" si="71"/>
        <v>43815.25</v>
      </c>
      <c r="M900">
        <v>1576476000</v>
      </c>
      <c r="N900" s="8">
        <f t="shared" si="72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70"/>
        <v>film &amp; video</v>
      </c>
      <c r="T900" t="str">
        <f t="shared" si="73"/>
        <v>documentary</v>
      </c>
      <c r="U900" s="5">
        <f t="shared" ref="U900:U963" si="74">E900/I900</f>
        <v>76.978705978705975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(E901/D901)</f>
        <v>4.0709677419354842</v>
      </c>
      <c r="G901" t="s">
        <v>20</v>
      </c>
      <c r="H901" t="s">
        <v>20</v>
      </c>
      <c r="I901">
        <v>123</v>
      </c>
      <c r="J901" t="s">
        <v>98</v>
      </c>
      <c r="K901" t="s">
        <v>99</v>
      </c>
      <c r="L901" s="8">
        <f t="shared" si="71"/>
        <v>41554.208333333336</v>
      </c>
      <c r="M901">
        <v>1381122000</v>
      </c>
      <c r="N901" s="8">
        <f t="shared" si="72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70"/>
        <v>music</v>
      </c>
      <c r="T901" t="str">
        <f t="shared" si="73"/>
        <v>jazz</v>
      </c>
      <c r="U901" s="5">
        <f t="shared" si="74"/>
        <v>102.60162601626017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(E902/D902)</f>
        <v>0.02</v>
      </c>
      <c r="G902" t="s">
        <v>14</v>
      </c>
      <c r="H902" t="s">
        <v>14</v>
      </c>
      <c r="I902">
        <v>1</v>
      </c>
      <c r="J902" t="s">
        <v>21</v>
      </c>
      <c r="K902" t="s">
        <v>22</v>
      </c>
      <c r="L902" s="8">
        <f t="shared" si="71"/>
        <v>41901.208333333336</v>
      </c>
      <c r="M902">
        <v>1411102800</v>
      </c>
      <c r="N902" s="8">
        <f t="shared" si="72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70"/>
        <v>technology</v>
      </c>
      <c r="T902" t="str">
        <f t="shared" si="73"/>
        <v>web</v>
      </c>
      <c r="U902" s="5">
        <f t="shared" si="74"/>
        <v>2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(E903/D903)</f>
        <v>1.5617857142857143</v>
      </c>
      <c r="G903" t="s">
        <v>20</v>
      </c>
      <c r="H903" t="s">
        <v>20</v>
      </c>
      <c r="I903">
        <v>159</v>
      </c>
      <c r="J903" t="s">
        <v>21</v>
      </c>
      <c r="K903" t="s">
        <v>22</v>
      </c>
      <c r="L903" s="8">
        <f t="shared" si="71"/>
        <v>43298.208333333328</v>
      </c>
      <c r="M903">
        <v>1531803600</v>
      </c>
      <c r="N903" s="8">
        <f t="shared" si="72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70"/>
        <v>music</v>
      </c>
      <c r="T903" t="str">
        <f t="shared" si="73"/>
        <v>rock</v>
      </c>
      <c r="U903" s="5">
        <f t="shared" si="74"/>
        <v>55.0062893081761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(E904/D904)</f>
        <v>2.5242857142857145</v>
      </c>
      <c r="G904" t="s">
        <v>20</v>
      </c>
      <c r="H904" t="s">
        <v>20</v>
      </c>
      <c r="I904">
        <v>110</v>
      </c>
      <c r="J904" t="s">
        <v>21</v>
      </c>
      <c r="K904" t="s">
        <v>22</v>
      </c>
      <c r="L904" s="8">
        <f t="shared" si="71"/>
        <v>42399.25</v>
      </c>
      <c r="M904">
        <v>1454133600</v>
      </c>
      <c r="N904" s="8">
        <f t="shared" si="72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70"/>
        <v>technology</v>
      </c>
      <c r="T904" t="str">
        <f t="shared" si="73"/>
        <v>web</v>
      </c>
      <c r="U904" s="5">
        <f t="shared" si="74"/>
        <v>32.127272727272725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</f>
        <v>1.729268292682927E-2</v>
      </c>
      <c r="G905" t="s">
        <v>47</v>
      </c>
      <c r="H905" t="s">
        <v>47</v>
      </c>
      <c r="I905">
        <v>14</v>
      </c>
      <c r="J905" t="s">
        <v>21</v>
      </c>
      <c r="K905" t="s">
        <v>22</v>
      </c>
      <c r="L905" s="8">
        <f t="shared" si="71"/>
        <v>41034.208333333336</v>
      </c>
      <c r="M905">
        <v>1336194000</v>
      </c>
      <c r="N905" s="8">
        <f t="shared" si="72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70"/>
        <v>publishing</v>
      </c>
      <c r="T905" t="str">
        <f t="shared" si="73"/>
        <v>nonfiction</v>
      </c>
      <c r="U905" s="5">
        <f t="shared" si="74"/>
        <v>50.642857142857146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 t="s">
        <v>14</v>
      </c>
      <c r="I906">
        <v>16</v>
      </c>
      <c r="J906" t="s">
        <v>21</v>
      </c>
      <c r="K906" t="s">
        <v>22</v>
      </c>
      <c r="L906" s="8">
        <f t="shared" si="71"/>
        <v>41186.208333333336</v>
      </c>
      <c r="M906">
        <v>1349326800</v>
      </c>
      <c r="N906" s="8">
        <f t="shared" si="72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70"/>
        <v>publishing</v>
      </c>
      <c r="T906" t="str">
        <f t="shared" si="73"/>
        <v>radio &amp; podcasts</v>
      </c>
      <c r="U906" s="5">
        <f t="shared" si="74"/>
        <v>49.6875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(E907/D907)</f>
        <v>1.6398734177215191</v>
      </c>
      <c r="G907" t="s">
        <v>20</v>
      </c>
      <c r="H907" t="s">
        <v>20</v>
      </c>
      <c r="I907">
        <v>236</v>
      </c>
      <c r="J907" t="s">
        <v>21</v>
      </c>
      <c r="K907" t="s">
        <v>22</v>
      </c>
      <c r="L907" s="8">
        <f t="shared" si="71"/>
        <v>41536.208333333336</v>
      </c>
      <c r="M907">
        <v>1379566800</v>
      </c>
      <c r="N907" s="8">
        <f t="shared" si="72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70"/>
        <v>theater</v>
      </c>
      <c r="T907" t="str">
        <f t="shared" si="73"/>
        <v>plays</v>
      </c>
      <c r="U907" s="5">
        <f t="shared" si="74"/>
        <v>54.894067796610166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(E908/D908)</f>
        <v>1.6298181818181818</v>
      </c>
      <c r="G908" t="s">
        <v>20</v>
      </c>
      <c r="H908" t="s">
        <v>20</v>
      </c>
      <c r="I908">
        <v>191</v>
      </c>
      <c r="J908" t="s">
        <v>21</v>
      </c>
      <c r="K908" t="s">
        <v>22</v>
      </c>
      <c r="L908" s="8">
        <f t="shared" si="71"/>
        <v>42868.208333333328</v>
      </c>
      <c r="M908">
        <v>1494651600</v>
      </c>
      <c r="N908" s="8">
        <f t="shared" si="72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70"/>
        <v>film &amp; video</v>
      </c>
      <c r="T908" t="str">
        <f t="shared" si="73"/>
        <v>documentary</v>
      </c>
      <c r="U908" s="5">
        <f t="shared" si="74"/>
        <v>46.931937172774866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 t="s">
        <v>14</v>
      </c>
      <c r="I909">
        <v>41</v>
      </c>
      <c r="J909" t="s">
        <v>21</v>
      </c>
      <c r="K909" t="s">
        <v>22</v>
      </c>
      <c r="L909" s="8">
        <f t="shared" si="71"/>
        <v>40660.208333333336</v>
      </c>
      <c r="M909">
        <v>1303880400</v>
      </c>
      <c r="N909" s="8">
        <f t="shared" si="72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70"/>
        <v>theater</v>
      </c>
      <c r="T909" t="str">
        <f t="shared" si="73"/>
        <v>plays</v>
      </c>
      <c r="U909" s="5">
        <f t="shared" si="74"/>
        <v>44.951219512195124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(E910/D910)</f>
        <v>3.1924083769633507</v>
      </c>
      <c r="G910" t="s">
        <v>20</v>
      </c>
      <c r="H910" t="s">
        <v>20</v>
      </c>
      <c r="I910">
        <v>3934</v>
      </c>
      <c r="J910" t="s">
        <v>21</v>
      </c>
      <c r="K910" t="s">
        <v>22</v>
      </c>
      <c r="L910" s="8">
        <f t="shared" si="71"/>
        <v>41031.208333333336</v>
      </c>
      <c r="M910">
        <v>1335934800</v>
      </c>
      <c r="N910" s="8">
        <f t="shared" si="72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70"/>
        <v>games</v>
      </c>
      <c r="T910" t="str">
        <f t="shared" si="73"/>
        <v>video games</v>
      </c>
      <c r="U910" s="5">
        <f t="shared" si="74"/>
        <v>30.99898322318251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(E911/D911)</f>
        <v>4.7894444444444444</v>
      </c>
      <c r="G911" t="s">
        <v>20</v>
      </c>
      <c r="H911" t="s">
        <v>20</v>
      </c>
      <c r="I911">
        <v>80</v>
      </c>
      <c r="J911" t="s">
        <v>15</v>
      </c>
      <c r="K911" t="s">
        <v>16</v>
      </c>
      <c r="L911" s="8">
        <f t="shared" si="71"/>
        <v>43255.208333333328</v>
      </c>
      <c r="M911">
        <v>1528088400</v>
      </c>
      <c r="N911" s="8">
        <f t="shared" si="72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70"/>
        <v>theater</v>
      </c>
      <c r="T911" t="str">
        <f t="shared" si="73"/>
        <v>plays</v>
      </c>
      <c r="U911" s="5">
        <f t="shared" si="74"/>
        <v>107.7625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</f>
        <v>0.19556634304207121</v>
      </c>
      <c r="G912" t="s">
        <v>74</v>
      </c>
      <c r="H912" t="s">
        <v>74</v>
      </c>
      <c r="I912">
        <v>296</v>
      </c>
      <c r="J912" t="s">
        <v>21</v>
      </c>
      <c r="K912" t="s">
        <v>22</v>
      </c>
      <c r="L912" s="8">
        <f t="shared" si="71"/>
        <v>42026.25</v>
      </c>
      <c r="M912">
        <v>1421906400</v>
      </c>
      <c r="N912" s="8">
        <f t="shared" si="72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70"/>
        <v>theater</v>
      </c>
      <c r="T912" t="str">
        <f t="shared" si="73"/>
        <v>plays</v>
      </c>
      <c r="U912" s="5">
        <f t="shared" si="74"/>
        <v>102.07770270270271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(E913/D913)</f>
        <v>1.9894827586206896</v>
      </c>
      <c r="G913" t="s">
        <v>20</v>
      </c>
      <c r="H913" t="s">
        <v>20</v>
      </c>
      <c r="I913">
        <v>462</v>
      </c>
      <c r="J913" t="s">
        <v>21</v>
      </c>
      <c r="K913" t="s">
        <v>22</v>
      </c>
      <c r="L913" s="8">
        <f t="shared" si="71"/>
        <v>43717.208333333328</v>
      </c>
      <c r="M913">
        <v>1568005200</v>
      </c>
      <c r="N913" s="8">
        <f t="shared" si="72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70"/>
        <v>technology</v>
      </c>
      <c r="T913" t="str">
        <f t="shared" si="73"/>
        <v>web</v>
      </c>
      <c r="U913" s="5">
        <f t="shared" si="74"/>
        <v>24.976190476190474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(E914/D914)</f>
        <v>7.95</v>
      </c>
      <c r="G914" t="s">
        <v>20</v>
      </c>
      <c r="H914" t="s">
        <v>20</v>
      </c>
      <c r="I914">
        <v>179</v>
      </c>
      <c r="J914" t="s">
        <v>21</v>
      </c>
      <c r="K914" t="s">
        <v>22</v>
      </c>
      <c r="L914" s="8">
        <f t="shared" si="71"/>
        <v>41157.208333333336</v>
      </c>
      <c r="M914">
        <v>1346821200</v>
      </c>
      <c r="N914" s="8">
        <f t="shared" si="72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70"/>
        <v>film &amp; video</v>
      </c>
      <c r="T914" t="str">
        <f t="shared" si="73"/>
        <v>drama</v>
      </c>
      <c r="U914" s="5">
        <f t="shared" si="74"/>
        <v>79.944134078212286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 t="s">
        <v>14</v>
      </c>
      <c r="I915">
        <v>523</v>
      </c>
      <c r="J915" t="s">
        <v>26</v>
      </c>
      <c r="K915" t="s">
        <v>27</v>
      </c>
      <c r="L915" s="8">
        <f t="shared" si="71"/>
        <v>43597.208333333328</v>
      </c>
      <c r="M915">
        <v>1557637200</v>
      </c>
      <c r="N915" s="8">
        <f t="shared" si="72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70"/>
        <v>film &amp; video</v>
      </c>
      <c r="T915" t="str">
        <f t="shared" si="73"/>
        <v>drama</v>
      </c>
      <c r="U915" s="5">
        <f t="shared" si="74"/>
        <v>67.946462715105156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 t="s">
        <v>14</v>
      </c>
      <c r="I916">
        <v>141</v>
      </c>
      <c r="J916" t="s">
        <v>40</v>
      </c>
      <c r="K916" t="s">
        <v>41</v>
      </c>
      <c r="L916" s="8">
        <f t="shared" si="71"/>
        <v>41490.208333333336</v>
      </c>
      <c r="M916">
        <v>1375592400</v>
      </c>
      <c r="N916" s="8">
        <f t="shared" si="72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70"/>
        <v>theater</v>
      </c>
      <c r="T916" t="str">
        <f t="shared" si="73"/>
        <v>plays</v>
      </c>
      <c r="U916" s="5">
        <f t="shared" si="74"/>
        <v>26.070921985815602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(E917/D917)</f>
        <v>1.5562827640984909</v>
      </c>
      <c r="G917" t="s">
        <v>20</v>
      </c>
      <c r="H917" t="s">
        <v>20</v>
      </c>
      <c r="I917">
        <v>1866</v>
      </c>
      <c r="J917" t="s">
        <v>40</v>
      </c>
      <c r="K917" t="s">
        <v>41</v>
      </c>
      <c r="L917" s="8">
        <f t="shared" si="71"/>
        <v>42976.208333333328</v>
      </c>
      <c r="M917">
        <v>1503982800</v>
      </c>
      <c r="N917" s="8">
        <f t="shared" si="72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70"/>
        <v>film &amp; video</v>
      </c>
      <c r="T917" t="str">
        <f t="shared" si="73"/>
        <v>television</v>
      </c>
      <c r="U917" s="5">
        <f t="shared" si="74"/>
        <v>105.0032154340836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 t="s">
        <v>14</v>
      </c>
      <c r="I918">
        <v>52</v>
      </c>
      <c r="J918" t="s">
        <v>21</v>
      </c>
      <c r="K918" t="s">
        <v>22</v>
      </c>
      <c r="L918" s="8">
        <f t="shared" si="71"/>
        <v>41991.25</v>
      </c>
      <c r="M918">
        <v>1418882400</v>
      </c>
      <c r="N918" s="8">
        <f t="shared" si="72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70"/>
        <v>photography</v>
      </c>
      <c r="T918" t="str">
        <f t="shared" si="73"/>
        <v>photography books</v>
      </c>
      <c r="U918" s="5">
        <f t="shared" si="74"/>
        <v>25.826923076923077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</f>
        <v>0.58250000000000002</v>
      </c>
      <c r="G919" t="s">
        <v>47</v>
      </c>
      <c r="H919" t="s">
        <v>47</v>
      </c>
      <c r="I919">
        <v>27</v>
      </c>
      <c r="J919" t="s">
        <v>40</v>
      </c>
      <c r="K919" t="s">
        <v>41</v>
      </c>
      <c r="L919" s="8">
        <f t="shared" si="71"/>
        <v>40722.208333333336</v>
      </c>
      <c r="M919">
        <v>1309237200</v>
      </c>
      <c r="N919" s="8">
        <f t="shared" si="72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70"/>
        <v>film &amp; video</v>
      </c>
      <c r="T919" t="str">
        <f t="shared" si="73"/>
        <v>shorts</v>
      </c>
      <c r="U919" s="5">
        <f t="shared" si="74"/>
        <v>77.666666666666671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(E920/D920)</f>
        <v>2.3739473684210526</v>
      </c>
      <c r="G920" t="s">
        <v>20</v>
      </c>
      <c r="H920" t="s">
        <v>20</v>
      </c>
      <c r="I920">
        <v>156</v>
      </c>
      <c r="J920" t="s">
        <v>98</v>
      </c>
      <c r="K920" t="s">
        <v>99</v>
      </c>
      <c r="L920" s="8">
        <f t="shared" si="71"/>
        <v>41117.208333333336</v>
      </c>
      <c r="M920">
        <v>1343365200</v>
      </c>
      <c r="N920" s="8">
        <f t="shared" si="72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70"/>
        <v>publishing</v>
      </c>
      <c r="T920" t="str">
        <f t="shared" si="73"/>
        <v>radio &amp; podcasts</v>
      </c>
      <c r="U920" s="5">
        <f t="shared" si="74"/>
        <v>57.82692307692308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 t="s">
        <v>14</v>
      </c>
      <c r="I921">
        <v>225</v>
      </c>
      <c r="J921" t="s">
        <v>26</v>
      </c>
      <c r="K921" t="s">
        <v>27</v>
      </c>
      <c r="L921" s="8">
        <f t="shared" si="71"/>
        <v>43022.208333333328</v>
      </c>
      <c r="M921">
        <v>1507957200</v>
      </c>
      <c r="N921" s="8">
        <f t="shared" si="72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70"/>
        <v>theater</v>
      </c>
      <c r="T921" t="str">
        <f t="shared" si="73"/>
        <v>plays</v>
      </c>
      <c r="U921" s="5">
        <f t="shared" si="74"/>
        <v>92.955555555555549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(E922/D922)</f>
        <v>1.8256603773584905</v>
      </c>
      <c r="G922" t="s">
        <v>20</v>
      </c>
      <c r="H922" t="s">
        <v>20</v>
      </c>
      <c r="I922">
        <v>255</v>
      </c>
      <c r="J922" t="s">
        <v>21</v>
      </c>
      <c r="K922" t="s">
        <v>22</v>
      </c>
      <c r="L922" s="8">
        <f t="shared" si="71"/>
        <v>43503.25</v>
      </c>
      <c r="M922">
        <v>1549519200</v>
      </c>
      <c r="N922" s="8">
        <f t="shared" si="72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70"/>
        <v>film &amp; video</v>
      </c>
      <c r="T922" t="str">
        <f t="shared" si="73"/>
        <v>animation</v>
      </c>
      <c r="U922" s="5">
        <f t="shared" si="74"/>
        <v>37.945098039215686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 t="s">
        <v>14</v>
      </c>
      <c r="I923">
        <v>38</v>
      </c>
      <c r="J923" t="s">
        <v>21</v>
      </c>
      <c r="K923" t="s">
        <v>22</v>
      </c>
      <c r="L923" s="8">
        <f t="shared" si="71"/>
        <v>40951.25</v>
      </c>
      <c r="M923">
        <v>1329026400</v>
      </c>
      <c r="N923" s="8">
        <f t="shared" si="72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70"/>
        <v>technology</v>
      </c>
      <c r="T923" t="str">
        <f t="shared" si="73"/>
        <v>web</v>
      </c>
      <c r="U923" s="5">
        <f t="shared" si="74"/>
        <v>31.842105263157894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(E924/D924)</f>
        <v>1.7595330739299611</v>
      </c>
      <c r="G924" t="s">
        <v>20</v>
      </c>
      <c r="H924" t="s">
        <v>20</v>
      </c>
      <c r="I924">
        <v>2261</v>
      </c>
      <c r="J924" t="s">
        <v>21</v>
      </c>
      <c r="K924" t="s">
        <v>22</v>
      </c>
      <c r="L924" s="8">
        <f t="shared" si="71"/>
        <v>43443.25</v>
      </c>
      <c r="M924">
        <v>1544335200</v>
      </c>
      <c r="N924" s="8">
        <f t="shared" si="72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70"/>
        <v>music</v>
      </c>
      <c r="T924" t="str">
        <f t="shared" si="73"/>
        <v>world music</v>
      </c>
      <c r="U924" s="5">
        <f t="shared" si="74"/>
        <v>40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(E925/D925)</f>
        <v>2.3788235294117648</v>
      </c>
      <c r="G925" t="s">
        <v>20</v>
      </c>
      <c r="H925" t="s">
        <v>20</v>
      </c>
      <c r="I925">
        <v>40</v>
      </c>
      <c r="J925" t="s">
        <v>21</v>
      </c>
      <c r="K925" t="s">
        <v>22</v>
      </c>
      <c r="L925" s="8">
        <f t="shared" si="71"/>
        <v>40373.208333333336</v>
      </c>
      <c r="M925">
        <v>1279083600</v>
      </c>
      <c r="N925" s="8">
        <f t="shared" si="72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70"/>
        <v>theater</v>
      </c>
      <c r="T925" t="str">
        <f t="shared" si="73"/>
        <v>plays</v>
      </c>
      <c r="U925" s="5">
        <f t="shared" si="74"/>
        <v>101.1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(E926/D926)</f>
        <v>4.8805076142131982</v>
      </c>
      <c r="G926" t="s">
        <v>20</v>
      </c>
      <c r="H926" t="s">
        <v>20</v>
      </c>
      <c r="I926">
        <v>2289</v>
      </c>
      <c r="J926" t="s">
        <v>107</v>
      </c>
      <c r="K926" t="s">
        <v>108</v>
      </c>
      <c r="L926" s="8">
        <f t="shared" si="71"/>
        <v>43769.208333333328</v>
      </c>
      <c r="M926">
        <v>1572498000</v>
      </c>
      <c r="N926" s="8">
        <f t="shared" si="72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70"/>
        <v>theater</v>
      </c>
      <c r="T926" t="str">
        <f t="shared" si="73"/>
        <v>plays</v>
      </c>
      <c r="U926" s="5">
        <f t="shared" si="74"/>
        <v>84.006989951944078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(E927/D927)</f>
        <v>2.2406666666666668</v>
      </c>
      <c r="G927" t="s">
        <v>20</v>
      </c>
      <c r="H927" t="s">
        <v>20</v>
      </c>
      <c r="I927">
        <v>65</v>
      </c>
      <c r="J927" t="s">
        <v>21</v>
      </c>
      <c r="K927" t="s">
        <v>22</v>
      </c>
      <c r="L927" s="8">
        <f t="shared" si="71"/>
        <v>43000.208333333328</v>
      </c>
      <c r="M927">
        <v>1506056400</v>
      </c>
      <c r="N927" s="8">
        <f t="shared" si="72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70"/>
        <v>theater</v>
      </c>
      <c r="T927" t="str">
        <f t="shared" si="73"/>
        <v>plays</v>
      </c>
      <c r="U927" s="5">
        <f t="shared" si="74"/>
        <v>103.41538461538461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 t="s">
        <v>14</v>
      </c>
      <c r="I928">
        <v>15</v>
      </c>
      <c r="J928" t="s">
        <v>21</v>
      </c>
      <c r="K928" t="s">
        <v>22</v>
      </c>
      <c r="L928" s="8">
        <f t="shared" si="71"/>
        <v>42502.208333333328</v>
      </c>
      <c r="M928">
        <v>1463029200</v>
      </c>
      <c r="N928" s="8">
        <f t="shared" si="72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70"/>
        <v>food</v>
      </c>
      <c r="T928" t="str">
        <f t="shared" si="73"/>
        <v>food trucks</v>
      </c>
      <c r="U928" s="5">
        <f t="shared" si="74"/>
        <v>105.13333333333334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 t="s">
        <v>14</v>
      </c>
      <c r="I929">
        <v>37</v>
      </c>
      <c r="J929" t="s">
        <v>21</v>
      </c>
      <c r="K929" t="s">
        <v>22</v>
      </c>
      <c r="L929" s="8">
        <f t="shared" si="71"/>
        <v>41102.208333333336</v>
      </c>
      <c r="M929">
        <v>1342069200</v>
      </c>
      <c r="N929" s="8">
        <f t="shared" si="72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70"/>
        <v>theater</v>
      </c>
      <c r="T929" t="str">
        <f t="shared" si="73"/>
        <v>plays</v>
      </c>
      <c r="U929" s="5">
        <f t="shared" si="74"/>
        <v>89.21621621621621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(E930/D930)</f>
        <v>1.1731541218637993</v>
      </c>
      <c r="G930" t="s">
        <v>20</v>
      </c>
      <c r="H930" t="s">
        <v>20</v>
      </c>
      <c r="I930">
        <v>3777</v>
      </c>
      <c r="J930" t="s">
        <v>107</v>
      </c>
      <c r="K930" t="s">
        <v>108</v>
      </c>
      <c r="L930" s="8">
        <f t="shared" si="71"/>
        <v>41637.25</v>
      </c>
      <c r="M930">
        <v>1388296800</v>
      </c>
      <c r="N930" s="8">
        <f t="shared" si="72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70"/>
        <v>technology</v>
      </c>
      <c r="T930" t="str">
        <f t="shared" si="73"/>
        <v>web</v>
      </c>
      <c r="U930" s="5">
        <f t="shared" si="74"/>
        <v>51.995234312946785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(E931/D931)</f>
        <v>2.173090909090909</v>
      </c>
      <c r="G931" t="s">
        <v>20</v>
      </c>
      <c r="H931" t="s">
        <v>20</v>
      </c>
      <c r="I931">
        <v>184</v>
      </c>
      <c r="J931" t="s">
        <v>40</v>
      </c>
      <c r="K931" t="s">
        <v>41</v>
      </c>
      <c r="L931" s="8">
        <f t="shared" si="71"/>
        <v>42858.208333333328</v>
      </c>
      <c r="M931">
        <v>1493787600</v>
      </c>
      <c r="N931" s="8">
        <f t="shared" si="72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70"/>
        <v>theater</v>
      </c>
      <c r="T931" t="str">
        <f t="shared" si="73"/>
        <v>plays</v>
      </c>
      <c r="U931" s="5">
        <f t="shared" si="74"/>
        <v>64.956521739130437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(E932/D932)</f>
        <v>1.1228571428571428</v>
      </c>
      <c r="G932" t="s">
        <v>20</v>
      </c>
      <c r="H932" t="s">
        <v>20</v>
      </c>
      <c r="I932">
        <v>85</v>
      </c>
      <c r="J932" t="s">
        <v>21</v>
      </c>
      <c r="K932" t="s">
        <v>22</v>
      </c>
      <c r="L932" s="8">
        <f t="shared" si="71"/>
        <v>42060.25</v>
      </c>
      <c r="M932">
        <v>1424844000</v>
      </c>
      <c r="N932" s="8">
        <f t="shared" si="72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70"/>
        <v>theater</v>
      </c>
      <c r="T932" t="str">
        <f t="shared" si="73"/>
        <v>plays</v>
      </c>
      <c r="U932" s="5">
        <f t="shared" si="74"/>
        <v>46.235294117647058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 t="s">
        <v>14</v>
      </c>
      <c r="I933">
        <v>112</v>
      </c>
      <c r="J933" t="s">
        <v>21</v>
      </c>
      <c r="K933" t="s">
        <v>22</v>
      </c>
      <c r="L933" s="8">
        <f t="shared" si="71"/>
        <v>41818.208333333336</v>
      </c>
      <c r="M933">
        <v>1403931600</v>
      </c>
      <c r="N933" s="8">
        <f t="shared" si="72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70"/>
        <v>theater</v>
      </c>
      <c r="T933" t="str">
        <f t="shared" si="73"/>
        <v>plays</v>
      </c>
      <c r="U933" s="5">
        <f t="shared" si="74"/>
        <v>51.151785714285715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(E934/D934)</f>
        <v>2.1230434782608696</v>
      </c>
      <c r="G934" t="s">
        <v>20</v>
      </c>
      <c r="H934" t="s">
        <v>20</v>
      </c>
      <c r="I934">
        <v>144</v>
      </c>
      <c r="J934" t="s">
        <v>21</v>
      </c>
      <c r="K934" t="s">
        <v>22</v>
      </c>
      <c r="L934" s="8">
        <f t="shared" si="71"/>
        <v>41709.208333333336</v>
      </c>
      <c r="M934">
        <v>1394514000</v>
      </c>
      <c r="N934" s="8">
        <f t="shared" si="72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70"/>
        <v>music</v>
      </c>
      <c r="T934" t="str">
        <f t="shared" si="73"/>
        <v>rock</v>
      </c>
      <c r="U934" s="5">
        <f t="shared" si="74"/>
        <v>33.909722222222221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(E935/D935)</f>
        <v>2.3974657534246577</v>
      </c>
      <c r="G935" t="s">
        <v>20</v>
      </c>
      <c r="H935" t="s">
        <v>20</v>
      </c>
      <c r="I935">
        <v>1902</v>
      </c>
      <c r="J935" t="s">
        <v>21</v>
      </c>
      <c r="K935" t="s">
        <v>22</v>
      </c>
      <c r="L935" s="8">
        <f t="shared" si="71"/>
        <v>41372.208333333336</v>
      </c>
      <c r="M935">
        <v>1365397200</v>
      </c>
      <c r="N935" s="8">
        <f t="shared" si="72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70"/>
        <v>theater</v>
      </c>
      <c r="T935" t="str">
        <f t="shared" si="73"/>
        <v>plays</v>
      </c>
      <c r="U935" s="5">
        <f t="shared" si="74"/>
        <v>92.016298633017882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(E936/D936)</f>
        <v>1.8193548387096774</v>
      </c>
      <c r="G936" t="s">
        <v>20</v>
      </c>
      <c r="H936" t="s">
        <v>20</v>
      </c>
      <c r="I936">
        <v>105</v>
      </c>
      <c r="J936" t="s">
        <v>21</v>
      </c>
      <c r="K936" t="s">
        <v>22</v>
      </c>
      <c r="L936" s="8">
        <f t="shared" si="71"/>
        <v>42422.25</v>
      </c>
      <c r="M936">
        <v>1456120800</v>
      </c>
      <c r="N936" s="8">
        <f t="shared" si="72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70"/>
        <v>theater</v>
      </c>
      <c r="T936" t="str">
        <f t="shared" si="73"/>
        <v>plays</v>
      </c>
      <c r="U936" s="5">
        <f t="shared" si="74"/>
        <v>107.42857142857143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(E937/D937)</f>
        <v>1.6413114754098361</v>
      </c>
      <c r="G937" t="s">
        <v>20</v>
      </c>
      <c r="H937" t="s">
        <v>20</v>
      </c>
      <c r="I937">
        <v>132</v>
      </c>
      <c r="J937" t="s">
        <v>21</v>
      </c>
      <c r="K937" t="s">
        <v>22</v>
      </c>
      <c r="L937" s="8">
        <f t="shared" si="71"/>
        <v>42209.208333333328</v>
      </c>
      <c r="M937">
        <v>1437714000</v>
      </c>
      <c r="N937" s="8">
        <f t="shared" si="72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70"/>
        <v>theater</v>
      </c>
      <c r="T937" t="str">
        <f t="shared" si="73"/>
        <v>plays</v>
      </c>
      <c r="U937" s="5">
        <f t="shared" si="74"/>
        <v>75.848484848484844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 t="s">
        <v>14</v>
      </c>
      <c r="I938">
        <v>21</v>
      </c>
      <c r="J938" t="s">
        <v>21</v>
      </c>
      <c r="K938" t="s">
        <v>22</v>
      </c>
      <c r="L938" s="8">
        <f t="shared" si="71"/>
        <v>43668.208333333328</v>
      </c>
      <c r="M938">
        <v>1563771600</v>
      </c>
      <c r="N938" s="8">
        <f t="shared" si="72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70"/>
        <v>theater</v>
      </c>
      <c r="T938" t="str">
        <f t="shared" si="73"/>
        <v>plays</v>
      </c>
      <c r="U938" s="5">
        <f t="shared" si="74"/>
        <v>80.476190476190482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</f>
        <v>0.49643859649122807</v>
      </c>
      <c r="G939" t="s">
        <v>74</v>
      </c>
      <c r="H939" t="s">
        <v>74</v>
      </c>
      <c r="I939">
        <v>976</v>
      </c>
      <c r="J939" t="s">
        <v>21</v>
      </c>
      <c r="K939" t="s">
        <v>22</v>
      </c>
      <c r="L939" s="8">
        <f t="shared" si="71"/>
        <v>42334.25</v>
      </c>
      <c r="M939">
        <v>1448517600</v>
      </c>
      <c r="N939" s="8">
        <f t="shared" si="72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70"/>
        <v>film &amp; video</v>
      </c>
      <c r="T939" t="str">
        <f t="shared" si="73"/>
        <v>documentary</v>
      </c>
      <c r="U939" s="5">
        <f t="shared" si="74"/>
        <v>86.978483606557376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(E940/D940)</f>
        <v>1.0970652173913042</v>
      </c>
      <c r="G940" t="s">
        <v>20</v>
      </c>
      <c r="H940" t="s">
        <v>20</v>
      </c>
      <c r="I940">
        <v>96</v>
      </c>
      <c r="J940" t="s">
        <v>21</v>
      </c>
      <c r="K940" t="s">
        <v>22</v>
      </c>
      <c r="L940" s="8">
        <f t="shared" si="71"/>
        <v>43263.208333333328</v>
      </c>
      <c r="M940">
        <v>1528779600</v>
      </c>
      <c r="N940" s="8">
        <f t="shared" si="72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70"/>
        <v>publishing</v>
      </c>
      <c r="T940" t="str">
        <f t="shared" si="73"/>
        <v>fiction</v>
      </c>
      <c r="U940" s="5">
        <f t="shared" si="74"/>
        <v>105.13541666666667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 t="s">
        <v>14</v>
      </c>
      <c r="I941">
        <v>67</v>
      </c>
      <c r="J941" t="s">
        <v>21</v>
      </c>
      <c r="K941" t="s">
        <v>22</v>
      </c>
      <c r="L941" s="8">
        <f t="shared" si="71"/>
        <v>40670.208333333336</v>
      </c>
      <c r="M941">
        <v>1304744400</v>
      </c>
      <c r="N941" s="8">
        <f t="shared" si="72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70"/>
        <v>games</v>
      </c>
      <c r="T941" t="str">
        <f t="shared" si="73"/>
        <v>video games</v>
      </c>
      <c r="U941" s="5">
        <f t="shared" si="74"/>
        <v>57.298507462686565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</f>
        <v>0.62232323232323228</v>
      </c>
      <c r="G942" t="s">
        <v>47</v>
      </c>
      <c r="H942" t="s">
        <v>47</v>
      </c>
      <c r="I942">
        <v>66</v>
      </c>
      <c r="J942" t="s">
        <v>15</v>
      </c>
      <c r="K942" t="s">
        <v>16</v>
      </c>
      <c r="L942" s="8">
        <f t="shared" si="71"/>
        <v>41244.25</v>
      </c>
      <c r="M942">
        <v>1354341600</v>
      </c>
      <c r="N942" s="8">
        <f t="shared" si="72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70"/>
        <v>technology</v>
      </c>
      <c r="T942" t="str">
        <f t="shared" si="73"/>
        <v>web</v>
      </c>
      <c r="U942" s="5">
        <f t="shared" si="74"/>
        <v>93.348484848484844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 t="s">
        <v>14</v>
      </c>
      <c r="I943">
        <v>78</v>
      </c>
      <c r="J943" t="s">
        <v>21</v>
      </c>
      <c r="K943" t="s">
        <v>22</v>
      </c>
      <c r="L943" s="8">
        <f t="shared" si="71"/>
        <v>40552.25</v>
      </c>
      <c r="M943">
        <v>1294552800</v>
      </c>
      <c r="N943" s="8">
        <f t="shared" si="72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70"/>
        <v>theater</v>
      </c>
      <c r="T943" t="str">
        <f t="shared" si="73"/>
        <v>plays</v>
      </c>
      <c r="U943" s="5">
        <f t="shared" si="74"/>
        <v>71.987179487179489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 t="s">
        <v>14</v>
      </c>
      <c r="I944">
        <v>67</v>
      </c>
      <c r="J944" t="s">
        <v>26</v>
      </c>
      <c r="K944" t="s">
        <v>27</v>
      </c>
      <c r="L944" s="8">
        <f t="shared" si="71"/>
        <v>40568.25</v>
      </c>
      <c r="M944">
        <v>1295935200</v>
      </c>
      <c r="N944" s="8">
        <f t="shared" si="72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70"/>
        <v>theater</v>
      </c>
      <c r="T944" t="str">
        <f t="shared" si="73"/>
        <v>plays</v>
      </c>
      <c r="U944" s="5">
        <f t="shared" si="74"/>
        <v>92.611940298507463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(E945/D945)</f>
        <v>1.5958666666666668</v>
      </c>
      <c r="G945" t="s">
        <v>20</v>
      </c>
      <c r="H945" t="s">
        <v>20</v>
      </c>
      <c r="I945">
        <v>114</v>
      </c>
      <c r="J945" t="s">
        <v>21</v>
      </c>
      <c r="K945" t="s">
        <v>22</v>
      </c>
      <c r="L945" s="8">
        <f t="shared" si="71"/>
        <v>41906.208333333336</v>
      </c>
      <c r="M945">
        <v>1411534800</v>
      </c>
      <c r="N945" s="8">
        <f t="shared" si="72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70"/>
        <v>food</v>
      </c>
      <c r="T945" t="str">
        <f t="shared" si="73"/>
        <v>food trucks</v>
      </c>
      <c r="U945" s="5">
        <f t="shared" si="74"/>
        <v>104.99122807017544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 t="s">
        <v>14</v>
      </c>
      <c r="I946">
        <v>263</v>
      </c>
      <c r="J946" t="s">
        <v>26</v>
      </c>
      <c r="K946" t="s">
        <v>27</v>
      </c>
      <c r="L946" s="8">
        <f t="shared" si="71"/>
        <v>42776.25</v>
      </c>
      <c r="M946">
        <v>1486706400</v>
      </c>
      <c r="N946" s="8">
        <f t="shared" si="72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70"/>
        <v>photography</v>
      </c>
      <c r="T946" t="str">
        <f t="shared" si="73"/>
        <v>photography books</v>
      </c>
      <c r="U946" s="5">
        <f t="shared" si="74"/>
        <v>30.958174904942965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 t="s">
        <v>14</v>
      </c>
      <c r="I947">
        <v>1691</v>
      </c>
      <c r="J947" t="s">
        <v>21</v>
      </c>
      <c r="K947" t="s">
        <v>22</v>
      </c>
      <c r="L947" s="8">
        <f t="shared" si="71"/>
        <v>41004.208333333336</v>
      </c>
      <c r="M947">
        <v>1333602000</v>
      </c>
      <c r="N947" s="8">
        <f t="shared" si="72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70"/>
        <v>photography</v>
      </c>
      <c r="T947" t="str">
        <f t="shared" si="73"/>
        <v>photography books</v>
      </c>
      <c r="U947" s="5">
        <f t="shared" si="74"/>
        <v>33.001182732111175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 t="s">
        <v>14</v>
      </c>
      <c r="I948">
        <v>181</v>
      </c>
      <c r="J948" t="s">
        <v>21</v>
      </c>
      <c r="K948" t="s">
        <v>22</v>
      </c>
      <c r="L948" s="8">
        <f t="shared" si="71"/>
        <v>40710.208333333336</v>
      </c>
      <c r="M948">
        <v>1308200400</v>
      </c>
      <c r="N948" s="8">
        <f t="shared" si="72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70"/>
        <v>theater</v>
      </c>
      <c r="T948" t="str">
        <f t="shared" si="73"/>
        <v>plays</v>
      </c>
      <c r="U948" s="5">
        <f t="shared" si="74"/>
        <v>84.187845303867405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 t="s">
        <v>14</v>
      </c>
      <c r="I949">
        <v>13</v>
      </c>
      <c r="J949" t="s">
        <v>21</v>
      </c>
      <c r="K949" t="s">
        <v>22</v>
      </c>
      <c r="L949" s="8">
        <f t="shared" si="71"/>
        <v>41908.208333333336</v>
      </c>
      <c r="M949">
        <v>1411707600</v>
      </c>
      <c r="N949" s="8">
        <f t="shared" si="72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70"/>
        <v>theater</v>
      </c>
      <c r="T949" t="str">
        <f t="shared" si="73"/>
        <v>plays</v>
      </c>
      <c r="U949" s="5">
        <f t="shared" si="74"/>
        <v>73.92307692307692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</f>
        <v>0.62957446808510642</v>
      </c>
      <c r="G950" t="s">
        <v>74</v>
      </c>
      <c r="H950" t="s">
        <v>74</v>
      </c>
      <c r="I950">
        <v>160</v>
      </c>
      <c r="J950" t="s">
        <v>21</v>
      </c>
      <c r="K950" t="s">
        <v>22</v>
      </c>
      <c r="L950" s="8">
        <f t="shared" si="71"/>
        <v>41985.25</v>
      </c>
      <c r="M950">
        <v>1418364000</v>
      </c>
      <c r="N950" s="8">
        <f t="shared" si="72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70"/>
        <v>film &amp; video</v>
      </c>
      <c r="T950" t="str">
        <f t="shared" si="73"/>
        <v>documentary</v>
      </c>
      <c r="U950" s="5">
        <f t="shared" si="74"/>
        <v>36.987499999999997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(E951/D951)</f>
        <v>1.6135593220338984</v>
      </c>
      <c r="G951" t="s">
        <v>20</v>
      </c>
      <c r="H951" t="s">
        <v>20</v>
      </c>
      <c r="I951">
        <v>203</v>
      </c>
      <c r="J951" t="s">
        <v>21</v>
      </c>
      <c r="K951" t="s">
        <v>22</v>
      </c>
      <c r="L951" s="8">
        <f t="shared" si="71"/>
        <v>42112.208333333328</v>
      </c>
      <c r="M951">
        <v>1429333200</v>
      </c>
      <c r="N951" s="8">
        <f t="shared" si="72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70"/>
        <v>technology</v>
      </c>
      <c r="T951" t="str">
        <f t="shared" si="73"/>
        <v>web</v>
      </c>
      <c r="U951" s="5">
        <f t="shared" si="74"/>
        <v>46.896551724137929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(E952/D952)</f>
        <v>0.05</v>
      </c>
      <c r="G952" t="s">
        <v>14</v>
      </c>
      <c r="H952" t="s">
        <v>14</v>
      </c>
      <c r="I952">
        <v>1</v>
      </c>
      <c r="J952" t="s">
        <v>21</v>
      </c>
      <c r="K952" t="s">
        <v>22</v>
      </c>
      <c r="L952" s="8">
        <f t="shared" si="71"/>
        <v>43571.208333333328</v>
      </c>
      <c r="M952">
        <v>1555390800</v>
      </c>
      <c r="N952" s="8">
        <f t="shared" si="72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70"/>
        <v>theater</v>
      </c>
      <c r="T952" t="str">
        <f t="shared" si="73"/>
        <v>plays</v>
      </c>
      <c r="U952" s="5">
        <f t="shared" si="74"/>
        <v>5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(E953/D953)</f>
        <v>10.969379310344827</v>
      </c>
      <c r="G953" t="s">
        <v>20</v>
      </c>
      <c r="H953" t="s">
        <v>20</v>
      </c>
      <c r="I953">
        <v>1559</v>
      </c>
      <c r="J953" t="s">
        <v>21</v>
      </c>
      <c r="K953" t="s">
        <v>22</v>
      </c>
      <c r="L953" s="8">
        <f t="shared" si="71"/>
        <v>42730.25</v>
      </c>
      <c r="M953">
        <v>1482732000</v>
      </c>
      <c r="N953" s="8">
        <f t="shared" si="72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70"/>
        <v>music</v>
      </c>
      <c r="T953" t="str">
        <f t="shared" si="73"/>
        <v>rock</v>
      </c>
      <c r="U953" s="5">
        <f t="shared" si="74"/>
        <v>102.02437459910199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</f>
        <v>0.70094158075601376</v>
      </c>
      <c r="G954" t="s">
        <v>74</v>
      </c>
      <c r="H954" t="s">
        <v>74</v>
      </c>
      <c r="I954">
        <v>2266</v>
      </c>
      <c r="J954" t="s">
        <v>21</v>
      </c>
      <c r="K954" t="s">
        <v>22</v>
      </c>
      <c r="L954" s="8">
        <f t="shared" si="71"/>
        <v>42591.208333333328</v>
      </c>
      <c r="M954">
        <v>1470718800</v>
      </c>
      <c r="N954" s="8">
        <f t="shared" si="72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70"/>
        <v>film &amp; video</v>
      </c>
      <c r="T954" t="str">
        <f t="shared" si="73"/>
        <v>documentary</v>
      </c>
      <c r="U954" s="5">
        <f t="shared" si="74"/>
        <v>45.007502206531335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(E955/D955)</f>
        <v>0.6</v>
      </c>
      <c r="G955" t="s">
        <v>14</v>
      </c>
      <c r="H955" t="s">
        <v>14</v>
      </c>
      <c r="I955">
        <v>21</v>
      </c>
      <c r="J955" t="s">
        <v>21</v>
      </c>
      <c r="K955" t="s">
        <v>22</v>
      </c>
      <c r="L955" s="8">
        <f t="shared" si="71"/>
        <v>42358.25</v>
      </c>
      <c r="M955">
        <v>1450591200</v>
      </c>
      <c r="N955" s="8">
        <f t="shared" si="72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70"/>
        <v>film &amp; video</v>
      </c>
      <c r="T955" t="str">
        <f t="shared" si="73"/>
        <v>science fiction</v>
      </c>
      <c r="U955" s="5">
        <f t="shared" si="74"/>
        <v>94.285714285714292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(E956/D956)</f>
        <v>3.6709859154929578</v>
      </c>
      <c r="G956" t="s">
        <v>20</v>
      </c>
      <c r="H956" t="s">
        <v>20</v>
      </c>
      <c r="I956">
        <v>1548</v>
      </c>
      <c r="J956" t="s">
        <v>26</v>
      </c>
      <c r="K956" t="s">
        <v>27</v>
      </c>
      <c r="L956" s="8">
        <f t="shared" si="71"/>
        <v>41174.208333333336</v>
      </c>
      <c r="M956">
        <v>1348290000</v>
      </c>
      <c r="N956" s="8">
        <f t="shared" si="72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70"/>
        <v>technology</v>
      </c>
      <c r="T956" t="str">
        <f t="shared" si="73"/>
        <v>web</v>
      </c>
      <c r="U956" s="5">
        <f t="shared" si="74"/>
        <v>101.02325581395348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(E957/D957)</f>
        <v>11.09</v>
      </c>
      <c r="G957" t="s">
        <v>20</v>
      </c>
      <c r="H957" t="s">
        <v>20</v>
      </c>
      <c r="I957">
        <v>80</v>
      </c>
      <c r="J957" t="s">
        <v>21</v>
      </c>
      <c r="K957" t="s">
        <v>22</v>
      </c>
      <c r="L957" s="8">
        <f t="shared" si="71"/>
        <v>41238.25</v>
      </c>
      <c r="M957">
        <v>1353823200</v>
      </c>
      <c r="N957" s="8">
        <f t="shared" si="72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70"/>
        <v>theater</v>
      </c>
      <c r="T957" t="str">
        <f t="shared" si="73"/>
        <v>plays</v>
      </c>
      <c r="U957" s="5">
        <f t="shared" si="74"/>
        <v>97.037499999999994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 t="s">
        <v>14</v>
      </c>
      <c r="I958">
        <v>830</v>
      </c>
      <c r="J958" t="s">
        <v>21</v>
      </c>
      <c r="K958" t="s">
        <v>22</v>
      </c>
      <c r="L958" s="8">
        <f t="shared" si="71"/>
        <v>42360.25</v>
      </c>
      <c r="M958">
        <v>1450764000</v>
      </c>
      <c r="N958" s="8">
        <f t="shared" si="72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70"/>
        <v>film &amp; video</v>
      </c>
      <c r="T958" t="str">
        <f t="shared" si="73"/>
        <v>science fiction</v>
      </c>
      <c r="U958" s="5">
        <f t="shared" si="74"/>
        <v>43.00963855421687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(E959/D959)</f>
        <v>1.2687755102040816</v>
      </c>
      <c r="G959" t="s">
        <v>20</v>
      </c>
      <c r="H959" t="s">
        <v>20</v>
      </c>
      <c r="I959">
        <v>131</v>
      </c>
      <c r="J959" t="s">
        <v>21</v>
      </c>
      <c r="K959" t="s">
        <v>22</v>
      </c>
      <c r="L959" s="8">
        <f t="shared" si="71"/>
        <v>40955.25</v>
      </c>
      <c r="M959">
        <v>1329372000</v>
      </c>
      <c r="N959" s="8">
        <f t="shared" si="72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70"/>
        <v>theater</v>
      </c>
      <c r="T959" t="str">
        <f t="shared" si="73"/>
        <v>plays</v>
      </c>
      <c r="U959" s="5">
        <f t="shared" si="74"/>
        <v>94.916030534351151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(E960/D960)</f>
        <v>7.3463636363636367</v>
      </c>
      <c r="G960" t="s">
        <v>20</v>
      </c>
      <c r="H960" t="s">
        <v>20</v>
      </c>
      <c r="I960">
        <v>112</v>
      </c>
      <c r="J960" t="s">
        <v>21</v>
      </c>
      <c r="K960" t="s">
        <v>22</v>
      </c>
      <c r="L960" s="8">
        <f t="shared" si="71"/>
        <v>40350.208333333336</v>
      </c>
      <c r="M960">
        <v>1277096400</v>
      </c>
      <c r="N960" s="8">
        <f t="shared" si="72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70"/>
        <v>film &amp; video</v>
      </c>
      <c r="T960" t="str">
        <f t="shared" si="73"/>
        <v>animation</v>
      </c>
      <c r="U960" s="5">
        <f t="shared" si="74"/>
        <v>72.151785714285708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 t="s">
        <v>14</v>
      </c>
      <c r="I961">
        <v>130</v>
      </c>
      <c r="J961" t="s">
        <v>21</v>
      </c>
      <c r="K961" t="s">
        <v>22</v>
      </c>
      <c r="L961" s="8">
        <f t="shared" si="71"/>
        <v>40357.208333333336</v>
      </c>
      <c r="M961">
        <v>1277701200</v>
      </c>
      <c r="N961" s="8">
        <f t="shared" si="72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70"/>
        <v>publishing</v>
      </c>
      <c r="T961" t="str">
        <f t="shared" si="73"/>
        <v>translations</v>
      </c>
      <c r="U961" s="5">
        <f t="shared" si="74"/>
        <v>51.007692307692309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 t="s">
        <v>14</v>
      </c>
      <c r="I962">
        <v>55</v>
      </c>
      <c r="J962" t="s">
        <v>21</v>
      </c>
      <c r="K962" t="s">
        <v>22</v>
      </c>
      <c r="L962" s="8">
        <f t="shared" si="71"/>
        <v>42408.25</v>
      </c>
      <c r="M962">
        <v>1454911200</v>
      </c>
      <c r="N962" s="8">
        <f t="shared" si="72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ref="S962:S1025" si="75">LEFT(R962,SEARCH("/",R962)-1)</f>
        <v>technology</v>
      </c>
      <c r="T962" t="str">
        <f t="shared" si="73"/>
        <v>web</v>
      </c>
      <c r="U962" s="5">
        <f t="shared" si="74"/>
        <v>85.054545454545448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(E963/D963)</f>
        <v>1.1929824561403508</v>
      </c>
      <c r="G963" t="s">
        <v>20</v>
      </c>
      <c r="H963" t="s">
        <v>20</v>
      </c>
      <c r="I963">
        <v>155</v>
      </c>
      <c r="J963" t="s">
        <v>21</v>
      </c>
      <c r="K963" t="s">
        <v>22</v>
      </c>
      <c r="L963" s="8">
        <f t="shared" ref="L963:L1001" si="76">(((M963/60)/60)/24)+DATE(1970,1,1)</f>
        <v>40591.25</v>
      </c>
      <c r="M963">
        <v>1297922400</v>
      </c>
      <c r="N963" s="8">
        <f t="shared" ref="N963:N1001" si="77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si="75"/>
        <v>publishing</v>
      </c>
      <c r="T963" t="str">
        <f t="shared" ref="T963:T1001" si="78">RIGHT(R963,LEN(R963)-FIND("/",R963))</f>
        <v>translations</v>
      </c>
      <c r="U963" s="5">
        <f t="shared" si="74"/>
        <v>43.87096774193548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(E964/D964)</f>
        <v>2.9602777777777778</v>
      </c>
      <c r="G964" t="s">
        <v>20</v>
      </c>
      <c r="H964" t="s">
        <v>20</v>
      </c>
      <c r="I964">
        <v>266</v>
      </c>
      <c r="J964" t="s">
        <v>21</v>
      </c>
      <c r="K964" t="s">
        <v>22</v>
      </c>
      <c r="L964" s="8">
        <f t="shared" si="76"/>
        <v>41592.25</v>
      </c>
      <c r="M964">
        <v>1384408800</v>
      </c>
      <c r="N964" s="8">
        <f t="shared" si="77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75"/>
        <v>food</v>
      </c>
      <c r="T964" t="str">
        <f t="shared" si="78"/>
        <v>food trucks</v>
      </c>
      <c r="U964" s="5">
        <f t="shared" ref="U964:U1001" si="79">E964/I964</f>
        <v>40.063909774436091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 t="s">
        <v>14</v>
      </c>
      <c r="I965">
        <v>114</v>
      </c>
      <c r="J965" t="s">
        <v>107</v>
      </c>
      <c r="K965" t="s">
        <v>108</v>
      </c>
      <c r="L965" s="8">
        <f t="shared" si="76"/>
        <v>40607.25</v>
      </c>
      <c r="M965">
        <v>1299304800</v>
      </c>
      <c r="N965" s="8">
        <f t="shared" si="77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75"/>
        <v>photography</v>
      </c>
      <c r="T965" t="str">
        <f t="shared" si="78"/>
        <v>photography books</v>
      </c>
      <c r="U965" s="5">
        <f t="shared" si="79"/>
        <v>43.833333333333336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(E966/D966)</f>
        <v>3.5578378378378379</v>
      </c>
      <c r="G966" t="s">
        <v>20</v>
      </c>
      <c r="H966" t="s">
        <v>20</v>
      </c>
      <c r="I966">
        <v>155</v>
      </c>
      <c r="J966" t="s">
        <v>21</v>
      </c>
      <c r="K966" t="s">
        <v>22</v>
      </c>
      <c r="L966" s="8">
        <f t="shared" si="76"/>
        <v>42135.208333333328</v>
      </c>
      <c r="M966">
        <v>1431320400</v>
      </c>
      <c r="N966" s="8">
        <f t="shared" si="77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75"/>
        <v>theater</v>
      </c>
      <c r="T966" t="str">
        <f t="shared" si="78"/>
        <v>plays</v>
      </c>
      <c r="U966" s="5">
        <f t="shared" si="79"/>
        <v>84.92903225806451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(E967/D967)</f>
        <v>3.8640909090909092</v>
      </c>
      <c r="G967" t="s">
        <v>20</v>
      </c>
      <c r="H967" t="s">
        <v>20</v>
      </c>
      <c r="I967">
        <v>207</v>
      </c>
      <c r="J967" t="s">
        <v>40</v>
      </c>
      <c r="K967" t="s">
        <v>41</v>
      </c>
      <c r="L967" s="8">
        <f t="shared" si="76"/>
        <v>40203.25</v>
      </c>
      <c r="M967">
        <v>1264399200</v>
      </c>
      <c r="N967" s="8">
        <f t="shared" si="77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75"/>
        <v>music</v>
      </c>
      <c r="T967" t="str">
        <f t="shared" si="78"/>
        <v>rock</v>
      </c>
      <c r="U967" s="5">
        <f t="shared" si="79"/>
        <v>41.067632850241544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(E968/D968)</f>
        <v>7.9223529411764702</v>
      </c>
      <c r="G968" t="s">
        <v>20</v>
      </c>
      <c r="H968" t="s">
        <v>20</v>
      </c>
      <c r="I968">
        <v>245</v>
      </c>
      <c r="J968" t="s">
        <v>21</v>
      </c>
      <c r="K968" t="s">
        <v>22</v>
      </c>
      <c r="L968" s="8">
        <f t="shared" si="76"/>
        <v>42901.208333333328</v>
      </c>
      <c r="M968">
        <v>1497502800</v>
      </c>
      <c r="N968" s="8">
        <f t="shared" si="77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75"/>
        <v>theater</v>
      </c>
      <c r="T968" t="str">
        <f t="shared" si="78"/>
        <v>plays</v>
      </c>
      <c r="U968" s="5">
        <f t="shared" si="79"/>
        <v>54.971428571428568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(E969/D969)</f>
        <v>1.3703393665158372</v>
      </c>
      <c r="G969" t="s">
        <v>20</v>
      </c>
      <c r="H969" t="s">
        <v>20</v>
      </c>
      <c r="I969">
        <v>1573</v>
      </c>
      <c r="J969" t="s">
        <v>21</v>
      </c>
      <c r="K969" t="s">
        <v>22</v>
      </c>
      <c r="L969" s="8">
        <f t="shared" si="76"/>
        <v>41005.208333333336</v>
      </c>
      <c r="M969">
        <v>1333688400</v>
      </c>
      <c r="N969" s="8">
        <f t="shared" si="77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75"/>
        <v>music</v>
      </c>
      <c r="T969" t="str">
        <f t="shared" si="78"/>
        <v>world music</v>
      </c>
      <c r="U969" s="5">
        <f t="shared" si="79"/>
        <v>77.010807374443743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 t="s">
        <v>20</v>
      </c>
      <c r="I970">
        <v>114</v>
      </c>
      <c r="J970" t="s">
        <v>21</v>
      </c>
      <c r="K970" t="s">
        <v>22</v>
      </c>
      <c r="L970" s="8">
        <f t="shared" si="76"/>
        <v>40544.25</v>
      </c>
      <c r="M970">
        <v>1293861600</v>
      </c>
      <c r="N970" s="8">
        <f t="shared" si="77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75"/>
        <v>food</v>
      </c>
      <c r="T970" t="str">
        <f t="shared" si="78"/>
        <v>food trucks</v>
      </c>
      <c r="U970" s="5">
        <f t="shared" si="79"/>
        <v>71.201754385964918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(E971/D971)</f>
        <v>1.0822784810126582</v>
      </c>
      <c r="G971" t="s">
        <v>20</v>
      </c>
      <c r="H971" t="s">
        <v>20</v>
      </c>
      <c r="I971">
        <v>93</v>
      </c>
      <c r="J971" t="s">
        <v>21</v>
      </c>
      <c r="K971" t="s">
        <v>22</v>
      </c>
      <c r="L971" s="8">
        <f t="shared" si="76"/>
        <v>43821.25</v>
      </c>
      <c r="M971">
        <v>1576994400</v>
      </c>
      <c r="N971" s="8">
        <f t="shared" si="77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75"/>
        <v>theater</v>
      </c>
      <c r="T971" t="str">
        <f t="shared" si="78"/>
        <v>plays</v>
      </c>
      <c r="U971" s="5">
        <f t="shared" si="79"/>
        <v>91.935483870967744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 t="s">
        <v>14</v>
      </c>
      <c r="I972">
        <v>594</v>
      </c>
      <c r="J972" t="s">
        <v>21</v>
      </c>
      <c r="K972" t="s">
        <v>22</v>
      </c>
      <c r="L972" s="8">
        <f t="shared" si="76"/>
        <v>40672.208333333336</v>
      </c>
      <c r="M972">
        <v>1304917200</v>
      </c>
      <c r="N972" s="8">
        <f t="shared" si="77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75"/>
        <v>theater</v>
      </c>
      <c r="T972" t="str">
        <f t="shared" si="78"/>
        <v>plays</v>
      </c>
      <c r="U972" s="5">
        <f t="shared" si="79"/>
        <v>97.069023569023571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 t="s">
        <v>14</v>
      </c>
      <c r="I973">
        <v>24</v>
      </c>
      <c r="J973" t="s">
        <v>21</v>
      </c>
      <c r="K973" t="s">
        <v>22</v>
      </c>
      <c r="L973" s="8">
        <f t="shared" si="76"/>
        <v>41555.208333333336</v>
      </c>
      <c r="M973">
        <v>1381208400</v>
      </c>
      <c r="N973" s="8">
        <f t="shared" si="77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75"/>
        <v>film &amp; video</v>
      </c>
      <c r="T973" t="str">
        <f t="shared" si="78"/>
        <v>television</v>
      </c>
      <c r="U973" s="5">
        <f t="shared" si="79"/>
        <v>58.916666666666664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(E974/D974)</f>
        <v>2.283934426229508</v>
      </c>
      <c r="G974" t="s">
        <v>20</v>
      </c>
      <c r="H974" t="s">
        <v>20</v>
      </c>
      <c r="I974">
        <v>1681</v>
      </c>
      <c r="J974" t="s">
        <v>21</v>
      </c>
      <c r="K974" t="s">
        <v>22</v>
      </c>
      <c r="L974" s="8">
        <f t="shared" si="76"/>
        <v>41792.208333333336</v>
      </c>
      <c r="M974">
        <v>1401685200</v>
      </c>
      <c r="N974" s="8">
        <f t="shared" si="77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75"/>
        <v>technology</v>
      </c>
      <c r="T974" t="str">
        <f t="shared" si="78"/>
        <v>web</v>
      </c>
      <c r="U974" s="5">
        <f t="shared" si="79"/>
        <v>58.015466983938133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 t="s">
        <v>14</v>
      </c>
      <c r="I975">
        <v>252</v>
      </c>
      <c r="J975" t="s">
        <v>21</v>
      </c>
      <c r="K975" t="s">
        <v>22</v>
      </c>
      <c r="L975" s="8">
        <f t="shared" si="76"/>
        <v>40522.25</v>
      </c>
      <c r="M975">
        <v>1291960800</v>
      </c>
      <c r="N975" s="8">
        <f t="shared" si="77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75"/>
        <v>theater</v>
      </c>
      <c r="T975" t="str">
        <f t="shared" si="78"/>
        <v>plays</v>
      </c>
      <c r="U975" s="5">
        <f t="shared" si="79"/>
        <v>103.87301587301587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(E976/D976)</f>
        <v>3.73875</v>
      </c>
      <c r="G976" t="s">
        <v>20</v>
      </c>
      <c r="H976" t="s">
        <v>20</v>
      </c>
      <c r="I976">
        <v>32</v>
      </c>
      <c r="J976" t="s">
        <v>21</v>
      </c>
      <c r="K976" t="s">
        <v>22</v>
      </c>
      <c r="L976" s="8">
        <f t="shared" si="76"/>
        <v>41412.208333333336</v>
      </c>
      <c r="M976">
        <v>1368853200</v>
      </c>
      <c r="N976" s="8">
        <f t="shared" si="77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75"/>
        <v>music</v>
      </c>
      <c r="T976" t="str">
        <f t="shared" si="78"/>
        <v>indie rock</v>
      </c>
      <c r="U976" s="5">
        <f t="shared" si="79"/>
        <v>93.46875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(E977/D977)</f>
        <v>1.5492592592592593</v>
      </c>
      <c r="G977" t="s">
        <v>20</v>
      </c>
      <c r="H977" t="s">
        <v>20</v>
      </c>
      <c r="I977">
        <v>135</v>
      </c>
      <c r="J977" t="s">
        <v>21</v>
      </c>
      <c r="K977" t="s">
        <v>22</v>
      </c>
      <c r="L977" s="8">
        <f t="shared" si="76"/>
        <v>42337.25</v>
      </c>
      <c r="M977">
        <v>1448776800</v>
      </c>
      <c r="N977" s="8">
        <f t="shared" si="77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75"/>
        <v>theater</v>
      </c>
      <c r="T977" t="str">
        <f t="shared" si="78"/>
        <v>plays</v>
      </c>
      <c r="U977" s="5">
        <f t="shared" si="79"/>
        <v>61.970370370370368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(E978/D978)</f>
        <v>3.2214999999999998</v>
      </c>
      <c r="G978" t="s">
        <v>20</v>
      </c>
      <c r="H978" t="s">
        <v>20</v>
      </c>
      <c r="I978">
        <v>140</v>
      </c>
      <c r="J978" t="s">
        <v>21</v>
      </c>
      <c r="K978" t="s">
        <v>22</v>
      </c>
      <c r="L978" s="8">
        <f t="shared" si="76"/>
        <v>40571.25</v>
      </c>
      <c r="M978">
        <v>1296194400</v>
      </c>
      <c r="N978" s="8">
        <f t="shared" si="77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75"/>
        <v>theater</v>
      </c>
      <c r="T978" t="str">
        <f t="shared" si="78"/>
        <v>plays</v>
      </c>
      <c r="U978" s="5">
        <f t="shared" si="79"/>
        <v>92.042857142857144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 t="s">
        <v>14</v>
      </c>
      <c r="I979">
        <v>67</v>
      </c>
      <c r="J979" t="s">
        <v>21</v>
      </c>
      <c r="K979" t="s">
        <v>22</v>
      </c>
      <c r="L979" s="8">
        <f t="shared" si="76"/>
        <v>43138.25</v>
      </c>
      <c r="M979">
        <v>1517983200</v>
      </c>
      <c r="N979" s="8">
        <f t="shared" si="77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75"/>
        <v>food</v>
      </c>
      <c r="T979" t="str">
        <f t="shared" si="78"/>
        <v>food trucks</v>
      </c>
      <c r="U979" s="5">
        <f t="shared" si="79"/>
        <v>77.268656716417908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(E980/D980)</f>
        <v>8.641</v>
      </c>
      <c r="G980" t="s">
        <v>20</v>
      </c>
      <c r="H980" t="s">
        <v>20</v>
      </c>
      <c r="I980">
        <v>92</v>
      </c>
      <c r="J980" t="s">
        <v>21</v>
      </c>
      <c r="K980" t="s">
        <v>22</v>
      </c>
      <c r="L980" s="8">
        <f t="shared" si="76"/>
        <v>42686.25</v>
      </c>
      <c r="M980">
        <v>1478930400</v>
      </c>
      <c r="N980" s="8">
        <f t="shared" si="77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75"/>
        <v>games</v>
      </c>
      <c r="T980" t="str">
        <f t="shared" si="78"/>
        <v>video games</v>
      </c>
      <c r="U980" s="5">
        <f t="shared" si="79"/>
        <v>93.923913043478265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(E981/D981)</f>
        <v>1.432624584717608</v>
      </c>
      <c r="G981" t="s">
        <v>20</v>
      </c>
      <c r="H981" t="s">
        <v>20</v>
      </c>
      <c r="I981">
        <v>1015</v>
      </c>
      <c r="J981" t="s">
        <v>40</v>
      </c>
      <c r="K981" t="s">
        <v>41</v>
      </c>
      <c r="L981" s="8">
        <f t="shared" si="76"/>
        <v>42078.208333333328</v>
      </c>
      <c r="M981">
        <v>1426395600</v>
      </c>
      <c r="N981" s="8">
        <f t="shared" si="77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75"/>
        <v>theater</v>
      </c>
      <c r="T981" t="str">
        <f t="shared" si="78"/>
        <v>plays</v>
      </c>
      <c r="U981" s="5">
        <f t="shared" si="79"/>
        <v>84.969458128078813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 t="s">
        <v>14</v>
      </c>
      <c r="I982">
        <v>742</v>
      </c>
      <c r="J982" t="s">
        <v>21</v>
      </c>
      <c r="K982" t="s">
        <v>22</v>
      </c>
      <c r="L982" s="8">
        <f t="shared" si="76"/>
        <v>42307.208333333328</v>
      </c>
      <c r="M982">
        <v>1446181200</v>
      </c>
      <c r="N982" s="8">
        <f t="shared" si="77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75"/>
        <v>publishing</v>
      </c>
      <c r="T982" t="str">
        <f t="shared" si="78"/>
        <v>nonfiction</v>
      </c>
      <c r="U982" s="5">
        <f t="shared" si="79"/>
        <v>105.97035040431267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(E983/D983)</f>
        <v>1.7822388059701493</v>
      </c>
      <c r="G983" t="s">
        <v>20</v>
      </c>
      <c r="H983" t="s">
        <v>20</v>
      </c>
      <c r="I983">
        <v>323</v>
      </c>
      <c r="J983" t="s">
        <v>21</v>
      </c>
      <c r="K983" t="s">
        <v>22</v>
      </c>
      <c r="L983" s="8">
        <f t="shared" si="76"/>
        <v>43094.25</v>
      </c>
      <c r="M983">
        <v>1514181600</v>
      </c>
      <c r="N983" s="8">
        <f t="shared" si="77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75"/>
        <v>technology</v>
      </c>
      <c r="T983" t="str">
        <f t="shared" si="78"/>
        <v>web</v>
      </c>
      <c r="U983" s="5">
        <f t="shared" si="79"/>
        <v>36.969040247678016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 t="s">
        <v>14</v>
      </c>
      <c r="I984">
        <v>75</v>
      </c>
      <c r="J984" t="s">
        <v>21</v>
      </c>
      <c r="K984" t="s">
        <v>22</v>
      </c>
      <c r="L984" s="8">
        <f t="shared" si="76"/>
        <v>40743.208333333336</v>
      </c>
      <c r="M984">
        <v>1311051600</v>
      </c>
      <c r="N984" s="8">
        <f t="shared" si="77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75"/>
        <v>film &amp; video</v>
      </c>
      <c r="T984" t="str">
        <f t="shared" si="78"/>
        <v>documentary</v>
      </c>
      <c r="U984" s="5">
        <f t="shared" si="79"/>
        <v>81.533333333333331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(E985/D985)</f>
        <v>1.4593648334624323</v>
      </c>
      <c r="G985" t="s">
        <v>20</v>
      </c>
      <c r="H985" t="s">
        <v>20</v>
      </c>
      <c r="I985">
        <v>2326</v>
      </c>
      <c r="J985" t="s">
        <v>21</v>
      </c>
      <c r="K985" t="s">
        <v>22</v>
      </c>
      <c r="L985" s="8">
        <f t="shared" si="76"/>
        <v>43681.208333333328</v>
      </c>
      <c r="M985">
        <v>1564894800</v>
      </c>
      <c r="N985" s="8">
        <f t="shared" si="77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75"/>
        <v>film &amp; video</v>
      </c>
      <c r="T985" t="str">
        <f t="shared" si="78"/>
        <v>documentary</v>
      </c>
      <c r="U985" s="5">
        <f t="shared" si="79"/>
        <v>80.999140154772135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(E986/D986)</f>
        <v>1.5246153846153847</v>
      </c>
      <c r="G986" t="s">
        <v>20</v>
      </c>
      <c r="H986" t="s">
        <v>20</v>
      </c>
      <c r="I986">
        <v>381</v>
      </c>
      <c r="J986" t="s">
        <v>21</v>
      </c>
      <c r="K986" t="s">
        <v>22</v>
      </c>
      <c r="L986" s="8">
        <f t="shared" si="76"/>
        <v>43716.208333333328</v>
      </c>
      <c r="M986">
        <v>1567918800</v>
      </c>
      <c r="N986" s="8">
        <f t="shared" si="77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75"/>
        <v>theater</v>
      </c>
      <c r="T986" t="str">
        <f t="shared" si="78"/>
        <v>plays</v>
      </c>
      <c r="U986" s="5">
        <f t="shared" si="79"/>
        <v>26.010498687664043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 t="s">
        <v>14</v>
      </c>
      <c r="I987">
        <v>4405</v>
      </c>
      <c r="J987" t="s">
        <v>21</v>
      </c>
      <c r="K987" t="s">
        <v>22</v>
      </c>
      <c r="L987" s="8">
        <f t="shared" si="76"/>
        <v>41614.25</v>
      </c>
      <c r="M987">
        <v>1386309600</v>
      </c>
      <c r="N987" s="8">
        <f t="shared" si="77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75"/>
        <v>music</v>
      </c>
      <c r="T987" t="str">
        <f t="shared" si="78"/>
        <v>rock</v>
      </c>
      <c r="U987" s="5">
        <f t="shared" si="79"/>
        <v>25.998410896708286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 t="s">
        <v>14</v>
      </c>
      <c r="I988">
        <v>92</v>
      </c>
      <c r="J988" t="s">
        <v>21</v>
      </c>
      <c r="K988" t="s">
        <v>22</v>
      </c>
      <c r="L988" s="8">
        <f t="shared" si="76"/>
        <v>40638.208333333336</v>
      </c>
      <c r="M988">
        <v>1301979600</v>
      </c>
      <c r="N988" s="8">
        <f t="shared" si="77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75"/>
        <v>music</v>
      </c>
      <c r="T988" t="str">
        <f t="shared" si="78"/>
        <v>rock</v>
      </c>
      <c r="U988" s="5">
        <f t="shared" si="79"/>
        <v>34.173913043478258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 t="s">
        <v>20</v>
      </c>
      <c r="I989">
        <v>480</v>
      </c>
      <c r="J989" t="s">
        <v>21</v>
      </c>
      <c r="K989" t="s">
        <v>22</v>
      </c>
      <c r="L989" s="8">
        <f t="shared" si="76"/>
        <v>42852.208333333328</v>
      </c>
      <c r="M989">
        <v>1493269200</v>
      </c>
      <c r="N989" s="8">
        <f t="shared" si="77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75"/>
        <v>film &amp; video</v>
      </c>
      <c r="T989" t="str">
        <f t="shared" si="78"/>
        <v>documentary</v>
      </c>
      <c r="U989" s="5">
        <f t="shared" si="79"/>
        <v>28.002083333333335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 t="s">
        <v>14</v>
      </c>
      <c r="I990">
        <v>64</v>
      </c>
      <c r="J990" t="s">
        <v>21</v>
      </c>
      <c r="K990" t="s">
        <v>22</v>
      </c>
      <c r="L990" s="8">
        <f t="shared" si="76"/>
        <v>42686.25</v>
      </c>
      <c r="M990">
        <v>1478930400</v>
      </c>
      <c r="N990" s="8">
        <f t="shared" si="77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75"/>
        <v>publishing</v>
      </c>
      <c r="T990" t="str">
        <f t="shared" si="78"/>
        <v>radio &amp; podcasts</v>
      </c>
      <c r="U990" s="5">
        <f t="shared" si="79"/>
        <v>76.546875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(E991/D991)</f>
        <v>4.9958333333333336</v>
      </c>
      <c r="G991" t="s">
        <v>20</v>
      </c>
      <c r="H991" t="s">
        <v>20</v>
      </c>
      <c r="I991">
        <v>226</v>
      </c>
      <c r="J991" t="s">
        <v>21</v>
      </c>
      <c r="K991" t="s">
        <v>22</v>
      </c>
      <c r="L991" s="8">
        <f t="shared" si="76"/>
        <v>43571.208333333328</v>
      </c>
      <c r="M991">
        <v>1555390800</v>
      </c>
      <c r="N991" s="8">
        <f t="shared" si="77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75"/>
        <v>publishing</v>
      </c>
      <c r="T991" t="str">
        <f t="shared" si="78"/>
        <v>translations</v>
      </c>
      <c r="U991" s="5">
        <f t="shared" si="79"/>
        <v>53.053097345132741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 t="s">
        <v>14</v>
      </c>
      <c r="I992">
        <v>64</v>
      </c>
      <c r="J992" t="s">
        <v>21</v>
      </c>
      <c r="K992" t="s">
        <v>22</v>
      </c>
      <c r="L992" s="8">
        <f t="shared" si="76"/>
        <v>42432.25</v>
      </c>
      <c r="M992">
        <v>1456984800</v>
      </c>
      <c r="N992" s="8">
        <f t="shared" si="77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75"/>
        <v>film &amp; video</v>
      </c>
      <c r="T992" t="str">
        <f t="shared" si="78"/>
        <v>drama</v>
      </c>
      <c r="U992" s="5">
        <f t="shared" si="79"/>
        <v>106.859375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(E993/D993)</f>
        <v>1.131734693877551</v>
      </c>
      <c r="G993" t="s">
        <v>20</v>
      </c>
      <c r="H993" t="s">
        <v>20</v>
      </c>
      <c r="I993">
        <v>241</v>
      </c>
      <c r="J993" t="s">
        <v>21</v>
      </c>
      <c r="K993" t="s">
        <v>22</v>
      </c>
      <c r="L993" s="8">
        <f t="shared" si="76"/>
        <v>41907.208333333336</v>
      </c>
      <c r="M993">
        <v>1411621200</v>
      </c>
      <c r="N993" s="8">
        <f t="shared" si="77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75"/>
        <v>music</v>
      </c>
      <c r="T993" t="str">
        <f t="shared" si="78"/>
        <v>rock</v>
      </c>
      <c r="U993" s="5">
        <f t="shared" si="79"/>
        <v>46.020746887966808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(E994/D994)</f>
        <v>4.2654838709677421</v>
      </c>
      <c r="G994" t="s">
        <v>20</v>
      </c>
      <c r="H994" t="s">
        <v>20</v>
      </c>
      <c r="I994">
        <v>132</v>
      </c>
      <c r="J994" t="s">
        <v>21</v>
      </c>
      <c r="K994" t="s">
        <v>22</v>
      </c>
      <c r="L994" s="8">
        <f t="shared" si="76"/>
        <v>43227.208333333328</v>
      </c>
      <c r="M994">
        <v>1525669200</v>
      </c>
      <c r="N994" s="8">
        <f t="shared" si="77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75"/>
        <v>film &amp; video</v>
      </c>
      <c r="T994" t="str">
        <f t="shared" si="78"/>
        <v>drama</v>
      </c>
      <c r="U994" s="5">
        <f t="shared" si="79"/>
        <v>100.17424242424242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</f>
        <v>0.77632653061224488</v>
      </c>
      <c r="G995" t="s">
        <v>74</v>
      </c>
      <c r="H995" t="s">
        <v>74</v>
      </c>
      <c r="I995">
        <v>75</v>
      </c>
      <c r="J995" t="s">
        <v>107</v>
      </c>
      <c r="K995" t="s">
        <v>108</v>
      </c>
      <c r="L995" s="8">
        <f t="shared" si="76"/>
        <v>42362.25</v>
      </c>
      <c r="M995">
        <v>1450936800</v>
      </c>
      <c r="N995" s="8">
        <f t="shared" si="77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75"/>
        <v>photography</v>
      </c>
      <c r="T995" t="str">
        <f t="shared" si="78"/>
        <v>photography books</v>
      </c>
      <c r="U995" s="5">
        <f t="shared" si="79"/>
        <v>101.44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 t="s">
        <v>14</v>
      </c>
      <c r="I996">
        <v>842</v>
      </c>
      <c r="J996" t="s">
        <v>21</v>
      </c>
      <c r="K996" t="s">
        <v>22</v>
      </c>
      <c r="L996" s="8">
        <f t="shared" si="76"/>
        <v>41929.208333333336</v>
      </c>
      <c r="M996">
        <v>1413522000</v>
      </c>
      <c r="N996" s="8">
        <f t="shared" si="77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75"/>
        <v>publishing</v>
      </c>
      <c r="T996" t="str">
        <f t="shared" si="78"/>
        <v>translations</v>
      </c>
      <c r="U996" s="5">
        <f t="shared" si="79"/>
        <v>87.972684085510693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(E997/D997)</f>
        <v>1.5746762589928058</v>
      </c>
      <c r="G997" t="s">
        <v>20</v>
      </c>
      <c r="H997" t="s">
        <v>20</v>
      </c>
      <c r="I997">
        <v>2043</v>
      </c>
      <c r="J997" t="s">
        <v>21</v>
      </c>
      <c r="K997" t="s">
        <v>22</v>
      </c>
      <c r="L997" s="8">
        <f t="shared" si="76"/>
        <v>43408.208333333328</v>
      </c>
      <c r="M997">
        <v>1541307600</v>
      </c>
      <c r="N997" s="8">
        <f t="shared" si="77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75"/>
        <v>food</v>
      </c>
      <c r="T997" t="str">
        <f t="shared" si="78"/>
        <v>food trucks</v>
      </c>
      <c r="U997" s="5">
        <f t="shared" si="79"/>
        <v>74.995594713656388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(E998/D998)</f>
        <v>0.72939393939393937</v>
      </c>
      <c r="G998" t="s">
        <v>14</v>
      </c>
      <c r="H998" t="s">
        <v>14</v>
      </c>
      <c r="I998">
        <v>112</v>
      </c>
      <c r="J998" t="s">
        <v>21</v>
      </c>
      <c r="K998" t="s">
        <v>22</v>
      </c>
      <c r="L998" s="8">
        <f t="shared" si="76"/>
        <v>41276.25</v>
      </c>
      <c r="M998">
        <v>1357106400</v>
      </c>
      <c r="N998" s="8">
        <f t="shared" si="77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75"/>
        <v>theater</v>
      </c>
      <c r="T998" t="str">
        <f t="shared" si="78"/>
        <v>plays</v>
      </c>
      <c r="U998" s="5">
        <f t="shared" si="79"/>
        <v>42.982142857142854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(E999/D999)</f>
        <v>0.60565789473684206</v>
      </c>
      <c r="G999" t="s">
        <v>74</v>
      </c>
      <c r="H999" t="s">
        <v>74</v>
      </c>
      <c r="I999">
        <v>139</v>
      </c>
      <c r="J999" t="s">
        <v>107</v>
      </c>
      <c r="K999" t="s">
        <v>108</v>
      </c>
      <c r="L999" s="8">
        <f t="shared" si="76"/>
        <v>41659.25</v>
      </c>
      <c r="M999">
        <v>1390197600</v>
      </c>
      <c r="N999" s="8">
        <f t="shared" si="77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75"/>
        <v>theater</v>
      </c>
      <c r="T999" t="str">
        <f t="shared" si="78"/>
        <v>plays</v>
      </c>
      <c r="U999" s="5">
        <f t="shared" si="79"/>
        <v>33.115107913669064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(E1000/D1000)</f>
        <v>0.5679129129129129</v>
      </c>
      <c r="G1000" t="s">
        <v>14</v>
      </c>
      <c r="H1000" t="s">
        <v>14</v>
      </c>
      <c r="I1000">
        <v>374</v>
      </c>
      <c r="J1000" t="s">
        <v>21</v>
      </c>
      <c r="K1000" t="s">
        <v>22</v>
      </c>
      <c r="L1000" s="8">
        <f t="shared" si="76"/>
        <v>40220.25</v>
      </c>
      <c r="M1000">
        <v>1265868000</v>
      </c>
      <c r="N1000" s="8">
        <f t="shared" si="77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75"/>
        <v>music</v>
      </c>
      <c r="T1000" t="str">
        <f t="shared" si="78"/>
        <v>indie rock</v>
      </c>
      <c r="U1000" s="5">
        <f t="shared" si="79"/>
        <v>101.13101604278074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(E1001/D1001)</f>
        <v>0.56542754275427543</v>
      </c>
      <c r="G1001" t="s">
        <v>74</v>
      </c>
      <c r="H1001" t="s">
        <v>74</v>
      </c>
      <c r="I1001">
        <v>1122</v>
      </c>
      <c r="J1001" t="s">
        <v>21</v>
      </c>
      <c r="K1001" t="s">
        <v>22</v>
      </c>
      <c r="L1001" s="8">
        <f t="shared" si="76"/>
        <v>42550.208333333328</v>
      </c>
      <c r="M1001">
        <v>1467176400</v>
      </c>
      <c r="N1001" s="8">
        <f t="shared" si="77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75"/>
        <v>food</v>
      </c>
      <c r="T1001" t="str">
        <f t="shared" si="78"/>
        <v>food trucks</v>
      </c>
      <c r="U1001" s="5">
        <f t="shared" si="79"/>
        <v>55.98841354723708</v>
      </c>
    </row>
  </sheetData>
  <conditionalFormatting sqref="H1:H1048576">
    <cfRule type="containsText" dxfId="7" priority="7" operator="containsText" text="canceled">
      <formula>NOT(ISERROR(SEARCH("canceled",H1)))</formula>
    </cfRule>
    <cfRule type="containsText" dxfId="6" priority="8" operator="containsText" text="live">
      <formula>NOT(ISERROR(SEARCH("live",H1)))</formula>
    </cfRule>
    <cfRule type="containsText" dxfId="5" priority="9" operator="containsText" text="successful">
      <formula>NOT(ISERROR(SEARCH("successful",H1)))</formula>
    </cfRule>
    <cfRule type="containsText" dxfId="4" priority="10" operator="containsText" text="failed">
      <formula>NOT(ISERROR(SEARCH("failed",H1)))</formula>
    </cfRule>
  </conditionalFormatting>
  <conditionalFormatting sqref="F2:F1001">
    <cfRule type="colorScale" priority="5">
      <colorScale>
        <cfvo type="min"/>
        <cfvo type="percent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EA1B-F49F-4D3A-9797-CF56BF00041A}">
  <dimension ref="A1:H13"/>
  <sheetViews>
    <sheetView workbookViewId="0">
      <selection activeCell="C17" sqref="C17"/>
    </sheetView>
  </sheetViews>
  <sheetFormatPr defaultRowHeight="15.5" x14ac:dyDescent="0.35"/>
  <cols>
    <col min="1" max="1" width="18.58203125" customWidth="1"/>
    <col min="2" max="2" width="17.4140625" customWidth="1"/>
    <col min="3" max="3" width="17.1640625" customWidth="1"/>
    <col min="4" max="4" width="17.58203125" customWidth="1"/>
    <col min="5" max="5" width="17.33203125" customWidth="1"/>
    <col min="6" max="6" width="19.9140625" customWidth="1"/>
    <col min="7" max="7" width="17.1640625" customWidth="1"/>
    <col min="8" max="8" width="18.58203125" customWidth="1"/>
  </cols>
  <sheetData>
    <row r="1" spans="1:8" x14ac:dyDescent="0.35">
      <c r="A1" t="s">
        <v>2093</v>
      </c>
      <c r="B1" t="s">
        <v>2094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  <c r="H1" t="s">
        <v>2100</v>
      </c>
    </row>
    <row r="2" spans="1:8" x14ac:dyDescent="0.35">
      <c r="A2" t="s">
        <v>2101</v>
      </c>
    </row>
    <row r="3" spans="1:8" x14ac:dyDescent="0.35">
      <c r="A3" t="s">
        <v>2102</v>
      </c>
    </row>
    <row r="4" spans="1:8" x14ac:dyDescent="0.35">
      <c r="A4" t="s">
        <v>2103</v>
      </c>
    </row>
    <row r="5" spans="1:8" x14ac:dyDescent="0.35">
      <c r="A5" t="s">
        <v>2104</v>
      </c>
    </row>
    <row r="6" spans="1:8" x14ac:dyDescent="0.35">
      <c r="A6" t="s">
        <v>2105</v>
      </c>
    </row>
    <row r="7" spans="1:8" x14ac:dyDescent="0.35">
      <c r="A7" t="s">
        <v>2106</v>
      </c>
    </row>
    <row r="8" spans="1:8" x14ac:dyDescent="0.35">
      <c r="A8" t="s">
        <v>2107</v>
      </c>
    </row>
    <row r="9" spans="1:8" x14ac:dyDescent="0.35">
      <c r="A9" t="s">
        <v>2108</v>
      </c>
    </row>
    <row r="10" spans="1:8" x14ac:dyDescent="0.35">
      <c r="A10" t="s">
        <v>2109</v>
      </c>
    </row>
    <row r="11" spans="1:8" x14ac:dyDescent="0.35">
      <c r="A11" t="s">
        <v>2110</v>
      </c>
    </row>
    <row r="12" spans="1:8" x14ac:dyDescent="0.35">
      <c r="A12" t="s">
        <v>2111</v>
      </c>
    </row>
    <row r="13" spans="1:8" x14ac:dyDescent="0.35">
      <c r="A13" t="s">
        <v>2112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9696-2CAF-4013-9BB5-75F09FED49F3}">
  <dimension ref="A1:F16"/>
  <sheetViews>
    <sheetView workbookViewId="0">
      <selection activeCell="E25" sqref="E25"/>
    </sheetView>
  </sheetViews>
  <sheetFormatPr defaultColWidth="25.75" defaultRowHeight="15.5" x14ac:dyDescent="0.35"/>
  <cols>
    <col min="1" max="1" width="11.4140625" bestFit="1" customWidth="1"/>
    <col min="2" max="2" width="10.8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2045</v>
      </c>
      <c r="B1" s="9"/>
      <c r="C1" s="9"/>
      <c r="D1" s="9"/>
      <c r="E1" s="9"/>
      <c r="F1" s="9"/>
    </row>
    <row r="2" spans="1:6" x14ac:dyDescent="0.35">
      <c r="A2" s="9" t="s">
        <v>2049</v>
      </c>
      <c r="B2" s="9"/>
      <c r="C2" s="7"/>
      <c r="D2" s="7"/>
      <c r="E2" s="7"/>
      <c r="F2" s="7"/>
    </row>
    <row r="3" spans="1:6" x14ac:dyDescent="0.35">
      <c r="A3" s="6" t="s">
        <v>6</v>
      </c>
      <c r="B3" t="s">
        <v>2048</v>
      </c>
      <c r="C3" s="7"/>
      <c r="D3" s="7"/>
      <c r="E3" s="7"/>
      <c r="F3" s="7"/>
    </row>
    <row r="4" spans="1:6" x14ac:dyDescent="0.35">
      <c r="A4" s="7"/>
      <c r="B4" s="7"/>
      <c r="C4" s="7"/>
      <c r="D4" s="7"/>
      <c r="E4" s="7"/>
      <c r="F4" s="7"/>
    </row>
    <row r="5" spans="1:6" x14ac:dyDescent="0.35">
      <c r="A5" s="6" t="s">
        <v>2047</v>
      </c>
      <c r="B5" s="6" t="s">
        <v>2046</v>
      </c>
    </row>
    <row r="6" spans="1:6" x14ac:dyDescent="0.35">
      <c r="A6" s="6" t="s">
        <v>2044</v>
      </c>
      <c r="B6" t="s">
        <v>74</v>
      </c>
      <c r="C6" t="s">
        <v>14</v>
      </c>
      <c r="D6" t="s">
        <v>47</v>
      </c>
      <c r="E6" t="s">
        <v>20</v>
      </c>
      <c r="F6" t="s">
        <v>2042</v>
      </c>
    </row>
    <row r="7" spans="1:6" x14ac:dyDescent="0.35">
      <c r="A7" s="7" t="s">
        <v>2033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35">
      <c r="A8" s="7" t="s">
        <v>2034</v>
      </c>
      <c r="B8">
        <v>4</v>
      </c>
      <c r="C8">
        <v>20</v>
      </c>
      <c r="E8">
        <v>22</v>
      </c>
      <c r="F8">
        <v>46</v>
      </c>
    </row>
    <row r="9" spans="1:6" x14ac:dyDescent="0.35">
      <c r="A9" s="7" t="s">
        <v>2035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35">
      <c r="A10" s="7" t="s">
        <v>2036</v>
      </c>
      <c r="E10">
        <v>4</v>
      </c>
      <c r="F10">
        <v>4</v>
      </c>
    </row>
    <row r="11" spans="1:6" x14ac:dyDescent="0.35">
      <c r="A11" s="7" t="s">
        <v>2037</v>
      </c>
      <c r="B11">
        <v>10</v>
      </c>
      <c r="C11">
        <v>66</v>
      </c>
      <c r="E11">
        <v>99</v>
      </c>
      <c r="F11">
        <v>175</v>
      </c>
    </row>
    <row r="12" spans="1:6" x14ac:dyDescent="0.35">
      <c r="A12" s="7" t="s">
        <v>2038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35">
      <c r="A13" s="7" t="s">
        <v>2039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35">
      <c r="A14" s="7" t="s">
        <v>2040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35">
      <c r="A15" s="7" t="s">
        <v>2041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35">
      <c r="A16" s="7" t="s">
        <v>2042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mergeCells count="2">
    <mergeCell ref="A1:F1"/>
    <mergeCell ref="A2:B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E82C-468B-46FB-BB64-6A5A6E4F55F3}">
  <dimension ref="A1:F32"/>
  <sheetViews>
    <sheetView workbookViewId="0">
      <selection activeCell="A7" sqref="A7"/>
    </sheetView>
  </sheetViews>
  <sheetFormatPr defaultRowHeight="15.5" x14ac:dyDescent="0.35"/>
  <cols>
    <col min="1" max="1" width="16.9140625" bestFit="1" customWidth="1"/>
    <col min="2" max="2" width="10.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2074</v>
      </c>
      <c r="B1" s="9"/>
    </row>
    <row r="2" spans="1:6" x14ac:dyDescent="0.35">
      <c r="A2" s="9" t="s">
        <v>2075</v>
      </c>
      <c r="B2" s="9"/>
    </row>
    <row r="3" spans="1:6" x14ac:dyDescent="0.35">
      <c r="A3" s="6" t="s">
        <v>6</v>
      </c>
      <c r="B3" t="s">
        <v>2048</v>
      </c>
    </row>
    <row r="4" spans="1:6" x14ac:dyDescent="0.35">
      <c r="A4" s="6" t="s">
        <v>2031</v>
      </c>
      <c r="B4" t="s">
        <v>2048</v>
      </c>
    </row>
    <row r="6" spans="1:6" x14ac:dyDescent="0.35">
      <c r="A6" s="6" t="s">
        <v>2043</v>
      </c>
      <c r="B6" s="6" t="s">
        <v>2046</v>
      </c>
    </row>
    <row r="7" spans="1:6" x14ac:dyDescent="0.35">
      <c r="A7" s="6" t="s">
        <v>2076</v>
      </c>
      <c r="B7" t="s">
        <v>74</v>
      </c>
      <c r="C7" t="s">
        <v>14</v>
      </c>
      <c r="D7" t="s">
        <v>47</v>
      </c>
      <c r="E7" t="s">
        <v>20</v>
      </c>
      <c r="F7" t="s">
        <v>2042</v>
      </c>
    </row>
    <row r="8" spans="1:6" x14ac:dyDescent="0.35">
      <c r="A8" s="7" t="s">
        <v>2050</v>
      </c>
      <c r="B8">
        <v>1</v>
      </c>
      <c r="C8">
        <v>10</v>
      </c>
      <c r="D8">
        <v>2</v>
      </c>
      <c r="E8">
        <v>21</v>
      </c>
      <c r="F8">
        <v>34</v>
      </c>
    </row>
    <row r="9" spans="1:6" x14ac:dyDescent="0.35">
      <c r="A9" s="7" t="s">
        <v>2051</v>
      </c>
      <c r="E9">
        <v>4</v>
      </c>
      <c r="F9">
        <v>4</v>
      </c>
    </row>
    <row r="10" spans="1:6" x14ac:dyDescent="0.35">
      <c r="A10" s="7" t="s">
        <v>2052</v>
      </c>
      <c r="B10">
        <v>4</v>
      </c>
      <c r="C10">
        <v>21</v>
      </c>
      <c r="D10">
        <v>1</v>
      </c>
      <c r="E10">
        <v>34</v>
      </c>
      <c r="F10">
        <v>60</v>
      </c>
    </row>
    <row r="11" spans="1:6" x14ac:dyDescent="0.35">
      <c r="A11" s="7" t="s">
        <v>2053</v>
      </c>
      <c r="B11">
        <v>2</v>
      </c>
      <c r="C11">
        <v>12</v>
      </c>
      <c r="D11">
        <v>1</v>
      </c>
      <c r="E11">
        <v>22</v>
      </c>
      <c r="F11">
        <v>37</v>
      </c>
    </row>
    <row r="12" spans="1:6" x14ac:dyDescent="0.35">
      <c r="A12" s="7" t="s">
        <v>2054</v>
      </c>
      <c r="C12">
        <v>8</v>
      </c>
      <c r="E12">
        <v>10</v>
      </c>
      <c r="F12">
        <v>18</v>
      </c>
    </row>
    <row r="13" spans="1:6" x14ac:dyDescent="0.35">
      <c r="A13" s="7" t="s">
        <v>2055</v>
      </c>
      <c r="B13">
        <v>1</v>
      </c>
      <c r="C13">
        <v>7</v>
      </c>
      <c r="E13">
        <v>9</v>
      </c>
      <c r="F13">
        <v>17</v>
      </c>
    </row>
    <row r="14" spans="1:6" x14ac:dyDescent="0.35">
      <c r="A14" s="7" t="s">
        <v>2056</v>
      </c>
      <c r="B14">
        <v>4</v>
      </c>
      <c r="C14">
        <v>20</v>
      </c>
      <c r="E14">
        <v>22</v>
      </c>
      <c r="F14">
        <v>46</v>
      </c>
    </row>
    <row r="15" spans="1:6" x14ac:dyDescent="0.35">
      <c r="A15" s="7" t="s">
        <v>2057</v>
      </c>
      <c r="B15">
        <v>3</v>
      </c>
      <c r="C15">
        <v>19</v>
      </c>
      <c r="E15">
        <v>23</v>
      </c>
      <c r="F15">
        <v>45</v>
      </c>
    </row>
    <row r="16" spans="1:6" x14ac:dyDescent="0.35">
      <c r="A16" s="7" t="s">
        <v>2058</v>
      </c>
      <c r="B16">
        <v>1</v>
      </c>
      <c r="C16">
        <v>6</v>
      </c>
      <c r="E16">
        <v>10</v>
      </c>
      <c r="F16">
        <v>17</v>
      </c>
    </row>
    <row r="17" spans="1:6" x14ac:dyDescent="0.35">
      <c r="A17" s="7" t="s">
        <v>2059</v>
      </c>
      <c r="C17">
        <v>3</v>
      </c>
      <c r="E17">
        <v>4</v>
      </c>
      <c r="F17">
        <v>7</v>
      </c>
    </row>
    <row r="18" spans="1:6" x14ac:dyDescent="0.35">
      <c r="A18" s="7" t="s">
        <v>2060</v>
      </c>
      <c r="C18">
        <v>8</v>
      </c>
      <c r="D18">
        <v>1</v>
      </c>
      <c r="E18">
        <v>4</v>
      </c>
      <c r="F18">
        <v>13</v>
      </c>
    </row>
    <row r="19" spans="1:6" x14ac:dyDescent="0.35">
      <c r="A19" s="7" t="s">
        <v>2061</v>
      </c>
      <c r="B19">
        <v>1</v>
      </c>
      <c r="C19">
        <v>6</v>
      </c>
      <c r="D19">
        <v>1</v>
      </c>
      <c r="E19">
        <v>13</v>
      </c>
      <c r="F19">
        <v>21</v>
      </c>
    </row>
    <row r="20" spans="1:6" x14ac:dyDescent="0.35">
      <c r="A20" s="7" t="s">
        <v>2062</v>
      </c>
      <c r="B20">
        <v>4</v>
      </c>
      <c r="C20">
        <v>11</v>
      </c>
      <c r="D20">
        <v>1</v>
      </c>
      <c r="E20">
        <v>26</v>
      </c>
      <c r="F20">
        <v>42</v>
      </c>
    </row>
    <row r="21" spans="1:6" x14ac:dyDescent="0.35">
      <c r="A21" s="7" t="s">
        <v>2063</v>
      </c>
      <c r="B21">
        <v>23</v>
      </c>
      <c r="C21">
        <v>132</v>
      </c>
      <c r="D21">
        <v>2</v>
      </c>
      <c r="E21">
        <v>187</v>
      </c>
      <c r="F21">
        <v>344</v>
      </c>
    </row>
    <row r="22" spans="1:6" x14ac:dyDescent="0.35">
      <c r="A22" s="7" t="s">
        <v>2064</v>
      </c>
      <c r="C22">
        <v>4</v>
      </c>
      <c r="E22">
        <v>4</v>
      </c>
      <c r="F22">
        <v>8</v>
      </c>
    </row>
    <row r="23" spans="1:6" x14ac:dyDescent="0.35">
      <c r="A23" s="7" t="s">
        <v>2065</v>
      </c>
      <c r="B23">
        <v>6</v>
      </c>
      <c r="C23">
        <v>30</v>
      </c>
      <c r="E23">
        <v>49</v>
      </c>
      <c r="F23">
        <v>85</v>
      </c>
    </row>
    <row r="24" spans="1:6" x14ac:dyDescent="0.35">
      <c r="A24" s="7" t="s">
        <v>2066</v>
      </c>
      <c r="C24">
        <v>9</v>
      </c>
      <c r="E24">
        <v>5</v>
      </c>
      <c r="F24">
        <v>14</v>
      </c>
    </row>
    <row r="25" spans="1:6" x14ac:dyDescent="0.35">
      <c r="A25" s="7" t="s">
        <v>2067</v>
      </c>
      <c r="B25">
        <v>1</v>
      </c>
      <c r="C25">
        <v>5</v>
      </c>
      <c r="D25">
        <v>1</v>
      </c>
      <c r="E25">
        <v>9</v>
      </c>
      <c r="F25">
        <v>16</v>
      </c>
    </row>
    <row r="26" spans="1:6" x14ac:dyDescent="0.35">
      <c r="A26" s="7" t="s">
        <v>2068</v>
      </c>
      <c r="B26">
        <v>3</v>
      </c>
      <c r="C26">
        <v>3</v>
      </c>
      <c r="E26">
        <v>11</v>
      </c>
      <c r="F26">
        <v>17</v>
      </c>
    </row>
    <row r="27" spans="1:6" x14ac:dyDescent="0.35">
      <c r="A27" s="7" t="s">
        <v>2069</v>
      </c>
      <c r="C27">
        <v>7</v>
      </c>
      <c r="E27">
        <v>14</v>
      </c>
      <c r="F27">
        <v>21</v>
      </c>
    </row>
    <row r="28" spans="1:6" x14ac:dyDescent="0.35">
      <c r="A28" s="7" t="s">
        <v>2070</v>
      </c>
      <c r="B28">
        <v>1</v>
      </c>
      <c r="C28">
        <v>15</v>
      </c>
      <c r="D28">
        <v>2</v>
      </c>
      <c r="E28">
        <v>17</v>
      </c>
      <c r="F28">
        <v>35</v>
      </c>
    </row>
    <row r="29" spans="1:6" x14ac:dyDescent="0.35">
      <c r="A29" s="7" t="s">
        <v>2071</v>
      </c>
      <c r="C29">
        <v>16</v>
      </c>
      <c r="D29">
        <v>1</v>
      </c>
      <c r="E29">
        <v>28</v>
      </c>
      <c r="F29">
        <v>45</v>
      </c>
    </row>
    <row r="30" spans="1:6" x14ac:dyDescent="0.35">
      <c r="A30" s="7" t="s">
        <v>2072</v>
      </c>
      <c r="B30">
        <v>2</v>
      </c>
      <c r="C30">
        <v>12</v>
      </c>
      <c r="D30">
        <v>1</v>
      </c>
      <c r="E30">
        <v>36</v>
      </c>
      <c r="F30">
        <v>51</v>
      </c>
    </row>
    <row r="31" spans="1:6" x14ac:dyDescent="0.35">
      <c r="A31" s="7" t="s">
        <v>2073</v>
      </c>
      <c r="E31">
        <v>3</v>
      </c>
      <c r="F31">
        <v>3</v>
      </c>
    </row>
    <row r="32" spans="1:6" x14ac:dyDescent="0.35">
      <c r="A32" s="7" t="s">
        <v>2042</v>
      </c>
      <c r="B32">
        <v>57</v>
      </c>
      <c r="C32">
        <v>364</v>
      </c>
      <c r="D32">
        <v>14</v>
      </c>
      <c r="E32">
        <v>565</v>
      </c>
      <c r="F32">
        <v>1000</v>
      </c>
    </row>
  </sheetData>
  <mergeCells count="2">
    <mergeCell ref="A1:B1"/>
    <mergeCell ref="A2:B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E6E5-1EF9-4D8A-87B9-D7FD3FD68590}">
  <dimension ref="A1:F17"/>
  <sheetViews>
    <sheetView topLeftCell="A19" workbookViewId="0">
      <selection activeCell="J9" sqref="J9"/>
    </sheetView>
  </sheetViews>
  <sheetFormatPr defaultRowHeight="15.5" x14ac:dyDescent="0.35"/>
  <cols>
    <col min="1" max="1" width="18" bestFit="1" customWidth="1"/>
    <col min="2" max="2" width="10.8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2090</v>
      </c>
      <c r="B1" s="9"/>
    </row>
    <row r="2" spans="1:6" x14ac:dyDescent="0.35">
      <c r="A2" s="6" t="s">
        <v>2031</v>
      </c>
      <c r="B2" t="s">
        <v>2048</v>
      </c>
    </row>
    <row r="4" spans="1:6" x14ac:dyDescent="0.35">
      <c r="A4" s="6" t="s">
        <v>2091</v>
      </c>
      <c r="B4" s="6" t="s">
        <v>2046</v>
      </c>
    </row>
    <row r="5" spans="1:6" x14ac:dyDescent="0.35">
      <c r="A5" s="6" t="s">
        <v>2092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5">
      <c r="A6" s="7" t="s">
        <v>2079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x14ac:dyDescent="0.35">
      <c r="A7" s="7" t="s">
        <v>2080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x14ac:dyDescent="0.35">
      <c r="A8" s="7" t="s">
        <v>2081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x14ac:dyDescent="0.35">
      <c r="A9" s="7" t="s">
        <v>2082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x14ac:dyDescent="0.35">
      <c r="A10" s="7" t="s">
        <v>2083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x14ac:dyDescent="0.35">
      <c r="A11" s="7" t="s">
        <v>2084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x14ac:dyDescent="0.35">
      <c r="A12" s="7" t="s">
        <v>2085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x14ac:dyDescent="0.35">
      <c r="A13" s="7" t="s">
        <v>2086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x14ac:dyDescent="0.35">
      <c r="A14" s="7" t="s">
        <v>2087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x14ac:dyDescent="0.35">
      <c r="A15" s="7" t="s">
        <v>2088</v>
      </c>
      <c r="B15">
        <v>4</v>
      </c>
      <c r="C15">
        <v>36</v>
      </c>
      <c r="E15">
        <v>67</v>
      </c>
      <c r="F15">
        <v>107</v>
      </c>
    </row>
    <row r="16" spans="1:6" x14ac:dyDescent="0.35">
      <c r="A16" s="7" t="s">
        <v>2089</v>
      </c>
      <c r="C16">
        <v>2</v>
      </c>
      <c r="F16">
        <v>2</v>
      </c>
    </row>
    <row r="17" spans="1:6" x14ac:dyDescent="0.35">
      <c r="A17" s="7" t="s">
        <v>2042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mergeCells count="1">
    <mergeCell ref="A1:B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Bonus</vt:lpstr>
      <vt:lpstr>Outcome by Category</vt:lpstr>
      <vt:lpstr>Outcome by Sub-Category</vt:lpstr>
      <vt:lpstr>Outcome by Launch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e.a.wright</cp:lastModifiedBy>
  <dcterms:created xsi:type="dcterms:W3CDTF">2021-09-29T18:52:28Z</dcterms:created>
  <dcterms:modified xsi:type="dcterms:W3CDTF">2023-03-01T22:40:49Z</dcterms:modified>
</cp:coreProperties>
</file>