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YR\UW_classes\winter2020\EE525\Final_Project\"/>
    </mc:Choice>
  </mc:AlternateContent>
  <xr:revisionPtr revIDLastSave="0" documentId="13_ncr:1_{1C2B6BC2-72E2-4D4B-A228-BD5D17DDDF1D}" xr6:coauthVersionLast="45" xr6:coauthVersionMax="45" xr10:uidLastSave="{00000000-0000-0000-0000-000000000000}"/>
  <bookViews>
    <workbookView xWindow="11148" yWindow="3648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G33" i="1"/>
  <c r="F23" i="1"/>
  <c r="F13" i="1"/>
  <c r="F3" i="1"/>
  <c r="G13" i="1"/>
  <c r="G3" i="1"/>
  <c r="G23" i="1"/>
  <c r="J33" i="1" l="1"/>
  <c r="J24" i="1"/>
  <c r="J26" i="1"/>
  <c r="J29" i="1"/>
  <c r="J14" i="1"/>
  <c r="J16" i="1"/>
  <c r="J17" i="1"/>
  <c r="J19" i="1"/>
  <c r="J13" i="1"/>
  <c r="J4" i="1"/>
  <c r="J6" i="1"/>
  <c r="J9" i="1"/>
  <c r="I51" i="1"/>
  <c r="I50" i="1"/>
  <c r="I48" i="1"/>
  <c r="I47" i="1"/>
  <c r="I45" i="1"/>
  <c r="I43" i="1"/>
  <c r="I41" i="1"/>
  <c r="J41" i="1" s="1"/>
  <c r="I40" i="1"/>
  <c r="I38" i="1"/>
  <c r="I37" i="1"/>
  <c r="I35" i="1"/>
  <c r="J34" i="1"/>
  <c r="I31" i="1"/>
  <c r="J31" i="1" s="1"/>
  <c r="I30" i="1"/>
  <c r="J30" i="1" s="1"/>
  <c r="I28" i="1"/>
  <c r="J28" i="1" s="1"/>
  <c r="I27" i="1"/>
  <c r="J27" i="1" s="1"/>
  <c r="I25" i="1"/>
  <c r="I23" i="1"/>
  <c r="J23" i="1" s="1"/>
  <c r="I21" i="1"/>
  <c r="J21" i="1" s="1"/>
  <c r="I20" i="1"/>
  <c r="I18" i="1"/>
  <c r="J18" i="1" s="1"/>
  <c r="I17" i="1"/>
  <c r="I15" i="1"/>
  <c r="J15" i="1" s="1"/>
  <c r="I13" i="1"/>
  <c r="J35" i="1" l="1"/>
  <c r="J38" i="1"/>
  <c r="L38" i="1" s="1"/>
  <c r="L41" i="1"/>
  <c r="J40" i="1"/>
  <c r="L40" i="1" s="1"/>
  <c r="J39" i="1"/>
  <c r="J37" i="1"/>
  <c r="L37" i="1" s="1"/>
  <c r="J36" i="1"/>
  <c r="L33" i="1"/>
  <c r="J20" i="1"/>
  <c r="L20" i="1" s="1"/>
  <c r="J25" i="1"/>
  <c r="L25" i="1" s="1"/>
  <c r="L15" i="1"/>
  <c r="L13" i="1"/>
  <c r="L21" i="1"/>
  <c r="L31" i="1"/>
  <c r="L30" i="1"/>
  <c r="L35" i="1"/>
  <c r="L28" i="1"/>
  <c r="L27" i="1"/>
  <c r="L23" i="1"/>
  <c r="L17" i="1"/>
  <c r="L18" i="1"/>
  <c r="I7" i="1"/>
  <c r="J7" i="1" s="1"/>
  <c r="I5" i="1" l="1"/>
  <c r="J5" i="1" s="1"/>
  <c r="I8" i="1"/>
  <c r="J8" i="1" s="1"/>
  <c r="I10" i="1"/>
  <c r="I11" i="1"/>
  <c r="J11" i="1" s="1"/>
  <c r="I3" i="1"/>
  <c r="J3" i="1" s="1"/>
  <c r="J10" i="1" l="1"/>
  <c r="L10" i="1" s="1"/>
  <c r="L3" i="1"/>
  <c r="L11" i="1"/>
  <c r="L7" i="1"/>
  <c r="L5" i="1"/>
  <c r="L8" i="1"/>
</calcChain>
</file>

<file path=xl/sharedStrings.xml><?xml version="1.0" encoding="utf-8"?>
<sst xmlns="http://schemas.openxmlformats.org/spreadsheetml/2006/main" count="117" uniqueCount="30">
  <si>
    <t>Test</t>
  </si>
  <si>
    <t>poison</t>
  </si>
  <si>
    <t>roll</t>
  </si>
  <si>
    <t>mIPC</t>
  </si>
  <si>
    <t>bs</t>
  </si>
  <si>
    <t>dijkstra</t>
  </si>
  <si>
    <t>fibcall</t>
  </si>
  <si>
    <t>frac</t>
  </si>
  <si>
    <t>median</t>
  </si>
  <si>
    <t>rv64ui-p-blt</t>
  </si>
  <si>
    <t>sglib-arraybinsearch</t>
  </si>
  <si>
    <t>towers</t>
  </si>
  <si>
    <t>vvadd</t>
  </si>
  <si>
    <t>IPC</t>
  </si>
  <si>
    <t>Performance</t>
  </si>
  <si>
    <t>Power</t>
  </si>
  <si>
    <t>Avg J per instruction</t>
  </si>
  <si>
    <t>Area</t>
  </si>
  <si>
    <t>Period</t>
  </si>
  <si>
    <t>8-way</t>
  </si>
  <si>
    <t>4-way</t>
  </si>
  <si>
    <t>2-way</t>
  </si>
  <si>
    <t>16-way</t>
  </si>
  <si>
    <t>32-way</t>
  </si>
  <si>
    <t xml:space="preserve">Cannot simulate </t>
  </si>
  <si>
    <t xml:space="preserve">icache </t>
  </si>
  <si>
    <t>dcache</t>
  </si>
  <si>
    <t>icache</t>
  </si>
  <si>
    <t>power percentage (tag_mem most)</t>
  </si>
  <si>
    <t xml:space="preserve">power 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</si>
</sst>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10" fontId="0" fillId="0" borderId="0" xfId="1" applyNumberFormat="1" applyFont="1"/>
    <xf numFmtId="10" fontId="0" fillId="2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0" fontId="0" fillId="0" borderId="0" xfId="0" applyAlignment="1">
      <alignment vertical="center"/>
    </xf>
    <xf numFmtId="0" fontId="0" fillId="0" borderId="0" xfId="0" applyFill="1"/>
    <xf numFmtId="10" fontId="0" fillId="0" borderId="0" xfId="0" applyNumberFormat="1" applyFill="1"/>
    <xf numFmtId="10" fontId="0" fillId="0" borderId="0" xfId="1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workbookViewId="0">
      <pane xSplit="1" ySplit="1" topLeftCell="L28" activePane="bottomRight" state="frozen"/>
      <selection pane="topRight" activeCell="B1" sqref="B1"/>
      <selection pane="bottomLeft" activeCell="A2" sqref="A2"/>
      <selection pane="bottomRight" activeCell="P36" sqref="P36"/>
    </sheetView>
  </sheetViews>
  <sheetFormatPr defaultRowHeight="14.4" x14ac:dyDescent="0.3"/>
  <cols>
    <col min="2" max="2" width="8.77734375" customWidth="1"/>
    <col min="6" max="6" width="12" bestFit="1" customWidth="1"/>
    <col min="7" max="7" width="10" bestFit="1" customWidth="1"/>
    <col min="9" max="9" width="10" bestFit="1" customWidth="1"/>
    <col min="10" max="10" width="12.109375" customWidth="1"/>
    <col min="12" max="12" width="16.6640625" customWidth="1"/>
    <col min="13" max="13" width="10" bestFit="1" customWidth="1"/>
    <col min="14" max="14" width="10" customWidth="1"/>
    <col min="15" max="15" width="8.88671875" style="8"/>
    <col min="16" max="16" width="8.88671875" style="6"/>
  </cols>
  <sheetData>
    <row r="1" spans="1:16" s="11" customFormat="1" x14ac:dyDescent="0.3">
      <c r="B1" s="11" t="s">
        <v>0</v>
      </c>
      <c r="C1" s="11" t="s">
        <v>1</v>
      </c>
      <c r="D1" s="11" t="s">
        <v>2</v>
      </c>
      <c r="E1" s="11" t="s">
        <v>3</v>
      </c>
      <c r="G1" s="11" t="s">
        <v>18</v>
      </c>
      <c r="H1" s="11" t="s">
        <v>0</v>
      </c>
      <c r="I1" s="11" t="s">
        <v>13</v>
      </c>
      <c r="J1" s="11" t="s">
        <v>14</v>
      </c>
      <c r="K1" s="11" t="s">
        <v>15</v>
      </c>
      <c r="L1" s="11" t="s">
        <v>16</v>
      </c>
      <c r="M1" s="11" t="s">
        <v>17</v>
      </c>
      <c r="O1" s="12" t="s">
        <v>25</v>
      </c>
      <c r="P1" s="13" t="s">
        <v>26</v>
      </c>
    </row>
    <row r="2" spans="1:16" s="4" customFormat="1" x14ac:dyDescent="0.3">
      <c r="A2" s="4" t="s">
        <v>19</v>
      </c>
      <c r="O2" s="9"/>
      <c r="P2" s="7"/>
    </row>
    <row r="3" spans="1:16" x14ac:dyDescent="0.3">
      <c r="B3" t="s">
        <v>4</v>
      </c>
      <c r="C3">
        <v>694</v>
      </c>
      <c r="D3">
        <v>15</v>
      </c>
      <c r="E3">
        <v>355</v>
      </c>
      <c r="F3">
        <f>1/G3/1000000</f>
        <v>121.13870381586914</v>
      </c>
      <c r="G3" s="17">
        <f>(8+0.255)*10^(-9)</f>
        <v>8.2550000000000018E-9</v>
      </c>
      <c r="H3" t="s">
        <v>4</v>
      </c>
      <c r="I3">
        <f>E3/1000</f>
        <v>0.35499999999999998</v>
      </c>
      <c r="J3">
        <f>I3/G$3</f>
        <v>43004239.854633547</v>
      </c>
      <c r="K3">
        <v>5.3600000000000002E-2</v>
      </c>
      <c r="L3">
        <f>K3/J3</f>
        <v>1.2463887323943665E-9</v>
      </c>
      <c r="M3" s="17">
        <v>2510593.6694999998</v>
      </c>
      <c r="N3" s="15" t="s">
        <v>29</v>
      </c>
      <c r="O3" s="8">
        <v>0.13300000000000001</v>
      </c>
      <c r="P3" s="6">
        <v>0.13300000000000001</v>
      </c>
    </row>
    <row r="4" spans="1:16" x14ac:dyDescent="0.3">
      <c r="B4" t="s">
        <v>5</v>
      </c>
      <c r="C4">
        <v>845646</v>
      </c>
      <c r="D4">
        <v>492</v>
      </c>
      <c r="E4">
        <v>752</v>
      </c>
      <c r="G4" s="17"/>
      <c r="J4">
        <f t="shared" ref="J4:J10" si="0">I4/G$3</f>
        <v>0</v>
      </c>
      <c r="M4" s="17"/>
      <c r="N4" s="15"/>
    </row>
    <row r="5" spans="1:16" x14ac:dyDescent="0.3">
      <c r="B5" t="s">
        <v>6</v>
      </c>
      <c r="C5">
        <v>1221</v>
      </c>
      <c r="D5">
        <v>9</v>
      </c>
      <c r="E5">
        <v>433</v>
      </c>
      <c r="G5" s="17"/>
      <c r="H5" t="s">
        <v>6</v>
      </c>
      <c r="I5">
        <f t="shared" ref="I5:I11" si="1">E5/1000</f>
        <v>0.433</v>
      </c>
      <c r="J5">
        <f t="shared" si="0"/>
        <v>52453058.752271339</v>
      </c>
      <c r="K5">
        <v>5.4800000000000001E-2</v>
      </c>
      <c r="L5">
        <f>K5/J5</f>
        <v>1.0447436489607394E-9</v>
      </c>
      <c r="M5" s="10" t="s">
        <v>27</v>
      </c>
      <c r="N5" s="15"/>
      <c r="O5" s="8">
        <v>0.13600000000000001</v>
      </c>
      <c r="P5" s="6">
        <v>0.14699999999999999</v>
      </c>
    </row>
    <row r="6" spans="1:16" x14ac:dyDescent="0.3">
      <c r="B6" t="s">
        <v>7</v>
      </c>
      <c r="C6">
        <v>347572</v>
      </c>
      <c r="D6">
        <v>42</v>
      </c>
      <c r="E6">
        <v>665</v>
      </c>
      <c r="G6" s="17"/>
      <c r="J6">
        <f t="shared" si="0"/>
        <v>0</v>
      </c>
      <c r="M6" s="16">
        <v>0.36599999999999999</v>
      </c>
      <c r="N6" s="15"/>
    </row>
    <row r="7" spans="1:16" x14ac:dyDescent="0.3">
      <c r="B7" t="s">
        <v>8</v>
      </c>
      <c r="C7">
        <v>10743</v>
      </c>
      <c r="D7">
        <v>240</v>
      </c>
      <c r="E7">
        <v>410</v>
      </c>
      <c r="G7" s="17"/>
      <c r="H7" t="s">
        <v>8</v>
      </c>
      <c r="I7">
        <f>E7/1000</f>
        <v>0.41</v>
      </c>
      <c r="J7">
        <f t="shared" si="0"/>
        <v>49666868.564506344</v>
      </c>
      <c r="K7">
        <v>5.5899999999999998E-2</v>
      </c>
      <c r="L7">
        <f t="shared" ref="L7:L11" si="2">K7/J7</f>
        <v>1.1254987804878052E-9</v>
      </c>
      <c r="M7" s="16"/>
      <c r="N7" s="15"/>
      <c r="O7" s="8">
        <v>0.14499999999999999</v>
      </c>
      <c r="P7" s="6">
        <v>0.128</v>
      </c>
    </row>
    <row r="8" spans="1:16" x14ac:dyDescent="0.3">
      <c r="B8" t="s">
        <v>9</v>
      </c>
      <c r="C8">
        <v>628</v>
      </c>
      <c r="D8">
        <v>0</v>
      </c>
      <c r="E8">
        <v>287</v>
      </c>
      <c r="G8" s="17"/>
      <c r="H8" t="s">
        <v>9</v>
      </c>
      <c r="I8">
        <f t="shared" si="1"/>
        <v>0.28699999999999998</v>
      </c>
      <c r="J8">
        <f t="shared" si="0"/>
        <v>34766807.99515444</v>
      </c>
      <c r="K8">
        <v>5.2200000000000003E-2</v>
      </c>
      <c r="L8">
        <f>K8/J8</f>
        <v>1.5014320557491295E-9</v>
      </c>
      <c r="M8" s="10" t="s">
        <v>26</v>
      </c>
      <c r="N8" s="15"/>
      <c r="O8" s="8">
        <v>0.13200000000000001</v>
      </c>
      <c r="P8" s="6">
        <v>0.11799999999999999</v>
      </c>
    </row>
    <row r="9" spans="1:16" x14ac:dyDescent="0.3">
      <c r="B9" t="s">
        <v>10</v>
      </c>
      <c r="C9">
        <v>29826</v>
      </c>
      <c r="D9">
        <v>33</v>
      </c>
      <c r="E9">
        <v>557</v>
      </c>
      <c r="G9" s="17"/>
      <c r="J9">
        <f t="shared" si="0"/>
        <v>0</v>
      </c>
      <c r="M9" s="16">
        <v>0.38700000000000001</v>
      </c>
      <c r="N9" s="15"/>
    </row>
    <row r="10" spans="1:16" x14ac:dyDescent="0.3">
      <c r="B10" t="s">
        <v>11</v>
      </c>
      <c r="C10">
        <v>3745</v>
      </c>
      <c r="D10">
        <v>42</v>
      </c>
      <c r="E10">
        <v>746</v>
      </c>
      <c r="G10" s="17"/>
      <c r="H10" t="s">
        <v>11</v>
      </c>
      <c r="I10">
        <f t="shared" si="1"/>
        <v>0.746</v>
      </c>
      <c r="J10">
        <f t="shared" si="0"/>
        <v>90369473.046638384</v>
      </c>
      <c r="K10">
        <v>5.6899999999999999E-2</v>
      </c>
      <c r="L10">
        <f>K10/J10</f>
        <v>6.2963739946380706E-10</v>
      </c>
      <c r="M10" s="16"/>
      <c r="N10" s="15"/>
      <c r="O10" s="8">
        <v>0.13700000000000001</v>
      </c>
      <c r="P10" s="6">
        <v>0.14399999999999999</v>
      </c>
    </row>
    <row r="11" spans="1:16" x14ac:dyDescent="0.3">
      <c r="B11" t="s">
        <v>12</v>
      </c>
      <c r="C11">
        <v>2046</v>
      </c>
      <c r="D11">
        <v>240</v>
      </c>
      <c r="E11">
        <v>738</v>
      </c>
      <c r="G11" s="17"/>
      <c r="H11" t="s">
        <v>12</v>
      </c>
      <c r="I11">
        <f t="shared" si="1"/>
        <v>0.73799999999999999</v>
      </c>
      <c r="J11">
        <f>I11/G$3</f>
        <v>89400363.416111425</v>
      </c>
      <c r="K11">
        <v>5.5500000000000001E-2</v>
      </c>
      <c r="L11">
        <f t="shared" si="2"/>
        <v>6.2080284552845542E-10</v>
      </c>
      <c r="M11" s="10"/>
      <c r="N11" s="15"/>
      <c r="O11" s="8">
        <v>0.124</v>
      </c>
      <c r="P11" s="6">
        <v>0.14799999999999999</v>
      </c>
    </row>
    <row r="12" spans="1:16" s="4" customFormat="1" x14ac:dyDescent="0.3">
      <c r="A12" s="4" t="s">
        <v>20</v>
      </c>
      <c r="O12" s="9"/>
      <c r="P12" s="7"/>
    </row>
    <row r="13" spans="1:16" x14ac:dyDescent="0.3">
      <c r="B13" t="s">
        <v>4</v>
      </c>
      <c r="C13" s="2">
        <v>1001</v>
      </c>
      <c r="D13" s="2">
        <v>21</v>
      </c>
      <c r="E13" s="2">
        <v>281</v>
      </c>
      <c r="F13">
        <f>1/G13/1000000</f>
        <v>109.99890001099989</v>
      </c>
      <c r="G13" s="17">
        <f>(8+1.091)*10^(-9)</f>
        <v>9.0910000000000001E-9</v>
      </c>
      <c r="H13" t="s">
        <v>4</v>
      </c>
      <c r="I13">
        <f>E13/1000</f>
        <v>0.28100000000000003</v>
      </c>
      <c r="J13">
        <f>I13/G$13</f>
        <v>30909690.903090972</v>
      </c>
      <c r="K13">
        <v>0.1404</v>
      </c>
      <c r="L13">
        <f>K13/J13</f>
        <v>4.5422647686832732E-9</v>
      </c>
      <c r="M13" s="17">
        <v>3002871.3958999999</v>
      </c>
      <c r="N13" s="15" t="s">
        <v>28</v>
      </c>
      <c r="O13" s="8">
        <v>0.34699999999999998</v>
      </c>
      <c r="P13" s="6">
        <v>0.36399999999999999</v>
      </c>
    </row>
    <row r="14" spans="1:16" x14ac:dyDescent="0.3">
      <c r="B14" t="s">
        <v>5</v>
      </c>
      <c r="C14" s="2">
        <v>849612</v>
      </c>
      <c r="D14" s="2">
        <v>966</v>
      </c>
      <c r="E14" s="2">
        <v>751</v>
      </c>
      <c r="G14" s="17"/>
      <c r="J14">
        <f t="shared" ref="J14:J21" si="3">I14/G$13</f>
        <v>0</v>
      </c>
      <c r="M14" s="17"/>
      <c r="N14" s="15"/>
    </row>
    <row r="15" spans="1:16" x14ac:dyDescent="0.3">
      <c r="B15" t="s">
        <v>6</v>
      </c>
      <c r="C15" s="2">
        <v>1491</v>
      </c>
      <c r="D15" s="2">
        <v>18</v>
      </c>
      <c r="E15" s="2">
        <v>391</v>
      </c>
      <c r="G15" s="17"/>
      <c r="H15" t="s">
        <v>6</v>
      </c>
      <c r="I15">
        <f t="shared" ref="I15" si="4">E15/1000</f>
        <v>0.39100000000000001</v>
      </c>
      <c r="J15">
        <f t="shared" si="3"/>
        <v>43009569.904300958</v>
      </c>
      <c r="K15">
        <v>0.14115</v>
      </c>
      <c r="L15">
        <f>K15/J15</f>
        <v>3.2818277493606135E-9</v>
      </c>
      <c r="M15" s="10" t="s">
        <v>27</v>
      </c>
      <c r="N15" s="15"/>
      <c r="O15" s="8">
        <v>0.34300000000000003</v>
      </c>
      <c r="P15" s="6">
        <v>0.36699999999999999</v>
      </c>
    </row>
    <row r="16" spans="1:16" x14ac:dyDescent="0.3">
      <c r="B16" t="s">
        <v>7</v>
      </c>
      <c r="C16" s="2">
        <v>349611</v>
      </c>
      <c r="D16" s="2">
        <v>75</v>
      </c>
      <c r="E16" s="2">
        <v>664</v>
      </c>
      <c r="G16" s="17"/>
      <c r="J16">
        <f t="shared" si="3"/>
        <v>0</v>
      </c>
      <c r="M16" s="16">
        <v>0.39</v>
      </c>
      <c r="N16" s="15"/>
    </row>
    <row r="17" spans="1:16" x14ac:dyDescent="0.3">
      <c r="B17" t="s">
        <v>8</v>
      </c>
      <c r="C17" s="2">
        <v>12474</v>
      </c>
      <c r="D17" s="2">
        <v>471</v>
      </c>
      <c r="E17" s="2">
        <v>377</v>
      </c>
      <c r="G17" s="17"/>
      <c r="H17" t="s">
        <v>8</v>
      </c>
      <c r="I17">
        <f>E17/1000</f>
        <v>0.377</v>
      </c>
      <c r="J17">
        <f t="shared" si="3"/>
        <v>41469585.30414696</v>
      </c>
      <c r="K17">
        <v>0.1419</v>
      </c>
      <c r="L17">
        <f t="shared" ref="L17" si="5">K17/J17</f>
        <v>3.4217848806366048E-9</v>
      </c>
      <c r="M17" s="16"/>
      <c r="N17" s="15"/>
      <c r="O17" s="8">
        <v>0.34100000000000003</v>
      </c>
      <c r="P17" s="6">
        <v>0.35899999999999999</v>
      </c>
    </row>
    <row r="18" spans="1:16" x14ac:dyDescent="0.3">
      <c r="B18" t="s">
        <v>9</v>
      </c>
      <c r="C18" s="2">
        <v>957</v>
      </c>
      <c r="D18" s="2">
        <v>0</v>
      </c>
      <c r="E18" s="2">
        <v>210</v>
      </c>
      <c r="G18" s="17"/>
      <c r="H18" t="s">
        <v>9</v>
      </c>
      <c r="I18">
        <f t="shared" ref="I18" si="6">E18/1000</f>
        <v>0.21</v>
      </c>
      <c r="J18">
        <f t="shared" si="3"/>
        <v>23099769.002309974</v>
      </c>
      <c r="K18">
        <v>0.13900000000000001</v>
      </c>
      <c r="L18">
        <f>K18/J18</f>
        <v>6.0173761904761917E-9</v>
      </c>
      <c r="M18" s="10" t="s">
        <v>26</v>
      </c>
      <c r="N18" s="15"/>
      <c r="O18" s="8">
        <v>0.34899999999999998</v>
      </c>
      <c r="P18" s="6">
        <v>0.36099999999999999</v>
      </c>
    </row>
    <row r="19" spans="1:16" x14ac:dyDescent="0.3">
      <c r="B19" t="s">
        <v>10</v>
      </c>
      <c r="C19" s="2">
        <v>30302</v>
      </c>
      <c r="D19" s="2">
        <v>57</v>
      </c>
      <c r="E19" s="2">
        <v>553</v>
      </c>
      <c r="G19" s="17"/>
      <c r="J19">
        <f t="shared" si="3"/>
        <v>0</v>
      </c>
      <c r="M19" s="16">
        <v>0.41</v>
      </c>
      <c r="N19" s="15"/>
    </row>
    <row r="20" spans="1:16" x14ac:dyDescent="0.3">
      <c r="B20" t="s">
        <v>11</v>
      </c>
      <c r="C20" s="2">
        <v>4476</v>
      </c>
      <c r="D20" s="2">
        <v>72</v>
      </c>
      <c r="E20" s="2">
        <v>711</v>
      </c>
      <c r="G20" s="17"/>
      <c r="H20" t="s">
        <v>11</v>
      </c>
      <c r="I20">
        <f t="shared" ref="I20:I21" si="7">E20/1000</f>
        <v>0.71099999999999997</v>
      </c>
      <c r="J20">
        <f t="shared" si="3"/>
        <v>78209217.90782091</v>
      </c>
      <c r="K20">
        <v>0.14249999999999999</v>
      </c>
      <c r="L20">
        <f>K20/J20</f>
        <v>1.8220358649789031E-9</v>
      </c>
      <c r="M20" s="16"/>
      <c r="N20" s="15"/>
      <c r="O20" s="8">
        <v>0.34</v>
      </c>
      <c r="P20" s="6">
        <v>0.36</v>
      </c>
    </row>
    <row r="21" spans="1:16" x14ac:dyDescent="0.3">
      <c r="B21" t="s">
        <v>12</v>
      </c>
      <c r="C21" s="2">
        <v>3842</v>
      </c>
      <c r="D21" s="2">
        <v>471</v>
      </c>
      <c r="E21" s="2">
        <v>598</v>
      </c>
      <c r="G21" s="17"/>
      <c r="H21" t="s">
        <v>12</v>
      </c>
      <c r="I21">
        <f t="shared" si="7"/>
        <v>0.59799999999999998</v>
      </c>
      <c r="J21">
        <f t="shared" si="3"/>
        <v>65779342.206577927</v>
      </c>
      <c r="K21">
        <v>0.1416</v>
      </c>
      <c r="L21">
        <f t="shared" ref="L21" si="8">K21/J21</f>
        <v>2.1526515050167227E-9</v>
      </c>
      <c r="M21" s="10"/>
      <c r="N21" s="15"/>
      <c r="O21" s="8">
        <v>0.34</v>
      </c>
      <c r="P21" s="6">
        <v>0.36499999999999999</v>
      </c>
    </row>
    <row r="22" spans="1:16" s="4" customFormat="1" x14ac:dyDescent="0.3">
      <c r="A22" s="4" t="s">
        <v>21</v>
      </c>
      <c r="C22" s="5"/>
      <c r="D22" s="5"/>
      <c r="E22" s="5"/>
      <c r="O22" s="9"/>
      <c r="P22" s="7"/>
    </row>
    <row r="23" spans="1:16" x14ac:dyDescent="0.3">
      <c r="B23" t="s">
        <v>4</v>
      </c>
      <c r="C23" s="2">
        <v>1649</v>
      </c>
      <c r="D23" s="2">
        <v>39</v>
      </c>
      <c r="E23" s="2">
        <v>192</v>
      </c>
      <c r="F23">
        <f>1/G23/1000000</f>
        <v>132.71400132714001</v>
      </c>
      <c r="G23" s="17">
        <f>(8-0.465)*10^(-9)</f>
        <v>7.535000000000001E-9</v>
      </c>
      <c r="H23" t="s">
        <v>4</v>
      </c>
      <c r="I23">
        <f>E23/1000</f>
        <v>0.192</v>
      </c>
      <c r="J23">
        <f>I23/G$23</f>
        <v>25481088.254810881</v>
      </c>
      <c r="K23">
        <v>0.13569999999999999</v>
      </c>
      <c r="L23">
        <f>K23/J23</f>
        <v>5.3255182291666666E-9</v>
      </c>
      <c r="M23" s="17">
        <v>2579783.4723999999</v>
      </c>
      <c r="N23" s="15" t="s">
        <v>28</v>
      </c>
      <c r="O23" s="8">
        <v>0.35299999999999998</v>
      </c>
      <c r="P23" s="6">
        <v>0.36099999999999999</v>
      </c>
    </row>
    <row r="24" spans="1:16" x14ac:dyDescent="0.3">
      <c r="B24" t="s">
        <v>5</v>
      </c>
      <c r="C24" s="18" t="s">
        <v>24</v>
      </c>
      <c r="D24" s="18"/>
      <c r="E24" s="18"/>
      <c r="G24" s="17"/>
      <c r="J24">
        <f t="shared" ref="J24:J31" si="9">I24/G$23</f>
        <v>0</v>
      </c>
      <c r="M24" s="17"/>
      <c r="N24" s="15"/>
    </row>
    <row r="25" spans="1:16" x14ac:dyDescent="0.3">
      <c r="B25" t="s">
        <v>6</v>
      </c>
      <c r="C25" s="2">
        <v>2113</v>
      </c>
      <c r="D25" s="2">
        <v>36</v>
      </c>
      <c r="E25" s="2">
        <v>321</v>
      </c>
      <c r="G25" s="17"/>
      <c r="H25" t="s">
        <v>6</v>
      </c>
      <c r="I25">
        <f t="shared" ref="I25" si="10">E25/1000</f>
        <v>0.32100000000000001</v>
      </c>
      <c r="J25">
        <f t="shared" si="9"/>
        <v>42601194.426011942</v>
      </c>
      <c r="K25">
        <v>0.13719999999999999</v>
      </c>
      <c r="L25">
        <f>K25/J25</f>
        <v>3.2205669781931463E-9</v>
      </c>
      <c r="M25" s="10" t="s">
        <v>27</v>
      </c>
      <c r="N25" s="15"/>
      <c r="O25" s="8">
        <v>0.35199999999999998</v>
      </c>
      <c r="P25" s="6">
        <v>0.35899999999999999</v>
      </c>
    </row>
    <row r="26" spans="1:16" ht="15" customHeight="1" x14ac:dyDescent="0.3">
      <c r="B26" t="s">
        <v>7</v>
      </c>
      <c r="C26" s="18" t="s">
        <v>24</v>
      </c>
      <c r="D26" s="18"/>
      <c r="E26" s="18"/>
      <c r="G26" s="17"/>
      <c r="J26">
        <f t="shared" si="9"/>
        <v>0</v>
      </c>
      <c r="M26" s="16">
        <v>0.375</v>
      </c>
      <c r="N26" s="15"/>
    </row>
    <row r="27" spans="1:16" x14ac:dyDescent="0.3">
      <c r="B27" t="s">
        <v>8</v>
      </c>
      <c r="C27" s="2">
        <v>16047</v>
      </c>
      <c r="D27" s="2">
        <v>933</v>
      </c>
      <c r="E27" s="2">
        <v>325</v>
      </c>
      <c r="G27" s="17"/>
      <c r="H27" t="s">
        <v>8</v>
      </c>
      <c r="I27">
        <f>E27/1000</f>
        <v>0.32500000000000001</v>
      </c>
      <c r="J27">
        <f t="shared" si="9"/>
        <v>43132050.431320503</v>
      </c>
      <c r="K27">
        <v>0.1386</v>
      </c>
      <c r="L27">
        <f t="shared" ref="L27" si="11">K27/J27</f>
        <v>3.2133876923076925E-9</v>
      </c>
      <c r="M27" s="16"/>
      <c r="N27" s="15"/>
      <c r="O27" s="8">
        <v>0.35199999999999998</v>
      </c>
      <c r="P27" s="6">
        <v>0.35299999999999998</v>
      </c>
    </row>
    <row r="28" spans="1:16" x14ac:dyDescent="0.3">
      <c r="B28" t="s">
        <v>9</v>
      </c>
      <c r="C28" s="2">
        <v>1634</v>
      </c>
      <c r="D28" s="2">
        <v>0</v>
      </c>
      <c r="E28" s="2">
        <v>135</v>
      </c>
      <c r="G28" s="17"/>
      <c r="H28" t="s">
        <v>9</v>
      </c>
      <c r="I28">
        <f t="shared" ref="I28" si="12">E28/1000</f>
        <v>0.13500000000000001</v>
      </c>
      <c r="J28">
        <f t="shared" si="9"/>
        <v>17916390.179163899</v>
      </c>
      <c r="K28">
        <v>0.13450000000000001</v>
      </c>
      <c r="L28">
        <f>K28/J28</f>
        <v>7.5070925925925947E-9</v>
      </c>
      <c r="M28" s="10" t="s">
        <v>26</v>
      </c>
      <c r="N28" s="15"/>
      <c r="O28" s="8">
        <v>0.35299999999999998</v>
      </c>
      <c r="P28" s="6">
        <v>0.36</v>
      </c>
    </row>
    <row r="29" spans="1:16" x14ac:dyDescent="0.3">
      <c r="B29" t="s">
        <v>10</v>
      </c>
      <c r="C29" s="18" t="s">
        <v>24</v>
      </c>
      <c r="D29" s="18"/>
      <c r="E29" s="18"/>
      <c r="G29" s="17"/>
      <c r="J29">
        <f t="shared" si="9"/>
        <v>0</v>
      </c>
      <c r="M29" s="16">
        <v>0.39800000000000002</v>
      </c>
      <c r="N29" s="15"/>
    </row>
    <row r="30" spans="1:16" x14ac:dyDescent="0.3">
      <c r="B30" t="s">
        <v>11</v>
      </c>
      <c r="C30" s="2">
        <v>5675</v>
      </c>
      <c r="D30" s="2">
        <v>132</v>
      </c>
      <c r="E30" s="2">
        <v>663</v>
      </c>
      <c r="G30" s="17"/>
      <c r="H30" t="s">
        <v>11</v>
      </c>
      <c r="I30">
        <f t="shared" ref="I30:I31" si="13">E30/1000</f>
        <v>0.66300000000000003</v>
      </c>
      <c r="J30">
        <f t="shared" si="9"/>
        <v>87989382.879893824</v>
      </c>
      <c r="K30">
        <v>0.1396</v>
      </c>
      <c r="L30">
        <f>K30/J30</f>
        <v>1.586555052790347E-9</v>
      </c>
      <c r="M30" s="16"/>
      <c r="N30" s="15"/>
      <c r="O30" s="8">
        <v>0.35299999999999998</v>
      </c>
      <c r="P30" s="6">
        <v>0.35099999999999998</v>
      </c>
    </row>
    <row r="31" spans="1:16" x14ac:dyDescent="0.3">
      <c r="B31" t="s">
        <v>12</v>
      </c>
      <c r="C31" s="2">
        <v>7324</v>
      </c>
      <c r="D31" s="2">
        <v>933</v>
      </c>
      <c r="E31" s="2">
        <v>435</v>
      </c>
      <c r="G31" s="17"/>
      <c r="H31" t="s">
        <v>12</v>
      </c>
      <c r="I31">
        <f t="shared" si="13"/>
        <v>0.435</v>
      </c>
      <c r="J31">
        <f t="shared" si="9"/>
        <v>57730590.577305898</v>
      </c>
      <c r="K31">
        <v>0.1396</v>
      </c>
      <c r="L31">
        <f t="shared" ref="L31" si="14">K31/J31</f>
        <v>2.4181287356321844E-9</v>
      </c>
      <c r="M31" s="10"/>
      <c r="N31" s="15"/>
      <c r="O31" s="8">
        <v>0.34899999999999998</v>
      </c>
      <c r="P31" s="6">
        <v>0.36</v>
      </c>
    </row>
    <row r="32" spans="1:16" s="4" customFormat="1" x14ac:dyDescent="0.3">
      <c r="A32" s="4" t="s">
        <v>22</v>
      </c>
      <c r="C32" s="5"/>
      <c r="D32" s="5"/>
      <c r="E32" s="5"/>
      <c r="O32" s="9"/>
      <c r="P32" s="7"/>
    </row>
    <row r="33" spans="1:16" x14ac:dyDescent="0.3">
      <c r="B33" t="s">
        <v>4</v>
      </c>
      <c r="C33" s="2">
        <v>519</v>
      </c>
      <c r="D33" s="2">
        <v>9</v>
      </c>
      <c r="E33" s="2">
        <v>418</v>
      </c>
      <c r="G33" s="17">
        <f>(8+1.201)*10^(-9)</f>
        <v>9.2010000000000008E-9</v>
      </c>
      <c r="H33" t="s">
        <v>4</v>
      </c>
      <c r="I33">
        <f>E33/1000</f>
        <v>0.41799999999999998</v>
      </c>
      <c r="J33">
        <f>I33/G$33</f>
        <v>45429844.582110636</v>
      </c>
      <c r="K33">
        <v>0.14050000000000001</v>
      </c>
      <c r="L33">
        <f>K33/J33</f>
        <v>3.0926806220095699E-9</v>
      </c>
      <c r="M33" s="17">
        <v>5415936.0335999997</v>
      </c>
      <c r="N33" s="15" t="s">
        <v>28</v>
      </c>
      <c r="O33" s="8">
        <v>0.437</v>
      </c>
      <c r="P33" s="6">
        <v>0.33400000000000002</v>
      </c>
    </row>
    <row r="34" spans="1:16" ht="15" customHeight="1" x14ac:dyDescent="0.3">
      <c r="B34" t="s">
        <v>5</v>
      </c>
      <c r="C34" s="18" t="s">
        <v>24</v>
      </c>
      <c r="D34" s="18"/>
      <c r="E34" s="18"/>
      <c r="G34" s="17"/>
      <c r="J34">
        <f t="shared" ref="J34:J41" si="15">I34/G$33</f>
        <v>0</v>
      </c>
      <c r="M34" s="17"/>
      <c r="N34" s="15"/>
    </row>
    <row r="35" spans="1:16" x14ac:dyDescent="0.3">
      <c r="B35" t="s">
        <v>6</v>
      </c>
      <c r="C35" s="2">
        <v>1020</v>
      </c>
      <c r="D35" s="2">
        <v>6</v>
      </c>
      <c r="E35" s="2">
        <v>469</v>
      </c>
      <c r="G35" s="17"/>
      <c r="H35" t="s">
        <v>6</v>
      </c>
      <c r="I35">
        <f t="shared" ref="I35" si="16">E35/1000</f>
        <v>0.46899999999999997</v>
      </c>
      <c r="J35">
        <f t="shared" si="15"/>
        <v>50972720.356482983</v>
      </c>
      <c r="K35">
        <v>0.1429</v>
      </c>
      <c r="L35">
        <f>K35/J35</f>
        <v>2.8034603411513862E-9</v>
      </c>
      <c r="M35" s="10" t="s">
        <v>27</v>
      </c>
      <c r="N35" s="15"/>
      <c r="O35" s="8">
        <v>0.441</v>
      </c>
      <c r="P35" s="6">
        <v>0.33700000000000002</v>
      </c>
    </row>
    <row r="36" spans="1:16" ht="15" customHeight="1" x14ac:dyDescent="0.3">
      <c r="B36" t="s">
        <v>7</v>
      </c>
      <c r="C36" s="18" t="s">
        <v>24</v>
      </c>
      <c r="D36" s="18"/>
      <c r="E36" s="18"/>
      <c r="G36" s="17"/>
      <c r="J36">
        <f t="shared" si="15"/>
        <v>0</v>
      </c>
      <c r="M36" s="16">
        <v>0.433</v>
      </c>
      <c r="N36" s="15"/>
    </row>
    <row r="37" spans="1:16" x14ac:dyDescent="0.3">
      <c r="B37" t="s">
        <v>8</v>
      </c>
      <c r="C37" s="2">
        <v>9848</v>
      </c>
      <c r="D37" s="2">
        <v>123</v>
      </c>
      <c r="E37" s="2">
        <v>430</v>
      </c>
      <c r="G37" s="17"/>
      <c r="H37" t="s">
        <v>8</v>
      </c>
      <c r="I37">
        <f>E37/1000</f>
        <v>0.43</v>
      </c>
      <c r="J37">
        <f t="shared" si="15"/>
        <v>46734050.646668836</v>
      </c>
      <c r="K37">
        <v>0.14729999999999999</v>
      </c>
      <c r="L37">
        <f t="shared" ref="L37" si="17">K37/J37</f>
        <v>3.1518774418604651E-9</v>
      </c>
      <c r="M37" s="16"/>
      <c r="N37" s="15"/>
      <c r="O37" s="8">
        <v>0.46200000000000002</v>
      </c>
      <c r="P37" s="6">
        <v>0.314</v>
      </c>
    </row>
    <row r="38" spans="1:16" x14ac:dyDescent="0.3">
      <c r="B38" t="s">
        <v>9</v>
      </c>
      <c r="C38" s="2">
        <v>449</v>
      </c>
      <c r="D38" s="2">
        <v>0</v>
      </c>
      <c r="E38" s="2">
        <v>358</v>
      </c>
      <c r="G38" s="17"/>
      <c r="H38" t="s">
        <v>9</v>
      </c>
      <c r="I38">
        <f t="shared" ref="I38" si="18">E38/1000</f>
        <v>0.35799999999999998</v>
      </c>
      <c r="J38">
        <f t="shared" si="15"/>
        <v>38908814.259319633</v>
      </c>
      <c r="K38">
        <v>0.13769999999999999</v>
      </c>
      <c r="L38">
        <f>K38/J38</f>
        <v>3.5390438547486038E-9</v>
      </c>
      <c r="M38" s="10" t="s">
        <v>26</v>
      </c>
      <c r="N38" s="15"/>
      <c r="O38" s="8">
        <v>0.439</v>
      </c>
      <c r="P38" s="6">
        <v>0.32700000000000001</v>
      </c>
    </row>
    <row r="39" spans="1:16" x14ac:dyDescent="0.3">
      <c r="B39" t="s">
        <v>10</v>
      </c>
      <c r="C39" s="18" t="s">
        <v>24</v>
      </c>
      <c r="D39" s="18"/>
      <c r="E39" s="18"/>
      <c r="G39" s="17"/>
      <c r="J39">
        <f t="shared" si="15"/>
        <v>0</v>
      </c>
      <c r="M39" s="16">
        <v>0.44400000000000001</v>
      </c>
      <c r="N39" s="15"/>
    </row>
    <row r="40" spans="1:16" x14ac:dyDescent="0.3">
      <c r="B40" t="s">
        <v>11</v>
      </c>
      <c r="C40" s="2">
        <v>3394</v>
      </c>
      <c r="D40" s="2">
        <v>24</v>
      </c>
      <c r="E40" s="2">
        <v>763</v>
      </c>
      <c r="G40" s="17"/>
      <c r="H40" t="s">
        <v>11</v>
      </c>
      <c r="I40">
        <f t="shared" ref="I40:I41" si="19">E40/1000</f>
        <v>0.76300000000000001</v>
      </c>
      <c r="J40">
        <f t="shared" si="15"/>
        <v>82925768.938158885</v>
      </c>
      <c r="K40">
        <v>0.14710000000000001</v>
      </c>
      <c r="L40">
        <f>K40/J40</f>
        <v>1.7738756225425954E-9</v>
      </c>
      <c r="M40" s="16"/>
      <c r="N40" s="15"/>
      <c r="O40" s="8">
        <v>0.45700000000000002</v>
      </c>
      <c r="P40" s="6">
        <v>0.318</v>
      </c>
    </row>
    <row r="41" spans="1:16" x14ac:dyDescent="0.3">
      <c r="B41" t="s">
        <v>12</v>
      </c>
      <c r="C41" s="2">
        <v>1179</v>
      </c>
      <c r="D41" s="2">
        <v>129</v>
      </c>
      <c r="E41" s="2">
        <v>831</v>
      </c>
      <c r="G41" s="17"/>
      <c r="H41" t="s">
        <v>12</v>
      </c>
      <c r="I41">
        <f t="shared" si="19"/>
        <v>0.83099999999999996</v>
      </c>
      <c r="J41">
        <f t="shared" si="15"/>
        <v>90316269.970655352</v>
      </c>
      <c r="K41">
        <v>0.14560000000000001</v>
      </c>
      <c r="L41">
        <f t="shared" ref="L41" si="20">K41/J41</f>
        <v>1.6121126353790617E-9</v>
      </c>
      <c r="M41" s="10"/>
      <c r="N41" s="15"/>
      <c r="O41" s="8">
        <v>0.441</v>
      </c>
      <c r="P41" s="6">
        <v>0.33200000000000002</v>
      </c>
    </row>
    <row r="42" spans="1:16" s="4" customFormat="1" x14ac:dyDescent="0.3">
      <c r="A42" s="4" t="s">
        <v>23</v>
      </c>
      <c r="C42" s="5"/>
      <c r="D42" s="5"/>
      <c r="E42" s="5"/>
      <c r="O42" s="9"/>
      <c r="P42" s="7"/>
    </row>
    <row r="43" spans="1:16" x14ac:dyDescent="0.3">
      <c r="B43" t="s">
        <v>4</v>
      </c>
      <c r="C43" s="3">
        <v>418</v>
      </c>
      <c r="D43" s="3">
        <v>6</v>
      </c>
      <c r="E43" s="3">
        <v>465</v>
      </c>
      <c r="G43" s="17"/>
      <c r="H43" t="s">
        <v>4</v>
      </c>
      <c r="I43">
        <f>E43/1000</f>
        <v>0.46500000000000002</v>
      </c>
      <c r="M43" s="17"/>
      <c r="N43" s="15" t="s">
        <v>28</v>
      </c>
    </row>
    <row r="44" spans="1:16" ht="15" customHeight="1" x14ac:dyDescent="0.3">
      <c r="B44" t="s">
        <v>5</v>
      </c>
      <c r="C44" s="18" t="s">
        <v>24</v>
      </c>
      <c r="D44" s="18"/>
      <c r="E44" s="18"/>
      <c r="G44" s="17"/>
      <c r="M44" s="17"/>
      <c r="N44" s="15"/>
    </row>
    <row r="45" spans="1:16" x14ac:dyDescent="0.3">
      <c r="B45" t="s">
        <v>6</v>
      </c>
      <c r="C45" s="3">
        <v>909</v>
      </c>
      <c r="D45" s="3">
        <v>3</v>
      </c>
      <c r="E45" s="3">
        <v>493</v>
      </c>
      <c r="G45" s="17"/>
      <c r="H45" t="s">
        <v>6</v>
      </c>
      <c r="I45">
        <f t="shared" ref="I45" si="21">E45/1000</f>
        <v>0.49299999999999999</v>
      </c>
      <c r="M45" s="10" t="s">
        <v>27</v>
      </c>
      <c r="N45" s="15"/>
    </row>
    <row r="46" spans="1:16" x14ac:dyDescent="0.3">
      <c r="B46" t="s">
        <v>7</v>
      </c>
      <c r="C46" s="18" t="s">
        <v>24</v>
      </c>
      <c r="D46" s="18"/>
      <c r="E46" s="18"/>
      <c r="G46" s="17"/>
      <c r="M46" s="16"/>
      <c r="N46" s="15"/>
    </row>
    <row r="47" spans="1:16" x14ac:dyDescent="0.3">
      <c r="B47" t="s">
        <v>8</v>
      </c>
      <c r="C47" s="3">
        <v>9343</v>
      </c>
      <c r="D47" s="3">
        <v>63</v>
      </c>
      <c r="E47" s="3">
        <v>442</v>
      </c>
      <c r="G47" s="17"/>
      <c r="H47" t="s">
        <v>8</v>
      </c>
      <c r="I47">
        <f>E47/1000</f>
        <v>0.442</v>
      </c>
      <c r="M47" s="16"/>
      <c r="N47" s="15"/>
    </row>
    <row r="48" spans="1:16" x14ac:dyDescent="0.3">
      <c r="B48" t="s">
        <v>9</v>
      </c>
      <c r="C48" s="3">
        <v>368</v>
      </c>
      <c r="D48" s="3">
        <v>0</v>
      </c>
      <c r="E48" s="3">
        <v>404</v>
      </c>
      <c r="G48" s="17"/>
      <c r="H48" t="s">
        <v>9</v>
      </c>
      <c r="I48">
        <f t="shared" ref="I48" si="22">E48/1000</f>
        <v>0.40400000000000003</v>
      </c>
      <c r="M48" s="10" t="s">
        <v>26</v>
      </c>
      <c r="N48" s="15"/>
    </row>
    <row r="49" spans="2:14" x14ac:dyDescent="0.3">
      <c r="B49" t="s">
        <v>10</v>
      </c>
      <c r="C49" s="18" t="s">
        <v>24</v>
      </c>
      <c r="D49" s="18"/>
      <c r="E49" s="18"/>
      <c r="G49" s="17"/>
      <c r="M49" s="16"/>
      <c r="N49" s="15"/>
    </row>
    <row r="50" spans="2:14" x14ac:dyDescent="0.3">
      <c r="B50" t="s">
        <v>11</v>
      </c>
      <c r="C50" s="3">
        <v>3166</v>
      </c>
      <c r="D50" s="3">
        <v>15</v>
      </c>
      <c r="E50" s="3">
        <v>775</v>
      </c>
      <c r="G50" s="17"/>
      <c r="H50" t="s">
        <v>11</v>
      </c>
      <c r="I50">
        <f t="shared" ref="I50:I51" si="23">E50/1000</f>
        <v>0.77500000000000002</v>
      </c>
      <c r="M50" s="16"/>
      <c r="N50" s="15"/>
    </row>
    <row r="51" spans="2:14" x14ac:dyDescent="0.3">
      <c r="B51" t="s">
        <v>12</v>
      </c>
      <c r="C51" s="3">
        <v>668</v>
      </c>
      <c r="D51" s="3">
        <v>66</v>
      </c>
      <c r="E51" s="3">
        <v>897</v>
      </c>
      <c r="G51" s="17"/>
      <c r="H51" t="s">
        <v>12</v>
      </c>
      <c r="I51">
        <f t="shared" si="23"/>
        <v>0.89700000000000002</v>
      </c>
      <c r="M51" s="10"/>
      <c r="N51" s="15"/>
    </row>
    <row r="52" spans="2:14" x14ac:dyDescent="0.3">
      <c r="C52" s="3"/>
      <c r="D52" s="3"/>
      <c r="E52" s="3"/>
      <c r="G52" s="1"/>
      <c r="M52" s="10"/>
      <c r="N52" s="14"/>
    </row>
    <row r="53" spans="2:14" x14ac:dyDescent="0.3">
      <c r="C53" s="3"/>
      <c r="D53" s="3"/>
      <c r="E53" s="3"/>
      <c r="G53" s="1"/>
      <c r="M53" s="10"/>
      <c r="N53" s="14"/>
    </row>
    <row r="54" spans="2:14" x14ac:dyDescent="0.3">
      <c r="C54" s="3"/>
      <c r="D54" s="3"/>
      <c r="E54" s="3"/>
      <c r="G54" s="1"/>
      <c r="M54" s="10"/>
      <c r="N54" s="14"/>
    </row>
    <row r="55" spans="2:14" x14ac:dyDescent="0.3">
      <c r="C55" s="3"/>
      <c r="D55" s="3"/>
      <c r="E55" s="3"/>
      <c r="G55" s="1"/>
      <c r="M55" s="10"/>
      <c r="N55" s="14"/>
    </row>
    <row r="56" spans="2:14" x14ac:dyDescent="0.3">
      <c r="C56" s="3"/>
      <c r="D56" s="3"/>
      <c r="E56" s="3"/>
      <c r="G56" s="1"/>
      <c r="M56" s="10"/>
      <c r="N56" s="14"/>
    </row>
    <row r="57" spans="2:14" x14ac:dyDescent="0.3">
      <c r="C57" s="3"/>
      <c r="D57" s="3"/>
      <c r="E57" s="3"/>
      <c r="G57" s="1"/>
      <c r="M57" s="10"/>
      <c r="N57" s="14"/>
    </row>
    <row r="58" spans="2:14" x14ac:dyDescent="0.3">
      <c r="C58" s="3"/>
      <c r="D58" s="3"/>
      <c r="E58" s="3"/>
      <c r="G58" s="1"/>
      <c r="M58" s="10"/>
      <c r="N58" s="14"/>
    </row>
    <row r="59" spans="2:14" x14ac:dyDescent="0.3">
      <c r="C59" s="3"/>
      <c r="D59" s="3"/>
      <c r="E59" s="3"/>
      <c r="G59" s="1"/>
      <c r="M59" s="10"/>
      <c r="N59" s="14"/>
    </row>
    <row r="60" spans="2:14" x14ac:dyDescent="0.3">
      <c r="C60" s="3"/>
      <c r="D60" s="3"/>
      <c r="E60" s="3"/>
      <c r="G60" s="1"/>
      <c r="M60" s="10"/>
      <c r="N60" s="14"/>
    </row>
    <row r="61" spans="2:14" x14ac:dyDescent="0.3">
      <c r="C61" s="3"/>
      <c r="D61" s="3"/>
      <c r="E61" s="3"/>
      <c r="G61" s="1"/>
      <c r="M61" s="10"/>
      <c r="N61" s="14"/>
    </row>
    <row r="62" spans="2:14" x14ac:dyDescent="0.3">
      <c r="C62" s="3"/>
      <c r="D62" s="3"/>
      <c r="E62" s="3"/>
      <c r="G62" s="1"/>
      <c r="M62" s="10"/>
      <c r="N62" s="14"/>
    </row>
  </sheetData>
  <mergeCells count="34">
    <mergeCell ref="C49:E49"/>
    <mergeCell ref="G33:G41"/>
    <mergeCell ref="G43:G51"/>
    <mergeCell ref="C46:E46"/>
    <mergeCell ref="M33:M34"/>
    <mergeCell ref="C24:E24"/>
    <mergeCell ref="C34:E34"/>
    <mergeCell ref="C44:E44"/>
    <mergeCell ref="C26:E26"/>
    <mergeCell ref="C36:E36"/>
    <mergeCell ref="C29:E29"/>
    <mergeCell ref="C39:E39"/>
    <mergeCell ref="G3:G11"/>
    <mergeCell ref="G13:G21"/>
    <mergeCell ref="G23:G31"/>
    <mergeCell ref="M23:M24"/>
    <mergeCell ref="M29:M30"/>
    <mergeCell ref="M26:M27"/>
    <mergeCell ref="N23:N31"/>
    <mergeCell ref="M3:M4"/>
    <mergeCell ref="N3:N11"/>
    <mergeCell ref="M6:M7"/>
    <mergeCell ref="M9:M10"/>
    <mergeCell ref="M13:M14"/>
    <mergeCell ref="N13:N21"/>
    <mergeCell ref="M16:M17"/>
    <mergeCell ref="M19:M20"/>
    <mergeCell ref="N33:N41"/>
    <mergeCell ref="M36:M37"/>
    <mergeCell ref="M39:M40"/>
    <mergeCell ref="M43:M44"/>
    <mergeCell ref="N43:N51"/>
    <mergeCell ref="M46:M47"/>
    <mergeCell ref="M49:M5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2015-06-05T18:17:20Z</dcterms:created>
  <dcterms:modified xsi:type="dcterms:W3CDTF">2020-03-21T07:33:53Z</dcterms:modified>
</cp:coreProperties>
</file>